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00" firstSheet="7" activeTab="12"/>
  </bookViews>
  <sheets>
    <sheet name="Krycí list celek" sheetId="14" r:id="rId1"/>
    <sheet name="Rekapitulace stavby" sheetId="1" r:id="rId2"/>
    <sheet name="01 - Přípravné, dokončova..." sheetId="2" r:id="rId3"/>
    <sheet name="02.1 - Kácení a likvidace" sheetId="3" r:id="rId4"/>
    <sheet name="02.2 - Stromy ve volném t..." sheetId="4" r:id="rId5"/>
    <sheet name="02.3 - Soliterní strom,kv..." sheetId="5" r:id="rId6"/>
    <sheet name="02.4 - Kruhový záhon" sheetId="6" r:id="rId7"/>
    <sheet name="02.5 - Zatravnění" sheetId="7" r:id="rId8"/>
    <sheet name="03 - Mobiliář" sheetId="8" r:id="rId9"/>
    <sheet name="VRN - Vedlejší rozpočtové..." sheetId="9" r:id="rId10"/>
    <sheet name="Rekapitulace Památník" sheetId="11" r:id="rId11"/>
    <sheet name="VRN Památník" sheetId="12" r:id="rId12"/>
    <sheet name="Památník položky" sheetId="13" r:id="rId13"/>
  </sheets>
  <externalReferences>
    <externalReference r:id="rId16"/>
  </externalReferences>
  <definedNames>
    <definedName name="_xlnm._FilterDatabase" localSheetId="2" hidden="1">'01 - Přípravné, dokončova...'!$C$121:$K$185</definedName>
    <definedName name="_xlnm._FilterDatabase" localSheetId="3" hidden="1">'02.1 - Kácení a likvidace'!$C$123:$K$134</definedName>
    <definedName name="_xlnm._FilterDatabase" localSheetId="4" hidden="1">'02.2 - Stromy ve volném t...'!$C$128:$K$174</definedName>
    <definedName name="_xlnm._FilterDatabase" localSheetId="5" hidden="1">'02.3 - Soliterní strom,kv...'!$C$134:$K$198</definedName>
    <definedName name="_xlnm._FilterDatabase" localSheetId="6" hidden="1">'02.4 - Kruhový záhon'!$C$128:$K$193</definedName>
    <definedName name="_xlnm._FilterDatabase" localSheetId="7" hidden="1">'02.5 - Zatravnění'!$C$124:$K$150</definedName>
    <definedName name="_xlnm._FilterDatabase" localSheetId="8" hidden="1">'03 - Mobiliář'!$C$116:$K$128</definedName>
    <definedName name="_xlnm._FilterDatabase" localSheetId="9" hidden="1">'VRN - Vedlejší rozpočtové...'!$C$116:$K$123</definedName>
    <definedName name="CenaCelkem">'Rekapitulace Památník'!$G$29</definedName>
    <definedName name="CenaCelkemVypocet" localSheetId="10">'Rekapitulace Památník'!$I$45</definedName>
    <definedName name="DPHSni">'Rekapitulace Památník'!$G$24</definedName>
    <definedName name="DPHZakl">'Rekapitulace Památník'!$G$26</definedName>
    <definedName name="Mena">'Rekapitulace Památník'!$J$29</definedName>
    <definedName name="_xlnm.Print_Area" localSheetId="2">'01 - Přípravné, dokončova...'!$C$4:$J$39,'01 - Přípravné, dokončova...'!$C$50:$J$76,'01 - Přípravné, dokončova...'!$C$82:$J$103,'01 - Přípravné, dokončova...'!$C$109:$K$185</definedName>
    <definedName name="_xlnm.Print_Area" localSheetId="3">'02.1 - Kácení a likvidace'!$C$4:$J$41,'02.1 - Kácení a likvidace'!$C$50:$J$76,'02.1 - Kácení a likvidace'!$C$82:$J$103,'02.1 - Kácení a likvidace'!$C$109:$K$134</definedName>
    <definedName name="_xlnm.Print_Area" localSheetId="4">'02.2 - Stromy ve volném t...'!$C$4:$J$41,'02.2 - Stromy ve volném t...'!$C$50:$J$76,'02.2 - Stromy ve volném t...'!$C$82:$J$108,'02.2 - Stromy ve volném t...'!$C$114:$K$174</definedName>
    <definedName name="_xlnm.Print_Area" localSheetId="5">'02.3 - Soliterní strom,kv...'!$C$4:$J$41,'02.3 - Soliterní strom,kv...'!$C$50:$J$76,'02.3 - Soliterní strom,kv...'!$C$82:$J$114,'02.3 - Soliterní strom,kv...'!$C$120:$K$198</definedName>
    <definedName name="_xlnm.Print_Area" localSheetId="6">'02.4 - Kruhový záhon'!$C$4:$J$41,'02.4 - Kruhový záhon'!$C$50:$J$76,'02.4 - Kruhový záhon'!$C$82:$J$108,'02.4 - Kruhový záhon'!$C$114:$K$193</definedName>
    <definedName name="_xlnm.Print_Area" localSheetId="7">'02.5 - Zatravnění'!$C$4:$J$41,'02.5 - Zatravnění'!$C$50:$J$76,'02.5 - Zatravnění'!$C$82:$J$104,'02.5 - Zatravnění'!$C$110:$K$150</definedName>
    <definedName name="_xlnm.Print_Area" localSheetId="8">'03 - Mobiliář'!$C$4:$J$39,'03 - Mobiliář'!$C$50:$J$76,'03 - Mobiliář'!$C$82:$J$98,'03 - Mobiliář'!$C$104:$K$128</definedName>
    <definedName name="_xlnm.Print_Area" localSheetId="12">'Památník položky'!$A$1:$S$84</definedName>
    <definedName name="_xlnm.Print_Area" localSheetId="10">'Rekapitulace Památník'!$B$1:$J$82</definedName>
    <definedName name="_xlnm.Print_Area" localSheetId="1">'Rekapitulace stavby'!$D$4:$AO$76,'Rekapitulace stavby'!$C$82:$AQ$104</definedName>
    <definedName name="_xlnm.Print_Area" localSheetId="9">'VRN - Vedlejší rozpočtové...'!$C$4:$J$39,'VRN - Vedlejší rozpočtové...'!$C$50:$J$76,'VRN - Vedlejší rozpočtové...'!$C$82:$J$98,'VRN - Vedlejší rozpočtové...'!$C$104:$K$123</definedName>
    <definedName name="_xlnm.Print_Area" localSheetId="11">'VRN Památník'!$A$1:$Y$34</definedName>
    <definedName name="SazbaDPH1" localSheetId="10">'Rekapitulace Památník'!$E$23</definedName>
    <definedName name="SazbaDPH2" localSheetId="10">'Rekapitulace Památník'!$E$25</definedName>
    <definedName name="ZakladDPHSni">'Rekapitulace Památník'!$G$23</definedName>
    <definedName name="ZakladDPHSniVypocet" localSheetId="10">'Rekapitulace Památník'!$F$45</definedName>
    <definedName name="ZakladDPHZakl">'Rekapitulace Památník'!$G$25</definedName>
    <definedName name="ZakladDPHZaklVypocet" localSheetId="10">'Rekapitulace Památník'!$G$45</definedName>
    <definedName name="_xlnm.Print_Titles" localSheetId="1">'Rekapitulace stavby'!$92:$92</definedName>
    <definedName name="_xlnm.Print_Titles" localSheetId="3">'02.1 - Kácení a likvidace'!$123:$123</definedName>
    <definedName name="_xlnm.Print_Titles" localSheetId="4">'02.2 - Stromy ve volném t...'!$128:$128</definedName>
    <definedName name="_xlnm.Print_Titles" localSheetId="6">'02.4 - Kruhový záhon'!$128:$128</definedName>
    <definedName name="_xlnm.Print_Titles" localSheetId="7">'02.5 - Zatravnění'!$124:$124</definedName>
    <definedName name="_xlnm.Print_Titles" localSheetId="8">'03 - Mobiliář'!$116:$116</definedName>
    <definedName name="_xlnm.Print_Titles" localSheetId="9">'VRN - Vedlejší rozpočtové...'!$116:$116</definedName>
  </definedNames>
  <calcPr calcId="162913"/>
  <extLst/>
</workbook>
</file>

<file path=xl/comments11.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12.xml><?xml version="1.0" encoding="utf-8"?>
<comments xmlns="http://schemas.openxmlformats.org/spreadsheetml/2006/main">
  <authors>
    <author>Boss</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comments13.xml><?xml version="1.0" encoding="utf-8"?>
<comments xmlns="http://schemas.openxmlformats.org/spreadsheetml/2006/main">
  <authors>
    <author>Boss</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<sst xmlns="http://schemas.openxmlformats.org/spreadsheetml/2006/main" count="5266" uniqueCount="877">
  <si>
    <t>Export Komplet</t>
  </si>
  <si>
    <t/>
  </si>
  <si>
    <t>2.0</t>
  </si>
  <si>
    <t>ZAMOK</t>
  </si>
  <si>
    <t>False</t>
  </si>
  <si>
    <t>{d2799999-31cd-49e0-bb69-f6e3f63b44fe}</t>
  </si>
  <si>
    <t>0,01</t>
  </si>
  <si>
    <t>21</t>
  </si>
  <si>
    <t>15</t>
  </si>
  <si>
    <t>REKAPITULACE STAVBY</t>
  </si>
  <si>
    <t>v ---  níže se nacházejí doplnkové a pomocné údaje k sestavám  --- v</t>
  </si>
  <si>
    <t>Návod na vyplnění</t>
  </si>
  <si>
    <t>0,001</t>
  </si>
  <si>
    <t>Kód:</t>
  </si>
  <si>
    <t>22-03_4590_M</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</si>
  <si>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</si>
  <si>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</si>
  <si>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</si>
  <si>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</si>
  <si>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</si>
  <si>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Liberec</t>
  </si>
  <si>
    <t>Datum:</t>
  </si>
  <si>
    <t>Zadavatel:</t>
  </si>
  <si>
    <t>IČ:</t>
  </si>
  <si>
    <t>Statutární město Liberec, nám.Dr.E.Beneše1/1, LBC</t>
  </si>
  <si>
    <t>DIČ:</t>
  </si>
  <si>
    <t>Uchazeč:</t>
  </si>
  <si>
    <t>Vyplň údaj</t>
  </si>
  <si>
    <t>Projektant:</t>
  </si>
  <si>
    <t>Miriam Janů DiS., Divoká 127/13, Liberec 14</t>
  </si>
  <si>
    <t>True</t>
  </si>
  <si>
    <t>Zpracovatel:</t>
  </si>
  <si>
    <t>PROPOS Liberec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</si>
  <si>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</si>
  <si>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</si>
  <si>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</si>
  <si>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</si>
  <si>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</si>
  <si>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</si>
  <si>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</si>
  <si>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</si>
  <si>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</si>
  <si>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</si>
  <si>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</si>
  <si>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</si>
  <si>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</si>
  <si>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</si>
  <si>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</si>
  <si>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</si>
  <si>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</si>
  <si>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</si>
  <si>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</si>
  <si>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</si>
  <si>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</si>
  <si>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</si>
  <si>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</si>
  <si>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</si>
  <si>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</si>
  <si>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</si>
  <si>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</si>
  <si>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</si>
  <si>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</si>
  <si>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</si>
  <si>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</si>
  <si>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</si>
  <si>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</si>
  <si>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</si>
  <si>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</si>
  <si>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</si>
  <si>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</si>
  <si>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</si>
  <si>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</si>
  <si>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</si>
  <si>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</si>
  <si>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</si>
  <si>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</si>
  <si>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</si>
  <si>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</si>
  <si>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</si>
  <si>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</si>
  <si>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 xml:space="preserve">Přípravné, dokončovací a ostatní práce </t>
  </si>
  <si>
    <t>STA</t>
  </si>
  <si>
    <t>1</t>
  </si>
  <si>
    <t>{ed543217-71c4-4d0c-8eba-b2f682ac629f}</t>
  </si>
  <si>
    <t>2</t>
  </si>
  <si>
    <t>02</t>
  </si>
  <si>
    <t xml:space="preserve">Krajinářské úpravy </t>
  </si>
  <si>
    <t>{18a3b310-d76a-4184-b0dd-f8d9a7fdb9f6}</t>
  </si>
  <si>
    <t>02.1</t>
  </si>
  <si>
    <t>Kácení a likvidace</t>
  </si>
  <si>
    <t>Soupis</t>
  </si>
  <si>
    <t>{313661b3-245d-440f-887e-40364f993183}</t>
  </si>
  <si>
    <t>02.2</t>
  </si>
  <si>
    <t>Stromy ve volném terénu</t>
  </si>
  <si>
    <t>{47e203be-51fb-4be9-a854-76abdc87f096}</t>
  </si>
  <si>
    <t>02.3</t>
  </si>
  <si>
    <t>Soliterní strom,květnatá loučka</t>
  </si>
  <si>
    <t>{2669d07a-719a-422f-9074-6a926aa6b333}</t>
  </si>
  <si>
    <t>02.4</t>
  </si>
  <si>
    <t>Kruhový záhon</t>
  </si>
  <si>
    <t>{ce10e8c9-99c3-4d91-907c-d9d2f8dda379}</t>
  </si>
  <si>
    <t>02.5</t>
  </si>
  <si>
    <t>Zatravnění</t>
  </si>
  <si>
    <t>{3ee30822-9372-48a6-a373-f4de7c21bcf6}</t>
  </si>
  <si>
    <t>03</t>
  </si>
  <si>
    <t>Mobiliář</t>
  </si>
  <si>
    <t>{ffebdbc5-5d00-431b-acdc-ad25b5a80bad}</t>
  </si>
  <si>
    <t>VRN</t>
  </si>
  <si>
    <t>Vedlejší rozpočtové náklady</t>
  </si>
  <si>
    <t>{ed7b8cf6-0868-49e4-839e-8334e14af0a5}</t>
  </si>
  <si>
    <t>KRYCÍ LIST SOUPISU PRACÍ</t>
  </si>
  <si>
    <t>Objekt:</t>
  </si>
  <si>
    <t xml:space="preserve">01 - Přípravné, dokončovací a ostatní práce </t>
  </si>
  <si>
    <t xml:space="preserve"> </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</si>
  <si>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</si>
  <si>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</si>
  <si>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</si>
  <si>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</si>
  <si>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</si>
  <si>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</si>
  <si>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</si>
  <si>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</si>
  <si>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</si>
  <si>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</si>
  <si>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</si>
  <si>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</si>
  <si>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</si>
  <si>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</si>
  <si>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</si>
  <si>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</si>
  <si>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</si>
  <si>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</si>
  <si>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</si>
  <si>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</si>
  <si>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</si>
  <si>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</si>
  <si>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</si>
  <si>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</si>
  <si>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</si>
  <si>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</si>
  <si>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</si>
  <si>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</si>
  <si>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</si>
  <si>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131251102</t>
  </si>
  <si>
    <t>Hloubení jam nezapažených v hornině třídy těžitelnosti I skupiny 3 objem do 50 m3 strojně</t>
  </si>
  <si>
    <t>m3</t>
  </si>
  <si>
    <t>CS ÚRS 2022 01</t>
  </si>
  <si>
    <t>4</t>
  </si>
  <si>
    <t>1589785978</t>
  </si>
  <si>
    <t>VV</t>
  </si>
  <si>
    <t>pro památník</t>
  </si>
  <si>
    <t>3,14*2,3*2,3*1,0</t>
  </si>
  <si>
    <t>pro kruhový záhon</t>
  </si>
  <si>
    <t>3,14*2,0*2,0*0,66</t>
  </si>
  <si>
    <t>Součet</t>
  </si>
  <si>
    <t>132251101</t>
  </si>
  <si>
    <t>Hloubení rýh nezapažených š do 800 mm v hornině třídy těžitelnosti I skupiny 3 objem do 20 m3 strojně</t>
  </si>
  <si>
    <t>59861994</t>
  </si>
  <si>
    <t>pro nášlapy</t>
  </si>
  <si>
    <t>0,75*0,75*0,3*14</t>
  </si>
  <si>
    <t>3</t>
  </si>
  <si>
    <t>162211311</t>
  </si>
  <si>
    <t>Vodorovné přemístění výkopku z horniny třídy těžitelnosti I skupiny 1 až 3 stavebním kolečkem do 10 m</t>
  </si>
  <si>
    <t>-1052380131</t>
  </si>
  <si>
    <t>pro zásyp jam po vybouraných patkách</t>
  </si>
  <si>
    <t>3,087</t>
  </si>
  <si>
    <t>162211319</t>
  </si>
  <si>
    <t>Příplatek k vodorovnému přemístění výkopku z horniny třídy těžitelnosti I skupiny 1 až 3 stavebním kolečkem za každých dalších 10 m</t>
  </si>
  <si>
    <t>629117865</t>
  </si>
  <si>
    <t>5</t>
  </si>
  <si>
    <t>162651112</t>
  </si>
  <si>
    <t>Vodorovné přemístění přes 4 000 do 5000 m výkopku/sypaniny z horniny třídy těžitelnosti I skupiny 1 až 3</t>
  </si>
  <si>
    <t>907859285</t>
  </si>
  <si>
    <t>hloubení - zásyp</t>
  </si>
  <si>
    <t>(24,901+2,363)-(3,087+0,756)</t>
  </si>
  <si>
    <t>6</t>
  </si>
  <si>
    <t>171251201</t>
  </si>
  <si>
    <t>Uložení sypaniny na skládky nebo meziskládky</t>
  </si>
  <si>
    <t>-1095330943</t>
  </si>
  <si>
    <t>23,421</t>
  </si>
  <si>
    <t>7</t>
  </si>
  <si>
    <t>171201231</t>
  </si>
  <si>
    <t>Poplatek za uložení zeminy a kamení na recyklační skládce (skládkovné) kód odpadu 17 05 04</t>
  </si>
  <si>
    <t>t</t>
  </si>
  <si>
    <t>-1818255331</t>
  </si>
  <si>
    <t>23,421*1,8</t>
  </si>
  <si>
    <t>8</t>
  </si>
  <si>
    <t>174111101</t>
  </si>
  <si>
    <t>Zásyp jam, šachet rýh nebo kolem objektů sypaninou se zhutněním ručně</t>
  </si>
  <si>
    <t>-1336313468</t>
  </si>
  <si>
    <t>zásyp po vybouraných betonových patkách</t>
  </si>
  <si>
    <t>9</t>
  </si>
  <si>
    <t>1742111</t>
  </si>
  <si>
    <t>Zpětný zásyp vykopanou zeminou včetně navrácení travního drnu z vykopané zeminy</t>
  </si>
  <si>
    <t>-2052108784</t>
  </si>
  <si>
    <t>(0,75*0,75-(0,15*0,15*9))*0,15*14</t>
  </si>
  <si>
    <t>Komunikace pozemní</t>
  </si>
  <si>
    <t>10</t>
  </si>
  <si>
    <t>564750101</t>
  </si>
  <si>
    <t>Podklad z kameniva hrubého drceného vel. 16-32 mm plochy do 100 m2 tl 150 mm</t>
  </si>
  <si>
    <t>m2</t>
  </si>
  <si>
    <t>845736316</t>
  </si>
  <si>
    <t>0,75*0,75*14</t>
  </si>
  <si>
    <t>11</t>
  </si>
  <si>
    <t>596811120</t>
  </si>
  <si>
    <t>Kladení a dodávka žulových kostek vel.150x150x150mm pro nášlapy</t>
  </si>
  <si>
    <t>kus</t>
  </si>
  <si>
    <t>-1501356204</t>
  </si>
  <si>
    <t>9*14</t>
  </si>
  <si>
    <t>Ostatní konstrukce a práce, bourání</t>
  </si>
  <si>
    <t>12</t>
  </si>
  <si>
    <t>961044111</t>
  </si>
  <si>
    <t>Bourání základů z betonu prostého</t>
  </si>
  <si>
    <t>552078142</t>
  </si>
  <si>
    <t>patky po odstranění stávajícího zábradlí</t>
  </si>
  <si>
    <t>0,35*0,35*0,7*3</t>
  </si>
  <si>
    <t>0,35*0,35*0,7*22</t>
  </si>
  <si>
    <t>ostatní zbylé patky</t>
  </si>
  <si>
    <t>0,35*0,35*0,7*8</t>
  </si>
  <si>
    <t>13</t>
  </si>
  <si>
    <t>976071111</t>
  </si>
  <si>
    <t>Vybourání kovových madel a zábradlí</t>
  </si>
  <si>
    <t>m</t>
  </si>
  <si>
    <t>191720040</t>
  </si>
  <si>
    <t>dle digi měření</t>
  </si>
  <si>
    <t>32,0+3,0</t>
  </si>
  <si>
    <t>14</t>
  </si>
  <si>
    <t>9760711</t>
  </si>
  <si>
    <t>Oprava stávajícího elektrikého sloupku - kompletní provedení vč. dodávky materiálu</t>
  </si>
  <si>
    <t>hod</t>
  </si>
  <si>
    <t>600619004</t>
  </si>
  <si>
    <t>P</t>
  </si>
  <si>
    <t>Poznámka k položce:
Kompletní oprava stávajícího elektrického sloupku:
Očištění tlakovou vodou
Případné doplnění otryskané omítky
Nátěr plechových dvířek
Oprava stříšky</t>
  </si>
  <si>
    <t>předpoklad</t>
  </si>
  <si>
    <t>5,0</t>
  </si>
  <si>
    <t>9760712</t>
  </si>
  <si>
    <t>Oprava stávajícího sloupu elektrikého vedení - kompletní provedení vč. dodávky materiálu</t>
  </si>
  <si>
    <t>-1041996505</t>
  </si>
  <si>
    <t xml:space="preserve">Poznámka k položce:
Kompletní oprava stávajícího sloupu veřejného osvětlení:
Očištění, okartáčování, odrezivění
Nátěr
</t>
  </si>
  <si>
    <t>8,0</t>
  </si>
  <si>
    <t>997</t>
  </si>
  <si>
    <t>Přesun sutě</t>
  </si>
  <si>
    <t>16</t>
  </si>
  <si>
    <t>9970135</t>
  </si>
  <si>
    <t>Příplatek k odvozu suti a vybouraných hmot na skládku za další km nad 1km</t>
  </si>
  <si>
    <t>558172558</t>
  </si>
  <si>
    <t>17</t>
  </si>
  <si>
    <t>997013501</t>
  </si>
  <si>
    <t>Odvoz suti a vybouraných hmot na skládku nebo meziskládku do 1 km se složením - předpoklad 4 km</t>
  </si>
  <si>
    <t>-997300399</t>
  </si>
  <si>
    <t>18</t>
  </si>
  <si>
    <t>997013861</t>
  </si>
  <si>
    <t>Poplatek za uložení stavebního odpadu na recyklační skládce (skládkovné) z prostého betonu kód odpadu 17 01 01</t>
  </si>
  <si>
    <t>1086315005</t>
  </si>
  <si>
    <t>6,174</t>
  </si>
  <si>
    <t>19</t>
  </si>
  <si>
    <t>9970136</t>
  </si>
  <si>
    <t xml:space="preserve">Poplatek za šrotovné </t>
  </si>
  <si>
    <t>1608256825</t>
  </si>
  <si>
    <t>0,525</t>
  </si>
  <si>
    <t>998</t>
  </si>
  <si>
    <t>Přesun hmot</t>
  </si>
  <si>
    <t>20</t>
  </si>
  <si>
    <t>998231411</t>
  </si>
  <si>
    <t>Ruční přesun hmot pro sadovnické a krajinářské úpravy do 100 m</t>
  </si>
  <si>
    <t>-309108075</t>
  </si>
  <si>
    <t xml:space="preserve">02 - Krajinářské úpravy </t>
  </si>
  <si>
    <t>Soupis:</t>
  </si>
  <si>
    <t>02.1 - Kácení a likvidace</t>
  </si>
  <si>
    <t>D1 - Odstranění dřevin a vyjmutí stromů k přesazení</t>
  </si>
  <si>
    <t xml:space="preserve">    D2 - Odstranění stromů včetně pařezů</t>
  </si>
  <si>
    <t xml:space="preserve">    D3 - Odstranění stávajících keřových skupin</t>
  </si>
  <si>
    <t xml:space="preserve">    D4 - Přesuny hmot</t>
  </si>
  <si>
    <t>D1</t>
  </si>
  <si>
    <t>Odstranění dřevin a vyjmutí stromů k přesazení</t>
  </si>
  <si>
    <t>D2</t>
  </si>
  <si>
    <t>Odstranění stromů včetně pařezů</t>
  </si>
  <si>
    <t>ks</t>
  </si>
  <si>
    <t>111 212 311</t>
  </si>
  <si>
    <t>Odstranění nevhodných dřevin do 100 m2 v přes 1 m bez odstranění pařezů v rovině nebo svahu do 1:5</t>
  </si>
  <si>
    <t>D3</t>
  </si>
  <si>
    <t>Odstranění stávajících keřových skupin</t>
  </si>
  <si>
    <t>111 212 211</t>
  </si>
  <si>
    <t>Odstranění nevhodných dřevin do 100 m2 v do 1 m s odstraněním pařezů v rovině nebo svahu do 1:5</t>
  </si>
  <si>
    <t>22</t>
  </si>
  <si>
    <t>112 155 311</t>
  </si>
  <si>
    <t>Štěpkování keřového porostu středně hustého s naložením</t>
  </si>
  <si>
    <t>24</t>
  </si>
  <si>
    <t>111 212 355</t>
  </si>
  <si>
    <t>Odstranění nevhodných dřevin přes 100 do 500 m2 v přes 1 m s odstraněním pařezů v rovině nebo svahu do 1:5</t>
  </si>
  <si>
    <t>26</t>
  </si>
  <si>
    <t>112 155 315</t>
  </si>
  <si>
    <t>Štěpkování keřového porostu hustého s naložením</t>
  </si>
  <si>
    <t>28</t>
  </si>
  <si>
    <t>D4</t>
  </si>
  <si>
    <t>Přesuny hmot</t>
  </si>
  <si>
    <t>998 231 311</t>
  </si>
  <si>
    <t>Přesun hmot pro sadovnické a krajinářské úpravy vodorovně do 5000 m</t>
  </si>
  <si>
    <t>30</t>
  </si>
  <si>
    <t>02.2 - Stromy ve volném terénu</t>
  </si>
  <si>
    <t>D1 - Výsadba stromů do volného terénu</t>
  </si>
  <si>
    <t xml:space="preserve">    D2 - Příprava stanoviště a výsadba 36 ks stromů</t>
  </si>
  <si>
    <t xml:space="preserve">    D3 - Rostlinný materiál</t>
  </si>
  <si>
    <t xml:space="preserve">    D4 - Materiál ostatní</t>
  </si>
  <si>
    <t xml:space="preserve">    D5 - Péče první rok po výsadbě</t>
  </si>
  <si>
    <t xml:space="preserve">    D6 - Materiál ostatní první rok po výsadbě</t>
  </si>
  <si>
    <t xml:space="preserve">    Péče - Péče o výsadby v druhém a třetím roce-úkony a materiál viz péče v prvním roce</t>
  </si>
  <si>
    <t xml:space="preserve">    D7 - Péče o výsadby ve čtvrtém a pátém roce</t>
  </si>
  <si>
    <t xml:space="preserve">    D8 - Přesuny hmot</t>
  </si>
  <si>
    <t>Výsadba stromů do volného terénu</t>
  </si>
  <si>
    <t>Příprava stanoviště a výsadba 36 ks stromů</t>
  </si>
  <si>
    <t>119 005 153</t>
  </si>
  <si>
    <t>Vytyčení výsadeb s rozmístěním solitérních rostlin přes 10 přes 30 do 50 kusů</t>
  </si>
  <si>
    <t>183 101 323</t>
  </si>
  <si>
    <t>Jamky pro výsadbu s výměnou 100 % půdy zeminy tř 1 až 4 obj přes 2 do 3 m3 v rovině a svahu do 1:5</t>
  </si>
  <si>
    <t>184 102 115</t>
  </si>
  <si>
    <t>Výsadba dřeviny s balem D přes 0,5 do 0,6 m do jamky se zalitím v rovině a svahu do 1:5</t>
  </si>
  <si>
    <t>184 215 211</t>
  </si>
  <si>
    <t>Podzemní ukotvení kmene dřevin do volné zeminy tř. 1 až 4 obvodu kmene do 250 mm</t>
  </si>
  <si>
    <t>184 215 413</t>
  </si>
  <si>
    <t>Zhotovení závlahové mísy dřevin D přes 1,0 m v rovině nebo na svahu do 1:5</t>
  </si>
  <si>
    <t>184 814 221 R</t>
  </si>
  <si>
    <t>Zapracování příměsí do půdy ručně do hl 150 mm v rovině nebo ve svahu do 1:5    5 ks tablet Silvamix/dřevina</t>
  </si>
  <si>
    <t>184 814 221 R.1</t>
  </si>
  <si>
    <t>Zapracování příměsí do půdy ručně do hl 150 mm v rovině nebo ve svahu do 1:5    1,5kg terracotem/dřevina</t>
  </si>
  <si>
    <t>185 804 312</t>
  </si>
  <si>
    <t>Zalití rostlin vodou plocha přes 20 m2</t>
  </si>
  <si>
    <t>185 851 121</t>
  </si>
  <si>
    <t>Dovoz vody pro zálivku rostlin za vzdálenost do 1000 m</t>
  </si>
  <si>
    <t>185 851 129</t>
  </si>
  <si>
    <t>Příplatek k dovozu vody pro zálivku rostlin do 1000 m ZKD 1000 m  5*1000m</t>
  </si>
  <si>
    <t>184 911 421</t>
  </si>
  <si>
    <t>Mulčování rostlin kůrou tl do 0,1 m v rovině a svahu do 1:5</t>
  </si>
  <si>
    <t>184 85 2321 R</t>
  </si>
  <si>
    <t>Řez stromu po výsadbě výška stromu do 4 m</t>
  </si>
  <si>
    <t>184 812 122 R</t>
  </si>
  <si>
    <t>Aplikace ochranných prostředků bodovou aplikací v rovině a svahu do 1:5 2 nátěry 0,8m2 na strom</t>
  </si>
  <si>
    <t>998 231 411</t>
  </si>
  <si>
    <t>Ruční přesun hmot pro sadovnické a krajinářské úpravy do 100 m  stromy</t>
  </si>
  <si>
    <t>998 231 411.1</t>
  </si>
  <si>
    <t>Ruční přesun hmot pro sadovnické a krajinářské úpravy do 100 m  materiál pro výsadbu</t>
  </si>
  <si>
    <t>Rostlinný materiál</t>
  </si>
  <si>
    <t>32</t>
  </si>
  <si>
    <t>Materiál ostatní</t>
  </si>
  <si>
    <t>Tříděná černozem + 3%ztratné</t>
  </si>
  <si>
    <t>34</t>
  </si>
  <si>
    <t>TerraCotem půdní kondicionér 1,5 kg / strom</t>
  </si>
  <si>
    <t>kg</t>
  </si>
  <si>
    <t>36</t>
  </si>
  <si>
    <t>Silvamix forte tbl,  5 ks / strom</t>
  </si>
  <si>
    <t>38</t>
  </si>
  <si>
    <t>Systém kotvení do země-Kotvos KSB-Z1</t>
  </si>
  <si>
    <t>40</t>
  </si>
  <si>
    <t>Tyč Z1- příslušenství ke kotvení</t>
  </si>
  <si>
    <t>42</t>
  </si>
  <si>
    <t>Borka výběrová + 3%ztratné</t>
  </si>
  <si>
    <t>44</t>
  </si>
  <si>
    <t>23</t>
  </si>
  <si>
    <t>Gefa-základový nátěr Arbo-Flex  LX60</t>
  </si>
  <si>
    <t>ml</t>
  </si>
  <si>
    <t>46</t>
  </si>
  <si>
    <t>Gefa - ochranný nátěr Arbo Flex Plus 7</t>
  </si>
  <si>
    <t>g</t>
  </si>
  <si>
    <t>48</t>
  </si>
  <si>
    <t>25</t>
  </si>
  <si>
    <t>Voda na zálivku + 3%ztratné 100l/strom</t>
  </si>
  <si>
    <t>50</t>
  </si>
  <si>
    <t>D5</t>
  </si>
  <si>
    <t>Péče první rok po výsadbě</t>
  </si>
  <si>
    <t>184 852 321 R</t>
  </si>
  <si>
    <t>Řez stromu po výsadbě výška stromu do 4 m (pouze v případě potřeby), kontrola zdravotního stravu dřeviny a stability kotvícího systému</t>
  </si>
  <si>
    <t>52</t>
  </si>
  <si>
    <t>27</t>
  </si>
  <si>
    <t>185 804 312.1</t>
  </si>
  <si>
    <t>Zalití rostlin vodou plocha přes 20 m2     70l/strom  10x za rok</t>
  </si>
  <si>
    <t>54</t>
  </si>
  <si>
    <t>185 851 121.1</t>
  </si>
  <si>
    <t>Dovoz vody pro zálivku rostlin za vzdálenost do 1000 m   70l/strom 10x za rok</t>
  </si>
  <si>
    <t>56</t>
  </si>
  <si>
    <t>29</t>
  </si>
  <si>
    <t>58</t>
  </si>
  <si>
    <t>185 804 213</t>
  </si>
  <si>
    <t>Vypletí záhonu dřevin soliterních s naložením a odvozem odpadu do 20 km v rovině a svahu do 1:5   2xročně</t>
  </si>
  <si>
    <t>60</t>
  </si>
  <si>
    <t>31</t>
  </si>
  <si>
    <t>62</t>
  </si>
  <si>
    <t>D6</t>
  </si>
  <si>
    <t>Materiál ostatní první rok po výsadbě</t>
  </si>
  <si>
    <t>Voda na zálivku + 3%ztratné</t>
  </si>
  <si>
    <t>64</t>
  </si>
  <si>
    <t>33</t>
  </si>
  <si>
    <t>Borka výběrová +3% ztratné</t>
  </si>
  <si>
    <t>66</t>
  </si>
  <si>
    <t>Péče</t>
  </si>
  <si>
    <t>Péče o výsadby v druhém a třetím roce-úkony a materiál viz péče v prvním roce</t>
  </si>
  <si>
    <t>11101</t>
  </si>
  <si>
    <t>kpl</t>
  </si>
  <si>
    <t>-754140856</t>
  </si>
  <si>
    <t>D7</t>
  </si>
  <si>
    <t>Péče o výsadby ve čtvrtém a pátém roce</t>
  </si>
  <si>
    <t>35</t>
  </si>
  <si>
    <t>184 852 321 R.1</t>
  </si>
  <si>
    <t>Řez stromu výchovný výška stromu do 4 m, kontrola zdravotního stravu dřeviny a stability 36x2</t>
  </si>
  <si>
    <t>68</t>
  </si>
  <si>
    <t>D8</t>
  </si>
  <si>
    <t>70</t>
  </si>
  <si>
    <t>02.3 - Soliterní strom,květnatá loučka</t>
  </si>
  <si>
    <t>D1 - Výsadba stromu v památníku a květnatá loučka</t>
  </si>
  <si>
    <t xml:space="preserve">    D2 - Příprava stanoviště, výsadba</t>
  </si>
  <si>
    <t xml:space="preserve">    D8 - Práce květnatá loučka</t>
  </si>
  <si>
    <t xml:space="preserve">    D9 - Materiály</t>
  </si>
  <si>
    <t xml:space="preserve">    D10 - Přesuny hmot</t>
  </si>
  <si>
    <t>Výsadba stromu v památníku a květnatá loučka</t>
  </si>
  <si>
    <t>Příprava stanoviště, výsadba</t>
  </si>
  <si>
    <t>171 151 103 R</t>
  </si>
  <si>
    <t>Uložení sypaniny z hornin soudržných do násypů zhutněných ručně</t>
  </si>
  <si>
    <t>119 005 151</t>
  </si>
  <si>
    <t>Vytyčení výsadeb s rozmístěním solitérních rostlin do 10 kusů</t>
  </si>
  <si>
    <t>184814221 R</t>
  </si>
  <si>
    <t>Zapracování příměsí do půdy ručně do hl 150 mm v rovině nebo ve svahu do 1:5    10kg terracotem</t>
  </si>
  <si>
    <t>185 804 311</t>
  </si>
  <si>
    <t>Zalití rostlin vodou plocha do 20 m2     100l/strom</t>
  </si>
  <si>
    <t>Malus ´Evereste´     ok16/18</t>
  </si>
  <si>
    <t>Biouhel drcený, tříděný, jemný</t>
  </si>
  <si>
    <t>kompost</t>
  </si>
  <si>
    <t>TerraCotem půdní kondicionér</t>
  </si>
  <si>
    <t>Silvamix forte tbl</t>
  </si>
  <si>
    <t>184852321 R</t>
  </si>
  <si>
    <t>185 804 311.1</t>
  </si>
  <si>
    <t>Zalití rostlin vodou plocha do 20 m2     70l/strom    20x za rok</t>
  </si>
  <si>
    <t>Dovoz vody pro zálivku rostlin za vzdálenost do 1000 m   70l/strom 20x za rok</t>
  </si>
  <si>
    <t>1787916001</t>
  </si>
  <si>
    <t>184852321 R.1</t>
  </si>
  <si>
    <t>Řez stromu po výsadbě výška stromu do 4 m a kontrola zdravotního stravu dřeviny a kotvícího systému</t>
  </si>
  <si>
    <t>Práce květnatá loučka</t>
  </si>
  <si>
    <t>183 403 153</t>
  </si>
  <si>
    <t>Obdělání půdy hrabáním v rovině a svahu do 1:5   2x</t>
  </si>
  <si>
    <t>183 403 161</t>
  </si>
  <si>
    <t>Obdělání půdy válením v rovině a svahu do 1:5   2x</t>
  </si>
  <si>
    <t>181411121 R</t>
  </si>
  <si>
    <t>Založení lučního trávníku výsevem pl do 1000 m2 v rovině a ve svahu do 1:5    (květnatá louka+letničky)</t>
  </si>
  <si>
    <t>185 804 311.2</t>
  </si>
  <si>
    <t>Zalití rostlin vodou plocha do 20 m2    20l/m2</t>
  </si>
  <si>
    <t>185 851 121.2</t>
  </si>
  <si>
    <t>Dovoz vody pro zálivku rostlin za vzdálenost do 1000 m   20l/m2</t>
  </si>
  <si>
    <t>37</t>
  </si>
  <si>
    <t>72</t>
  </si>
  <si>
    <t>D9</t>
  </si>
  <si>
    <t>Materiály</t>
  </si>
  <si>
    <t>Směs pro květnaté louky Slunovrat     2x50g</t>
  </si>
  <si>
    <t>74</t>
  </si>
  <si>
    <t>39</t>
  </si>
  <si>
    <t>Letničková směs Letní sklizeň    2x50g</t>
  </si>
  <si>
    <t>76</t>
  </si>
  <si>
    <t>78</t>
  </si>
  <si>
    <t>41</t>
  </si>
  <si>
    <t>185 804 311.3</t>
  </si>
  <si>
    <t>Zalití rostlin vodou plocha do 20 m2    20l/m2    20x za rok</t>
  </si>
  <si>
    <t>80</t>
  </si>
  <si>
    <t>82</t>
  </si>
  <si>
    <t>43</t>
  </si>
  <si>
    <t>84</t>
  </si>
  <si>
    <t>111 151 131</t>
  </si>
  <si>
    <t>Pokosení trávníku lučního pl do 1000 m2 s odvozem do 20 km v rovině a svahu do 1:5    1x ročně</t>
  </si>
  <si>
    <t>86</t>
  </si>
  <si>
    <t>45</t>
  </si>
  <si>
    <t>88</t>
  </si>
  <si>
    <t>22202</t>
  </si>
  <si>
    <t>24525733</t>
  </si>
  <si>
    <t>47</t>
  </si>
  <si>
    <t>111 151 131.1</t>
  </si>
  <si>
    <t>Pokosení trávníku lučního pl do 1000 m2 s odvozem do 20 km v rovině a svahu do 1:5    1x ročně /2roky</t>
  </si>
  <si>
    <t>90</t>
  </si>
  <si>
    <t>D10</t>
  </si>
  <si>
    <t>92</t>
  </si>
  <si>
    <t>02.4 - Kruhový záhon</t>
  </si>
  <si>
    <t>D1 - Kruhový trvalkový záhon</t>
  </si>
  <si>
    <t xml:space="preserve">    D2 - Příprava stanoviště, výsadba kruhového záhonu</t>
  </si>
  <si>
    <t xml:space="preserve">      D3 - Rozmístění květin</t>
  </si>
  <si>
    <t xml:space="preserve">    D4 - Rostlinný materiál velikosti viz výsadbový plán</t>
  </si>
  <si>
    <t xml:space="preserve">    D5 - Materiál  ostatní</t>
  </si>
  <si>
    <t xml:space="preserve">    D6 - Péče v prvním roce </t>
  </si>
  <si>
    <t xml:space="preserve">    D7 - Péče v prvním roce - materiál</t>
  </si>
  <si>
    <t xml:space="preserve">    D8 - Péče o trvalkové výsadby   4-5 rok</t>
  </si>
  <si>
    <t xml:space="preserve">    D9 - Přesuny hmot</t>
  </si>
  <si>
    <t>Kruhový trvalkový záhon</t>
  </si>
  <si>
    <t>Příprava stanoviště, výsadba kruhového záhonu</t>
  </si>
  <si>
    <t>119005151 R</t>
  </si>
  <si>
    <t>Vytyčení výsadeb - vytýčení záhonu</t>
  </si>
  <si>
    <t>184 911 335</t>
  </si>
  <si>
    <t>Drenážní vrstva záhonu pro výsadby v rovině nebo ve svahu do 1:5 pl přes 10 do 100 m2 hl přes 50 do 150 mm</t>
  </si>
  <si>
    <t>181 006 115</t>
  </si>
  <si>
    <t>Rozprostření zemin tl vrstvy do 0,4 m schopných zúrodnění v rovině a sklonu do 1:5</t>
  </si>
  <si>
    <t>916331111R</t>
  </si>
  <si>
    <t>Osazení zahradního obrubníku z ocelové pásoviny 100x6 mm s navařenými ocelovými trny po 0,5m</t>
  </si>
  <si>
    <t>119 005 123</t>
  </si>
  <si>
    <t>Vytyčení výsadeb zapojených nebo v záhonu pl přes 10 do 100 m2 s rozmístěním rostlin nepravidelně ve stejnorodých skupinách</t>
  </si>
  <si>
    <t>Rozmístění květin</t>
  </si>
  <si>
    <t>183 111 111</t>
  </si>
  <si>
    <t>Hloubení jamek bez výměny půdy zeminy tř 1 až 4 obj do 0,002 m3 v rovině a svahu do 1:5</t>
  </si>
  <si>
    <t>183 111 112</t>
  </si>
  <si>
    <t>Hloubení jamek bez výměny půdy zeminy tř 1 až 4 obj přes 0,002 do 0,005 m3 v rovině a svahu do 1:5</t>
  </si>
  <si>
    <t>51</t>
  </si>
  <si>
    <t>183 111 111.1</t>
  </si>
  <si>
    <t>Hloubení jamek bez výměny půdy zeminy tř 1 až 4 obj přes 0,002 do 0,005 m3 v rovině a svahu do 1:5 pro cibuloviny</t>
  </si>
  <si>
    <t>-1848729369</t>
  </si>
  <si>
    <t>183 211 322</t>
  </si>
  <si>
    <t>Výsadba květin krytokořenných průměru kontejneru přes 80 do 120 mm</t>
  </si>
  <si>
    <t>183 211 323</t>
  </si>
  <si>
    <t>Výsadba květin krytokořenných průměru kontejneru přes 120 do 250 mm</t>
  </si>
  <si>
    <t>183 211 313</t>
  </si>
  <si>
    <t>Výsadba cibulí nebo hlíz</t>
  </si>
  <si>
    <t>743727122</t>
  </si>
  <si>
    <t>184 814 221</t>
  </si>
  <si>
    <t>Zapracování příměsí do půdy ručně do hl 150 mm v rovině nebo ve svahu do 1:5 Basacote 100g/m2</t>
  </si>
  <si>
    <t>Ruční přesun hmot pro sadovnické a krajinářské úpravy do 100 m  zemina+štěrk</t>
  </si>
  <si>
    <t>Ruční přesun hmot pro sadovnické a krajinářské úpravy do 100 m  trvalky</t>
  </si>
  <si>
    <t>Rostlinný materiál velikosti viz výsadbový plán</t>
  </si>
  <si>
    <t>Alcea rosea 'Radiant Rose'</t>
  </si>
  <si>
    <t>Aster alpinus 'Violet'</t>
  </si>
  <si>
    <t>Aster alpinus 'White'</t>
  </si>
  <si>
    <t>Aster lateriflorus 'Lady in Black'</t>
  </si>
  <si>
    <t>Baptisia 'Blue Towers'</t>
  </si>
  <si>
    <t>Coreopsis rosea 'American Dream'</t>
  </si>
  <si>
    <t>Dianthus pontederae (carthusian.ssp.pontederae)</t>
  </si>
  <si>
    <t>Echinacea pallida</t>
  </si>
  <si>
    <t>Echinacea pallida 'Hulla Dancer'</t>
  </si>
  <si>
    <t>Lychnis coronaria</t>
  </si>
  <si>
    <t>Monarda didyma 'Balmy Pink'</t>
  </si>
  <si>
    <t>Monarda fistulosa 'Beauty of Cobham'</t>
  </si>
  <si>
    <t>Phlox amplifolia 'Kleiner Augenstern'</t>
  </si>
  <si>
    <t>Symphytum grandiflorum 'Sky-Blue-Pink'</t>
  </si>
  <si>
    <t>53</t>
  </si>
  <si>
    <t>101</t>
  </si>
  <si>
    <t xml:space="preserve">Narcissus cyclamineus "Tete A Tete" </t>
  </si>
  <si>
    <t>-1122080222</t>
  </si>
  <si>
    <t>102</t>
  </si>
  <si>
    <t>Narcissus "Geranium"</t>
  </si>
  <si>
    <t>1198346682</t>
  </si>
  <si>
    <t>55</t>
  </si>
  <si>
    <t>103</t>
  </si>
  <si>
    <t xml:space="preserve">Muscari armeniacum 'Lady in Blue' </t>
  </si>
  <si>
    <t>-1219477193</t>
  </si>
  <si>
    <t>Materiál  ostatní</t>
  </si>
  <si>
    <t>Basacote Plus 6M   100g/m2</t>
  </si>
  <si>
    <t>Voda na zálivku + 3% ztratné</t>
  </si>
  <si>
    <t>Mulčovací kůra jemná pro růže a trvalky  50l=0,05m3, 0,75m3, 0,75:0,05=15 pytlů</t>
  </si>
  <si>
    <t>Drcené kamenivo fr 16/32, drenáž v mocn.150 mm + 3%ztratné</t>
  </si>
  <si>
    <t>Záhonový obrubník z ocelové pásoviny 100x6 mm s navařenými ocelovými trny délky 200mmm navařenými po 500mm</t>
  </si>
  <si>
    <t xml:space="preserve">Péče v prvním roce </t>
  </si>
  <si>
    <t>183 211 422</t>
  </si>
  <si>
    <t>Dosadba květin hrnkovaných D květináče do 120 mm   1x ročně</t>
  </si>
  <si>
    <t>Zalití rostlin vodou plocha do 20 m2    20l/m2 10x ročně</t>
  </si>
  <si>
    <t>185 804 211</t>
  </si>
  <si>
    <t>Vypletí záhonu květin s naložením a odvozem odpadu v rovině a svahu 1:5   6x ročně</t>
  </si>
  <si>
    <t>185 804 252</t>
  </si>
  <si>
    <t>Odstranění odkvetlých a odumřelých částí trvalek s odklizením odpadu do 20km   6xročně</t>
  </si>
  <si>
    <t>184 911 421.1</t>
  </si>
  <si>
    <t>Mulčování rostlin kůrou tl.do 0,1m v rovině a svahu 1:5  1xročně</t>
  </si>
  <si>
    <t>Péče v prvním roce - materiál</t>
  </si>
  <si>
    <t>49</t>
  </si>
  <si>
    <t>Mulčovací kůra pro růže a trvalky  50l=0,05m3, doplnění</t>
  </si>
  <si>
    <t>94</t>
  </si>
  <si>
    <t>Dosazované květiny</t>
  </si>
  <si>
    <t>96</t>
  </si>
  <si>
    <t>Péče o trvalkové výsadby   4-5 rok</t>
  </si>
  <si>
    <t>Úkony a materiál viz péče v 1. roce</t>
  </si>
  <si>
    <t>rok</t>
  </si>
  <si>
    <t>98</t>
  </si>
  <si>
    <t>100</t>
  </si>
  <si>
    <t>02.5 - Zatravnění</t>
  </si>
  <si>
    <t>D1 - Zatravnění ploch po odstranění dřevin a po stavebních úpravách</t>
  </si>
  <si>
    <t xml:space="preserve">    823-1 - Příprava stanoviště, založení ploch</t>
  </si>
  <si>
    <t xml:space="preserve">    D2 - Péče o travnaté plochy do vzejití, zapojení a prvního pokosení</t>
  </si>
  <si>
    <t xml:space="preserve">    Specifikace - Abiotické matríály    </t>
  </si>
  <si>
    <t xml:space="preserve">    D3 - Přesuny hmot</t>
  </si>
  <si>
    <t>Zatravnění ploch po odstranění dřevin a po stavebních úpravách</t>
  </si>
  <si>
    <t>823-1</t>
  </si>
  <si>
    <t>Příprava stanoviště, založení ploch</t>
  </si>
  <si>
    <t>183 402 131</t>
  </si>
  <si>
    <t>Rozrušení půdy souvislé plochy přes 500m2 hloubky do 150mm v rovině nebo ve svahu 1:5</t>
  </si>
  <si>
    <t>181 311 103</t>
  </si>
  <si>
    <t>Rozprostření ornice tl.vrstvy do 200 mm v rovině nebo ve svahu 1:5 ručně</t>
  </si>
  <si>
    <t>Obdělání půdy hrabáním v rovině nebo ve svahu 1:5     2x</t>
  </si>
  <si>
    <t>Obdělání půdy válením v rovině nebo ve svahu 1:5    2x</t>
  </si>
  <si>
    <t>181 411 141</t>
  </si>
  <si>
    <t>Založení parterového trávníku výsevem plochy do 1000 m2 v rovině nebo ve svahu 1:5</t>
  </si>
  <si>
    <t>185 802 113</t>
  </si>
  <si>
    <t>Hnojení půdy umělým hnojivem na široko v rovině a svahu do 1:5</t>
  </si>
  <si>
    <t>Zalití rostlin vodou plocha přes 20 m2  20l/ m2</t>
  </si>
  <si>
    <t>Dovoz vody pro zálivku na vzdálenost do 1000m</t>
  </si>
  <si>
    <t>Ruční přesun hmot pro sadovnické a krajinářské úpravy do 100m</t>
  </si>
  <si>
    <t>Péče o travnaté plochy do vzejití, zapojení a prvního pokosení</t>
  </si>
  <si>
    <t>Zalití rostlin vodou plocha přes 20m2     15x 20l/m2</t>
  </si>
  <si>
    <t>Dovoz vody pro zálivku na vzdálenost do 1000m    10x</t>
  </si>
  <si>
    <t>111 151 111</t>
  </si>
  <si>
    <t>Pokosení trávníku parterového plochy do 1000m2  s odvozem do 20km v rovině a svahu do 1:5</t>
  </si>
  <si>
    <t>Specifikace</t>
  </si>
  <si>
    <t xml:space="preserve">Abiotické matríály    </t>
  </si>
  <si>
    <t>Tříděná černozem + 3% ztratné</t>
  </si>
  <si>
    <t>Agro travní směs univerzal balení 5 kg</t>
  </si>
  <si>
    <t>Voda na zálivku + 3% ztratné ( 1x po založení)</t>
  </si>
  <si>
    <t>Voda na zálivku + 3% ztratné    (15x do zapojení a prvního pokosení)</t>
  </si>
  <si>
    <t>Floranid master Extra hnojivo 35g/m2</t>
  </si>
  <si>
    <t>03 - Mobiliář</t>
  </si>
  <si>
    <t>768 - Ostatní prvky - mobiliář</t>
  </si>
  <si>
    <t>768</t>
  </si>
  <si>
    <t>Ostatní prvky - mobiliář</t>
  </si>
  <si>
    <t>768001</t>
  </si>
  <si>
    <t>Odpočinková lavice s opěradlem</t>
  </si>
  <si>
    <t>1513832036</t>
  </si>
  <si>
    <t>Poznámka k položce:
Ocelová, zinkovaná konstrukce z pásoviny opatřena práškovým vypalovacím lakem. Sedák i opěradlo tvoří nepřerušený pás dřevěných lamel, kotvení do betonových základů.
Parková lavička s opěradlem a područkami, délka 1,8 m, sedák a opěradlo tvoří 17 lamel a 1 deska z akátového dřeva bez povrchové úpravy, ocelová konstrukce bočnic je opatřena ochrannou vrstvou zinku a práškovým vypalovacím lakem RAL 7016 antracit, kotvení do betonových základů beton C20/25 XC2 pomocí závitových tyčí.
Opatřeno logem města Liberec.
Cena zahrnuje dodávku, montáž, dopravu, grafický návrh a veškeré související práce s výrobou</t>
  </si>
  <si>
    <t>768002</t>
  </si>
  <si>
    <t>Lavice kvádr</t>
  </si>
  <si>
    <t>-1672019952</t>
  </si>
  <si>
    <t>Poznámka k položce:
Sedák je tvořen jediným kusem masivního dřeva, ke kterému jsou ze spodní části přichyceny nerezovými vruty
dvě zinkovanému nohy.
Provedení kovových částí - Ocel žár. zink.
Provedení dřevěných částí - dub
Rozměry D×Š×V 4000×400×440 mm (± 4 %) / 470 kg
Kotveno do betnových základů z betonu C20/25 XC2.
Opatřeno logem města Liberec.
Pozn.: 3ks lavice budou umístěny ve svahu, v části terénu (cca 100mm zapuštění) provést zásyp štěrkem 8/16mm - drenáž  
Cena zahrnuje dodávku, montáž, dopravu, grafický návrh a veškeré související práce s výrobou</t>
  </si>
  <si>
    <t>768003</t>
  </si>
  <si>
    <t>Informační panel</t>
  </si>
  <si>
    <t>-1735168080</t>
  </si>
  <si>
    <t xml:space="preserve">Poznámka k položce:
Ocelová žárově zinkovaná konstrukce (800x150 mm, výška 2200 mm) obalená hliníkovým
plechem, nástřik. Opatřeno logem města liberec polep řezaná folie do exteriéru kotveno do betonového základu pomocí chemických kotev, betonový základ pod nášlapným povrchem, vel. 1000/200 hl.800mm, beton odolný proti soli, C20/25 XC2.
Atyp
Cena zahrnuje dodávku, montáž, dopravu, grafický návrh a veškeré související práce s výrobou
</t>
  </si>
  <si>
    <t>768004</t>
  </si>
  <si>
    <t>Venkovní odpadkový koš</t>
  </si>
  <si>
    <t>-1286735325</t>
  </si>
  <si>
    <t>Poznámka k položce:
Opatřeno logem města Liberec.
Ocelové, zinkované tělo koše opatřeno práškovým vypalovacím lakem. vnitřní nádoba
z pozinkovaného plechu. Uzamykatelná, dopředu otvíraná dvířka.
Kotveno chemickými kotvami do betonové patky. Patka nášlapným povrchem, betnn odolný proti soli, C20/25 XC2.
Cena zahrnuje dodávku, montáž, dopravu, grafický návrh a veškeré související práce s výrobou</t>
  </si>
  <si>
    <t>768005</t>
  </si>
  <si>
    <t>Psí pisoár - dřevěný hranol</t>
  </si>
  <si>
    <t>-1176471044</t>
  </si>
  <si>
    <t>Poznámka k položce:
hranol má rozměr 80 x 80 mm. je vysoký 700 mm.
psí pisoár hranol musí být bez povrchové úpravy, aby psa neodrazoval chemický pach laku. je
vyroben z kvh materiálu nebo smrkového dřeva s designem svislých děr, které zasahují do
vnitřního prostoru hranolu. tímto dochází k zadržení pachu (zbytků moči) i uvnitř výrobku.
rozměry: 80 x 80 mm, výška 700 mm, váha 5 kg. do betonového základu 250x250mm hl. 400mm
Cena zahrnuje dodávku, montáž, dopravu, grafický návrh a veškeré související práce s výrobou</t>
  </si>
  <si>
    <t>VRN - Vedlejší rozpočtové náklady</t>
  </si>
  <si>
    <t>010001</t>
  </si>
  <si>
    <t>Zařízení staveniště</t>
  </si>
  <si>
    <t>98979310</t>
  </si>
  <si>
    <t>010002</t>
  </si>
  <si>
    <t>Kompletační a koordinační činnost</t>
  </si>
  <si>
    <t>-615756952</t>
  </si>
  <si>
    <t>010003</t>
  </si>
  <si>
    <t>Dokumentance skutečného provedení stavby</t>
  </si>
  <si>
    <t>426209016</t>
  </si>
  <si>
    <t>010004</t>
  </si>
  <si>
    <t>Ztížený pohyb vozidel v centrech měst</t>
  </si>
  <si>
    <t>-1722768320</t>
  </si>
  <si>
    <t>010005</t>
  </si>
  <si>
    <t>Informační tabule na staveništi</t>
  </si>
  <si>
    <t>-717924986</t>
  </si>
  <si>
    <t>#RTSROZP#</t>
  </si>
  <si>
    <t>Soupis stavebních prací, dodávek a služeb</t>
  </si>
  <si>
    <t>2022_0318</t>
  </si>
  <si>
    <t>Památník Zachráncům</t>
  </si>
  <si>
    <t>Zadavatel</t>
  </si>
  <si>
    <t>STATUTÁRNÍ MĚSTO LIBEREC</t>
  </si>
  <si>
    <t>IČO:</t>
  </si>
  <si>
    <t>00262978</t>
  </si>
  <si>
    <t>nám. Dr. E. Beneše 1/1</t>
  </si>
  <si>
    <t>CZ00262978</t>
  </si>
  <si>
    <t>46001</t>
  </si>
  <si>
    <t>Liberec-Liberec I-Staré Město</t>
  </si>
  <si>
    <t>Zhotovitel:</t>
  </si>
  <si>
    <t>Vypracoval:</t>
  </si>
  <si>
    <t>Rozpis ceny</t>
  </si>
  <si>
    <t>Celkem</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</si>
  <si>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</si>
  <si>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</si>
  <si>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</si>
  <si>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</si>
  <si>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</si>
  <si>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</si>
  <si>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</si>
  <si>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</si>
  <si>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</si>
  <si>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</si>
  <si>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</si>
  <si>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</si>
  <si>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</si>
  <si>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</si>
  <si>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</si>
  <si>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dne</t>
  </si>
  <si>
    <t>Za zhotovitele</t>
  </si>
  <si>
    <t>Za objednatele</t>
  </si>
  <si>
    <t>Rekapitulace dílčích částí</t>
  </si>
  <si>
    <t>#CASTI&gt;&gt;</t>
  </si>
  <si>
    <t>Číslo</t>
  </si>
  <si>
    <t>Název</t>
  </si>
  <si>
    <t>DPH celkem</t>
  </si>
  <si>
    <t>Cena celkem</t>
  </si>
  <si>
    <t>Stavba</t>
  </si>
  <si>
    <t>Ostatní a vedlejší náklady</t>
  </si>
  <si>
    <t>Stavební objekt</t>
  </si>
  <si>
    <t>SO 01</t>
  </si>
  <si>
    <t>Architektonicko-stavební část</t>
  </si>
  <si>
    <t>Celkem za stavbu</t>
  </si>
  <si>
    <t>#POPS</t>
  </si>
  <si>
    <t>Popis stavby: 2022_0318 - Památník Zachráncům</t>
  </si>
  <si>
    <t>#POPO</t>
  </si>
  <si>
    <t>Popis objektu: SO 00 - Ostatní a vedlejší náklady</t>
  </si>
  <si>
    <t>#POPR</t>
  </si>
  <si>
    <t>Popis rozpočtu: 1 - Ostatní a vedlejší náklady</t>
  </si>
  <si>
    <t>Položky nenavázané na cenovou soustavu (D+M) budou oceněny kompletně včetně přesunu hmot.</t>
  </si>
  <si>
    <t>Položky montáže nenavázané na cenovou soustavu budou oceněny kompletně včetně přesunu hmot.</t>
  </si>
  <si>
    <t>Dodávka materiálů (výrobků) nenavázaných na cenovou soustavu bude oceněna včetně přesunu hmot.</t>
  </si>
  <si>
    <t>PD znamená projektová dokumentace</t>
  </si>
  <si>
    <t>D+M znamená dodávka a montáž</t>
  </si>
  <si>
    <t>Jsou-li v soupisu prací uvedeny odkazy na obchodní firmy, názvy nebo specifická označení výrobků apod., jsou</t>
  </si>
  <si>
    <t>takové odkazy pouze informativní a zhotoviteli umožňují v souladu se zákonem č. 134/2016 Sb. a příslušných paragrafů</t>
  </si>
  <si>
    <t>použít i jiných kvalitativně a technicky obdobných, případně kvalitnějších řešení.</t>
  </si>
  <si>
    <t>Popis objektu: SO 01 - Památník Zachráncům</t>
  </si>
  <si>
    <t>Popis rozpočtu: 1 - Architektonicko-stavební část</t>
  </si>
  <si>
    <t>Rekapitulace dílů</t>
  </si>
  <si>
    <t>Typ dílu</t>
  </si>
  <si>
    <t>Základy a zvláštní zakládání</t>
  </si>
  <si>
    <t>63</t>
  </si>
  <si>
    <t>Podlahy a podlahové konstrukce</t>
  </si>
  <si>
    <t>99</t>
  </si>
  <si>
    <t>Staveništní přesun hmot</t>
  </si>
  <si>
    <t>767</t>
  </si>
  <si>
    <t>Konstrukce zámečnické</t>
  </si>
  <si>
    <t>Soupis vedlejších a ostatních nákladů</t>
  </si>
  <si>
    <t>#TypZaznamu#</t>
  </si>
  <si>
    <t>S:</t>
  </si>
  <si>
    <t>O:</t>
  </si>
  <si>
    <t>SO 00</t>
  </si>
  <si>
    <t>NAK</t>
  </si>
  <si>
    <t>OBJ</t>
  </si>
  <si>
    <t>R:</t>
  </si>
  <si>
    <t>ROZ</t>
  </si>
  <si>
    <t>P.č.</t>
  </si>
  <si>
    <t>Číslo položky</t>
  </si>
  <si>
    <t>Název položky</t>
  </si>
  <si>
    <t>Cena / MJ</t>
  </si>
  <si>
    <t>Dodávka</t>
  </si>
  <si>
    <t>Dodávka celk.</t>
  </si>
  <si>
    <t>Montáž</t>
  </si>
  <si>
    <t>Montáž celk.</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</si>
  <si>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</si>
  <si>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</si>
  <si>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</si>
  <si>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</si>
  <si>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</si>
  <si>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</si>
  <si>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</si>
  <si>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</si>
  <si>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</si>
  <si>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</si>
  <si>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</si>
  <si>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</si>
  <si>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</si>
  <si>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005121010R</t>
  </si>
  <si>
    <t>Vybudování zařízení staveniště</t>
  </si>
  <si>
    <t>soubor</t>
  </si>
  <si>
    <t>RTS 22/ I</t>
  </si>
  <si>
    <t>Indiv</t>
  </si>
  <si>
    <t>POL99_8</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</si>
  <si>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</si>
  <si>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POP</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</si>
  <si>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</si>
  <si>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</si>
  <si>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</si>
  <si>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</si>
  <si>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</si>
  <si>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</si>
  <si>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005111020R</t>
  </si>
  <si>
    <t>Vytyčení stavby</t>
  </si>
  <si>
    <t>005211010R</t>
  </si>
  <si>
    <t>Předání a převzetí staveniště</t>
  </si>
  <si>
    <t>Náklady spojené s účastí zhotovitele na předání a převzetí staveniště.</t>
  </si>
  <si>
    <t>00524 R</t>
  </si>
  <si>
    <t>Předání a převzetí díla</t>
  </si>
  <si>
    <t>Náklady zhotovitele, které vzniknou v souvislosti s povinnostmi zhotovitele při předání a převzetí díla.</t>
  </si>
  <si>
    <t>005211030R</t>
  </si>
  <si>
    <t xml:space="preserve">Dočasná dopravní opatření </t>
  </si>
  <si>
    <t>005211040R</t>
  </si>
  <si>
    <t xml:space="preserve">Užívání veřejných ploch a prostranství  </t>
  </si>
  <si>
    <t>005211080R</t>
  </si>
  <si>
    <t xml:space="preserve">Bezpečnostní a hygienická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</si>
  <si>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</si>
  <si>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Provoz pro pěší bude zajištěn provizorními lávkami. Výkopy na volných a neohrazených pozemcích budou opatřeny ochranným zábradlím tak, aby bylo zabráněno pádu cizích osob do výkopu. Zábradlí bude zřetelně označeno případně osvíceno.</t>
  </si>
  <si>
    <t>SUM</t>
  </si>
  <si>
    <t>END</t>
  </si>
  <si>
    <t>Položkový soupis prací a dodávek</t>
  </si>
  <si>
    <t>121101100R00</t>
  </si>
  <si>
    <t>Sejmutí ornice s přemístěním na vzdálenost do 50 m</t>
  </si>
  <si>
    <t>800-1</t>
  </si>
  <si>
    <t>Práce</t>
  </si>
  <si>
    <t>POL1_</t>
  </si>
  <si>
    <t>nebo lesní půdy, s vodorovným přemístěním na hromady v místě upotřebení nebo na dočasné či trvalé skládky se složením</t>
  </si>
  <si>
    <t>SPI</t>
  </si>
  <si>
    <t>(3,14*4,000*4,000-3,14*2,300*2,300)*0,250</t>
  </si>
  <si>
    <t>132201210R00</t>
  </si>
  <si>
    <t xml:space="preserve">Hloubení rýh šířky přes 60 do 200 cm do 50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</si>
  <si>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</si>
  <si>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(3,14*4,000*4,000-3,14*2,300*2,300)*0,150</t>
  </si>
  <si>
    <t>132201219R00</t>
  </si>
  <si>
    <t xml:space="preserve">Hloubení rýh šířky přes 60 do 200 cm příplatek za lepivost, v hornině 3,  </t>
  </si>
  <si>
    <t>Odkaz na mn. položky pořadí 2 : 5,04440*0,3</t>
  </si>
  <si>
    <t>139601103R00</t>
  </si>
  <si>
    <t>Ruční výkop jam, rýh a šachet v hornině 4</t>
  </si>
  <si>
    <t>s přehozením na vzdálenost do 5 m nebo s naložením na ruční dopravní prostředek</t>
  </si>
  <si>
    <t xml:space="preserve">šachty : </t>
  </si>
  <si>
    <t>0,400*0,500*0,650*8</t>
  </si>
  <si>
    <t>162701105R00</t>
  </si>
  <si>
    <t>Vodorovné přemístění výkopku z horniny 1 až 4, na vzdálenost přes 9 000  do 10 000 m</t>
  </si>
  <si>
    <t>po suchu, bez naložení výkopku, avšak se složením bez rozhrnutí, zpáteční cesta vozidla.</t>
  </si>
  <si>
    <t>Odkaz na mn. položky pořadí 1 : 8,40735</t>
  </si>
  <si>
    <t>Odkaz na mn. položky pořadí 2 : 5,04441</t>
  </si>
  <si>
    <t>Odkaz na mn. položky pořadí 4 : 1,04000</t>
  </si>
  <si>
    <t>162701109R00</t>
  </si>
  <si>
    <t>Vodorovné přemístění výkopku příplatek k ceně za každých dalších i započatých 1 000 m přes 10 000 m
 z horniny 1 až 4</t>
  </si>
  <si>
    <t xml:space="preserve">10 km : </t>
  </si>
  <si>
    <t>Odkaz na mn. položky pořadí 5 : 14,49176*10</t>
  </si>
  <si>
    <t>181101111R00</t>
  </si>
  <si>
    <t>Úprava pláně v zářezech bez rozlišení horniny, se zhutněním - ručně</t>
  </si>
  <si>
    <t>vyrovnáním výškových rozdílů, ploch vodorovných a ploch do sklonu 1 : 5.</t>
  </si>
  <si>
    <t>3,14*4,000*4,000-3,14*2,300*2,300</t>
  </si>
  <si>
    <t>199000002R00</t>
  </si>
  <si>
    <t>Poplatky za skládku horniny 1- 4, skupina 17 05 04 z Katalogu odpadů</t>
  </si>
  <si>
    <t>271571111R00</t>
  </si>
  <si>
    <t xml:space="preserve">Polštáře zhutněné pod základy štěrkopísek tříděný,  </t>
  </si>
  <si>
    <t>800-2</t>
  </si>
  <si>
    <t>(3,14*4,000*4,000-3,14*2,300*2,300)*0,100</t>
  </si>
  <si>
    <t>273352111R00</t>
  </si>
  <si>
    <t>Bednění stěn základových desek zabudované</t>
  </si>
  <si>
    <t>801-1</t>
  </si>
  <si>
    <t>svislé nebo šikmé (odkloněné) , půdorysně přímé nebo zalomené, stěn základových desek ve volných nebo zapažených jámách, rýhách, šachtách, včetně případných vzpěr,</t>
  </si>
  <si>
    <t>2*3,14*2,800*0,250</t>
  </si>
  <si>
    <t>274272150RT5</t>
  </si>
  <si>
    <t>Zdivo základové z bednicích tvárnic tloušťky 400 mm, výplň betonem C 25/30</t>
  </si>
  <si>
    <t>s výplní betonem, bez výztuže,</t>
  </si>
  <si>
    <t>XC3, XF2</t>
  </si>
  <si>
    <t>patky : 0,500*0,750*8</t>
  </si>
  <si>
    <t>279361821R00</t>
  </si>
  <si>
    <t>Výztuž základových zdí z betonářské oceli 10 505(R)</t>
  </si>
  <si>
    <t>včetně distančních prvků</t>
  </si>
  <si>
    <t>Odkaz na mn. položky pořadí 11 : 3,00000*0,012</t>
  </si>
  <si>
    <t>631315711R00</t>
  </si>
  <si>
    <t xml:space="preserve">Mazanina z betonu prostého tl. přes 120 do 240 mm třídy C 25/30,  </t>
  </si>
  <si>
    <t>(z kameniva) hlazená dřevěným hladítkem</t>
  </si>
  <si>
    <t>631319155R00</t>
  </si>
  <si>
    <t>Příplatek za přehlazení povrchu tloušťka mazaniny od 120 mm do 240 mm</t>
  </si>
  <si>
    <t>betonové mazaniny min. B 10 ocelovým hladítkem</t>
  </si>
  <si>
    <t>Odkaz na mn. položky pořadí 13 : 8,40735</t>
  </si>
  <si>
    <t>631319175R00</t>
  </si>
  <si>
    <t>Příplatek za stržení povrchu tloušťka mazaniny od 120 mm do 240 mm</t>
  </si>
  <si>
    <t>spodní vrstvy mazaniny latí před vložením výztuže nebo pletiva pro tloušťku obou vrstev mazaniny</t>
  </si>
  <si>
    <t>Odkaz na mn. položky pořadí 13 : 8,40735*2</t>
  </si>
  <si>
    <t>631361921RT9</t>
  </si>
  <si>
    <t>Výztuž mazanin z betonů a z lehkých betonů ze svařovaných sítí průměr drátu 8 mm, velikost oka 150/150 mm</t>
  </si>
  <si>
    <t>5,380/1000*(3,14*4,000*4,000-3,14*2,300*2,300)*2*1,25</t>
  </si>
  <si>
    <t>63R001</t>
  </si>
  <si>
    <t>D+M náplň betonové mazaniny - syenit frakce 10-20 mm</t>
  </si>
  <si>
    <t>Vlastní</t>
  </si>
  <si>
    <t>(3,14*4,000*4,000-3,14*2,300*2,300)*0,250*0,5</t>
  </si>
  <si>
    <t>63R002</t>
  </si>
  <si>
    <t>998001011R01</t>
  </si>
  <si>
    <t>Přesun hmot pro konstrukce betonované na místě</t>
  </si>
  <si>
    <t>POL7_</t>
  </si>
  <si>
    <t xml:space="preserve">Hmotnosti z položek s pořadovými čísly: : </t>
  </si>
  <si>
    <t xml:space="preserve">9,10,11,12,13,16, : </t>
  </si>
  <si>
    <t>Součet: : 31,74740</t>
  </si>
  <si>
    <t>767R001</t>
  </si>
  <si>
    <t>D+M ocelová konstrukce s ohýbaným kaleným sklem - 9 fixních segmentů, 1 segment otevíravý</t>
  </si>
  <si>
    <t>Ocelová konstrukce - nerez, vruty z vnitřní strany</t>
  </si>
  <si>
    <t>Otevíravý segment - jednovrstvé ohýbané kalené sklo 12mm, panty z vnitřní strany prstence,</t>
  </si>
  <si>
    <t>petlicová zástrč na spodní vnitřní straně, jemně matováno na vnitřní straně v celé ploše kromě textu</t>
  </si>
  <si>
    <t>Fixní segmenty - jednovrstvé ohýbané kalené sklo 12mm, spáry max. 10 mm, volně bez silikonu,</t>
  </si>
  <si>
    <t>jemně matováno na vnitřní straně v celé ploše kromě textu</t>
  </si>
  <si>
    <t>Ocelová stojka - nerez, v pozici os mezi jednotlivými segmenty skla, patka kotvena k betonovému</t>
  </si>
  <si>
    <t>základu 500x400 mm z tvárnic ztraceného bednění</t>
  </si>
  <si>
    <t>D+M broušení a pemrlování betonového povrchu, protiskluz, spád 2%</t>
  </si>
  <si>
    <t>Krajinářské úpravy</t>
  </si>
  <si>
    <t>Památník</t>
  </si>
  <si>
    <t>Celkem bez DPH</t>
  </si>
  <si>
    <t>DPH 21%</t>
  </si>
  <si>
    <t>Celkem s DPH</t>
  </si>
  <si>
    <t>='Rekapitulace stavby'!E14</t>
  </si>
  <si>
    <t>SAD JUDR. KARLA JAROŠE</t>
  </si>
  <si>
    <t>Sad JUDr. Karla Jaroše, ul.Sokolovská-Pastýřská p.č.528/2, 529, 530, 562/1, Liberec</t>
  </si>
  <si>
    <t>Pyrus calleryana "Chanticleer"  ok 18-20</t>
  </si>
  <si>
    <t>Památník příslušníků bezpečnostních sborů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</si>
</sst>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
      <b/>
      <sz val="13"/>
      <name val="Arial CE"/>
      <family val="2"/>
    </font>
    <font>
      <sz val="7"/>
      <name val="Arial CE"/>
      <family val="2"/>
    </font>
    <font>
      <sz val="10"/>
      <color indexed="9"/>
      <name val="Arial CE"/>
      <family val="2"/>
    </font>
    <font>
      <b/>
      <sz val="9"/>
      <name val="Arial CE"/>
      <family val="2"/>
    </font>
    <font>
      <sz val="9"/>
      <name val="Tahoma"/>
      <family val="2"/>
    </font>
    <font>
      <sz val="8"/>
      <color indexed="17"/>
      <name val="Arial CE"/>
      <family val="2"/>
    </font>
    <font>
      <sz val="8"/>
      <color indexed="9"/>
      <name val="Arial CE"/>
      <family val="2"/>
    </font>
    <font>
      <sz val="8"/>
      <color indexed="12"/>
      <name val="Arial CE"/>
      <family val="2"/>
    </font>
    <font>
      <sz val="16"/>
      <name val="Arial CE"/>
      <family val="2"/>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57">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medium"/>
      <right/>
      <top style="medium"/>
      <bottom/>
    </border>
    <border>
      <left style="medium"/>
      <right/>
      <top/>
      <bottom/>
    </border>
    <border>
      <left style="medium"/>
      <right/>
      <top/>
      <bottom style="thin"/>
    </border>
    <border>
      <left/>
      <right/>
      <top/>
      <bottom style="thin"/>
    </border>
    <border>
      <left/>
      <right style="medium"/>
      <top/>
      <bottom/>
    </border>
    <border>
      <left/>
      <right style="medium"/>
      <top/>
      <bottom style="thin"/>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top style="thin"/>
      <bottom/>
    </border>
    <border>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56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0" fillId="0" borderId="0" xfId="0"/>
    <xf numFmtId="14" fontId="3" fillId="2" borderId="0" xfId="0" applyNumberFormat="1" applyFont="1" applyFill="1" applyAlignment="1" applyProtection="1">
      <alignment horizontal="left" vertical="center"/>
      <protection locked="0"/>
    </xf>
    <xf numFmtId="0" fontId="0" fillId="0" borderId="23" xfId="0" applyBorder="1"/>
    <xf numFmtId="0" fontId="0" fillId="0" borderId="24" xfId="0" applyBorder="1"/>
    <xf numFmtId="0" fontId="26" fillId="5" borderId="24" xfId="0" applyFont="1" applyFill="1" applyBorder="1" applyAlignment="1">
      <alignment horizontal="left" vertical="center" indent="1"/>
    </xf>
    <xf numFmtId="0" fontId="0" fillId="5" borderId="0" xfId="0" applyFill="1" applyAlignment="1">
      <alignment wrapText="1"/>
    </xf>
    <xf numFmtId="49" fontId="5" fillId="5" borderId="0" xfId="0" applyNumberFormat="1" applyFont="1" applyFill="1" applyAlignment="1">
      <alignment horizontal="left" vertical="center" wrapText="1"/>
    </xf>
    <xf numFmtId="14" fontId="23" fillId="0" borderId="0" xfId="0" applyNumberFormat="1" applyFont="1" applyAlignment="1">
      <alignment horizontal="left"/>
    </xf>
    <xf numFmtId="0" fontId="0" fillId="5" borderId="24" xfId="0" applyFill="1" applyBorder="1" applyAlignment="1">
      <alignment horizontal="left" vertical="center" indent="1"/>
    </xf>
    <xf numFmtId="0" fontId="18" fillId="5" borderId="0" xfId="0" applyFont="1" applyFill="1" applyAlignment="1">
      <alignment horizontal="left" vertical="center" wrapText="1"/>
    </xf>
    <xf numFmtId="0" fontId="0" fillId="5" borderId="25" xfId="0" applyFill="1" applyBorder="1" applyAlignment="1">
      <alignment horizontal="left" vertical="center" indent="1"/>
    </xf>
    <xf numFmtId="0" fontId="0" fillId="5" borderId="26" xfId="0" applyFill="1" applyBorder="1" applyAlignment="1">
      <alignment wrapText="1"/>
    </xf>
    <xf numFmtId="0" fontId="18" fillId="5" borderId="26" xfId="0" applyFont="1" applyFill="1" applyBorder="1" applyAlignment="1">
      <alignment horizontal="left" vertical="center" wrapText="1"/>
    </xf>
    <xf numFmtId="0" fontId="0" fillId="0" borderId="24" xfId="0" applyBorder="1" applyAlignment="1">
      <alignment horizontal="left" vertical="center" indent="1"/>
    </xf>
    <xf numFmtId="0" fontId="0" fillId="0" borderId="0" xfId="0" applyAlignment="1">
      <alignment wrapText="1"/>
    </xf>
    <xf numFmtId="0" fontId="0" fillId="0" borderId="0" xfId="0" applyAlignment="1">
      <alignment horizontal="right" vertical="center"/>
    </xf>
    <xf numFmtId="49" fontId="18" fillId="0" borderId="0" xfId="0" applyNumberFormat="1" applyFont="1" applyAlignment="1">
      <alignment horizontal="left" vertical="center"/>
    </xf>
    <xf numFmtId="0" fontId="0" fillId="0" borderId="27" xfId="0" applyBorder="1"/>
    <xf numFmtId="0" fontId="18" fillId="0" borderId="24" xfId="0" applyFont="1" applyBorder="1" applyAlignment="1">
      <alignment horizontal="left" vertical="center" indent="1"/>
    </xf>
    <xf numFmtId="0" fontId="18" fillId="0" borderId="0" xfId="0" applyFont="1" applyAlignment="1">
      <alignment vertical="center" wrapText="1"/>
    </xf>
    <xf numFmtId="0" fontId="18" fillId="0" borderId="25" xfId="0" applyFont="1" applyBorder="1" applyAlignment="1">
      <alignment horizontal="left" vertical="center" indent="1"/>
    </xf>
    <xf numFmtId="0" fontId="18" fillId="0" borderId="26" xfId="0" applyFont="1" applyBorder="1" applyAlignment="1">
      <alignment horizontal="right" vertical="center" wrapText="1"/>
    </xf>
    <xf numFmtId="49" fontId="18" fillId="0" borderId="26" xfId="0" applyNumberFormat="1" applyFont="1" applyBorder="1" applyAlignment="1">
      <alignment horizontal="left" vertical="center" wrapText="1"/>
    </xf>
    <xf numFmtId="0" fontId="0" fillId="0" borderId="26" xfId="0" applyBorder="1" applyAlignment="1">
      <alignment vertical="center"/>
    </xf>
    <xf numFmtId="0" fontId="18" fillId="0" borderId="26" xfId="0" applyFont="1" applyBorder="1" applyAlignment="1">
      <alignment vertical="center"/>
    </xf>
    <xf numFmtId="0" fontId="0" fillId="0" borderId="28" xfId="0" applyBorder="1"/>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25" xfId="0" applyBorder="1" applyAlignment="1">
      <alignment horizontal="left" indent="1"/>
    </xf>
    <xf numFmtId="0" fontId="18" fillId="0" borderId="26" xfId="0" applyFont="1" applyBorder="1" applyAlignment="1">
      <alignment horizontal="left" vertical="center" wrapText="1"/>
    </xf>
    <xf numFmtId="0" fontId="0" fillId="0" borderId="26" xfId="0" applyBorder="1" applyAlignment="1">
      <alignment vertical="center" wrapText="1"/>
    </xf>
    <xf numFmtId="0" fontId="0" fillId="0" borderId="26" xfId="0" applyBorder="1"/>
    <xf numFmtId="0" fontId="0" fillId="0" borderId="26" xfId="0" applyBorder="1" applyAlignment="1">
      <alignment horizontal="right"/>
    </xf>
    <xf numFmtId="0" fontId="18" fillId="6" borderId="0" xfId="0" applyFont="1" applyFill="1" applyAlignment="1" applyProtection="1">
      <alignment horizontal="left" vertical="center"/>
      <protection locked="0"/>
    </xf>
    <xf numFmtId="0" fontId="18" fillId="6" borderId="26" xfId="0" applyFont="1" applyFill="1" applyBorder="1" applyAlignment="1" applyProtection="1">
      <alignment horizontal="left" vertical="center" wrapText="1"/>
      <protection locked="0"/>
    </xf>
    <xf numFmtId="0" fontId="0" fillId="0" borderId="26" xfId="0" applyBorder="1" applyAlignment="1">
      <alignment horizontal="right" vertical="center"/>
    </xf>
    <xf numFmtId="0" fontId="0" fillId="0" borderId="29" xfId="0" applyBorder="1" applyAlignment="1">
      <alignment horizontal="left" vertical="top" indent="1"/>
    </xf>
    <xf numFmtId="0" fontId="0" fillId="0" borderId="30" xfId="0" applyBorder="1" applyAlignment="1">
      <alignment vertical="top" wrapText="1"/>
    </xf>
    <xf numFmtId="0" fontId="18" fillId="0" borderId="30" xfId="0" applyFont="1" applyBorder="1" applyAlignment="1">
      <alignment horizontal="left" vertical="top" wrapText="1"/>
    </xf>
    <xf numFmtId="0" fontId="18" fillId="0" borderId="30" xfId="0" applyFont="1" applyBorder="1" applyAlignment="1">
      <alignment vertical="center" wrapText="1"/>
    </xf>
    <xf numFmtId="0" fontId="18" fillId="0" borderId="30" xfId="0" applyFont="1" applyBorder="1" applyAlignment="1">
      <alignment vertical="center"/>
    </xf>
    <xf numFmtId="0" fontId="0" fillId="0" borderId="30" xfId="0" applyBorder="1" applyAlignment="1">
      <alignment horizontal="right" vertical="center"/>
    </xf>
    <xf numFmtId="0" fontId="0" fillId="0" borderId="31" xfId="0" applyBorder="1"/>
    <xf numFmtId="0" fontId="0" fillId="0" borderId="26" xfId="0" applyBorder="1" applyAlignment="1">
      <alignment horizontal="left" wrapText="1"/>
    </xf>
    <xf numFmtId="0" fontId="0" fillId="0" borderId="26" xfId="0" applyBorder="1" applyAlignment="1">
      <alignment wrapText="1"/>
    </xf>
    <xf numFmtId="49" fontId="0" fillId="0" borderId="24" xfId="0" applyNumberFormat="1" applyBorder="1"/>
    <xf numFmtId="0" fontId="0" fillId="0" borderId="32" xfId="0" applyBorder="1" applyAlignment="1">
      <alignment horizontal="left" vertical="center" indent="1"/>
    </xf>
    <xf numFmtId="0" fontId="0" fillId="0" borderId="33" xfId="0" applyBorder="1" applyAlignment="1">
      <alignment horizontal="left" vertical="center" wrapText="1"/>
    </xf>
    <xf numFmtId="0" fontId="0" fillId="0" borderId="33" xfId="0" applyBorder="1" applyAlignment="1">
      <alignment wrapText="1"/>
    </xf>
    <xf numFmtId="0" fontId="18" fillId="0" borderId="32" xfId="0" applyFont="1" applyBorder="1" applyAlignment="1">
      <alignment horizontal="left" vertical="center" indent="1"/>
    </xf>
    <xf numFmtId="0" fontId="18" fillId="0" borderId="33" xfId="0" applyFont="1" applyBorder="1" applyAlignment="1">
      <alignment horizontal="left" vertical="center" wrapText="1"/>
    </xf>
    <xf numFmtId="0" fontId="18" fillId="0" borderId="33" xfId="0" applyFont="1" applyBorder="1" applyAlignment="1">
      <alignment wrapText="1"/>
    </xf>
    <xf numFmtId="0" fontId="0" fillId="0" borderId="32" xfId="0" applyBorder="1" applyAlignment="1">
      <alignment horizontal="left" indent="1"/>
    </xf>
    <xf numFmtId="1" fontId="18" fillId="0" borderId="33" xfId="0" applyNumberFormat="1" applyFont="1" applyBorder="1" applyAlignment="1">
      <alignment horizontal="right" vertical="center" wrapText="1"/>
    </xf>
    <xf numFmtId="0" fontId="0" fillId="0" borderId="33" xfId="0" applyBorder="1" applyAlignment="1">
      <alignment horizontal="left" vertical="center" indent="1"/>
    </xf>
    <xf numFmtId="0" fontId="18" fillId="0" borderId="33" xfId="0" applyFont="1" applyBorder="1" applyAlignment="1">
      <alignment vertical="center"/>
    </xf>
    <xf numFmtId="49" fontId="0" fillId="0" borderId="34" xfId="0" applyNumberFormat="1" applyBorder="1" applyAlignment="1">
      <alignment horizontal="left" vertical="center"/>
    </xf>
    <xf numFmtId="1" fontId="18" fillId="0" borderId="35" xfId="0" applyNumberFormat="1" applyFont="1" applyBorder="1" applyAlignment="1">
      <alignment horizontal="right" vertical="center" wrapText="1"/>
    </xf>
    <xf numFmtId="0" fontId="0" fillId="0" borderId="25" xfId="0" applyBorder="1" applyAlignment="1">
      <alignment horizontal="left" vertical="center" indent="1"/>
    </xf>
    <xf numFmtId="0" fontId="0" fillId="0" borderId="26" xfId="0" applyBorder="1" applyAlignment="1">
      <alignment horizontal="left" vertical="center" wrapText="1"/>
    </xf>
    <xf numFmtId="1" fontId="18" fillId="0" borderId="36" xfId="0" applyNumberFormat="1" applyFont="1" applyBorder="1" applyAlignment="1">
      <alignment horizontal="right" vertical="center" wrapText="1"/>
    </xf>
    <xf numFmtId="0" fontId="0" fillId="0" borderId="26" xfId="0" applyBorder="1" applyAlignment="1">
      <alignment horizontal="left" vertical="center" indent="1"/>
    </xf>
    <xf numFmtId="49" fontId="0" fillId="0" borderId="28" xfId="0" applyNumberFormat="1" applyBorder="1" applyAlignment="1">
      <alignment horizontal="left" vertical="center"/>
    </xf>
    <xf numFmtId="0" fontId="0" fillId="0" borderId="0" xfId="0" applyAlignment="1">
      <alignment horizontal="left" vertical="center" wrapText="1"/>
    </xf>
    <xf numFmtId="1" fontId="0" fillId="0" borderId="0" xfId="0" applyNumberFormat="1" applyAlignment="1">
      <alignment horizontal="left" vertical="center" wrapText="1"/>
    </xf>
    <xf numFmtId="4" fontId="0" fillId="0" borderId="0" xfId="0" applyNumberFormat="1" applyAlignment="1">
      <alignment horizontal="left" vertical="center"/>
    </xf>
    <xf numFmtId="49" fontId="0" fillId="0" borderId="27" xfId="0" applyNumberFormat="1" applyBorder="1" applyAlignment="1">
      <alignment horizontal="left" vertical="center"/>
    </xf>
    <xf numFmtId="0" fontId="5" fillId="5" borderId="37" xfId="0" applyFont="1" applyFill="1" applyBorder="1" applyAlignment="1">
      <alignment horizontal="left" vertical="center" indent="1"/>
    </xf>
    <xf numFmtId="0" fontId="18" fillId="5" borderId="38" xfId="0" applyFont="1" applyFill="1" applyBorder="1" applyAlignment="1">
      <alignment horizontal="left" vertical="center" wrapText="1"/>
    </xf>
    <xf numFmtId="0" fontId="0" fillId="5" borderId="38" xfId="0" applyFill="1" applyBorder="1" applyAlignment="1">
      <alignment horizontal="left" vertical="center" wrapText="1"/>
    </xf>
    <xf numFmtId="4" fontId="5" fillId="5" borderId="38" xfId="0" applyNumberFormat="1" applyFont="1" applyFill="1" applyBorder="1" applyAlignment="1">
      <alignment horizontal="left" vertical="center"/>
    </xf>
    <xf numFmtId="49" fontId="0" fillId="5" borderId="39" xfId="0" applyNumberFormat="1" applyFill="1" applyBorder="1" applyAlignment="1">
      <alignment horizontal="left" vertical="center"/>
    </xf>
    <xf numFmtId="0" fontId="0" fillId="5" borderId="38" xfId="0" applyFill="1" applyBorder="1" applyAlignment="1">
      <alignment wrapText="1"/>
    </xf>
    <xf numFmtId="0" fontId="0" fillId="5" borderId="38" xfId="0" applyFill="1" applyBorder="1"/>
    <xf numFmtId="49" fontId="18" fillId="5" borderId="39" xfId="0" applyNumberFormat="1" applyFont="1" applyFill="1" applyBorder="1" applyAlignment="1">
      <alignment horizontal="left" vertical="center"/>
    </xf>
    <xf numFmtId="0" fontId="0" fillId="0" borderId="27" xfId="0" applyBorder="1" applyAlignment="1">
      <alignment horizontal="right"/>
    </xf>
    <xf numFmtId="0" fontId="0" fillId="0" borderId="24" xfId="0" applyBorder="1" applyAlignment="1">
      <alignment horizontal="right"/>
    </xf>
    <xf numFmtId="0" fontId="18" fillId="0" borderId="26" xfId="0" applyFont="1" applyBorder="1" applyAlignment="1">
      <alignment vertical="top" wrapText="1"/>
    </xf>
    <xf numFmtId="0" fontId="0" fillId="0" borderId="0" xfId="0" applyAlignment="1">
      <alignment horizontal="center" vertical="center"/>
    </xf>
    <xf numFmtId="0" fontId="18" fillId="0" borderId="26" xfId="0" applyFont="1" applyBorder="1" applyAlignment="1">
      <alignment vertical="top"/>
    </xf>
    <xf numFmtId="14" fontId="18" fillId="0" borderId="26" xfId="0" applyNumberFormat="1" applyFont="1" applyBorder="1" applyAlignment="1">
      <alignment horizontal="center" vertical="top"/>
    </xf>
    <xf numFmtId="0" fontId="18" fillId="0" borderId="24" xfId="0" applyFont="1" applyBorder="1"/>
    <xf numFmtId="0" fontId="18" fillId="0" borderId="0" xfId="0" applyFont="1" applyAlignment="1">
      <alignment wrapText="1"/>
    </xf>
    <xf numFmtId="0" fontId="18" fillId="0" borderId="0" xfId="0" applyFont="1"/>
    <xf numFmtId="0" fontId="18" fillId="0" borderId="27" xfId="0" applyFont="1" applyBorder="1" applyAlignment="1">
      <alignment horizontal="right"/>
    </xf>
    <xf numFmtId="0" fontId="0" fillId="0" borderId="0" xfId="0" applyAlignment="1">
      <alignment horizontal="center"/>
    </xf>
    <xf numFmtId="0" fontId="0" fillId="0" borderId="40" xfId="0" applyBorder="1"/>
    <xf numFmtId="0" fontId="0" fillId="0" borderId="41" xfId="0" applyBorder="1" applyAlignment="1">
      <alignment wrapText="1"/>
    </xf>
    <xf numFmtId="0" fontId="0" fillId="0" borderId="41" xfId="0" applyBorder="1"/>
    <xf numFmtId="0" fontId="0" fillId="0" borderId="42" xfId="0" applyBorder="1" applyAlignment="1">
      <alignment horizontal="right"/>
    </xf>
    <xf numFmtId="0" fontId="5"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center" vertical="center" shrinkToFit="1"/>
    </xf>
    <xf numFmtId="0" fontId="14" fillId="0" borderId="0" xfId="0" applyFont="1" applyAlignment="1">
      <alignment horizontal="center" vertical="center"/>
    </xf>
    <xf numFmtId="4" fontId="0" fillId="0" borderId="43" xfId="0" applyNumberFormat="1" applyBorder="1"/>
    <xf numFmtId="4" fontId="23" fillId="7" borderId="35" xfId="0" applyNumberFormat="1" applyFont="1" applyFill="1" applyBorder="1" applyAlignment="1">
      <alignment vertical="center"/>
    </xf>
    <xf numFmtId="4" fontId="23" fillId="7" borderId="33" xfId="0" applyNumberFormat="1" applyFont="1" applyFill="1" applyBorder="1" applyAlignment="1">
      <alignment vertical="center" wrapText="1"/>
    </xf>
    <xf numFmtId="4" fontId="40" fillId="7" borderId="44" xfId="0" applyNumberFormat="1" applyFont="1" applyFill="1" applyBorder="1" applyAlignment="1">
      <alignment horizontal="center" vertical="center" wrapText="1" shrinkToFit="1"/>
    </xf>
    <xf numFmtId="4" fontId="23" fillId="7" borderId="44" xfId="0" applyNumberFormat="1" applyFont="1" applyFill="1" applyBorder="1" applyAlignment="1">
      <alignment horizontal="center" vertical="center" wrapText="1" shrinkToFit="1"/>
    </xf>
    <xf numFmtId="3" fontId="23" fillId="7" borderId="44" xfId="0" applyNumberFormat="1" applyFont="1" applyFill="1" applyBorder="1" applyAlignment="1">
      <alignment horizontal="center" vertical="center" wrapText="1"/>
    </xf>
    <xf numFmtId="4" fontId="0" fillId="0" borderId="35" xfId="0" applyNumberFormat="1" applyBorder="1" applyAlignment="1">
      <alignment vertical="center"/>
    </xf>
    <xf numFmtId="4" fontId="23" fillId="0" borderId="44" xfId="0" applyNumberFormat="1" applyFont="1" applyBorder="1" applyAlignment="1">
      <alignment horizontal="right" vertical="center" wrapText="1" shrinkToFit="1"/>
    </xf>
    <xf numFmtId="4" fontId="23" fillId="0" borderId="44" xfId="0" applyNumberFormat="1" applyFont="1" applyBorder="1" applyAlignment="1">
      <alignment horizontal="right" vertical="center" shrinkToFit="1"/>
    </xf>
    <xf numFmtId="4" fontId="0" fillId="0" borderId="44" xfId="0" applyNumberFormat="1" applyBorder="1" applyAlignment="1">
      <alignment vertical="center" shrinkToFit="1"/>
    </xf>
    <xf numFmtId="3" fontId="0" fillId="0" borderId="44" xfId="0" applyNumberFormat="1" applyBorder="1" applyAlignment="1">
      <alignment vertical="center"/>
    </xf>
    <xf numFmtId="4" fontId="18" fillId="0" borderId="35" xfId="0" applyNumberFormat="1" applyFont="1" applyBorder="1" applyAlignment="1">
      <alignment vertical="center"/>
    </xf>
    <xf numFmtId="4" fontId="18" fillId="0" borderId="44" xfId="0" applyNumberFormat="1" applyFont="1" applyBorder="1" applyAlignment="1">
      <alignment vertical="center" wrapText="1" shrinkToFit="1"/>
    </xf>
    <xf numFmtId="4" fontId="18" fillId="0" borderId="44" xfId="0" applyNumberFormat="1" applyFont="1" applyBorder="1" applyAlignment="1">
      <alignment vertical="center" shrinkToFit="1"/>
    </xf>
    <xf numFmtId="3" fontId="18" fillId="0" borderId="44" xfId="0" applyNumberFormat="1" applyFont="1" applyBorder="1" applyAlignment="1">
      <alignment vertical="center"/>
    </xf>
    <xf numFmtId="4" fontId="0" fillId="0" borderId="35" xfId="0" applyNumberFormat="1" applyBorder="1" applyAlignment="1">
      <alignment horizontal="left" vertical="center"/>
    </xf>
    <xf numFmtId="4" fontId="0" fillId="0" borderId="44" xfId="0" applyNumberFormat="1" applyBorder="1" applyAlignment="1">
      <alignment vertical="center" wrapText="1" shrinkToFit="1"/>
    </xf>
    <xf numFmtId="4" fontId="0" fillId="5" borderId="44" xfId="0" applyNumberFormat="1" applyFill="1" applyBorder="1" applyAlignment="1">
      <alignment vertical="center" wrapText="1" shrinkToFit="1"/>
    </xf>
    <xf numFmtId="4" fontId="0" fillId="5" borderId="44" xfId="0" applyNumberFormat="1" applyFill="1" applyBorder="1" applyAlignment="1">
      <alignment vertical="center" shrinkToFit="1"/>
    </xf>
    <xf numFmtId="3" fontId="0" fillId="5" borderId="44" xfId="0" applyNumberFormat="1" applyFill="1" applyBorder="1" applyAlignment="1">
      <alignment vertical="center"/>
    </xf>
    <xf numFmtId="0" fontId="41" fillId="0" borderId="0" xfId="0" applyNumberFormat="1" applyFont="1" applyAlignment="1">
      <alignment wrapText="1"/>
    </xf>
    <xf numFmtId="0" fontId="5" fillId="0" borderId="0" xfId="0" applyFont="1"/>
    <xf numFmtId="0" fontId="42" fillId="0" borderId="43" xfId="0" applyFont="1" applyBorder="1" applyAlignment="1">
      <alignment horizontal="center" vertical="center" wrapText="1"/>
    </xf>
    <xf numFmtId="0" fontId="42" fillId="7" borderId="35" xfId="0" applyFont="1" applyFill="1" applyBorder="1" applyAlignment="1">
      <alignment horizontal="center" vertical="center" wrapText="1"/>
    </xf>
    <xf numFmtId="0" fontId="42" fillId="7" borderId="33" xfId="0" applyFont="1" applyFill="1" applyBorder="1" applyAlignment="1">
      <alignment horizontal="center" vertical="center" wrapText="1"/>
    </xf>
    <xf numFmtId="0" fontId="42" fillId="7" borderId="44" xfId="0" applyFont="1" applyFill="1" applyBorder="1" applyAlignment="1">
      <alignment horizontal="center" vertical="center" wrapText="1"/>
    </xf>
    <xf numFmtId="0" fontId="23" fillId="0" borderId="43" xfId="0" applyFont="1" applyBorder="1" applyAlignment="1">
      <alignment vertical="center"/>
    </xf>
    <xf numFmtId="49" fontId="23" fillId="0" borderId="35" xfId="0" applyNumberFormat="1" applyFont="1" applyBorder="1" applyAlignment="1">
      <alignment vertical="center"/>
    </xf>
    <xf numFmtId="4" fontId="23" fillId="0" borderId="44" xfId="0" applyNumberFormat="1" applyFont="1" applyBorder="1" applyAlignment="1">
      <alignment horizontal="center" vertical="center"/>
    </xf>
    <xf numFmtId="4" fontId="23" fillId="0" borderId="44" xfId="0" applyNumberFormat="1" applyFont="1" applyBorder="1" applyAlignment="1">
      <alignment vertical="center"/>
    </xf>
    <xf numFmtId="3" fontId="23" fillId="0" borderId="44" xfId="0" applyNumberFormat="1" applyFont="1" applyBorder="1" applyAlignment="1">
      <alignment vertical="center"/>
    </xf>
    <xf numFmtId="0" fontId="23" fillId="0" borderId="43" xfId="0" applyFont="1" applyBorder="1"/>
    <xf numFmtId="0" fontId="23" fillId="5" borderId="35" xfId="0" applyFont="1" applyFill="1" applyBorder="1" applyAlignment="1">
      <alignment vertical="center"/>
    </xf>
    <xf numFmtId="0" fontId="23" fillId="5" borderId="35" xfId="0" applyFont="1" applyFill="1" applyBorder="1" applyAlignment="1">
      <alignment vertical="center" wrapText="1"/>
    </xf>
    <xf numFmtId="0" fontId="23" fillId="5" borderId="33" xfId="0" applyFont="1" applyFill="1" applyBorder="1" applyAlignment="1">
      <alignment vertical="center" wrapText="1"/>
    </xf>
    <xf numFmtId="4" fontId="23" fillId="5" borderId="44" xfId="0" applyNumberFormat="1" applyFont="1" applyFill="1" applyBorder="1" applyAlignment="1">
      <alignment horizontal="center" vertical="center"/>
    </xf>
    <xf numFmtId="4" fontId="23" fillId="5" borderId="44" xfId="0" applyNumberFormat="1" applyFont="1" applyFill="1" applyBorder="1" applyAlignment="1">
      <alignment vertical="center"/>
    </xf>
    <xf numFmtId="3" fontId="23" fillId="5" borderId="44" xfId="0" applyNumberFormat="1" applyFont="1" applyFill="1" applyBorder="1" applyAlignment="1">
      <alignment vertical="center"/>
    </xf>
    <xf numFmtId="4" fontId="0" fillId="0" borderId="0" xfId="0" applyNumberFormat="1"/>
    <xf numFmtId="3" fontId="0" fillId="0" borderId="0" xfId="0" applyNumberFormat="1"/>
    <xf numFmtId="0" fontId="3" fillId="0" borderId="44" xfId="0" applyFont="1" applyBorder="1" applyAlignment="1">
      <alignment vertical="center"/>
    </xf>
    <xf numFmtId="49" fontId="0" fillId="0" borderId="33" xfId="0" applyNumberFormat="1" applyBorder="1" applyAlignment="1">
      <alignment vertical="center"/>
    </xf>
    <xf numFmtId="49" fontId="0" fillId="0" borderId="0" xfId="0" applyNumberFormat="1"/>
    <xf numFmtId="0" fontId="3" fillId="5" borderId="44" xfId="0" applyFont="1" applyFill="1" applyBorder="1" applyAlignment="1">
      <alignment vertical="center"/>
    </xf>
    <xf numFmtId="49" fontId="0" fillId="5" borderId="33" xfId="0" applyNumberFormat="1" applyFill="1" applyBorder="1" applyAlignment="1">
      <alignment vertical="center"/>
    </xf>
    <xf numFmtId="0" fontId="0" fillId="7" borderId="44" xfId="0" applyFill="1" applyBorder="1"/>
    <xf numFmtId="49" fontId="0" fillId="7" borderId="44" xfId="0" applyNumberFormat="1" applyFill="1" applyBorder="1"/>
    <xf numFmtId="0" fontId="0" fillId="7" borderId="44" xfId="0" applyFill="1" applyBorder="1" applyAlignment="1">
      <alignment horizontal="center"/>
    </xf>
    <xf numFmtId="0" fontId="0" fillId="7" borderId="35" xfId="0" applyFill="1" applyBorder="1"/>
    <xf numFmtId="0" fontId="0" fillId="7" borderId="44" xfId="0" applyFill="1" applyBorder="1" applyAlignment="1">
      <alignment wrapText="1"/>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6" fontId="0" fillId="0" borderId="0" xfId="0" applyNumberFormat="1" applyAlignment="1">
      <alignment vertical="top"/>
    </xf>
    <xf numFmtId="4" fontId="0" fillId="0" borderId="0" xfId="0" applyNumberFormat="1" applyAlignment="1">
      <alignment vertical="top"/>
    </xf>
    <xf numFmtId="0" fontId="18" fillId="5" borderId="45" xfId="0" applyFont="1" applyFill="1" applyBorder="1" applyAlignment="1">
      <alignment vertical="top"/>
    </xf>
    <xf numFmtId="49" fontId="18" fillId="5" borderId="30" xfId="0" applyNumberFormat="1" applyFont="1" applyFill="1" applyBorder="1" applyAlignment="1">
      <alignment vertical="top"/>
    </xf>
    <xf numFmtId="49" fontId="18" fillId="5" borderId="30" xfId="0" applyNumberFormat="1" applyFont="1" applyFill="1" applyBorder="1" applyAlignment="1">
      <alignment horizontal="left" vertical="top" wrapText="1"/>
    </xf>
    <xf numFmtId="0" fontId="18" fillId="5" borderId="30" xfId="0" applyFont="1" applyFill="1" applyBorder="1" applyAlignment="1">
      <alignment horizontal="center" vertical="top" shrinkToFit="1"/>
    </xf>
    <xf numFmtId="166" fontId="18" fillId="5" borderId="30" xfId="0" applyNumberFormat="1" applyFont="1" applyFill="1" applyBorder="1" applyAlignment="1">
      <alignment vertical="top" shrinkToFit="1"/>
    </xf>
    <xf numFmtId="4" fontId="18" fillId="5" borderId="30" xfId="0" applyNumberFormat="1" applyFont="1" applyFill="1" applyBorder="1" applyAlignment="1">
      <alignment vertical="top" shrinkToFit="1"/>
    </xf>
    <xf numFmtId="4" fontId="18" fillId="5" borderId="46" xfId="0" applyNumberFormat="1" applyFont="1" applyFill="1" applyBorder="1" applyAlignment="1">
      <alignment vertical="top" shrinkToFit="1"/>
    </xf>
    <xf numFmtId="4" fontId="18" fillId="5" borderId="0" xfId="0" applyNumberFormat="1" applyFont="1" applyFill="1" applyBorder="1" applyAlignment="1">
      <alignment vertical="top" shrinkToFit="1"/>
    </xf>
    <xf numFmtId="0" fontId="0" fillId="0" borderId="47" xfId="0" applyFont="1" applyBorder="1" applyAlignment="1">
      <alignment vertical="top"/>
    </xf>
    <xf numFmtId="49" fontId="0" fillId="0" borderId="48" xfId="0" applyNumberFormat="1" applyFont="1" applyBorder="1" applyAlignment="1">
      <alignment vertical="top"/>
    </xf>
    <xf numFmtId="49" fontId="0" fillId="0" borderId="48" xfId="0" applyNumberFormat="1" applyFont="1" applyBorder="1" applyAlignment="1">
      <alignment horizontal="left" vertical="top" wrapText="1"/>
    </xf>
    <xf numFmtId="0" fontId="0" fillId="0" borderId="48" xfId="0" applyFont="1" applyBorder="1" applyAlignment="1">
      <alignment horizontal="center" vertical="top" shrinkToFit="1"/>
    </xf>
    <xf numFmtId="166" fontId="0" fillId="0" borderId="48" xfId="0" applyNumberFormat="1" applyFont="1" applyBorder="1" applyAlignment="1">
      <alignment vertical="top" shrinkToFit="1"/>
    </xf>
    <xf numFmtId="4" fontId="0" fillId="6" borderId="48" xfId="0" applyNumberFormat="1" applyFont="1" applyFill="1" applyBorder="1" applyAlignment="1" applyProtection="1">
      <alignment vertical="top" shrinkToFit="1"/>
      <protection locked="0"/>
    </xf>
    <xf numFmtId="4" fontId="0" fillId="0" borderId="48" xfId="0" applyNumberFormat="1" applyFont="1" applyBorder="1" applyAlignment="1">
      <alignment vertical="top" shrinkToFit="1"/>
    </xf>
    <xf numFmtId="4" fontId="0" fillId="0" borderId="49" xfId="0" applyNumberFormat="1" applyFont="1" applyBorder="1" applyAlignment="1">
      <alignment vertical="top" shrinkToFit="1"/>
    </xf>
    <xf numFmtId="4" fontId="0" fillId="0" borderId="0" xfId="0" applyNumberFormat="1" applyFont="1" applyBorder="1" applyAlignment="1">
      <alignment vertical="top" shrinkToFit="1"/>
    </xf>
    <xf numFmtId="0" fontId="0" fillId="0" borderId="0" xfId="0" applyFont="1"/>
    <xf numFmtId="0" fontId="0" fillId="0" borderId="0" xfId="0" applyFont="1" applyBorder="1" applyAlignment="1">
      <alignment vertical="top"/>
    </xf>
    <xf numFmtId="49" fontId="0" fillId="0" borderId="0" xfId="0" applyNumberFormat="1" applyFont="1" applyBorder="1" applyAlignment="1">
      <alignment vertical="top"/>
    </xf>
    <xf numFmtId="166" fontId="0" fillId="0" borderId="0" xfId="0" applyNumberFormat="1" applyFont="1" applyBorder="1" applyAlignment="1">
      <alignment vertical="top" shrinkToFit="1"/>
    </xf>
    <xf numFmtId="0" fontId="45" fillId="0" borderId="0" xfId="0" applyNumberFormat="1" applyFont="1" applyAlignment="1">
      <alignment wrapText="1"/>
    </xf>
    <xf numFmtId="0" fontId="0" fillId="0" borderId="50" xfId="0" applyFont="1" applyBorder="1" applyAlignment="1">
      <alignment vertical="top"/>
    </xf>
    <xf numFmtId="49" fontId="0" fillId="0" borderId="51" xfId="0" applyNumberFormat="1" applyFont="1" applyBorder="1" applyAlignment="1">
      <alignment vertical="top"/>
    </xf>
    <xf numFmtId="49" fontId="0" fillId="0" borderId="51" xfId="0" applyNumberFormat="1" applyFont="1" applyBorder="1" applyAlignment="1">
      <alignment horizontal="left" vertical="top" wrapText="1"/>
    </xf>
    <xf numFmtId="0" fontId="0" fillId="0" borderId="51" xfId="0" applyFont="1" applyBorder="1" applyAlignment="1">
      <alignment horizontal="center" vertical="top" shrinkToFit="1"/>
    </xf>
    <xf numFmtId="166" fontId="0" fillId="0" borderId="51" xfId="0" applyNumberFormat="1" applyFont="1" applyBorder="1" applyAlignment="1">
      <alignment vertical="top" shrinkToFit="1"/>
    </xf>
    <xf numFmtId="4" fontId="0" fillId="6" borderId="51" xfId="0" applyNumberFormat="1" applyFont="1" applyFill="1" applyBorder="1" applyAlignment="1" applyProtection="1">
      <alignment vertical="top" shrinkToFit="1"/>
      <protection locked="0"/>
    </xf>
    <xf numFmtId="4" fontId="0" fillId="0" borderId="51" xfId="0" applyNumberFormat="1" applyFont="1" applyBorder="1" applyAlignment="1">
      <alignment vertical="top" shrinkToFit="1"/>
    </xf>
    <xf numFmtId="4" fontId="0" fillId="0" borderId="52" xfId="0" applyNumberFormat="1" applyFont="1" applyBorder="1" applyAlignment="1">
      <alignment vertical="top" shrinkToFit="1"/>
    </xf>
    <xf numFmtId="49" fontId="0" fillId="0" borderId="0" xfId="0" applyNumberFormat="1" applyAlignment="1">
      <alignment horizontal="left" vertical="top" wrapText="1"/>
    </xf>
    <xf numFmtId="0" fontId="18" fillId="5" borderId="35" xfId="0" applyFont="1" applyFill="1" applyBorder="1" applyAlignment="1">
      <alignment vertical="top"/>
    </xf>
    <xf numFmtId="49" fontId="18" fillId="5" borderId="33" xfId="0" applyNumberFormat="1" applyFont="1" applyFill="1" applyBorder="1" applyAlignment="1">
      <alignment vertical="top"/>
    </xf>
    <xf numFmtId="49" fontId="18" fillId="5" borderId="33" xfId="0" applyNumberFormat="1" applyFont="1" applyFill="1" applyBorder="1" applyAlignment="1">
      <alignment horizontal="left" vertical="top" wrapText="1"/>
    </xf>
    <xf numFmtId="0" fontId="18" fillId="5" borderId="33" xfId="0" applyFont="1" applyFill="1" applyBorder="1" applyAlignment="1">
      <alignment horizontal="center" vertical="top"/>
    </xf>
    <xf numFmtId="0" fontId="18" fillId="5" borderId="33" xfId="0" applyFont="1" applyFill="1" applyBorder="1" applyAlignment="1">
      <alignment vertical="top"/>
    </xf>
    <xf numFmtId="4" fontId="18" fillId="5" borderId="53" xfId="0" applyNumberFormat="1" applyFont="1" applyFill="1" applyBorder="1" applyAlignment="1">
      <alignment vertical="top" shrinkToFit="1"/>
    </xf>
    <xf numFmtId="49" fontId="0" fillId="0" borderId="0" xfId="0" applyNumberFormat="1" applyAlignment="1">
      <alignment horizontal="left" wrapText="1"/>
    </xf>
    <xf numFmtId="166" fontId="46" fillId="0" borderId="0" xfId="0" applyNumberFormat="1" applyFont="1" applyBorder="1" applyAlignment="1" quotePrefix="1">
      <alignment horizontal="left" vertical="top" wrapText="1"/>
    </xf>
    <xf numFmtId="166" fontId="46" fillId="0" borderId="0" xfId="0" applyNumberFormat="1" applyFont="1" applyBorder="1" applyAlignment="1">
      <alignment horizontal="center" vertical="top" wrapText="1" shrinkToFit="1"/>
    </xf>
    <xf numFmtId="166" fontId="46" fillId="0" borderId="0" xfId="0" applyNumberFormat="1" applyFont="1" applyBorder="1" applyAlignment="1">
      <alignment vertical="top" wrapText="1" shrinkToFit="1"/>
    </xf>
    <xf numFmtId="0" fontId="3" fillId="0" borderId="0" xfId="0" applyFont="1"/>
    <xf numFmtId="4" fontId="3" fillId="0" borderId="0" xfId="0" applyNumberFormat="1" applyFont="1"/>
    <xf numFmtId="2" fontId="3" fillId="0" borderId="0" xfId="0" applyNumberFormat="1" applyFont="1"/>
    <xf numFmtId="0" fontId="47" fillId="0" borderId="0" xfId="0" applyFont="1" applyAlignment="1">
      <alignment horizont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4" fontId="29" fillId="0" borderId="0" xfId="0" applyNumberFormat="1" applyFont="1" applyAlignment="1" applyProtection="1">
      <alignment horizontal="righ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xf>
    <xf numFmtId="0" fontId="3" fillId="0" borderId="0" xfId="0" applyFont="1" applyAlignment="1">
      <alignment horizontal="left" vertical="center" wrapText="1"/>
    </xf>
    <xf numFmtId="0" fontId="3" fillId="0" borderId="0" xfId="0" applyFont="1" applyAlignment="1">
      <alignment horizontal="left" vertical="center"/>
    </xf>
    <xf numFmtId="0" fontId="3" fillId="2" borderId="0" xfId="0" applyFont="1" applyFill="1" applyAlignment="1" applyProtection="1">
      <alignment horizontal="left" vertical="center"/>
      <protection locked="0"/>
    </xf>
    <xf numFmtId="49" fontId="18" fillId="0" borderId="0" xfId="0" applyNumberFormat="1" applyFont="1" applyAlignment="1">
      <alignment horizontal="left" vertical="center" wrapText="1"/>
    </xf>
    <xf numFmtId="0" fontId="0" fillId="0" borderId="0" xfId="0" applyAlignment="1">
      <alignment vertical="center" wrapText="1"/>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49" fontId="5" fillId="5" borderId="30" xfId="0" applyNumberFormat="1" applyFont="1" applyFill="1" applyBorder="1" applyAlignment="1">
      <alignment horizontal="left" vertical="center" wrapText="1"/>
    </xf>
    <xf numFmtId="0" fontId="0" fillId="5" borderId="30" xfId="0" applyFill="1" applyBorder="1" applyAlignment="1">
      <alignment wrapText="1"/>
    </xf>
    <xf numFmtId="0" fontId="0" fillId="5" borderId="31" xfId="0" applyFill="1" applyBorder="1" applyAlignment="1">
      <alignment wrapText="1"/>
    </xf>
    <xf numFmtId="0" fontId="18" fillId="5" borderId="0" xfId="0" applyFont="1" applyFill="1" applyAlignment="1">
      <alignment horizontal="left" vertical="center" wrapText="1"/>
    </xf>
    <xf numFmtId="0" fontId="0" fillId="5" borderId="0" xfId="0" applyFill="1" applyAlignment="1">
      <alignment wrapText="1"/>
    </xf>
    <xf numFmtId="0" fontId="0" fillId="5" borderId="27" xfId="0" applyFill="1" applyBorder="1" applyAlignment="1">
      <alignment wrapText="1"/>
    </xf>
    <xf numFmtId="0" fontId="18" fillId="5" borderId="26" xfId="0" applyFont="1" applyFill="1" applyBorder="1" applyAlignment="1">
      <alignment horizontal="left" vertical="center" wrapText="1"/>
    </xf>
    <xf numFmtId="0" fontId="18" fillId="5" borderId="28" xfId="0" applyFont="1" applyFill="1" applyBorder="1" applyAlignment="1">
      <alignment horizontal="left" vertical="center" wrapText="1"/>
    </xf>
    <xf numFmtId="49" fontId="18" fillId="0" borderId="30" xfId="0" applyNumberFormat="1" applyFont="1" applyBorder="1" applyAlignment="1">
      <alignment horizontal="left" vertical="center" wrapText="1"/>
    </xf>
    <xf numFmtId="0" fontId="0" fillId="0" borderId="30" xfId="0" applyBorder="1" applyAlignment="1">
      <alignment vertical="center" wrapText="1"/>
    </xf>
    <xf numFmtId="49" fontId="18" fillId="0" borderId="26" xfId="0" applyNumberFormat="1" applyFont="1" applyBorder="1" applyAlignment="1">
      <alignment vertical="center" wrapText="1"/>
    </xf>
    <xf numFmtId="0" fontId="0" fillId="0" borderId="26" xfId="0" applyBorder="1" applyAlignment="1">
      <alignment vertical="center" wrapText="1"/>
    </xf>
    <xf numFmtId="0" fontId="18" fillId="6" borderId="30" xfId="0" applyFont="1" applyFill="1" applyBorder="1" applyAlignment="1" applyProtection="1">
      <alignment horizontal="left" vertical="center"/>
      <protection locked="0"/>
    </xf>
    <xf numFmtId="0" fontId="18" fillId="6" borderId="0" xfId="0" applyFont="1" applyFill="1" applyAlignment="1" applyProtection="1">
      <alignment horizontal="left" vertical="center"/>
      <protection locked="0"/>
    </xf>
    <xf numFmtId="0" fontId="18" fillId="6" borderId="26" xfId="0" applyFont="1" applyFill="1" applyBorder="1" applyAlignment="1" applyProtection="1">
      <alignment horizontal="left" vertical="center"/>
      <protection locked="0"/>
    </xf>
    <xf numFmtId="0" fontId="0" fillId="6" borderId="26" xfId="0" applyFill="1" applyBorder="1" applyAlignment="1" applyProtection="1">
      <alignment horizontal="left" vertical="center"/>
      <protection locked="0"/>
    </xf>
    <xf numFmtId="1" fontId="0" fillId="0" borderId="26" xfId="0" applyNumberFormat="1" applyBorder="1" applyAlignment="1">
      <alignment horizontal="right" indent="1"/>
    </xf>
    <xf numFmtId="0" fontId="0" fillId="0" borderId="26" xfId="0" applyBorder="1" applyAlignment="1">
      <alignment horizontal="right" indent="1"/>
    </xf>
    <xf numFmtId="0" fontId="0" fillId="0" borderId="28" xfId="0" applyBorder="1" applyAlignment="1">
      <alignment horizontal="right" indent="1"/>
    </xf>
    <xf numFmtId="4" fontId="6" fillId="0" borderId="35" xfId="0" applyNumberFormat="1" applyFont="1" applyBorder="1" applyAlignment="1">
      <alignment horizontal="right" vertical="center" indent="1"/>
    </xf>
    <xf numFmtId="4" fontId="6" fillId="0" borderId="53" xfId="0" applyNumberFormat="1" applyFont="1" applyBorder="1" applyAlignment="1">
      <alignment horizontal="right" vertical="center" indent="1"/>
    </xf>
    <xf numFmtId="4" fontId="6" fillId="0" borderId="34" xfId="0" applyNumberFormat="1" applyFont="1" applyBorder="1" applyAlignment="1">
      <alignment horizontal="right" vertical="center" indent="1"/>
    </xf>
    <xf numFmtId="2" fontId="39" fillId="5" borderId="38" xfId="0" applyNumberFormat="1" applyFont="1" applyFill="1" applyBorder="1" applyAlignment="1">
      <alignment horizontal="right" vertical="center"/>
    </xf>
    <xf numFmtId="4" fontId="4" fillId="0" borderId="35" xfId="0" applyNumberFormat="1" applyFont="1" applyBorder="1" applyAlignment="1">
      <alignment horizontal="right" vertical="center" indent="1"/>
    </xf>
    <xf numFmtId="4" fontId="4" fillId="0" borderId="53" xfId="0" applyNumberFormat="1" applyFont="1" applyBorder="1" applyAlignment="1">
      <alignment horizontal="right" vertical="center" indent="1"/>
    </xf>
    <xf numFmtId="4" fontId="4" fillId="0" borderId="34" xfId="0" applyNumberFormat="1" applyFont="1" applyBorder="1" applyAlignment="1">
      <alignment horizontal="right" vertical="center" indent="1"/>
    </xf>
    <xf numFmtId="4" fontId="4" fillId="0" borderId="35" xfId="0" applyNumberFormat="1" applyFont="1" applyBorder="1" applyAlignment="1">
      <alignment vertical="center"/>
    </xf>
    <xf numFmtId="4" fontId="4" fillId="0" borderId="33" xfId="0" applyNumberFormat="1" applyFont="1" applyBorder="1" applyAlignment="1">
      <alignment vertical="center"/>
    </xf>
    <xf numFmtId="4" fontId="4" fillId="0" borderId="35" xfId="0" applyNumberFormat="1" applyFont="1" applyBorder="1" applyAlignment="1">
      <alignment horizontal="right" vertical="center"/>
    </xf>
    <xf numFmtId="4" fontId="4" fillId="0" borderId="33" xfId="0" applyNumberFormat="1" applyFont="1" applyBorder="1" applyAlignment="1">
      <alignment horizontal="right" vertical="center"/>
    </xf>
    <xf numFmtId="4" fontId="4" fillId="0" borderId="36" xfId="0" applyNumberFormat="1" applyFont="1" applyBorder="1" applyAlignment="1">
      <alignment horizontal="right" vertical="center"/>
    </xf>
    <xf numFmtId="4" fontId="4" fillId="0" borderId="26" xfId="0" applyNumberFormat="1" applyFont="1" applyBorder="1" applyAlignment="1">
      <alignment horizontal="right" vertical="center"/>
    </xf>
    <xf numFmtId="4" fontId="4" fillId="0" borderId="30" xfId="0" applyNumberFormat="1" applyFont="1" applyBorder="1" applyAlignment="1">
      <alignment horizontal="right" vertical="center"/>
    </xf>
    <xf numFmtId="0" fontId="0" fillId="0" borderId="0" xfId="0" applyNumberFormat="1" applyAlignment="1">
      <alignment wrapText="1"/>
    </xf>
    <xf numFmtId="4" fontId="39" fillId="5" borderId="38" xfId="0" applyNumberFormat="1" applyFont="1" applyFill="1" applyBorder="1" applyAlignment="1">
      <alignment horizontal="right" vertical="center"/>
    </xf>
    <xf numFmtId="0" fontId="18" fillId="0" borderId="26" xfId="0" applyFont="1" applyBorder="1" applyAlignment="1">
      <alignment horizontal="center" vertical="center" wrapText="1"/>
    </xf>
    <xf numFmtId="0" fontId="0" fillId="0" borderId="26" xfId="0" applyBorder="1" applyAlignment="1">
      <alignment horizontal="center" vertical="center" wrapText="1"/>
    </xf>
    <xf numFmtId="0" fontId="18" fillId="0" borderId="26" xfId="0" applyFont="1"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wrapText="1"/>
    </xf>
    <xf numFmtId="4" fontId="0" fillId="0" borderId="33" xfId="0" applyNumberFormat="1" applyBorder="1" applyAlignment="1">
      <alignment vertical="center" wrapText="1"/>
    </xf>
    <xf numFmtId="4" fontId="18" fillId="0" borderId="33" xfId="0" applyNumberFormat="1" applyFont="1" applyBorder="1" applyAlignment="1">
      <alignment vertical="center" wrapText="1"/>
    </xf>
    <xf numFmtId="4" fontId="0" fillId="5" borderId="35" xfId="0" applyNumberFormat="1" applyFill="1" applyBorder="1" applyAlignment="1">
      <alignment vertical="center"/>
    </xf>
    <xf numFmtId="4" fontId="0" fillId="5" borderId="33" xfId="0" applyNumberFormat="1" applyFill="1" applyBorder="1" applyAlignment="1">
      <alignment vertical="center"/>
    </xf>
    <xf numFmtId="4" fontId="0" fillId="5" borderId="53" xfId="0" applyNumberFormat="1" applyFill="1" applyBorder="1" applyAlignment="1">
      <alignment vertical="center"/>
    </xf>
    <xf numFmtId="49" fontId="23" fillId="0" borderId="35" xfId="0" applyNumberFormat="1" applyFont="1" applyBorder="1" applyAlignment="1">
      <alignment vertical="center" wrapText="1"/>
    </xf>
    <xf numFmtId="49" fontId="23" fillId="0" borderId="33" xfId="0" applyNumberFormat="1" applyFont="1" applyBorder="1" applyAlignment="1">
      <alignment vertical="center" wrapText="1"/>
    </xf>
    <xf numFmtId="0" fontId="44" fillId="0" borderId="30" xfId="0" applyNumberFormat="1" applyFont="1" applyBorder="1" applyAlignment="1">
      <alignment horizontal="left" vertical="top" wrapText="1"/>
    </xf>
    <xf numFmtId="0" fontId="44" fillId="0" borderId="30" xfId="0" applyNumberFormat="1" applyFont="1" applyBorder="1" applyAlignment="1">
      <alignment vertical="top" wrapText="1"/>
    </xf>
    <xf numFmtId="0" fontId="5" fillId="0" borderId="0" xfId="0" applyFont="1" applyAlignment="1">
      <alignment horizontal="center"/>
    </xf>
    <xf numFmtId="49" fontId="0" fillId="0" borderId="33" xfId="0" applyNumberFormat="1" applyBorder="1" applyAlignment="1">
      <alignment vertical="center"/>
    </xf>
    <xf numFmtId="0" fontId="0" fillId="0" borderId="33" xfId="0" applyBorder="1" applyAlignment="1">
      <alignment vertical="center"/>
    </xf>
    <xf numFmtId="0" fontId="0" fillId="0" borderId="53" xfId="0" applyBorder="1" applyAlignment="1">
      <alignment vertical="center"/>
    </xf>
    <xf numFmtId="49" fontId="0" fillId="5" borderId="33" xfId="0" applyNumberFormat="1" applyFill="1" applyBorder="1" applyAlignment="1">
      <alignment vertical="center"/>
    </xf>
    <xf numFmtId="0" fontId="0" fillId="5" borderId="33" xfId="0" applyFill="1" applyBorder="1" applyAlignment="1">
      <alignment vertical="center"/>
    </xf>
    <xf numFmtId="0" fontId="0" fillId="5" borderId="53" xfId="0" applyFill="1" applyBorder="1" applyAlignment="1">
      <alignment vertical="center"/>
    </xf>
    <xf numFmtId="0" fontId="44" fillId="0" borderId="0" xfId="0" applyNumberFormat="1" applyFont="1" applyBorder="1" applyAlignment="1">
      <alignment horizontal="left" vertical="top" wrapText="1"/>
    </xf>
    <xf numFmtId="0" fontId="44" fillId="0" borderId="0" xfId="0" applyNumberFormat="1" applyFont="1" applyBorder="1" applyAlignment="1">
      <alignment vertical="top" wrapText="1"/>
    </xf>
    <xf numFmtId="0" fontId="0" fillId="0" borderId="30" xfId="0" applyNumberFormat="1" applyFont="1" applyBorder="1" applyAlignment="1">
      <alignment horizontal="left" vertical="top" wrapText="1"/>
    </xf>
    <xf numFmtId="0" fontId="0" fillId="0" borderId="30" xfId="0" applyNumberFormat="1" applyFont="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db_EP\Trejbal.Tomas\1.%20VE&#344;EJN&#201;%20ZAK&#193;ZKY\PARK%20KAPIT&#193;NA%20JARO&#352;E\VZ\Pam&#225;tn&#237;k%20Zachr&#225;nc&#367;m%20S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SO 00 1 Naklady"/>
      <sheetName val="SO 01 1 Pol"/>
    </sheetNames>
    <sheetDataSet>
      <sheetData sheetId="0"/>
      <sheetData sheetId="1"/>
      <sheetData sheetId="2"/>
      <sheetData sheetId="3">
        <row r="8">
          <cell r="G8">
            <v>0</v>
          </cell>
        </row>
        <row r="16">
          <cell r="G16">
            <v>0</v>
          </cell>
        </row>
        <row r="27">
          <cell r="AE27">
            <v>0</v>
          </cell>
          <cell r="AF27">
            <v>0</v>
          </cell>
        </row>
      </sheetData>
      <sheetData sheetId="4">
        <row r="8">
          <cell r="G8">
            <v>0</v>
          </cell>
        </row>
        <row r="37">
          <cell r="G37">
            <v>0</v>
          </cell>
        </row>
        <row r="50">
          <cell r="G50">
            <v>0</v>
          </cell>
        </row>
        <row r="69">
          <cell r="G69">
            <v>0</v>
          </cell>
        </row>
        <row r="74">
          <cell r="G74">
            <v>0</v>
          </cell>
        </row>
        <row r="84">
          <cell r="AE84">
            <v>0</v>
          </cell>
          <cell r="AF8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6"/>
  <sheetViews>
    <sheetView workbookViewId="0" topLeftCell="A1">
      <selection activeCell="F21" sqref="F21"/>
    </sheetView>
  </sheetViews>
  <sheetFormatPr defaultColWidth="9.140625" defaultRowHeight="12"/>
  <cols>
    <col min="6" max="6" width="15.7109375" style="0" customWidth="1"/>
  </cols>
  <sheetData>
    <row r="3" spans="2:6" ht="33" customHeight="1">
      <c r="B3" s="442" t="s">
        <v>873</v>
      </c>
      <c r="C3" s="442"/>
      <c r="D3" s="442"/>
      <c r="E3" s="442"/>
      <c r="F3" s="442"/>
    </row>
    <row r="5" spans="2:6" ht="12.75">
      <c r="B5" s="439" t="s">
        <v>867</v>
      </c>
      <c r="C5" s="439"/>
      <c r="D5" s="439"/>
      <c r="E5" s="439"/>
      <c r="F5" s="440">
        <f>SUM('Rekapitulace stavby'!AK26:AO26)</f>
        <v>0</v>
      </c>
    </row>
    <row r="6" spans="2:6" ht="12.75">
      <c r="B6" s="439" t="s">
        <v>868</v>
      </c>
      <c r="C6" s="439"/>
      <c r="D6" s="439"/>
      <c r="E6" s="439"/>
      <c r="F6" s="440">
        <f>SUM('Rekapitulace Památník'!I21:J21)</f>
        <v>0</v>
      </c>
    </row>
    <row r="7" spans="2:6" ht="12.75">
      <c r="B7" s="439"/>
      <c r="C7" s="439"/>
      <c r="D7" s="439"/>
      <c r="E7" s="439"/>
      <c r="F7" s="439"/>
    </row>
    <row r="8" spans="2:6" ht="12.75">
      <c r="B8" s="439" t="s">
        <v>869</v>
      </c>
      <c r="C8" s="439"/>
      <c r="D8" s="439"/>
      <c r="E8" s="439"/>
      <c r="F8" s="440">
        <f>SUM(F5:F7)</f>
        <v>0</v>
      </c>
    </row>
    <row r="9" spans="2:6" ht="12.75">
      <c r="B9" s="439" t="s">
        <v>870</v>
      </c>
      <c r="C9" s="439"/>
      <c r="D9" s="439"/>
      <c r="E9" s="439"/>
      <c r="F9" s="440">
        <f>SUM(F10-F8)</f>
        <v>0</v>
      </c>
    </row>
    <row r="10" spans="2:6" ht="12.75">
      <c r="B10" s="439" t="s">
        <v>871</v>
      </c>
      <c r="C10" s="439"/>
      <c r="D10" s="439"/>
      <c r="E10" s="439"/>
      <c r="F10" s="441">
        <f>SUM(F8*1.21)</f>
        <v>0</v>
      </c>
    </row>
    <row r="11" spans="2:6" ht="12.75">
      <c r="B11" s="439"/>
      <c r="C11" s="439"/>
      <c r="D11" s="439"/>
      <c r="E11" s="439"/>
      <c r="F11" s="439"/>
    </row>
    <row r="12" spans="2:6" ht="12.75">
      <c r="B12" s="439"/>
      <c r="C12" s="439"/>
      <c r="D12" s="439"/>
      <c r="E12" s="439"/>
      <c r="F12" s="439"/>
    </row>
    <row r="13" spans="2:6" ht="12.75">
      <c r="B13" s="439"/>
      <c r="C13" s="439"/>
      <c r="D13" s="439"/>
      <c r="E13" s="439"/>
      <c r="F13" s="439"/>
    </row>
    <row r="14" spans="2:6" ht="12.75">
      <c r="B14" s="439"/>
      <c r="C14" s="439"/>
      <c r="D14" s="439"/>
      <c r="E14" s="439"/>
      <c r="F14" s="439"/>
    </row>
    <row r="15" spans="2:6" ht="12.75">
      <c r="B15" s="439"/>
      <c r="C15" s="439"/>
      <c r="D15" s="439"/>
      <c r="E15" s="439"/>
      <c r="F15" s="439"/>
    </row>
    <row r="16" spans="2:6" ht="12.75">
      <c r="B16" s="439"/>
      <c r="C16" s="439"/>
      <c r="D16" s="439"/>
      <c r="E16" s="439"/>
      <c r="F16" s="439"/>
    </row>
  </sheetData>
  <sheetProtection algorithmName="SHA-512" hashValue="NKB19J4Z+dWhC8L5VgO8WmGe9un9IJZX4eA9V/dKHxVmxr3dt8bantRjVrEgYDxVuQK7c/7v11rQfigyr8P/vg==" saltValue="AAX+OEVGhdzywci7HNzpqg==" spinCount="100000" sheet="1" objects="1" scenarios="1" selectLockedCells="1"/>
  <mergeCells count="1">
    <mergeCell ref="B3:F3"/>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4"/>
  <sheetViews>
    <sheetView showGridLines="0" workbookViewId="0" topLeftCell="A84">
      <selection activeCell="I118" sqref="I1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109</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1:31" s="2" customFormat="1" ht="12" customHeight="1">
      <c r="A8" s="34"/>
      <c r="B8" s="39"/>
      <c r="C8" s="34"/>
      <c r="D8" s="119" t="s">
        <v>111</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493" t="s">
        <v>628</v>
      </c>
      <c r="F9" s="494"/>
      <c r="G9" s="494"/>
      <c r="H9" s="494"/>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17</v>
      </c>
      <c r="E11" s="34"/>
      <c r="F11" s="110" t="s">
        <v>1</v>
      </c>
      <c r="G11" s="34"/>
      <c r="H11" s="34"/>
      <c r="I11" s="119" t="s">
        <v>18</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19</v>
      </c>
      <c r="E12" s="34"/>
      <c r="F12" s="110" t="s">
        <v>113</v>
      </c>
      <c r="G12" s="34"/>
      <c r="H12" s="34"/>
      <c r="I12" s="119" t="s">
        <v>21</v>
      </c>
      <c r="J12" s="120">
        <f>'Rekapitulace stavby'!AN8</f>
        <v>44652</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22</v>
      </c>
      <c r="E14" s="34"/>
      <c r="F14" s="34"/>
      <c r="G14" s="34"/>
      <c r="H14" s="34"/>
      <c r="I14" s="119" t="s">
        <v>23</v>
      </c>
      <c r="J14" s="110"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tr">
        <f>IF('Rekapitulace stavby'!E11="","",'Rekapitulace stavby'!E11)</f>
        <v>Statutární město Liberec, nám.Dr.E.Beneše1/1, LBC</v>
      </c>
      <c r="F15" s="34"/>
      <c r="G15" s="34"/>
      <c r="H15" s="34"/>
      <c r="I15" s="119" t="s">
        <v>25</v>
      </c>
      <c r="J15" s="110"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26</v>
      </c>
      <c r="E17" s="34"/>
      <c r="F17" s="34"/>
      <c r="G17" s="34"/>
      <c r="H17" s="34"/>
      <c r="I17" s="119" t="s">
        <v>23</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498" t="str">
        <f>'Rekapitulace stavby'!E14</f>
        <v>Vyplň údaj</v>
      </c>
      <c r="F18" s="497"/>
      <c r="G18" s="497"/>
      <c r="H18" s="497"/>
      <c r="I18" s="119" t="s">
        <v>25</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28</v>
      </c>
      <c r="E20" s="34"/>
      <c r="F20" s="34"/>
      <c r="G20" s="34"/>
      <c r="H20" s="34"/>
      <c r="I20" s="119" t="s">
        <v>23</v>
      </c>
      <c r="J20" s="110"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Miriam Janů DiS., Divoká 127/13, Liberec 14</v>
      </c>
      <c r="F21" s="34"/>
      <c r="G21" s="34"/>
      <c r="H21" s="34"/>
      <c r="I21" s="119" t="s">
        <v>25</v>
      </c>
      <c r="J21" s="110"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31</v>
      </c>
      <c r="E23" s="34"/>
      <c r="F23" s="34"/>
      <c r="G23" s="34"/>
      <c r="H23" s="34"/>
      <c r="I23" s="119" t="s">
        <v>23</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PROPOS Liberec s.r.o.</v>
      </c>
      <c r="F24" s="34"/>
      <c r="G24" s="34"/>
      <c r="H24" s="34"/>
      <c r="I24" s="119" t="s">
        <v>25</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33</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1"/>
      <c r="B27" s="122"/>
      <c r="C27" s="121"/>
      <c r="D27" s="121"/>
      <c r="E27" s="496" t="s">
        <v>1</v>
      </c>
      <c r="F27" s="496"/>
      <c r="G27" s="496"/>
      <c r="H27" s="496"/>
      <c r="I27" s="121"/>
      <c r="J27" s="121"/>
      <c r="K27" s="121"/>
      <c r="L27" s="123"/>
      <c r="S27" s="121"/>
      <c r="T27" s="121"/>
      <c r="U27" s="121"/>
      <c r="V27" s="121"/>
      <c r="W27" s="121"/>
      <c r="X27" s="121"/>
      <c r="Y27" s="121"/>
      <c r="Z27" s="121"/>
      <c r="AA27" s="121"/>
      <c r="AB27" s="121"/>
      <c r="AC27" s="121"/>
      <c r="AD27" s="121"/>
      <c r="AE27" s="121"/>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4"/>
      <c r="E29" s="124"/>
      <c r="F29" s="124"/>
      <c r="G29" s="124"/>
      <c r="H29" s="124"/>
      <c r="I29" s="124"/>
      <c r="J29" s="124"/>
      <c r="K29" s="124"/>
      <c r="L29" s="51"/>
      <c r="S29" s="34"/>
      <c r="T29" s="34"/>
      <c r="U29" s="34"/>
      <c r="V29" s="34"/>
      <c r="W29" s="34"/>
      <c r="X29" s="34"/>
      <c r="Y29" s="34"/>
      <c r="Z29" s="34"/>
      <c r="AA29" s="34"/>
      <c r="AB29" s="34"/>
      <c r="AC29" s="34"/>
      <c r="AD29" s="34"/>
      <c r="AE29" s="34"/>
    </row>
    <row r="30" spans="1:31" s="2" customFormat="1" ht="25.35" customHeight="1">
      <c r="A30" s="34"/>
      <c r="B30" s="39"/>
      <c r="C30" s="34"/>
      <c r="D30" s="125" t="s">
        <v>34</v>
      </c>
      <c r="E30" s="34"/>
      <c r="F30" s="34"/>
      <c r="G30" s="34"/>
      <c r="H30" s="34"/>
      <c r="I30" s="34"/>
      <c r="J30" s="126">
        <f>ROUND(J117,2)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36</v>
      </c>
      <c r="G32" s="34"/>
      <c r="H32" s="34"/>
      <c r="I32" s="127" t="s">
        <v>35</v>
      </c>
      <c r="J32" s="127" t="s">
        <v>37</v>
      </c>
      <c r="K32" s="34"/>
      <c r="L32" s="51"/>
      <c r="S32" s="34"/>
      <c r="T32" s="34"/>
      <c r="U32" s="34"/>
      <c r="V32" s="34"/>
      <c r="W32" s="34"/>
      <c r="X32" s="34"/>
      <c r="Y32" s="34"/>
      <c r="Z32" s="34"/>
      <c r="AA32" s="34"/>
      <c r="AB32" s="34"/>
      <c r="AC32" s="34"/>
      <c r="AD32" s="34"/>
      <c r="AE32" s="34"/>
    </row>
    <row r="33" spans="1:31" s="2" customFormat="1" ht="14.45" customHeight="1">
      <c r="A33" s="34"/>
      <c r="B33" s="39"/>
      <c r="C33" s="34"/>
      <c r="D33" s="128" t="s">
        <v>38</v>
      </c>
      <c r="E33" s="119" t="s">
        <v>39</v>
      </c>
      <c r="F33" s="129">
        <f>ROUND((SUM(BE117:BE123)),2)</f>
        <v>0</v>
      </c>
      <c r="G33" s="34"/>
      <c r="H33" s="34"/>
      <c r="I33" s="130">
        <v>0.21</v>
      </c>
      <c r="J33" s="129">
        <f>ROUND(((SUM(BE117:BE123))*I33),2)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40</v>
      </c>
      <c r="F34" s="129">
        <f>ROUND((SUM(BF117:BF123)),2)</f>
        <v>0</v>
      </c>
      <c r="G34" s="34"/>
      <c r="H34" s="34"/>
      <c r="I34" s="130">
        <v>0.15</v>
      </c>
      <c r="J34" s="129">
        <f>ROUND(((SUM(BF117:BF123))*I34),2)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41</v>
      </c>
      <c r="F35" s="129">
        <f>ROUND((SUM(BG117:BG123)),2)</f>
        <v>0</v>
      </c>
      <c r="G35" s="34"/>
      <c r="H35" s="34"/>
      <c r="I35" s="130">
        <v>0.21</v>
      </c>
      <c r="J35" s="129">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42</v>
      </c>
      <c r="F36" s="129">
        <f>ROUND((SUM(BH117:BH123)),2)</f>
        <v>0</v>
      </c>
      <c r="G36" s="34"/>
      <c r="H36" s="34"/>
      <c r="I36" s="130">
        <v>0.15</v>
      </c>
      <c r="J36" s="129">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9">
        <f>ROUND((SUM(BI117:BI123)),2)</f>
        <v>0</v>
      </c>
      <c r="G37" s="34"/>
      <c r="H37" s="34"/>
      <c r="I37" s="130">
        <v>0</v>
      </c>
      <c r="J37" s="129">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1"/>
      <c r="D39" s="132" t="s">
        <v>44</v>
      </c>
      <c r="E39" s="133"/>
      <c r="F39" s="133"/>
      <c r="G39" s="134" t="s">
        <v>45</v>
      </c>
      <c r="H39" s="135" t="s">
        <v>46</v>
      </c>
      <c r="I39" s="133"/>
      <c r="J39" s="136">
        <f>SUM(J30:J37)</f>
        <v>0</v>
      </c>
      <c r="K39" s="137"/>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111</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468" t="str">
        <f>E9</f>
        <v>VRN - Vedlejší rozpočtové náklady</v>
      </c>
      <c r="F87" s="488"/>
      <c r="G87" s="488"/>
      <c r="H87" s="488"/>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19</v>
      </c>
      <c r="D89" s="36"/>
      <c r="E89" s="36"/>
      <c r="F89" s="27" t="str">
        <f>F12</f>
        <v xml:space="preserve"> </v>
      </c>
      <c r="G89" s="36"/>
      <c r="H89" s="36"/>
      <c r="I89" s="29" t="s">
        <v>21</v>
      </c>
      <c r="J89" s="66">
        <f>IF(J12="","",J12)</f>
        <v>44652</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40.15" customHeight="1">
      <c r="A91" s="34"/>
      <c r="B91" s="35"/>
      <c r="C91" s="29" t="s">
        <v>22</v>
      </c>
      <c r="D91" s="36"/>
      <c r="E91" s="36"/>
      <c r="F91" s="27" t="str">
        <f>E15</f>
        <v>Statutární město Liberec, nám.Dr.E.Beneše1/1, LBC</v>
      </c>
      <c r="G91" s="36"/>
      <c r="H91" s="36"/>
      <c r="I91" s="29" t="s">
        <v>28</v>
      </c>
      <c r="J91" s="32" t="str">
        <f>E21</f>
        <v>Miriam Janů DiS., Divoká 127/13, Liberec 14</v>
      </c>
      <c r="K91" s="36"/>
      <c r="L91" s="51"/>
      <c r="S91" s="34"/>
      <c r="T91" s="34"/>
      <c r="U91" s="34"/>
      <c r="V91" s="34"/>
      <c r="W91" s="34"/>
      <c r="X91" s="34"/>
      <c r="Y91" s="34"/>
      <c r="Z91" s="34"/>
      <c r="AA91" s="34"/>
      <c r="AB91" s="34"/>
      <c r="AC91" s="34"/>
      <c r="AD91" s="34"/>
      <c r="AE91" s="34"/>
    </row>
    <row r="92" spans="1:31" s="2" customFormat="1" ht="25.7" customHeight="1">
      <c r="A92" s="34"/>
      <c r="B92" s="35"/>
      <c r="C92" s="29" t="s">
        <v>26</v>
      </c>
      <c r="D92" s="36"/>
      <c r="E92" s="36"/>
      <c r="F92" s="27" t="str">
        <f>IF(E18="","",E18)</f>
        <v>Vyplň údaj</v>
      </c>
      <c r="G92" s="36"/>
      <c r="H92" s="36"/>
      <c r="I92" s="29" t="s">
        <v>31</v>
      </c>
      <c r="J92" s="32" t="str">
        <f>E24</f>
        <v>PROPOS Liberec s.r.o.</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9" t="s">
        <v>115</v>
      </c>
      <c r="D94" s="150"/>
      <c r="E94" s="150"/>
      <c r="F94" s="150"/>
      <c r="G94" s="150"/>
      <c r="H94" s="150"/>
      <c r="I94" s="150"/>
      <c r="J94" s="151" t="s">
        <v>116</v>
      </c>
      <c r="K94" s="150"/>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2" t="s">
        <v>117</v>
      </c>
      <c r="D96" s="36"/>
      <c r="E96" s="36"/>
      <c r="F96" s="36"/>
      <c r="G96" s="36"/>
      <c r="H96" s="36"/>
      <c r="I96" s="36"/>
      <c r="J96" s="84">
        <f>J117</f>
        <v>0</v>
      </c>
      <c r="K96" s="36"/>
      <c r="L96" s="51"/>
      <c r="S96" s="34"/>
      <c r="T96" s="34"/>
      <c r="U96" s="34"/>
      <c r="V96" s="34"/>
      <c r="W96" s="34"/>
      <c r="X96" s="34"/>
      <c r="Y96" s="34"/>
      <c r="Z96" s="34"/>
      <c r="AA96" s="34"/>
      <c r="AB96" s="34"/>
      <c r="AC96" s="34"/>
      <c r="AD96" s="34"/>
      <c r="AE96" s="34"/>
      <c r="AU96" s="17" t="s">
        <v>118</v>
      </c>
    </row>
    <row r="97" spans="2:12" s="9" customFormat="1" ht="24.95" customHeight="1">
      <c r="B97" s="153"/>
      <c r="C97" s="154"/>
      <c r="D97" s="155" t="s">
        <v>628</v>
      </c>
      <c r="E97" s="156"/>
      <c r="F97" s="156"/>
      <c r="G97" s="156"/>
      <c r="H97" s="156"/>
      <c r="I97" s="156"/>
      <c r="J97" s="157">
        <f>J118</f>
        <v>0</v>
      </c>
      <c r="K97" s="154"/>
      <c r="L97" s="158"/>
    </row>
    <row r="98" spans="1:31" s="2" customFormat="1" ht="21.75" customHeight="1">
      <c r="A98" s="34"/>
      <c r="B98" s="35"/>
      <c r="C98" s="36"/>
      <c r="D98" s="36"/>
      <c r="E98" s="36"/>
      <c r="F98" s="36"/>
      <c r="G98" s="36"/>
      <c r="H98" s="36"/>
      <c r="I98" s="36"/>
      <c r="J98" s="36"/>
      <c r="K98" s="36"/>
      <c r="L98" s="51"/>
      <c r="S98" s="34"/>
      <c r="T98" s="34"/>
      <c r="U98" s="34"/>
      <c r="V98" s="34"/>
      <c r="W98" s="34"/>
      <c r="X98" s="34"/>
      <c r="Y98" s="34"/>
      <c r="Z98" s="34"/>
      <c r="AA98" s="34"/>
      <c r="AB98" s="34"/>
      <c r="AC98" s="34"/>
      <c r="AD98" s="34"/>
      <c r="AE98" s="34"/>
    </row>
    <row r="99" spans="1:31" s="2" customFormat="1" ht="6.95" customHeight="1">
      <c r="A99" s="34"/>
      <c r="B99" s="54"/>
      <c r="C99" s="55"/>
      <c r="D99" s="55"/>
      <c r="E99" s="55"/>
      <c r="F99" s="55"/>
      <c r="G99" s="55"/>
      <c r="H99" s="55"/>
      <c r="I99" s="55"/>
      <c r="J99" s="55"/>
      <c r="K99" s="55"/>
      <c r="L99" s="51"/>
      <c r="S99" s="34"/>
      <c r="T99" s="34"/>
      <c r="U99" s="34"/>
      <c r="V99" s="34"/>
      <c r="W99" s="34"/>
      <c r="X99" s="34"/>
      <c r="Y99" s="34"/>
      <c r="Z99" s="34"/>
      <c r="AA99" s="34"/>
      <c r="AB99" s="34"/>
      <c r="AC99" s="34"/>
      <c r="AD99" s="34"/>
      <c r="AE99" s="34"/>
    </row>
    <row r="103" spans="1:31" s="2" customFormat="1" ht="6.95" customHeight="1">
      <c r="A103" s="34"/>
      <c r="B103" s="56"/>
      <c r="C103" s="57"/>
      <c r="D103" s="57"/>
      <c r="E103" s="57"/>
      <c r="F103" s="57"/>
      <c r="G103" s="57"/>
      <c r="H103" s="57"/>
      <c r="I103" s="57"/>
      <c r="J103" s="57"/>
      <c r="K103" s="57"/>
      <c r="L103" s="51"/>
      <c r="S103" s="34"/>
      <c r="T103" s="34"/>
      <c r="U103" s="34"/>
      <c r="V103" s="34"/>
      <c r="W103" s="34"/>
      <c r="X103" s="34"/>
      <c r="Y103" s="34"/>
      <c r="Z103" s="34"/>
      <c r="AA103" s="34"/>
      <c r="AB103" s="34"/>
      <c r="AC103" s="34"/>
      <c r="AD103" s="34"/>
      <c r="AE103" s="34"/>
    </row>
    <row r="104" spans="1:31" s="2" customFormat="1" ht="24.95" customHeight="1">
      <c r="A104" s="34"/>
      <c r="B104" s="35"/>
      <c r="C104" s="23" t="s">
        <v>125</v>
      </c>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12" customHeight="1">
      <c r="A106" s="34"/>
      <c r="B106" s="35"/>
      <c r="C106" s="29" t="s">
        <v>16</v>
      </c>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6.5" customHeight="1">
      <c r="A107" s="34"/>
      <c r="B107" s="35"/>
      <c r="C107" s="36"/>
      <c r="D107" s="36"/>
      <c r="E107" s="489" t="str">
        <f>E7</f>
        <v>Sad JUDr. Karla Jaroše, ul.Sokolovská-Pastýřská p.č.528/2, 529, 530, 562/1, Liberec</v>
      </c>
      <c r="F107" s="490"/>
      <c r="G107" s="490"/>
      <c r="H107" s="490"/>
      <c r="I107" s="36"/>
      <c r="J107" s="36"/>
      <c r="K107" s="36"/>
      <c r="L107" s="51"/>
      <c r="S107" s="34"/>
      <c r="T107" s="34"/>
      <c r="U107" s="34"/>
      <c r="V107" s="34"/>
      <c r="W107" s="34"/>
      <c r="X107" s="34"/>
      <c r="Y107" s="34"/>
      <c r="Z107" s="34"/>
      <c r="AA107" s="34"/>
      <c r="AB107" s="34"/>
      <c r="AC107" s="34"/>
      <c r="AD107" s="34"/>
      <c r="AE107" s="34"/>
    </row>
    <row r="108" spans="1:31" s="2" customFormat="1" ht="12" customHeight="1">
      <c r="A108" s="34"/>
      <c r="B108" s="35"/>
      <c r="C108" s="29" t="s">
        <v>111</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6.5" customHeight="1">
      <c r="A109" s="34"/>
      <c r="B109" s="35"/>
      <c r="C109" s="36"/>
      <c r="D109" s="36"/>
      <c r="E109" s="468" t="str">
        <f>E9</f>
        <v>VRN - Vedlejší rozpočtové náklady</v>
      </c>
      <c r="F109" s="488"/>
      <c r="G109" s="488"/>
      <c r="H109" s="488"/>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19</v>
      </c>
      <c r="D111" s="36"/>
      <c r="E111" s="36"/>
      <c r="F111" s="27" t="str">
        <f>F12</f>
        <v xml:space="preserve"> </v>
      </c>
      <c r="G111" s="36"/>
      <c r="H111" s="36"/>
      <c r="I111" s="29" t="s">
        <v>21</v>
      </c>
      <c r="J111" s="66">
        <f>IF(J12="","",J12)</f>
        <v>44652</v>
      </c>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40.15" customHeight="1">
      <c r="A113" s="34"/>
      <c r="B113" s="35"/>
      <c r="C113" s="29" t="s">
        <v>22</v>
      </c>
      <c r="D113" s="36"/>
      <c r="E113" s="36"/>
      <c r="F113" s="27" t="str">
        <f>E15</f>
        <v>Statutární město Liberec, nám.Dr.E.Beneše1/1, LBC</v>
      </c>
      <c r="G113" s="36"/>
      <c r="H113" s="36"/>
      <c r="I113" s="29" t="s">
        <v>28</v>
      </c>
      <c r="J113" s="32" t="str">
        <f>E21</f>
        <v>Miriam Janů DiS., Divoká 127/13, Liberec 14</v>
      </c>
      <c r="K113" s="36"/>
      <c r="L113" s="51"/>
      <c r="S113" s="34"/>
      <c r="T113" s="34"/>
      <c r="U113" s="34"/>
      <c r="V113" s="34"/>
      <c r="W113" s="34"/>
      <c r="X113" s="34"/>
      <c r="Y113" s="34"/>
      <c r="Z113" s="34"/>
      <c r="AA113" s="34"/>
      <c r="AB113" s="34"/>
      <c r="AC113" s="34"/>
      <c r="AD113" s="34"/>
      <c r="AE113" s="34"/>
    </row>
    <row r="114" spans="1:31" s="2" customFormat="1" ht="25.7" customHeight="1">
      <c r="A114" s="34"/>
      <c r="B114" s="35"/>
      <c r="C114" s="29" t="s">
        <v>26</v>
      </c>
      <c r="D114" s="36"/>
      <c r="E114" s="36"/>
      <c r="F114" s="27" t="str">
        <f>IF(E18="","",E18)</f>
        <v>Vyplň údaj</v>
      </c>
      <c r="G114" s="36"/>
      <c r="H114" s="36"/>
      <c r="I114" s="29" t="s">
        <v>31</v>
      </c>
      <c r="J114" s="32" t="str">
        <f>E24</f>
        <v>PROPOS Liberec s.r.o.</v>
      </c>
      <c r="K114" s="36"/>
      <c r="L114" s="51"/>
      <c r="S114" s="34"/>
      <c r="T114" s="34"/>
      <c r="U114" s="34"/>
      <c r="V114" s="34"/>
      <c r="W114" s="34"/>
      <c r="X114" s="34"/>
      <c r="Y114" s="34"/>
      <c r="Z114" s="34"/>
      <c r="AA114" s="34"/>
      <c r="AB114" s="34"/>
      <c r="AC114" s="34"/>
      <c r="AD114" s="34"/>
      <c r="AE114" s="34"/>
    </row>
    <row r="115" spans="1:31" s="2" customFormat="1" ht="10.3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11" customFormat="1" ht="29.25" customHeight="1">
      <c r="A116" s="164"/>
      <c r="B116" s="165"/>
      <c r="C116" s="166" t="s">
        <v>126</v>
      </c>
      <c r="D116" s="167" t="s">
        <v>59</v>
      </c>
      <c r="E116" s="167" t="s">
        <v>55</v>
      </c>
      <c r="F116" s="167" t="s">
        <v>56</v>
      </c>
      <c r="G116" s="167" t="s">
        <v>127</v>
      </c>
      <c r="H116" s="167" t="s">
        <v>128</v>
      </c>
      <c r="I116" s="167" t="s">
        <v>129</v>
      </c>
      <c r="J116" s="167" t="s">
        <v>116</v>
      </c>
      <c r="K116" s="168" t="s">
        <v>130</v>
      </c>
      <c r="L116" s="169"/>
      <c r="M116" s="75" t="s">
        <v>1</v>
      </c>
      <c r="N116" s="76" t="s">
        <v>38</v>
      </c>
      <c r="O116" s="76" t="s">
        <v>131</v>
      </c>
      <c r="P116" s="76" t="s">
        <v>132</v>
      </c>
      <c r="Q116" s="76" t="s">
        <v>133</v>
      </c>
      <c r="R116" s="76" t="s">
        <v>134</v>
      </c>
      <c r="S116" s="76" t="s">
        <v>135</v>
      </c>
      <c r="T116" s="77" t="s">
        <v>136</v>
      </c>
      <c r="U116" s="164"/>
      <c r="V116" s="164"/>
      <c r="W116" s="164"/>
      <c r="X116" s="164"/>
      <c r="Y116" s="164"/>
      <c r="Z116" s="164"/>
      <c r="AA116" s="164"/>
      <c r="AB116" s="164"/>
      <c r="AC116" s="164"/>
      <c r="AD116" s="164"/>
      <c r="AE116" s="164"/>
    </row>
    <row r="117" spans="1:63" s="2" customFormat="1" ht="22.9" customHeight="1">
      <c r="A117" s="34"/>
      <c r="B117" s="35"/>
      <c r="C117" s="82" t="s">
        <v>137</v>
      </c>
      <c r="D117" s="36"/>
      <c r="E117" s="36"/>
      <c r="F117" s="36"/>
      <c r="G117" s="36"/>
      <c r="H117" s="36"/>
      <c r="I117" s="36"/>
      <c r="J117" s="170">
        <f>BK117</f>
        <v>0</v>
      </c>
      <c r="K117" s="36"/>
      <c r="L117" s="39"/>
      <c r="M117" s="78"/>
      <c r="N117" s="171"/>
      <c r="O117" s="79"/>
      <c r="P117" s="172">
        <f>P118</f>
        <v>0</v>
      </c>
      <c r="Q117" s="79"/>
      <c r="R117" s="172">
        <f>R118</f>
        <v>0</v>
      </c>
      <c r="S117" s="79"/>
      <c r="T117" s="173">
        <f>T118</f>
        <v>0</v>
      </c>
      <c r="U117" s="34"/>
      <c r="V117" s="34"/>
      <c r="W117" s="34"/>
      <c r="X117" s="34"/>
      <c r="Y117" s="34"/>
      <c r="Z117" s="34"/>
      <c r="AA117" s="34"/>
      <c r="AB117" s="34"/>
      <c r="AC117" s="34"/>
      <c r="AD117" s="34"/>
      <c r="AE117" s="34"/>
      <c r="AT117" s="17" t="s">
        <v>73</v>
      </c>
      <c r="AU117" s="17" t="s">
        <v>118</v>
      </c>
      <c r="BK117" s="174">
        <f>BK118</f>
        <v>0</v>
      </c>
    </row>
    <row r="118" spans="2:63" s="12" customFormat="1" ht="25.9" customHeight="1">
      <c r="B118" s="175"/>
      <c r="C118" s="176"/>
      <c r="D118" s="177" t="s">
        <v>73</v>
      </c>
      <c r="E118" s="178" t="s">
        <v>107</v>
      </c>
      <c r="F118" s="178" t="s">
        <v>108</v>
      </c>
      <c r="G118" s="176"/>
      <c r="H118" s="176"/>
      <c r="I118" s="179"/>
      <c r="J118" s="180">
        <f>BK118</f>
        <v>0</v>
      </c>
      <c r="K118" s="176"/>
      <c r="L118" s="181"/>
      <c r="M118" s="182"/>
      <c r="N118" s="183"/>
      <c r="O118" s="183"/>
      <c r="P118" s="184">
        <f>SUM(P119:P123)</f>
        <v>0</v>
      </c>
      <c r="Q118" s="183"/>
      <c r="R118" s="184">
        <f>SUM(R119:R123)</f>
        <v>0</v>
      </c>
      <c r="S118" s="183"/>
      <c r="T118" s="185">
        <f>SUM(T119:T123)</f>
        <v>0</v>
      </c>
      <c r="AR118" s="186" t="s">
        <v>169</v>
      </c>
      <c r="AT118" s="187" t="s">
        <v>73</v>
      </c>
      <c r="AU118" s="187" t="s">
        <v>74</v>
      </c>
      <c r="AY118" s="186" t="s">
        <v>140</v>
      </c>
      <c r="BK118" s="188">
        <f>SUM(BK119:BK123)</f>
        <v>0</v>
      </c>
    </row>
    <row r="119" spans="1:65" s="2" customFormat="1" ht="16.5" customHeight="1">
      <c r="A119" s="34"/>
      <c r="B119" s="35"/>
      <c r="C119" s="191" t="s">
        <v>82</v>
      </c>
      <c r="D119" s="191" t="s">
        <v>142</v>
      </c>
      <c r="E119" s="192" t="s">
        <v>629</v>
      </c>
      <c r="F119" s="193" t="s">
        <v>630</v>
      </c>
      <c r="G119" s="194" t="s">
        <v>396</v>
      </c>
      <c r="H119" s="195">
        <v>1</v>
      </c>
      <c r="I119" s="196"/>
      <c r="J119" s="197">
        <f>ROUND(I119*H119,2)</f>
        <v>0</v>
      </c>
      <c r="K119" s="193" t="s">
        <v>1</v>
      </c>
      <c r="L119" s="39"/>
      <c r="M119" s="198" t="s">
        <v>1</v>
      </c>
      <c r="N119" s="199" t="s">
        <v>39</v>
      </c>
      <c r="O119" s="71"/>
      <c r="P119" s="200">
        <f>O119*H119</f>
        <v>0</v>
      </c>
      <c r="Q119" s="200">
        <v>0</v>
      </c>
      <c r="R119" s="200">
        <f>Q119*H119</f>
        <v>0</v>
      </c>
      <c r="S119" s="200">
        <v>0</v>
      </c>
      <c r="T119" s="201">
        <f>S119*H119</f>
        <v>0</v>
      </c>
      <c r="U119" s="34"/>
      <c r="V119" s="34"/>
      <c r="W119" s="34"/>
      <c r="X119" s="34"/>
      <c r="Y119" s="34"/>
      <c r="Z119" s="34"/>
      <c r="AA119" s="34"/>
      <c r="AB119" s="34"/>
      <c r="AC119" s="34"/>
      <c r="AD119" s="34"/>
      <c r="AE119" s="34"/>
      <c r="AR119" s="202" t="s">
        <v>147</v>
      </c>
      <c r="AT119" s="202" t="s">
        <v>142</v>
      </c>
      <c r="AU119" s="202" t="s">
        <v>82</v>
      </c>
      <c r="AY119" s="17" t="s">
        <v>140</v>
      </c>
      <c r="BE119" s="203">
        <f>IF(N119="základní",J119,0)</f>
        <v>0</v>
      </c>
      <c r="BF119" s="203">
        <f>IF(N119="snížená",J119,0)</f>
        <v>0</v>
      </c>
      <c r="BG119" s="203">
        <f>IF(N119="zákl. přenesená",J119,0)</f>
        <v>0</v>
      </c>
      <c r="BH119" s="203">
        <f>IF(N119="sníž. přenesená",J119,0)</f>
        <v>0</v>
      </c>
      <c r="BI119" s="203">
        <f>IF(N119="nulová",J119,0)</f>
        <v>0</v>
      </c>
      <c r="BJ119" s="17" t="s">
        <v>82</v>
      </c>
      <c r="BK119" s="203">
        <f>ROUND(I119*H119,2)</f>
        <v>0</v>
      </c>
      <c r="BL119" s="17" t="s">
        <v>147</v>
      </c>
      <c r="BM119" s="202" t="s">
        <v>631</v>
      </c>
    </row>
    <row r="120" spans="1:65" s="2" customFormat="1" ht="16.5" customHeight="1">
      <c r="A120" s="34"/>
      <c r="B120" s="35"/>
      <c r="C120" s="191" t="s">
        <v>84</v>
      </c>
      <c r="D120" s="191" t="s">
        <v>142</v>
      </c>
      <c r="E120" s="192" t="s">
        <v>632</v>
      </c>
      <c r="F120" s="193" t="s">
        <v>633</v>
      </c>
      <c r="G120" s="194" t="s">
        <v>396</v>
      </c>
      <c r="H120" s="195">
        <v>1</v>
      </c>
      <c r="I120" s="196"/>
      <c r="J120" s="197">
        <f>ROUND(I120*H120,2)</f>
        <v>0</v>
      </c>
      <c r="K120" s="193" t="s">
        <v>1</v>
      </c>
      <c r="L120" s="39"/>
      <c r="M120" s="198" t="s">
        <v>1</v>
      </c>
      <c r="N120" s="199" t="s">
        <v>39</v>
      </c>
      <c r="O120" s="71"/>
      <c r="P120" s="200">
        <f>O120*H120</f>
        <v>0</v>
      </c>
      <c r="Q120" s="200">
        <v>0</v>
      </c>
      <c r="R120" s="200">
        <f>Q120*H120</f>
        <v>0</v>
      </c>
      <c r="S120" s="200">
        <v>0</v>
      </c>
      <c r="T120" s="201">
        <f>S120*H120</f>
        <v>0</v>
      </c>
      <c r="U120" s="34"/>
      <c r="V120" s="34"/>
      <c r="W120" s="34"/>
      <c r="X120" s="34"/>
      <c r="Y120" s="34"/>
      <c r="Z120" s="34"/>
      <c r="AA120" s="34"/>
      <c r="AB120" s="34"/>
      <c r="AC120" s="34"/>
      <c r="AD120" s="34"/>
      <c r="AE120" s="34"/>
      <c r="AR120" s="202" t="s">
        <v>147</v>
      </c>
      <c r="AT120" s="202" t="s">
        <v>142</v>
      </c>
      <c r="AU120" s="202" t="s">
        <v>82</v>
      </c>
      <c r="AY120" s="17" t="s">
        <v>140</v>
      </c>
      <c r="BE120" s="203">
        <f>IF(N120="základní",J120,0)</f>
        <v>0</v>
      </c>
      <c r="BF120" s="203">
        <f>IF(N120="snížená",J120,0)</f>
        <v>0</v>
      </c>
      <c r="BG120" s="203">
        <f>IF(N120="zákl. přenesená",J120,0)</f>
        <v>0</v>
      </c>
      <c r="BH120" s="203">
        <f>IF(N120="sníž. přenesená",J120,0)</f>
        <v>0</v>
      </c>
      <c r="BI120" s="203">
        <f>IF(N120="nulová",J120,0)</f>
        <v>0</v>
      </c>
      <c r="BJ120" s="17" t="s">
        <v>82</v>
      </c>
      <c r="BK120" s="203">
        <f>ROUND(I120*H120,2)</f>
        <v>0</v>
      </c>
      <c r="BL120" s="17" t="s">
        <v>147</v>
      </c>
      <c r="BM120" s="202" t="s">
        <v>634</v>
      </c>
    </row>
    <row r="121" spans="1:65" s="2" customFormat="1" ht="16.5" customHeight="1">
      <c r="A121" s="34"/>
      <c r="B121" s="35"/>
      <c r="C121" s="191" t="s">
        <v>160</v>
      </c>
      <c r="D121" s="191" t="s">
        <v>142</v>
      </c>
      <c r="E121" s="192" t="s">
        <v>635</v>
      </c>
      <c r="F121" s="193" t="s">
        <v>636</v>
      </c>
      <c r="G121" s="194" t="s">
        <v>396</v>
      </c>
      <c r="H121" s="195">
        <v>1</v>
      </c>
      <c r="I121" s="196"/>
      <c r="J121" s="197">
        <f>ROUND(I121*H121,2)</f>
        <v>0</v>
      </c>
      <c r="K121" s="193" t="s">
        <v>1</v>
      </c>
      <c r="L121" s="39"/>
      <c r="M121" s="198" t="s">
        <v>1</v>
      </c>
      <c r="N121" s="199" t="s">
        <v>39</v>
      </c>
      <c r="O121" s="71"/>
      <c r="P121" s="200">
        <f>O121*H121</f>
        <v>0</v>
      </c>
      <c r="Q121" s="200">
        <v>0</v>
      </c>
      <c r="R121" s="200">
        <f>Q121*H121</f>
        <v>0</v>
      </c>
      <c r="S121" s="200">
        <v>0</v>
      </c>
      <c r="T121" s="201">
        <f>S121*H121</f>
        <v>0</v>
      </c>
      <c r="U121" s="34"/>
      <c r="V121" s="34"/>
      <c r="W121" s="34"/>
      <c r="X121" s="34"/>
      <c r="Y121" s="34"/>
      <c r="Z121" s="34"/>
      <c r="AA121" s="34"/>
      <c r="AB121" s="34"/>
      <c r="AC121" s="34"/>
      <c r="AD121" s="34"/>
      <c r="AE121" s="34"/>
      <c r="AR121" s="202" t="s">
        <v>147</v>
      </c>
      <c r="AT121" s="202" t="s">
        <v>142</v>
      </c>
      <c r="AU121" s="202" t="s">
        <v>82</v>
      </c>
      <c r="AY121" s="17" t="s">
        <v>140</v>
      </c>
      <c r="BE121" s="203">
        <f>IF(N121="základní",J121,0)</f>
        <v>0</v>
      </c>
      <c r="BF121" s="203">
        <f>IF(N121="snížená",J121,0)</f>
        <v>0</v>
      </c>
      <c r="BG121" s="203">
        <f>IF(N121="zákl. přenesená",J121,0)</f>
        <v>0</v>
      </c>
      <c r="BH121" s="203">
        <f>IF(N121="sníž. přenesená",J121,0)</f>
        <v>0</v>
      </c>
      <c r="BI121" s="203">
        <f>IF(N121="nulová",J121,0)</f>
        <v>0</v>
      </c>
      <c r="BJ121" s="17" t="s">
        <v>82</v>
      </c>
      <c r="BK121" s="203">
        <f>ROUND(I121*H121,2)</f>
        <v>0</v>
      </c>
      <c r="BL121" s="17" t="s">
        <v>147</v>
      </c>
      <c r="BM121" s="202" t="s">
        <v>637</v>
      </c>
    </row>
    <row r="122" spans="1:65" s="2" customFormat="1" ht="16.5" customHeight="1">
      <c r="A122" s="34"/>
      <c r="B122" s="35"/>
      <c r="C122" s="191" t="s">
        <v>147</v>
      </c>
      <c r="D122" s="191" t="s">
        <v>142</v>
      </c>
      <c r="E122" s="192" t="s">
        <v>638</v>
      </c>
      <c r="F122" s="193" t="s">
        <v>639</v>
      </c>
      <c r="G122" s="194" t="s">
        <v>396</v>
      </c>
      <c r="H122" s="195">
        <v>1</v>
      </c>
      <c r="I122" s="196"/>
      <c r="J122" s="197">
        <f>ROUND(I122*H122,2)</f>
        <v>0</v>
      </c>
      <c r="K122" s="193" t="s">
        <v>1</v>
      </c>
      <c r="L122" s="39"/>
      <c r="M122" s="198" t="s">
        <v>1</v>
      </c>
      <c r="N122" s="199" t="s">
        <v>39</v>
      </c>
      <c r="O122" s="71"/>
      <c r="P122" s="200">
        <f>O122*H122</f>
        <v>0</v>
      </c>
      <c r="Q122" s="200">
        <v>0</v>
      </c>
      <c r="R122" s="200">
        <f>Q122*H122</f>
        <v>0</v>
      </c>
      <c r="S122" s="200">
        <v>0</v>
      </c>
      <c r="T122" s="201">
        <f>S122*H122</f>
        <v>0</v>
      </c>
      <c r="U122" s="34"/>
      <c r="V122" s="34"/>
      <c r="W122" s="34"/>
      <c r="X122" s="34"/>
      <c r="Y122" s="34"/>
      <c r="Z122" s="34"/>
      <c r="AA122" s="34"/>
      <c r="AB122" s="34"/>
      <c r="AC122" s="34"/>
      <c r="AD122" s="34"/>
      <c r="AE122" s="34"/>
      <c r="AR122" s="202" t="s">
        <v>147</v>
      </c>
      <c r="AT122" s="202" t="s">
        <v>142</v>
      </c>
      <c r="AU122" s="202" t="s">
        <v>82</v>
      </c>
      <c r="AY122" s="17" t="s">
        <v>140</v>
      </c>
      <c r="BE122" s="203">
        <f>IF(N122="základní",J122,0)</f>
        <v>0</v>
      </c>
      <c r="BF122" s="203">
        <f>IF(N122="snížená",J122,0)</f>
        <v>0</v>
      </c>
      <c r="BG122" s="203">
        <f>IF(N122="zákl. přenesená",J122,0)</f>
        <v>0</v>
      </c>
      <c r="BH122" s="203">
        <f>IF(N122="sníž. přenesená",J122,0)</f>
        <v>0</v>
      </c>
      <c r="BI122" s="203">
        <f>IF(N122="nulová",J122,0)</f>
        <v>0</v>
      </c>
      <c r="BJ122" s="17" t="s">
        <v>82</v>
      </c>
      <c r="BK122" s="203">
        <f>ROUND(I122*H122,2)</f>
        <v>0</v>
      </c>
      <c r="BL122" s="17" t="s">
        <v>147</v>
      </c>
      <c r="BM122" s="202" t="s">
        <v>640</v>
      </c>
    </row>
    <row r="123" spans="1:65" s="2" customFormat="1" ht="16.5" customHeight="1">
      <c r="A123" s="34"/>
      <c r="B123" s="35"/>
      <c r="C123" s="191" t="s">
        <v>169</v>
      </c>
      <c r="D123" s="191" t="s">
        <v>142</v>
      </c>
      <c r="E123" s="192" t="s">
        <v>641</v>
      </c>
      <c r="F123" s="193" t="s">
        <v>642</v>
      </c>
      <c r="G123" s="194" t="s">
        <v>396</v>
      </c>
      <c r="H123" s="195">
        <v>1</v>
      </c>
      <c r="I123" s="196"/>
      <c r="J123" s="197">
        <f>ROUND(I123*H123,2)</f>
        <v>0</v>
      </c>
      <c r="K123" s="193" t="s">
        <v>1</v>
      </c>
      <c r="L123" s="39"/>
      <c r="M123" s="241" t="s">
        <v>1</v>
      </c>
      <c r="N123" s="242" t="s">
        <v>39</v>
      </c>
      <c r="O123" s="243"/>
      <c r="P123" s="244">
        <f>O123*H123</f>
        <v>0</v>
      </c>
      <c r="Q123" s="244">
        <v>0</v>
      </c>
      <c r="R123" s="244">
        <f>Q123*H123</f>
        <v>0</v>
      </c>
      <c r="S123" s="244">
        <v>0</v>
      </c>
      <c r="T123" s="245">
        <f>S123*H123</f>
        <v>0</v>
      </c>
      <c r="U123" s="34"/>
      <c r="V123" s="34"/>
      <c r="W123" s="34"/>
      <c r="X123" s="34"/>
      <c r="Y123" s="34"/>
      <c r="Z123" s="34"/>
      <c r="AA123" s="34"/>
      <c r="AB123" s="34"/>
      <c r="AC123" s="34"/>
      <c r="AD123" s="34"/>
      <c r="AE123" s="34"/>
      <c r="AR123" s="202" t="s">
        <v>147</v>
      </c>
      <c r="AT123" s="202" t="s">
        <v>142</v>
      </c>
      <c r="AU123" s="202" t="s">
        <v>82</v>
      </c>
      <c r="AY123" s="17" t="s">
        <v>140</v>
      </c>
      <c r="BE123" s="203">
        <f>IF(N123="základní",J123,0)</f>
        <v>0</v>
      </c>
      <c r="BF123" s="203">
        <f>IF(N123="snížená",J123,0)</f>
        <v>0</v>
      </c>
      <c r="BG123" s="203">
        <f>IF(N123="zákl. přenesená",J123,0)</f>
        <v>0</v>
      </c>
      <c r="BH123" s="203">
        <f>IF(N123="sníž. přenesená",J123,0)</f>
        <v>0</v>
      </c>
      <c r="BI123" s="203">
        <f>IF(N123="nulová",J123,0)</f>
        <v>0</v>
      </c>
      <c r="BJ123" s="17" t="s">
        <v>82</v>
      </c>
      <c r="BK123" s="203">
        <f>ROUND(I123*H123,2)</f>
        <v>0</v>
      </c>
      <c r="BL123" s="17" t="s">
        <v>147</v>
      </c>
      <c r="BM123" s="202" t="s">
        <v>643</v>
      </c>
    </row>
    <row r="124" spans="1:31" s="2" customFormat="1" ht="6.95" customHeight="1">
      <c r="A124" s="34"/>
      <c r="B124" s="54"/>
      <c r="C124" s="55"/>
      <c r="D124" s="55"/>
      <c r="E124" s="55"/>
      <c r="F124" s="55"/>
      <c r="G124" s="55"/>
      <c r="H124" s="55"/>
      <c r="I124" s="55"/>
      <c r="J124" s="55"/>
      <c r="K124" s="55"/>
      <c r="L124" s="39"/>
      <c r="M124" s="34"/>
      <c r="O124" s="34"/>
      <c r="P124" s="34"/>
      <c r="Q124" s="34"/>
      <c r="R124" s="34"/>
      <c r="S124" s="34"/>
      <c r="T124" s="34"/>
      <c r="U124" s="34"/>
      <c r="V124" s="34"/>
      <c r="W124" s="34"/>
      <c r="X124" s="34"/>
      <c r="Y124" s="34"/>
      <c r="Z124" s="34"/>
      <c r="AA124" s="34"/>
      <c r="AB124" s="34"/>
      <c r="AC124" s="34"/>
      <c r="AD124" s="34"/>
      <c r="AE124" s="34"/>
    </row>
  </sheetData>
  <sheetProtection algorithmName="SHA-512" hashValue="gqOLw1wgfhmoQcSpRvSRB3A8cQFU/hybzGXCtsk3JYrC8roXfYuoMqK30GE47yRLbz+Y27C4lGYFDPPSaffIFQ==" saltValue="SDJ9kY0Hny7VfYFcovVkLg==" spinCount="100000" sheet="1" objects="1" scenarios="1" selectLockedCells="1"/>
  <autoFilter ref="C116:K123"/>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5"/>
  <sheetViews>
    <sheetView workbookViewId="0" topLeftCell="B1">
      <selection activeCell="D11" sqref="D11:G11"/>
    </sheetView>
  </sheetViews>
  <sheetFormatPr defaultColWidth="10.57421875" defaultRowHeight="12"/>
  <cols>
    <col min="1" max="1" width="9.8515625" style="249" hidden="1" customWidth="1"/>
    <col min="2" max="2" width="15.7109375" style="249" customWidth="1"/>
    <col min="3" max="3" width="8.7109375" style="263" customWidth="1"/>
    <col min="4" max="4" width="15.140625" style="263" customWidth="1"/>
    <col min="5" max="5" width="11.28125" style="263" customWidth="1"/>
    <col min="6" max="6" width="13.7109375" style="249" customWidth="1"/>
    <col min="7" max="9" width="15.140625" style="249" customWidth="1"/>
    <col min="10" max="10" width="6.421875" style="249" customWidth="1"/>
    <col min="11" max="11" width="5.00390625" style="249" customWidth="1"/>
    <col min="12" max="15" width="12.421875" style="249" customWidth="1"/>
    <col min="16" max="51" width="10.421875" style="249" customWidth="1"/>
    <col min="52" max="52" width="110.28125" style="249" customWidth="1"/>
    <col min="53" max="16384" width="10.421875" style="249" customWidth="1"/>
  </cols>
  <sheetData>
    <row r="1" spans="1:10" ht="33.75" customHeight="1">
      <c r="A1" s="251" t="s">
        <v>644</v>
      </c>
      <c r="B1" s="501" t="s">
        <v>645</v>
      </c>
      <c r="C1" s="502"/>
      <c r="D1" s="502"/>
      <c r="E1" s="502"/>
      <c r="F1" s="502"/>
      <c r="G1" s="502"/>
      <c r="H1" s="502"/>
      <c r="I1" s="502"/>
      <c r="J1" s="503"/>
    </row>
    <row r="2" spans="1:15" ht="36" customHeight="1">
      <c r="A2" s="252"/>
      <c r="B2" s="253" t="s">
        <v>16</v>
      </c>
      <c r="C2" s="254"/>
      <c r="D2" s="255" t="s">
        <v>646</v>
      </c>
      <c r="E2" s="504" t="s">
        <v>876</v>
      </c>
      <c r="F2" s="505"/>
      <c r="G2" s="505"/>
      <c r="H2" s="505"/>
      <c r="I2" s="505"/>
      <c r="J2" s="506"/>
      <c r="O2" s="256"/>
    </row>
    <row r="3" spans="1:10" ht="27" customHeight="1" hidden="1">
      <c r="A3" s="252"/>
      <c r="B3" s="257"/>
      <c r="C3" s="254"/>
      <c r="D3" s="258"/>
      <c r="E3" s="507"/>
      <c r="F3" s="508"/>
      <c r="G3" s="508"/>
      <c r="H3" s="508"/>
      <c r="I3" s="508"/>
      <c r="J3" s="509"/>
    </row>
    <row r="4" spans="1:10" ht="23.25" customHeight="1">
      <c r="A4" s="252"/>
      <c r="B4" s="259"/>
      <c r="C4" s="260"/>
      <c r="D4" s="261"/>
      <c r="E4" s="510"/>
      <c r="F4" s="510"/>
      <c r="G4" s="510"/>
      <c r="H4" s="510"/>
      <c r="I4" s="510"/>
      <c r="J4" s="511"/>
    </row>
    <row r="5" spans="1:10" ht="24" customHeight="1">
      <c r="A5" s="252"/>
      <c r="B5" s="262" t="s">
        <v>648</v>
      </c>
      <c r="D5" s="512" t="s">
        <v>649</v>
      </c>
      <c r="E5" s="513"/>
      <c r="F5" s="513"/>
      <c r="G5" s="513"/>
      <c r="H5" s="264" t="s">
        <v>650</v>
      </c>
      <c r="I5" s="265" t="s">
        <v>651</v>
      </c>
      <c r="J5" s="266"/>
    </row>
    <row r="6" spans="1:10" ht="15.75" customHeight="1">
      <c r="A6" s="252"/>
      <c r="B6" s="267"/>
      <c r="C6" s="268"/>
      <c r="D6" s="499" t="s">
        <v>652</v>
      </c>
      <c r="E6" s="500"/>
      <c r="F6" s="500"/>
      <c r="G6" s="500"/>
      <c r="H6" s="264" t="s">
        <v>25</v>
      </c>
      <c r="I6" s="265" t="s">
        <v>653</v>
      </c>
      <c r="J6" s="266"/>
    </row>
    <row r="7" spans="1:10" ht="15.75" customHeight="1">
      <c r="A7" s="252"/>
      <c r="B7" s="269"/>
      <c r="C7" s="270"/>
      <c r="D7" s="271" t="s">
        <v>654</v>
      </c>
      <c r="E7" s="514" t="s">
        <v>655</v>
      </c>
      <c r="F7" s="515"/>
      <c r="G7" s="515"/>
      <c r="H7" s="272"/>
      <c r="I7" s="273"/>
      <c r="J7" s="274"/>
    </row>
    <row r="8" spans="1:10" ht="24" customHeight="1" hidden="1">
      <c r="A8" s="252"/>
      <c r="B8" s="262" t="s">
        <v>28</v>
      </c>
      <c r="D8" s="275"/>
      <c r="H8" s="264" t="s">
        <v>650</v>
      </c>
      <c r="I8" s="276"/>
      <c r="J8" s="266"/>
    </row>
    <row r="9" spans="1:10" ht="15.75" customHeight="1" hidden="1">
      <c r="A9" s="252"/>
      <c r="B9" s="252"/>
      <c r="D9" s="275"/>
      <c r="H9" s="264" t="s">
        <v>25</v>
      </c>
      <c r="I9" s="276"/>
      <c r="J9" s="266"/>
    </row>
    <row r="10" spans="1:10" ht="15.75" customHeight="1" hidden="1">
      <c r="A10" s="252"/>
      <c r="B10" s="277"/>
      <c r="C10" s="270"/>
      <c r="D10" s="278"/>
      <c r="E10" s="279"/>
      <c r="F10" s="272"/>
      <c r="G10" s="280"/>
      <c r="H10" s="280"/>
      <c r="I10" s="281"/>
      <c r="J10" s="274"/>
    </row>
    <row r="11" spans="1:10" ht="24" customHeight="1">
      <c r="A11" s="252"/>
      <c r="B11" s="262" t="s">
        <v>656</v>
      </c>
      <c r="D11" s="516"/>
      <c r="E11" s="516"/>
      <c r="F11" s="516"/>
      <c r="G11" s="516"/>
      <c r="H11" s="264" t="s">
        <v>650</v>
      </c>
      <c r="I11" s="282"/>
      <c r="J11" s="266"/>
    </row>
    <row r="12" spans="1:10" ht="15.75" customHeight="1">
      <c r="A12" s="252"/>
      <c r="B12" s="267"/>
      <c r="C12" s="268"/>
      <c r="D12" s="517"/>
      <c r="E12" s="517"/>
      <c r="F12" s="517"/>
      <c r="G12" s="517"/>
      <c r="H12" s="264" t="s">
        <v>25</v>
      </c>
      <c r="I12" s="282"/>
      <c r="J12" s="266"/>
    </row>
    <row r="13" spans="1:10" ht="15.75" customHeight="1">
      <c r="A13" s="252"/>
      <c r="B13" s="269"/>
      <c r="C13" s="270"/>
      <c r="D13" s="283"/>
      <c r="E13" s="518"/>
      <c r="F13" s="519"/>
      <c r="G13" s="519"/>
      <c r="H13" s="284"/>
      <c r="I13" s="273"/>
      <c r="J13" s="274"/>
    </row>
    <row r="14" spans="1:10" ht="24" customHeight="1">
      <c r="A14" s="252"/>
      <c r="B14" s="285" t="s">
        <v>657</v>
      </c>
      <c r="C14" s="286"/>
      <c r="D14" s="287"/>
      <c r="E14" s="288"/>
      <c r="F14" s="289"/>
      <c r="G14" s="289"/>
      <c r="H14" s="290"/>
      <c r="I14" s="289"/>
      <c r="J14" s="291"/>
    </row>
    <row r="15" spans="1:10" ht="32.25" customHeight="1">
      <c r="A15" s="252"/>
      <c r="B15" s="277" t="s">
        <v>658</v>
      </c>
      <c r="C15" s="292"/>
      <c r="D15" s="293"/>
      <c r="E15" s="520"/>
      <c r="F15" s="520"/>
      <c r="G15" s="521"/>
      <c r="H15" s="521"/>
      <c r="I15" s="521" t="s">
        <v>659</v>
      </c>
      <c r="J15" s="522"/>
    </row>
    <row r="16" spans="1:10" ht="23.25" customHeight="1">
      <c r="A16" s="294" t="s">
        <v>138</v>
      </c>
      <c r="B16" s="295" t="s">
        <v>138</v>
      </c>
      <c r="C16" s="296"/>
      <c r="D16" s="297"/>
      <c r="E16" s="523"/>
      <c r="F16" s="524"/>
      <c r="G16" s="523"/>
      <c r="H16" s="524"/>
      <c r="I16" s="523">
        <f>SUM('Památník položky'!G8+'Památník položky'!G37+'Památník položky'!G50+'Památník položky'!G69)</f>
        <v>0</v>
      </c>
      <c r="J16" s="525"/>
    </row>
    <row r="17" spans="1:10" ht="23.25" customHeight="1">
      <c r="A17" s="294" t="s">
        <v>660</v>
      </c>
      <c r="B17" s="295" t="s">
        <v>660</v>
      </c>
      <c r="C17" s="296"/>
      <c r="D17" s="297"/>
      <c r="E17" s="523"/>
      <c r="F17" s="524"/>
      <c r="G17" s="523"/>
      <c r="H17" s="524"/>
      <c r="I17" s="523">
        <f>SUM('Památník položky'!G74)</f>
        <v>0</v>
      </c>
      <c r="J17" s="525"/>
    </row>
    <row r="18" spans="1:10" ht="23.25" customHeight="1">
      <c r="A18" s="294" t="s">
        <v>661</v>
      </c>
      <c r="B18" s="295" t="s">
        <v>661</v>
      </c>
      <c r="C18" s="296"/>
      <c r="D18" s="297"/>
      <c r="E18" s="523"/>
      <c r="F18" s="524"/>
      <c r="G18" s="523"/>
      <c r="H18" s="524"/>
      <c r="I18" s="523">
        <f>SUMIF(F75:F81,A18,I75:I81)</f>
        <v>0</v>
      </c>
      <c r="J18" s="525"/>
    </row>
    <row r="19" spans="1:10" ht="23.25" customHeight="1">
      <c r="A19" s="294" t="s">
        <v>662</v>
      </c>
      <c r="B19" s="295" t="s">
        <v>663</v>
      </c>
      <c r="C19" s="296"/>
      <c r="D19" s="297"/>
      <c r="E19" s="523"/>
      <c r="F19" s="524"/>
      <c r="G19" s="523"/>
      <c r="H19" s="524"/>
      <c r="I19" s="523">
        <f>SUM('VRN Památník'!G8)</f>
        <v>0</v>
      </c>
      <c r="J19" s="525"/>
    </row>
    <row r="20" spans="1:10" ht="23.25" customHeight="1">
      <c r="A20" s="294" t="s">
        <v>664</v>
      </c>
      <c r="B20" s="295" t="s">
        <v>665</v>
      </c>
      <c r="C20" s="296"/>
      <c r="D20" s="297"/>
      <c r="E20" s="523"/>
      <c r="F20" s="524"/>
      <c r="G20" s="523"/>
      <c r="H20" s="524"/>
      <c r="I20" s="523">
        <f>SUM('VRN Památník'!G16)</f>
        <v>0</v>
      </c>
      <c r="J20" s="525"/>
    </row>
    <row r="21" spans="1:10" ht="23.25" customHeight="1">
      <c r="A21" s="252"/>
      <c r="B21" s="298" t="s">
        <v>659</v>
      </c>
      <c r="C21" s="299"/>
      <c r="D21" s="300"/>
      <c r="E21" s="527"/>
      <c r="F21" s="528"/>
      <c r="G21" s="527"/>
      <c r="H21" s="528"/>
      <c r="I21" s="527">
        <f>SUM(I16:J20)</f>
        <v>0</v>
      </c>
      <c r="J21" s="529"/>
    </row>
    <row r="22" spans="1:10" ht="33" customHeight="1">
      <c r="A22" s="252"/>
      <c r="B22" s="301" t="s">
        <v>666</v>
      </c>
      <c r="C22" s="296"/>
      <c r="D22" s="297"/>
      <c r="E22" s="302"/>
      <c r="F22" s="303"/>
      <c r="G22" s="304"/>
      <c r="H22" s="304"/>
      <c r="I22" s="304"/>
      <c r="J22" s="305"/>
    </row>
    <row r="23" spans="1:10" ht="23.25" customHeight="1">
      <c r="A23" s="252">
        <f>ZakladDPHSni*SazbaDPH1/100</f>
        <v>0</v>
      </c>
      <c r="B23" s="295" t="s">
        <v>667</v>
      </c>
      <c r="C23" s="296"/>
      <c r="D23" s="297"/>
      <c r="E23" s="306">
        <v>15</v>
      </c>
      <c r="F23" s="303" t="s">
        <v>668</v>
      </c>
      <c r="G23" s="530">
        <f>ZakladDPHSniVypocet</f>
        <v>0</v>
      </c>
      <c r="H23" s="531"/>
      <c r="I23" s="531"/>
      <c r="J23" s="305" t="str">
        <f aca="true" t="shared" si="0" ref="J23:J28">Mena</f>
        <v>CZK</v>
      </c>
    </row>
    <row r="24" spans="1:10" ht="23.25" customHeight="1">
      <c r="A24" s="252">
        <f>(A23-INT(A23))*100</f>
        <v>0</v>
      </c>
      <c r="B24" s="295" t="s">
        <v>669</v>
      </c>
      <c r="C24" s="296"/>
      <c r="D24" s="297"/>
      <c r="E24" s="306">
        <f>SazbaDPH1</f>
        <v>15</v>
      </c>
      <c r="F24" s="303" t="s">
        <v>668</v>
      </c>
      <c r="G24" s="532">
        <f>IF(A24&gt;50,ROUNDUP(A23,0),ROUNDDOWN(A23,0))</f>
        <v>0</v>
      </c>
      <c r="H24" s="533"/>
      <c r="I24" s="533"/>
      <c r="J24" s="305" t="str">
        <f t="shared" si="0"/>
        <v>CZK</v>
      </c>
    </row>
    <row r="25" spans="1:10" ht="23.25" customHeight="1">
      <c r="A25" s="252">
        <f>ZakladDPHZakl*SazbaDPH2/100</f>
        <v>0</v>
      </c>
      <c r="B25" s="295" t="s">
        <v>670</v>
      </c>
      <c r="C25" s="296"/>
      <c r="D25" s="297"/>
      <c r="E25" s="306">
        <v>21</v>
      </c>
      <c r="F25" s="303" t="s">
        <v>668</v>
      </c>
      <c r="G25" s="530">
        <f>ZakladDPHZaklVypocet+SUM(I21)</f>
        <v>0</v>
      </c>
      <c r="H25" s="531"/>
      <c r="I25" s="531"/>
      <c r="J25" s="305" t="str">
        <f t="shared" si="0"/>
        <v>CZK</v>
      </c>
    </row>
    <row r="26" spans="1:10" ht="23.25" customHeight="1">
      <c r="A26" s="252">
        <f>(A25-INT(A25))*100</f>
        <v>0</v>
      </c>
      <c r="B26" s="307" t="s">
        <v>671</v>
      </c>
      <c r="C26" s="308"/>
      <c r="D26" s="293"/>
      <c r="E26" s="309">
        <f>SazbaDPH2</f>
        <v>21</v>
      </c>
      <c r="F26" s="310" t="s">
        <v>668</v>
      </c>
      <c r="G26" s="534">
        <f>IF(A26&gt;50,ROUNDUP(A25,0),ROUNDDOWN(A25,0))</f>
        <v>0</v>
      </c>
      <c r="H26" s="535"/>
      <c r="I26" s="535"/>
      <c r="J26" s="311" t="str">
        <f t="shared" si="0"/>
        <v>CZK</v>
      </c>
    </row>
    <row r="27" spans="1:10" ht="23.25" customHeight="1" thickBot="1">
      <c r="A27" s="252">
        <f>ZakladDPHSni+DPHSni+ZakladDPHZakl+DPHZakl</f>
        <v>0</v>
      </c>
      <c r="B27" s="262" t="s">
        <v>672</v>
      </c>
      <c r="C27" s="312"/>
      <c r="D27" s="313"/>
      <c r="E27" s="312"/>
      <c r="F27" s="314"/>
      <c r="G27" s="536">
        <f>CenaCelkem-(ZakladDPHSni+DPHSni+ZakladDPHZakl+DPHZakl)</f>
        <v>0</v>
      </c>
      <c r="H27" s="536"/>
      <c r="I27" s="536"/>
      <c r="J27" s="315" t="str">
        <f t="shared" si="0"/>
        <v>CZK</v>
      </c>
    </row>
    <row r="28" spans="1:10" ht="27.75" customHeight="1" hidden="1">
      <c r="A28" s="252"/>
      <c r="B28" s="316" t="s">
        <v>673</v>
      </c>
      <c r="C28" s="317"/>
      <c r="D28" s="317"/>
      <c r="E28" s="318"/>
      <c r="F28" s="319"/>
      <c r="G28" s="526">
        <f>ZakladDPHSniVypocet+ZakladDPHZaklVypocet</f>
        <v>0</v>
      </c>
      <c r="H28" s="526"/>
      <c r="I28" s="526"/>
      <c r="J28" s="320" t="str">
        <f t="shared" si="0"/>
        <v>CZK</v>
      </c>
    </row>
    <row r="29" spans="1:10" ht="27.75" customHeight="1" thickBot="1">
      <c r="A29" s="252">
        <f>(A27-INT(A27))*100</f>
        <v>0</v>
      </c>
      <c r="B29" s="316" t="s">
        <v>674</v>
      </c>
      <c r="C29" s="321"/>
      <c r="D29" s="321"/>
      <c r="E29" s="321"/>
      <c r="F29" s="322"/>
      <c r="G29" s="538">
        <f>IF(A29&gt;50,ROUNDUP(A27,0),ROUNDDOWN(A27,0))</f>
        <v>0</v>
      </c>
      <c r="H29" s="538"/>
      <c r="I29" s="538"/>
      <c r="J29" s="323" t="s">
        <v>46</v>
      </c>
    </row>
    <row r="30" spans="1:10" ht="12.75" customHeight="1">
      <c r="A30" s="252"/>
      <c r="B30" s="252"/>
      <c r="J30" s="324"/>
    </row>
    <row r="31" spans="1:10" ht="30" customHeight="1">
      <c r="A31" s="252"/>
      <c r="B31" s="252"/>
      <c r="J31" s="324"/>
    </row>
    <row r="32" spans="1:10" ht="18.75" customHeight="1">
      <c r="A32" s="252"/>
      <c r="B32" s="325"/>
      <c r="C32" s="11" t="s">
        <v>45</v>
      </c>
      <c r="D32" s="326"/>
      <c r="E32" s="326"/>
      <c r="F32" s="327" t="s">
        <v>675</v>
      </c>
      <c r="G32" s="328"/>
      <c r="H32" s="329"/>
      <c r="I32" s="328"/>
      <c r="J32" s="324"/>
    </row>
    <row r="33" spans="1:10" ht="47.25" customHeight="1">
      <c r="A33" s="252"/>
      <c r="B33" s="252"/>
      <c r="J33" s="324"/>
    </row>
    <row r="34" spans="1:10" s="332" customFormat="1" ht="18.75" customHeight="1">
      <c r="A34" s="330"/>
      <c r="B34" s="330"/>
      <c r="C34" s="331"/>
      <c r="D34" s="539"/>
      <c r="E34" s="540"/>
      <c r="G34" s="541"/>
      <c r="H34" s="542"/>
      <c r="I34" s="542"/>
      <c r="J34" s="333"/>
    </row>
    <row r="35" spans="1:10" ht="12.75" customHeight="1">
      <c r="A35" s="252"/>
      <c r="B35" s="252"/>
      <c r="D35" s="543" t="s">
        <v>676</v>
      </c>
      <c r="E35" s="543"/>
      <c r="H35" s="334" t="s">
        <v>677</v>
      </c>
      <c r="J35" s="324"/>
    </row>
    <row r="36" spans="1:10" ht="13.5" customHeight="1" thickBot="1">
      <c r="A36" s="335"/>
      <c r="B36" s="335"/>
      <c r="C36" s="336"/>
      <c r="D36" s="336"/>
      <c r="E36" s="336"/>
      <c r="F36" s="337"/>
      <c r="G36" s="337"/>
      <c r="H36" s="337"/>
      <c r="I36" s="337"/>
      <c r="J36" s="338"/>
    </row>
    <row r="37" spans="2:10" ht="27" customHeight="1">
      <c r="B37" s="339" t="s">
        <v>678</v>
      </c>
      <c r="C37" s="340"/>
      <c r="D37" s="340"/>
      <c r="E37" s="340"/>
      <c r="F37" s="341"/>
      <c r="G37" s="341"/>
      <c r="H37" s="341"/>
      <c r="I37" s="341"/>
      <c r="J37" s="342"/>
    </row>
    <row r="38" spans="1:10" ht="25.5" customHeight="1">
      <c r="A38" s="343" t="s">
        <v>679</v>
      </c>
      <c r="B38" s="344" t="s">
        <v>680</v>
      </c>
      <c r="C38" s="345" t="s">
        <v>681</v>
      </c>
      <c r="D38" s="345"/>
      <c r="E38" s="345"/>
      <c r="F38" s="346" t="str">
        <f>B23</f>
        <v>Základ pro sníženou DPH</v>
      </c>
      <c r="G38" s="346" t="str">
        <f>B25</f>
        <v>Základ pro základní DPH</v>
      </c>
      <c r="H38" s="347" t="s">
        <v>682</v>
      </c>
      <c r="I38" s="347" t="s">
        <v>683</v>
      </c>
      <c r="J38" s="348" t="s">
        <v>668</v>
      </c>
    </row>
    <row r="39" spans="1:10" ht="25.5" customHeight="1" hidden="1">
      <c r="A39" s="343">
        <v>1</v>
      </c>
      <c r="B39" s="349" t="s">
        <v>684</v>
      </c>
      <c r="C39" s="544"/>
      <c r="D39" s="544"/>
      <c r="E39" s="544"/>
      <c r="F39" s="350">
        <f>'[1]SO 00 1 Naklady'!AE27+'[1]SO 01 1 Pol'!AE84</f>
        <v>0</v>
      </c>
      <c r="G39" s="351">
        <f>'[1]SO 00 1 Naklady'!AF27+'[1]SO 01 1 Pol'!AF84</f>
        <v>0</v>
      </c>
      <c r="H39" s="352">
        <f aca="true" t="shared" si="1" ref="H39:H44">(F39*SazbaDPH1/100)+(G39*SazbaDPH2/100)</f>
        <v>0</v>
      </c>
      <c r="I39" s="352">
        <f>F39+G39+H39</f>
        <v>0</v>
      </c>
      <c r="J39" s="353" t="str">
        <f>IF(CenaCelkemVypocet=0,"",I39/CenaCelkemVypocet*100)</f>
        <v/>
      </c>
    </row>
    <row r="40" spans="1:10" ht="25.5" customHeight="1">
      <c r="A40" s="343">
        <v>2</v>
      </c>
      <c r="B40" s="354"/>
      <c r="C40" s="545" t="s">
        <v>685</v>
      </c>
      <c r="D40" s="545"/>
      <c r="E40" s="545"/>
      <c r="F40" s="355">
        <f>'[1]SO 00 1 Naklady'!AE27</f>
        <v>0</v>
      </c>
      <c r="G40" s="356">
        <f>'[1]SO 00 1 Naklady'!AF27</f>
        <v>0</v>
      </c>
      <c r="H40" s="356">
        <f t="shared" si="1"/>
        <v>0</v>
      </c>
      <c r="I40" s="356">
        <f>F40+G40+H40</f>
        <v>0</v>
      </c>
      <c r="J40" s="357" t="str">
        <f>IF(CenaCelkemVypocet=0,"",I40/CenaCelkemVypocet*100)</f>
        <v/>
      </c>
    </row>
    <row r="41" spans="1:10" ht="25.5" customHeight="1">
      <c r="A41" s="343">
        <v>3</v>
      </c>
      <c r="B41" s="358" t="s">
        <v>82</v>
      </c>
      <c r="C41" s="544" t="s">
        <v>685</v>
      </c>
      <c r="D41" s="544"/>
      <c r="E41" s="544"/>
      <c r="F41" s="359">
        <f>'[1]SO 00 1 Naklady'!AE27</f>
        <v>0</v>
      </c>
      <c r="G41" s="352">
        <f>'[1]SO 00 1 Naklady'!AF27</f>
        <v>0</v>
      </c>
      <c r="H41" s="352">
        <f t="shared" si="1"/>
        <v>0</v>
      </c>
      <c r="I41" s="352">
        <f>F41+G41+H41</f>
        <v>0</v>
      </c>
      <c r="J41" s="353" t="str">
        <f>IF(CenaCelkemVypocet=0,"",I41/CenaCelkemVypocet*100)</f>
        <v/>
      </c>
    </row>
    <row r="42" spans="1:10" ht="25.5" customHeight="1">
      <c r="A42" s="343">
        <v>2</v>
      </c>
      <c r="B42" s="354"/>
      <c r="C42" s="545" t="s">
        <v>686</v>
      </c>
      <c r="D42" s="545"/>
      <c r="E42" s="545"/>
      <c r="F42" s="355"/>
      <c r="G42" s="356"/>
      <c r="H42" s="356">
        <f t="shared" si="1"/>
        <v>0</v>
      </c>
      <c r="I42" s="356"/>
      <c r="J42" s="357"/>
    </row>
    <row r="43" spans="1:10" ht="25.5" customHeight="1">
      <c r="A43" s="343">
        <v>2</v>
      </c>
      <c r="B43" s="354" t="s">
        <v>687</v>
      </c>
      <c r="C43" s="545" t="s">
        <v>647</v>
      </c>
      <c r="D43" s="545"/>
      <c r="E43" s="545"/>
      <c r="F43" s="355">
        <f>'[1]SO 01 1 Pol'!AE84</f>
        <v>0</v>
      </c>
      <c r="G43" s="356">
        <f>'[1]SO 01 1 Pol'!AF84</f>
        <v>0</v>
      </c>
      <c r="H43" s="356">
        <f t="shared" si="1"/>
        <v>0</v>
      </c>
      <c r="I43" s="356">
        <f>F43+G43+H43</f>
        <v>0</v>
      </c>
      <c r="J43" s="357" t="str">
        <f>IF(CenaCelkemVypocet=0,"",I43/CenaCelkemVypocet*100)</f>
        <v/>
      </c>
    </row>
    <row r="44" spans="1:10" ht="25.5" customHeight="1">
      <c r="A44" s="343">
        <v>3</v>
      </c>
      <c r="B44" s="358" t="s">
        <v>82</v>
      </c>
      <c r="C44" s="544" t="s">
        <v>688</v>
      </c>
      <c r="D44" s="544"/>
      <c r="E44" s="544"/>
      <c r="F44" s="359">
        <f>'[1]SO 01 1 Pol'!AE84</f>
        <v>0</v>
      </c>
      <c r="G44" s="352">
        <f>'[1]SO 01 1 Pol'!AF84</f>
        <v>0</v>
      </c>
      <c r="H44" s="352">
        <f t="shared" si="1"/>
        <v>0</v>
      </c>
      <c r="I44" s="352">
        <f>F44+G44+H44</f>
        <v>0</v>
      </c>
      <c r="J44" s="353" t="str">
        <f>IF(CenaCelkemVypocet=0,"",I44/CenaCelkemVypocet*100)</f>
        <v/>
      </c>
    </row>
    <row r="45" spans="1:10" ht="25.5" customHeight="1">
      <c r="A45" s="343"/>
      <c r="B45" s="546" t="s">
        <v>689</v>
      </c>
      <c r="C45" s="547"/>
      <c r="D45" s="547"/>
      <c r="E45" s="548"/>
      <c r="F45" s="360">
        <f>SUMIF(A39:A44,"=1",F39:F44)</f>
        <v>0</v>
      </c>
      <c r="G45" s="361">
        <f>SUMIF(A39:A44,"=1",G39:G44)</f>
        <v>0</v>
      </c>
      <c r="H45" s="361">
        <f>SUMIF(A39:A44,"=1",H39:H44)</f>
        <v>0</v>
      </c>
      <c r="I45" s="361">
        <f>SUMIF(A39:A44,"=1",I39:I44)</f>
        <v>0</v>
      </c>
      <c r="J45" s="362">
        <f>SUMIF(A39:A44,"=1",J39:J44)</f>
        <v>0</v>
      </c>
    </row>
    <row r="47" spans="1:2" ht="12">
      <c r="A47" s="249" t="s">
        <v>690</v>
      </c>
      <c r="B47" s="249" t="s">
        <v>691</v>
      </c>
    </row>
    <row r="48" spans="1:2" ht="12">
      <c r="A48" s="249" t="s">
        <v>692</v>
      </c>
      <c r="B48" s="249" t="s">
        <v>693</v>
      </c>
    </row>
    <row r="49" spans="1:2" ht="12">
      <c r="A49" s="249" t="s">
        <v>694</v>
      </c>
      <c r="B49" s="249" t="s">
        <v>695</v>
      </c>
    </row>
    <row r="50" spans="2:52" ht="12.75">
      <c r="B50" s="537" t="s">
        <v>696</v>
      </c>
      <c r="C50" s="537"/>
      <c r="D50" s="537"/>
      <c r="E50" s="537"/>
      <c r="F50" s="537"/>
      <c r="G50" s="537"/>
      <c r="H50" s="537"/>
      <c r="I50" s="537"/>
      <c r="J50" s="537"/>
      <c r="AZ50" s="363" t="str">
        <f aca="true" t="shared" si="2" ref="AZ50:AZ58">B50</f>
        <v>Položky nenavázané na cenovou soustavu (D+M) budou oceněny kompletně včetně přesunu hmot.</v>
      </c>
    </row>
    <row r="51" spans="2:52" ht="12.75">
      <c r="B51" s="537" t="s">
        <v>697</v>
      </c>
      <c r="C51" s="537"/>
      <c r="D51" s="537"/>
      <c r="E51" s="537"/>
      <c r="F51" s="537"/>
      <c r="G51" s="537"/>
      <c r="H51" s="537"/>
      <c r="I51" s="537"/>
      <c r="J51" s="537"/>
      <c r="AZ51" s="363" t="str">
        <f t="shared" si="2"/>
        <v>Položky montáže nenavázané na cenovou soustavu budou oceněny kompletně včetně přesunu hmot.</v>
      </c>
    </row>
    <row r="52" spans="2:52" ht="12.75">
      <c r="B52" s="537" t="s">
        <v>698</v>
      </c>
      <c r="C52" s="537"/>
      <c r="D52" s="537"/>
      <c r="E52" s="537"/>
      <c r="F52" s="537"/>
      <c r="G52" s="537"/>
      <c r="H52" s="537"/>
      <c r="I52" s="537"/>
      <c r="J52" s="537"/>
      <c r="AZ52" s="363" t="str">
        <f t="shared" si="2"/>
        <v>Dodávka materiálů (výrobků) nenavázaných na cenovou soustavu bude oceněna včetně přesunu hmot.</v>
      </c>
    </row>
    <row r="53" spans="2:52" ht="12.75">
      <c r="B53" s="537" t="s">
        <v>33</v>
      </c>
      <c r="C53" s="537"/>
      <c r="D53" s="537"/>
      <c r="E53" s="537"/>
      <c r="F53" s="537"/>
      <c r="G53" s="537"/>
      <c r="H53" s="537"/>
      <c r="I53" s="537"/>
      <c r="J53" s="537"/>
      <c r="AZ53" s="363" t="str">
        <f t="shared" si="2"/>
        <v>Poznámka:</v>
      </c>
    </row>
    <row r="54" spans="2:52" ht="12.75">
      <c r="B54" s="537" t="s">
        <v>699</v>
      </c>
      <c r="C54" s="537"/>
      <c r="D54" s="537"/>
      <c r="E54" s="537"/>
      <c r="F54" s="537"/>
      <c r="G54" s="537"/>
      <c r="H54" s="537"/>
      <c r="I54" s="537"/>
      <c r="J54" s="537"/>
      <c r="AZ54" s="363" t="str">
        <f t="shared" si="2"/>
        <v>PD znamená projektová dokumentace</v>
      </c>
    </row>
    <row r="55" spans="2:52" ht="12.75">
      <c r="B55" s="537" t="s">
        <v>700</v>
      </c>
      <c r="C55" s="537"/>
      <c r="D55" s="537"/>
      <c r="E55" s="537"/>
      <c r="F55" s="537"/>
      <c r="G55" s="537"/>
      <c r="H55" s="537"/>
      <c r="I55" s="537"/>
      <c r="J55" s="537"/>
      <c r="AZ55" s="363" t="str">
        <f t="shared" si="2"/>
        <v>D+M znamená dodávka a montáž</v>
      </c>
    </row>
    <row r="56" spans="2:52" ht="25.5">
      <c r="B56" s="537" t="s">
        <v>701</v>
      </c>
      <c r="C56" s="537"/>
      <c r="D56" s="537"/>
      <c r="E56" s="537"/>
      <c r="F56" s="537"/>
      <c r="G56" s="537"/>
      <c r="H56" s="537"/>
      <c r="I56" s="537"/>
      <c r="J56" s="537"/>
      <c r="AZ56" s="363" t="str">
        <f t="shared" si="2"/>
        <v>Jsou-li v soupisu prací uvedeny odkazy na obchodní firmy, názvy nebo specifická označení výrobků apod., jsou</v>
      </c>
    </row>
    <row r="57" spans="2:52" ht="25.5">
      <c r="B57" s="537" t="s">
        <v>702</v>
      </c>
      <c r="C57" s="537"/>
      <c r="D57" s="537"/>
      <c r="E57" s="537"/>
      <c r="F57" s="537"/>
      <c r="G57" s="537"/>
      <c r="H57" s="537"/>
      <c r="I57" s="537"/>
      <c r="J57" s="537"/>
      <c r="AZ57" s="363" t="str">
        <f t="shared" si="2"/>
        <v>takové odkazy pouze informativní a zhotoviteli umožňují v souladu se zákonem č. 134/2016 Sb. a příslušných paragrafů</v>
      </c>
    </row>
    <row r="58" spans="2:52" ht="12.75">
      <c r="B58" s="537" t="s">
        <v>703</v>
      </c>
      <c r="C58" s="537"/>
      <c r="D58" s="537"/>
      <c r="E58" s="537"/>
      <c r="F58" s="537"/>
      <c r="G58" s="537"/>
      <c r="H58" s="537"/>
      <c r="I58" s="537"/>
      <c r="J58" s="537"/>
      <c r="AZ58" s="363" t="str">
        <f t="shared" si="2"/>
        <v>použít i jiných kvalitativně a technicky obdobných, případně kvalitnějších řešení.</v>
      </c>
    </row>
    <row r="59" spans="1:2" ht="12">
      <c r="A59" s="249" t="s">
        <v>692</v>
      </c>
      <c r="B59" s="249" t="s">
        <v>704</v>
      </c>
    </row>
    <row r="60" spans="1:2" ht="12">
      <c r="A60" s="249" t="s">
        <v>694</v>
      </c>
      <c r="B60" s="249" t="s">
        <v>705</v>
      </c>
    </row>
    <row r="61" spans="2:52" ht="12.75">
      <c r="B61" s="537" t="s">
        <v>696</v>
      </c>
      <c r="C61" s="537"/>
      <c r="D61" s="537"/>
      <c r="E61" s="537"/>
      <c r="F61" s="537"/>
      <c r="G61" s="537"/>
      <c r="H61" s="537"/>
      <c r="I61" s="537"/>
      <c r="J61" s="537"/>
      <c r="AZ61" s="363" t="str">
        <f aca="true" t="shared" si="3" ref="AZ61:AZ69">B61</f>
        <v>Položky nenavázané na cenovou soustavu (D+M) budou oceněny kompletně včetně přesunu hmot.</v>
      </c>
    </row>
    <row r="62" spans="2:52" ht="12.75">
      <c r="B62" s="537" t="s">
        <v>697</v>
      </c>
      <c r="C62" s="537"/>
      <c r="D62" s="537"/>
      <c r="E62" s="537"/>
      <c r="F62" s="537"/>
      <c r="G62" s="537"/>
      <c r="H62" s="537"/>
      <c r="I62" s="537"/>
      <c r="J62" s="537"/>
      <c r="AZ62" s="363" t="str">
        <f t="shared" si="3"/>
        <v>Položky montáže nenavázané na cenovou soustavu budou oceněny kompletně včetně přesunu hmot.</v>
      </c>
    </row>
    <row r="63" spans="2:52" ht="12.75">
      <c r="B63" s="537" t="s">
        <v>698</v>
      </c>
      <c r="C63" s="537"/>
      <c r="D63" s="537"/>
      <c r="E63" s="537"/>
      <c r="F63" s="537"/>
      <c r="G63" s="537"/>
      <c r="H63" s="537"/>
      <c r="I63" s="537"/>
      <c r="J63" s="537"/>
      <c r="AZ63" s="363" t="str">
        <f t="shared" si="3"/>
        <v>Dodávka materiálů (výrobků) nenavázaných na cenovou soustavu bude oceněna včetně přesunu hmot.</v>
      </c>
    </row>
    <row r="64" spans="2:52" ht="12.75">
      <c r="B64" s="537" t="s">
        <v>33</v>
      </c>
      <c r="C64" s="537"/>
      <c r="D64" s="537"/>
      <c r="E64" s="537"/>
      <c r="F64" s="537"/>
      <c r="G64" s="537"/>
      <c r="H64" s="537"/>
      <c r="I64" s="537"/>
      <c r="J64" s="537"/>
      <c r="AZ64" s="363" t="str">
        <f t="shared" si="3"/>
        <v>Poznámka:</v>
      </c>
    </row>
    <row r="65" spans="2:52" ht="12.75">
      <c r="B65" s="537" t="s">
        <v>699</v>
      </c>
      <c r="C65" s="537"/>
      <c r="D65" s="537"/>
      <c r="E65" s="537"/>
      <c r="F65" s="537"/>
      <c r="G65" s="537"/>
      <c r="H65" s="537"/>
      <c r="I65" s="537"/>
      <c r="J65" s="537"/>
      <c r="AZ65" s="363" t="str">
        <f t="shared" si="3"/>
        <v>PD znamená projektová dokumentace</v>
      </c>
    </row>
    <row r="66" spans="2:52" ht="12.75">
      <c r="B66" s="537" t="s">
        <v>700</v>
      </c>
      <c r="C66" s="537"/>
      <c r="D66" s="537"/>
      <c r="E66" s="537"/>
      <c r="F66" s="537"/>
      <c r="G66" s="537"/>
      <c r="H66" s="537"/>
      <c r="I66" s="537"/>
      <c r="J66" s="537"/>
      <c r="AZ66" s="363" t="str">
        <f t="shared" si="3"/>
        <v>D+M znamená dodávka a montáž</v>
      </c>
    </row>
    <row r="67" spans="2:52" ht="25.5">
      <c r="B67" s="537" t="s">
        <v>701</v>
      </c>
      <c r="C67" s="537"/>
      <c r="D67" s="537"/>
      <c r="E67" s="537"/>
      <c r="F67" s="537"/>
      <c r="G67" s="537"/>
      <c r="H67" s="537"/>
      <c r="I67" s="537"/>
      <c r="J67" s="537"/>
      <c r="AZ67" s="363" t="str">
        <f t="shared" si="3"/>
        <v>Jsou-li v soupisu prací uvedeny odkazy na obchodní firmy, názvy nebo specifická označení výrobků apod., jsou</v>
      </c>
    </row>
    <row r="68" spans="2:52" ht="25.5">
      <c r="B68" s="537" t="s">
        <v>702</v>
      </c>
      <c r="C68" s="537"/>
      <c r="D68" s="537"/>
      <c r="E68" s="537"/>
      <c r="F68" s="537"/>
      <c r="G68" s="537"/>
      <c r="H68" s="537"/>
      <c r="I68" s="537"/>
      <c r="J68" s="537"/>
      <c r="AZ68" s="363" t="str">
        <f t="shared" si="3"/>
        <v>takové odkazy pouze informativní a zhotoviteli umožňují v souladu se zákonem č. 134/2016 Sb. a příslušných paragrafů</v>
      </c>
    </row>
    <row r="69" spans="2:52" ht="12.75">
      <c r="B69" s="537" t="s">
        <v>703</v>
      </c>
      <c r="C69" s="537"/>
      <c r="D69" s="537"/>
      <c r="E69" s="537"/>
      <c r="F69" s="537"/>
      <c r="G69" s="537"/>
      <c r="H69" s="537"/>
      <c r="I69" s="537"/>
      <c r="J69" s="537"/>
      <c r="AZ69" s="363" t="str">
        <f t="shared" si="3"/>
        <v>použít i jiných kvalitativně a technicky obdobných, případně kvalitnějších řešení.</v>
      </c>
    </row>
    <row r="72" ht="15.75">
      <c r="B72" s="364" t="s">
        <v>706</v>
      </c>
    </row>
    <row r="74" spans="1:10" ht="25.5" customHeight="1">
      <c r="A74" s="365"/>
      <c r="B74" s="366" t="s">
        <v>680</v>
      </c>
      <c r="C74" s="366" t="s">
        <v>681</v>
      </c>
      <c r="D74" s="367"/>
      <c r="E74" s="367"/>
      <c r="F74" s="368" t="s">
        <v>707</v>
      </c>
      <c r="G74" s="368"/>
      <c r="H74" s="368"/>
      <c r="I74" s="368" t="s">
        <v>659</v>
      </c>
      <c r="J74" s="368" t="s">
        <v>668</v>
      </c>
    </row>
    <row r="75" spans="1:10" ht="36.75" customHeight="1">
      <c r="A75" s="369"/>
      <c r="B75" s="370" t="s">
        <v>82</v>
      </c>
      <c r="C75" s="549" t="s">
        <v>141</v>
      </c>
      <c r="D75" s="550"/>
      <c r="E75" s="550"/>
      <c r="F75" s="371" t="s">
        <v>138</v>
      </c>
      <c r="G75" s="372"/>
      <c r="H75" s="372"/>
      <c r="I75" s="372">
        <f>'[1]SO 01 1 Pol'!G8</f>
        <v>0</v>
      </c>
      <c r="J75" s="373" t="str">
        <f>IF(I82=0,"",I75/I82*100)</f>
        <v/>
      </c>
    </row>
    <row r="76" spans="1:10" ht="36.75" customHeight="1">
      <c r="A76" s="369"/>
      <c r="B76" s="370" t="s">
        <v>84</v>
      </c>
      <c r="C76" s="549" t="s">
        <v>708</v>
      </c>
      <c r="D76" s="550"/>
      <c r="E76" s="550"/>
      <c r="F76" s="371" t="s">
        <v>138</v>
      </c>
      <c r="G76" s="372"/>
      <c r="H76" s="372"/>
      <c r="I76" s="372">
        <f>'[1]SO 01 1 Pol'!G37</f>
        <v>0</v>
      </c>
      <c r="J76" s="373" t="str">
        <f>IF(I82=0,"",I76/I82*100)</f>
        <v/>
      </c>
    </row>
    <row r="77" spans="1:10" ht="36.75" customHeight="1">
      <c r="A77" s="369"/>
      <c r="B77" s="370" t="s">
        <v>709</v>
      </c>
      <c r="C77" s="549" t="s">
        <v>710</v>
      </c>
      <c r="D77" s="550"/>
      <c r="E77" s="550"/>
      <c r="F77" s="371" t="s">
        <v>138</v>
      </c>
      <c r="G77" s="372"/>
      <c r="H77" s="372"/>
      <c r="I77" s="372">
        <f>'[1]SO 01 1 Pol'!G50</f>
        <v>0</v>
      </c>
      <c r="J77" s="373" t="str">
        <f>IF(I82=0,"",I77/I82*100)</f>
        <v/>
      </c>
    </row>
    <row r="78" spans="1:10" ht="36.75" customHeight="1">
      <c r="A78" s="369"/>
      <c r="B78" s="370" t="s">
        <v>711</v>
      </c>
      <c r="C78" s="549" t="s">
        <v>712</v>
      </c>
      <c r="D78" s="550"/>
      <c r="E78" s="550"/>
      <c r="F78" s="371" t="s">
        <v>138</v>
      </c>
      <c r="G78" s="372"/>
      <c r="H78" s="372"/>
      <c r="I78" s="372">
        <f>'[1]SO 01 1 Pol'!G69</f>
        <v>0</v>
      </c>
      <c r="J78" s="373" t="str">
        <f>IF(I82=0,"",I78/I82*100)</f>
        <v/>
      </c>
    </row>
    <row r="79" spans="1:10" ht="36.75" customHeight="1">
      <c r="A79" s="369"/>
      <c r="B79" s="370" t="s">
        <v>713</v>
      </c>
      <c r="C79" s="549" t="s">
        <v>714</v>
      </c>
      <c r="D79" s="550"/>
      <c r="E79" s="550"/>
      <c r="F79" s="371" t="s">
        <v>660</v>
      </c>
      <c r="G79" s="372"/>
      <c r="H79" s="372"/>
      <c r="I79" s="372">
        <f>'[1]SO 01 1 Pol'!G74</f>
        <v>0</v>
      </c>
      <c r="J79" s="373" t="str">
        <f>IF(I82=0,"",I79/I82*100)</f>
        <v/>
      </c>
    </row>
    <row r="80" spans="1:10" ht="36.75" customHeight="1">
      <c r="A80" s="369"/>
      <c r="B80" s="370" t="s">
        <v>662</v>
      </c>
      <c r="C80" s="549" t="s">
        <v>663</v>
      </c>
      <c r="D80" s="550"/>
      <c r="E80" s="550"/>
      <c r="F80" s="371" t="s">
        <v>662</v>
      </c>
      <c r="G80" s="372"/>
      <c r="H80" s="372"/>
      <c r="I80" s="372">
        <f>'[1]SO 00 1 Naklady'!G8</f>
        <v>0</v>
      </c>
      <c r="J80" s="373" t="str">
        <f>IF(I82=0,"",I80/I82*100)</f>
        <v/>
      </c>
    </row>
    <row r="81" spans="1:10" ht="36.75" customHeight="1">
      <c r="A81" s="369"/>
      <c r="B81" s="370" t="s">
        <v>664</v>
      </c>
      <c r="C81" s="549" t="s">
        <v>665</v>
      </c>
      <c r="D81" s="550"/>
      <c r="E81" s="550"/>
      <c r="F81" s="371" t="s">
        <v>664</v>
      </c>
      <c r="G81" s="372"/>
      <c r="H81" s="372"/>
      <c r="I81" s="372">
        <f>'[1]SO 00 1 Naklady'!G16</f>
        <v>0</v>
      </c>
      <c r="J81" s="373" t="str">
        <f>IF(I82=0,"",I81/I82*100)</f>
        <v/>
      </c>
    </row>
    <row r="82" spans="1:10" ht="25.5" customHeight="1">
      <c r="A82" s="374"/>
      <c r="B82" s="375" t="s">
        <v>683</v>
      </c>
      <c r="C82" s="376"/>
      <c r="D82" s="377"/>
      <c r="E82" s="377"/>
      <c r="F82" s="378"/>
      <c r="G82" s="379"/>
      <c r="H82" s="379"/>
      <c r="I82" s="379">
        <f>SUM(I75:I81)</f>
        <v>0</v>
      </c>
      <c r="J82" s="380">
        <f>SUM(J75:J81)</f>
        <v>0</v>
      </c>
    </row>
    <row r="83" spans="6:10" ht="12">
      <c r="F83" s="381"/>
      <c r="G83" s="381"/>
      <c r="H83" s="381"/>
      <c r="I83" s="381"/>
      <c r="J83" s="382"/>
    </row>
    <row r="84" spans="6:10" ht="12">
      <c r="F84" s="381"/>
      <c r="G84" s="381"/>
      <c r="H84" s="381"/>
      <c r="I84" s="381"/>
      <c r="J84" s="382"/>
    </row>
    <row r="85" spans="6:10" ht="12">
      <c r="F85" s="381"/>
      <c r="G85" s="381"/>
      <c r="H85" s="381"/>
      <c r="I85" s="381"/>
      <c r="J85" s="382"/>
    </row>
  </sheetData>
  <sheetProtection algorithmName="SHA-512" hashValue="0Gfxj4FuVhsw0OgPdUvynPa3GsWe5QmhX/GuHwsGLiFvyXNO0AGywEYid9dPO7SIcMmNgECEKq1mdPjpfUu8sA==" saltValue="pRTxcz7z6dWfQE2lBicNLw==" spinCount="100000" sheet="1" objects="1" scenarios="1" selectLockedCells="1"/>
  <mergeCells count="73">
    <mergeCell ref="C81:E81"/>
    <mergeCell ref="B65:J65"/>
    <mergeCell ref="B66:J66"/>
    <mergeCell ref="B67:J67"/>
    <mergeCell ref="B68:J68"/>
    <mergeCell ref="B69:J69"/>
    <mergeCell ref="C75:E75"/>
    <mergeCell ref="C76:E76"/>
    <mergeCell ref="C77:E77"/>
    <mergeCell ref="C78:E78"/>
    <mergeCell ref="C79:E79"/>
    <mergeCell ref="C80:E80"/>
    <mergeCell ref="B64:J64"/>
    <mergeCell ref="B51:J51"/>
    <mergeCell ref="B52:J52"/>
    <mergeCell ref="B53:J53"/>
    <mergeCell ref="B54:J54"/>
    <mergeCell ref="B55:J55"/>
    <mergeCell ref="B56:J56"/>
    <mergeCell ref="B57:J57"/>
    <mergeCell ref="B58:J58"/>
    <mergeCell ref="B61:J61"/>
    <mergeCell ref="B62:J62"/>
    <mergeCell ref="B63:J63"/>
    <mergeCell ref="B50:J50"/>
    <mergeCell ref="G29:I29"/>
    <mergeCell ref="D34:E34"/>
    <mergeCell ref="G34:I34"/>
    <mergeCell ref="D35:E35"/>
    <mergeCell ref="C39:E39"/>
    <mergeCell ref="C40:E40"/>
    <mergeCell ref="C41:E41"/>
    <mergeCell ref="C42:E42"/>
    <mergeCell ref="C43:E43"/>
    <mergeCell ref="C44:E44"/>
    <mergeCell ref="B45:E45"/>
    <mergeCell ref="G28:I28"/>
    <mergeCell ref="E20:F20"/>
    <mergeCell ref="G20:H20"/>
    <mergeCell ref="I20:J20"/>
    <mergeCell ref="E21:F21"/>
    <mergeCell ref="G21:H21"/>
    <mergeCell ref="I21:J21"/>
    <mergeCell ref="G23:I23"/>
    <mergeCell ref="G24:I24"/>
    <mergeCell ref="G25:I25"/>
    <mergeCell ref="G26:I26"/>
    <mergeCell ref="G27:I27"/>
    <mergeCell ref="E18:F18"/>
    <mergeCell ref="G18:H18"/>
    <mergeCell ref="I18:J18"/>
    <mergeCell ref="E19:F19"/>
    <mergeCell ref="G19:H19"/>
    <mergeCell ref="I19:J19"/>
    <mergeCell ref="I15:J15"/>
    <mergeCell ref="E16:F16"/>
    <mergeCell ref="G16:H16"/>
    <mergeCell ref="I16:J16"/>
    <mergeCell ref="E17:F17"/>
    <mergeCell ref="G17:H17"/>
    <mergeCell ref="I17:J17"/>
    <mergeCell ref="E7:G7"/>
    <mergeCell ref="D11:G11"/>
    <mergeCell ref="D12:G12"/>
    <mergeCell ref="E13:G13"/>
    <mergeCell ref="E15:F15"/>
    <mergeCell ref="G15:H15"/>
    <mergeCell ref="D6:G6"/>
    <mergeCell ref="B1:J1"/>
    <mergeCell ref="E2:J2"/>
    <mergeCell ref="E3:J3"/>
    <mergeCell ref="E4:J4"/>
    <mergeCell ref="D5:G5"/>
  </mergeCells>
  <printOptions/>
  <pageMargins left="0.25" right="0.25"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000"/>
  <sheetViews>
    <sheetView workbookViewId="0" topLeftCell="A1">
      <selection activeCell="F9" sqref="F9"/>
    </sheetView>
  </sheetViews>
  <sheetFormatPr defaultColWidth="9.140625" defaultRowHeight="12" outlineLevelRow="1"/>
  <cols>
    <col min="1" max="1" width="4.00390625" style="249" customWidth="1"/>
    <col min="2" max="2" width="14.7109375" style="385" customWidth="1"/>
    <col min="3" max="3" width="73.8515625" style="385" customWidth="1"/>
    <col min="4" max="4" width="5.7109375" style="249" customWidth="1"/>
    <col min="5" max="5" width="12.28125" style="249" customWidth="1"/>
    <col min="6" max="6" width="11.421875" style="249" customWidth="1"/>
    <col min="7" max="7" width="14.8515625" style="249" customWidth="1"/>
    <col min="8" max="17" width="9.140625" style="249" hidden="1" customWidth="1"/>
    <col min="18" max="18" width="8.00390625" style="249" customWidth="1"/>
    <col min="19" max="19" width="9.28125" style="249" customWidth="1"/>
    <col min="20" max="24" width="9.140625" style="249" hidden="1" customWidth="1"/>
    <col min="25" max="28" width="9.28125" style="249" customWidth="1"/>
    <col min="29" max="29" width="9.140625" style="249" hidden="1" customWidth="1"/>
    <col min="30" max="30" width="9.28125" style="249" customWidth="1"/>
    <col min="31" max="41" width="9.140625" style="249" hidden="1" customWidth="1"/>
    <col min="42" max="52" width="9.28125" style="249" customWidth="1"/>
    <col min="53" max="53" width="115.140625" style="249" customWidth="1"/>
    <col min="54" max="16384" width="9.28125" style="249" customWidth="1"/>
  </cols>
  <sheetData>
    <row r="1" spans="1:33" ht="15.75" customHeight="1">
      <c r="A1" s="553" t="s">
        <v>715</v>
      </c>
      <c r="B1" s="553"/>
      <c r="C1" s="553"/>
      <c r="D1" s="553"/>
      <c r="E1" s="553"/>
      <c r="F1" s="553"/>
      <c r="G1" s="553"/>
      <c r="AG1" s="249" t="s">
        <v>716</v>
      </c>
    </row>
    <row r="2" spans="1:33" ht="24.95" customHeight="1">
      <c r="A2" s="383" t="s">
        <v>717</v>
      </c>
      <c r="B2" s="384" t="s">
        <v>646</v>
      </c>
      <c r="C2" s="554" t="s">
        <v>876</v>
      </c>
      <c r="D2" s="555"/>
      <c r="E2" s="555"/>
      <c r="F2" s="555"/>
      <c r="G2" s="556"/>
      <c r="AG2" s="249" t="s">
        <v>81</v>
      </c>
    </row>
    <row r="3" spans="1:33" ht="24.95" customHeight="1">
      <c r="A3" s="383" t="s">
        <v>718</v>
      </c>
      <c r="B3" s="384" t="s">
        <v>719</v>
      </c>
      <c r="C3" s="554" t="s">
        <v>685</v>
      </c>
      <c r="D3" s="555"/>
      <c r="E3" s="555"/>
      <c r="F3" s="555"/>
      <c r="G3" s="556"/>
      <c r="AC3" s="385" t="s">
        <v>720</v>
      </c>
      <c r="AG3" s="249" t="s">
        <v>721</v>
      </c>
    </row>
    <row r="4" spans="1:33" ht="24.95" customHeight="1">
      <c r="A4" s="386" t="s">
        <v>722</v>
      </c>
      <c r="B4" s="387" t="s">
        <v>82</v>
      </c>
      <c r="C4" s="557" t="s">
        <v>685</v>
      </c>
      <c r="D4" s="558"/>
      <c r="E4" s="558"/>
      <c r="F4" s="558"/>
      <c r="G4" s="559"/>
      <c r="AG4" s="249" t="s">
        <v>723</v>
      </c>
    </row>
    <row r="5" ht="12">
      <c r="D5" s="334"/>
    </row>
    <row r="6" spans="1:24" ht="33.75">
      <c r="A6" s="388" t="s">
        <v>724</v>
      </c>
      <c r="B6" s="389" t="s">
        <v>725</v>
      </c>
      <c r="C6" s="389" t="s">
        <v>726</v>
      </c>
      <c r="D6" s="390" t="s">
        <v>127</v>
      </c>
      <c r="E6" s="388" t="s">
        <v>128</v>
      </c>
      <c r="F6" s="391" t="s">
        <v>727</v>
      </c>
      <c r="G6" s="388" t="s">
        <v>659</v>
      </c>
      <c r="H6" s="392" t="s">
        <v>728</v>
      </c>
      <c r="I6" s="392" t="s">
        <v>729</v>
      </c>
      <c r="J6" s="392" t="s">
        <v>730</v>
      </c>
      <c r="K6" s="392" t="s">
        <v>731</v>
      </c>
      <c r="L6" s="392" t="s">
        <v>38</v>
      </c>
      <c r="M6" s="392" t="s">
        <v>44</v>
      </c>
      <c r="N6" s="392" t="s">
        <v>732</v>
      </c>
      <c r="O6" s="392" t="s">
        <v>733</v>
      </c>
      <c r="P6" s="392" t="s">
        <v>734</v>
      </c>
      <c r="Q6" s="392" t="s">
        <v>735</v>
      </c>
      <c r="R6" s="392" t="s">
        <v>736</v>
      </c>
      <c r="S6" s="392" t="s">
        <v>737</v>
      </c>
      <c r="T6" s="392" t="s">
        <v>738</v>
      </c>
      <c r="U6" s="392" t="s">
        <v>739</v>
      </c>
      <c r="V6" s="392" t="s">
        <v>740</v>
      </c>
      <c r="W6" s="392" t="s">
        <v>741</v>
      </c>
      <c r="X6" s="392" t="s">
        <v>742</v>
      </c>
    </row>
    <row r="7" spans="1:24" ht="12" hidden="1">
      <c r="A7" s="393"/>
      <c r="B7" s="394"/>
      <c r="C7" s="394"/>
      <c r="D7" s="395"/>
      <c r="E7" s="396"/>
      <c r="F7" s="397"/>
      <c r="G7" s="397"/>
      <c r="H7" s="397"/>
      <c r="I7" s="397"/>
      <c r="J7" s="397"/>
      <c r="K7" s="397"/>
      <c r="L7" s="397"/>
      <c r="M7" s="397"/>
      <c r="N7" s="396"/>
      <c r="O7" s="396"/>
      <c r="P7" s="396"/>
      <c r="Q7" s="396"/>
      <c r="R7" s="397"/>
      <c r="S7" s="397"/>
      <c r="T7" s="397"/>
      <c r="U7" s="397"/>
      <c r="V7" s="397"/>
      <c r="W7" s="397"/>
      <c r="X7" s="397"/>
    </row>
    <row r="8" spans="1:33" ht="12.75">
      <c r="A8" s="398" t="s">
        <v>743</v>
      </c>
      <c r="B8" s="399" t="s">
        <v>662</v>
      </c>
      <c r="C8" s="400" t="s">
        <v>663</v>
      </c>
      <c r="D8" s="401"/>
      <c r="E8" s="402"/>
      <c r="F8" s="403"/>
      <c r="G8" s="403">
        <f>SUMIF(AG9:AG15,"&lt;&gt;NOR",G9:G15)</f>
        <v>0</v>
      </c>
      <c r="H8" s="403"/>
      <c r="I8" s="403">
        <f>SUM(I9:I15)</f>
        <v>0</v>
      </c>
      <c r="J8" s="403"/>
      <c r="K8" s="403">
        <f>SUM(K9:K15)</f>
        <v>0</v>
      </c>
      <c r="L8" s="403"/>
      <c r="M8" s="403">
        <f>SUM(M9:M15)</f>
        <v>0</v>
      </c>
      <c r="N8" s="402"/>
      <c r="O8" s="402">
        <f>SUM(O9:O15)</f>
        <v>0</v>
      </c>
      <c r="P8" s="402"/>
      <c r="Q8" s="402">
        <f>SUM(Q9:Q15)</f>
        <v>0</v>
      </c>
      <c r="R8" s="403"/>
      <c r="S8" s="403"/>
      <c r="T8" s="404"/>
      <c r="U8" s="405"/>
      <c r="V8" s="405">
        <f>SUM(V9:V15)</f>
        <v>0</v>
      </c>
      <c r="W8" s="405"/>
      <c r="X8" s="405"/>
      <c r="AG8" s="249" t="s">
        <v>744</v>
      </c>
    </row>
    <row r="9" spans="1:60" ht="12" outlineLevel="1">
      <c r="A9" s="406">
        <v>1</v>
      </c>
      <c r="B9" s="407" t="s">
        <v>745</v>
      </c>
      <c r="C9" s="408" t="s">
        <v>746</v>
      </c>
      <c r="D9" s="409" t="s">
        <v>747</v>
      </c>
      <c r="E9" s="410">
        <v>1</v>
      </c>
      <c r="F9" s="411"/>
      <c r="G9" s="412">
        <f>ROUND(E9*F9,2)</f>
        <v>0</v>
      </c>
      <c r="H9" s="411"/>
      <c r="I9" s="412">
        <f>ROUND(E9*H9,2)</f>
        <v>0</v>
      </c>
      <c r="J9" s="411"/>
      <c r="K9" s="412">
        <f>ROUND(E9*J9,2)</f>
        <v>0</v>
      </c>
      <c r="L9" s="412">
        <v>21</v>
      </c>
      <c r="M9" s="412">
        <f>G9*(1+L9/100)</f>
        <v>0</v>
      </c>
      <c r="N9" s="410">
        <v>0</v>
      </c>
      <c r="O9" s="410">
        <f>ROUND(E9*N9,2)</f>
        <v>0</v>
      </c>
      <c r="P9" s="410">
        <v>0</v>
      </c>
      <c r="Q9" s="410">
        <f>ROUND(E9*P9,2)</f>
        <v>0</v>
      </c>
      <c r="R9" s="412"/>
      <c r="S9" s="412" t="s">
        <v>748</v>
      </c>
      <c r="T9" s="413" t="s">
        <v>749</v>
      </c>
      <c r="U9" s="414">
        <v>0</v>
      </c>
      <c r="V9" s="414">
        <f>ROUND(E9*U9,2)</f>
        <v>0</v>
      </c>
      <c r="W9" s="414"/>
      <c r="X9" s="414" t="s">
        <v>107</v>
      </c>
      <c r="Y9" s="415"/>
      <c r="Z9" s="415"/>
      <c r="AA9" s="415"/>
      <c r="AB9" s="415"/>
      <c r="AC9" s="415"/>
      <c r="AD9" s="415"/>
      <c r="AE9" s="415"/>
      <c r="AF9" s="415"/>
      <c r="AG9" s="415" t="s">
        <v>750</v>
      </c>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row>
    <row r="10" spans="1:60" ht="22.5" outlineLevel="1">
      <c r="A10" s="416"/>
      <c r="B10" s="417"/>
      <c r="C10" s="551" t="s">
        <v>751</v>
      </c>
      <c r="D10" s="552"/>
      <c r="E10" s="552"/>
      <c r="F10" s="552"/>
      <c r="G10" s="552"/>
      <c r="H10" s="414"/>
      <c r="I10" s="414"/>
      <c r="J10" s="414"/>
      <c r="K10" s="414"/>
      <c r="L10" s="414"/>
      <c r="M10" s="414"/>
      <c r="N10" s="418"/>
      <c r="O10" s="418"/>
      <c r="P10" s="418"/>
      <c r="Q10" s="418"/>
      <c r="R10" s="414"/>
      <c r="S10" s="414"/>
      <c r="T10" s="414"/>
      <c r="U10" s="414"/>
      <c r="V10" s="414"/>
      <c r="W10" s="414"/>
      <c r="X10" s="414"/>
      <c r="Y10" s="415"/>
      <c r="Z10" s="415"/>
      <c r="AA10" s="415"/>
      <c r="AB10" s="415"/>
      <c r="AC10" s="415"/>
      <c r="AD10" s="415"/>
      <c r="AE10" s="415"/>
      <c r="AF10" s="415"/>
      <c r="AG10" s="415" t="s">
        <v>752</v>
      </c>
      <c r="AH10" s="415"/>
      <c r="AI10" s="415"/>
      <c r="AJ10" s="415"/>
      <c r="AK10" s="415"/>
      <c r="AL10" s="415"/>
      <c r="AM10" s="415"/>
      <c r="AN10" s="415"/>
      <c r="AO10" s="415"/>
      <c r="AP10" s="415"/>
      <c r="AQ10" s="415"/>
      <c r="AR10" s="415"/>
      <c r="AS10" s="415"/>
      <c r="AT10" s="415"/>
      <c r="AU10" s="415"/>
      <c r="AV10" s="415"/>
      <c r="AW10" s="415"/>
      <c r="AX10" s="415"/>
      <c r="AY10" s="415"/>
      <c r="AZ10" s="415"/>
      <c r="BA10" s="419" t="str">
        <f>C10</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10" s="415"/>
      <c r="BC10" s="415"/>
      <c r="BD10" s="415"/>
      <c r="BE10" s="415"/>
      <c r="BF10" s="415"/>
      <c r="BG10" s="415"/>
      <c r="BH10" s="415"/>
    </row>
    <row r="11" spans="1:60" ht="12" outlineLevel="1">
      <c r="A11" s="406">
        <v>2</v>
      </c>
      <c r="B11" s="407" t="s">
        <v>753</v>
      </c>
      <c r="C11" s="408" t="s">
        <v>754</v>
      </c>
      <c r="D11" s="409" t="s">
        <v>747</v>
      </c>
      <c r="E11" s="410">
        <v>1</v>
      </c>
      <c r="F11" s="411"/>
      <c r="G11" s="412">
        <f>ROUND(E11*F11,2)</f>
        <v>0</v>
      </c>
      <c r="H11" s="411"/>
      <c r="I11" s="412">
        <f>ROUND(E11*H11,2)</f>
        <v>0</v>
      </c>
      <c r="J11" s="411"/>
      <c r="K11" s="412">
        <f>ROUND(E11*J11,2)</f>
        <v>0</v>
      </c>
      <c r="L11" s="412">
        <v>21</v>
      </c>
      <c r="M11" s="412">
        <f>G11*(1+L11/100)</f>
        <v>0</v>
      </c>
      <c r="N11" s="410">
        <v>0</v>
      </c>
      <c r="O11" s="410">
        <f>ROUND(E11*N11,2)</f>
        <v>0</v>
      </c>
      <c r="P11" s="410">
        <v>0</v>
      </c>
      <c r="Q11" s="410">
        <f>ROUND(E11*P11,2)</f>
        <v>0</v>
      </c>
      <c r="R11" s="412"/>
      <c r="S11" s="412" t="s">
        <v>748</v>
      </c>
      <c r="T11" s="413" t="s">
        <v>749</v>
      </c>
      <c r="U11" s="414">
        <v>0</v>
      </c>
      <c r="V11" s="414">
        <f>ROUND(E11*U11,2)</f>
        <v>0</v>
      </c>
      <c r="W11" s="414"/>
      <c r="X11" s="414" t="s">
        <v>107</v>
      </c>
      <c r="Y11" s="415"/>
      <c r="Z11" s="415"/>
      <c r="AA11" s="415"/>
      <c r="AB11" s="415"/>
      <c r="AC11" s="415"/>
      <c r="AD11" s="415"/>
      <c r="AE11" s="415"/>
      <c r="AF11" s="415"/>
      <c r="AG11" s="415" t="s">
        <v>750</v>
      </c>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row>
    <row r="12" spans="1:60" ht="33.75" outlineLevel="1">
      <c r="A12" s="416"/>
      <c r="B12" s="417"/>
      <c r="C12" s="551" t="s">
        <v>755</v>
      </c>
      <c r="D12" s="552"/>
      <c r="E12" s="552"/>
      <c r="F12" s="552"/>
      <c r="G12" s="552"/>
      <c r="H12" s="414"/>
      <c r="I12" s="414"/>
      <c r="J12" s="414"/>
      <c r="K12" s="414"/>
      <c r="L12" s="414"/>
      <c r="M12" s="414"/>
      <c r="N12" s="418"/>
      <c r="O12" s="418"/>
      <c r="P12" s="418"/>
      <c r="Q12" s="418"/>
      <c r="R12" s="414"/>
      <c r="S12" s="414"/>
      <c r="T12" s="414"/>
      <c r="U12" s="414"/>
      <c r="V12" s="414"/>
      <c r="W12" s="414"/>
      <c r="X12" s="414"/>
      <c r="Y12" s="415"/>
      <c r="Z12" s="415"/>
      <c r="AA12" s="415"/>
      <c r="AB12" s="415"/>
      <c r="AC12" s="415"/>
      <c r="AD12" s="415"/>
      <c r="AE12" s="415"/>
      <c r="AF12" s="415"/>
      <c r="AG12" s="415" t="s">
        <v>752</v>
      </c>
      <c r="AH12" s="415"/>
      <c r="AI12" s="415"/>
      <c r="AJ12" s="415"/>
      <c r="AK12" s="415"/>
      <c r="AL12" s="415"/>
      <c r="AM12" s="415"/>
      <c r="AN12" s="415"/>
      <c r="AO12" s="415"/>
      <c r="AP12" s="415"/>
      <c r="AQ12" s="415"/>
      <c r="AR12" s="415"/>
      <c r="AS12" s="415"/>
      <c r="AT12" s="415"/>
      <c r="AU12" s="415"/>
      <c r="AV12" s="415"/>
      <c r="AW12" s="415"/>
      <c r="AX12" s="415"/>
      <c r="AY12" s="415"/>
      <c r="AZ12" s="415"/>
      <c r="BA12" s="419" t="str">
        <f>C12</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12" s="415"/>
      <c r="BC12" s="415"/>
      <c r="BD12" s="415"/>
      <c r="BE12" s="415"/>
      <c r="BF12" s="415"/>
      <c r="BG12" s="415"/>
      <c r="BH12" s="415"/>
    </row>
    <row r="13" spans="1:60" ht="12" outlineLevel="1">
      <c r="A13" s="406">
        <v>3</v>
      </c>
      <c r="B13" s="407" t="s">
        <v>756</v>
      </c>
      <c r="C13" s="408" t="s">
        <v>757</v>
      </c>
      <c r="D13" s="409" t="s">
        <v>747</v>
      </c>
      <c r="E13" s="410">
        <v>1</v>
      </c>
      <c r="F13" s="411"/>
      <c r="G13" s="412">
        <f>ROUND(E13*F13,2)</f>
        <v>0</v>
      </c>
      <c r="H13" s="411"/>
      <c r="I13" s="412">
        <f>ROUND(E13*H13,2)</f>
        <v>0</v>
      </c>
      <c r="J13" s="411"/>
      <c r="K13" s="412">
        <f>ROUND(E13*J13,2)</f>
        <v>0</v>
      </c>
      <c r="L13" s="412">
        <v>21</v>
      </c>
      <c r="M13" s="412">
        <f>G13*(1+L13/100)</f>
        <v>0</v>
      </c>
      <c r="N13" s="410">
        <v>0</v>
      </c>
      <c r="O13" s="410">
        <f>ROUND(E13*N13,2)</f>
        <v>0</v>
      </c>
      <c r="P13" s="410">
        <v>0</v>
      </c>
      <c r="Q13" s="410">
        <f>ROUND(E13*P13,2)</f>
        <v>0</v>
      </c>
      <c r="R13" s="412"/>
      <c r="S13" s="412" t="s">
        <v>748</v>
      </c>
      <c r="T13" s="413" t="s">
        <v>749</v>
      </c>
      <c r="U13" s="414">
        <v>0</v>
      </c>
      <c r="V13" s="414">
        <f>ROUND(E13*U13,2)</f>
        <v>0</v>
      </c>
      <c r="W13" s="414"/>
      <c r="X13" s="414" t="s">
        <v>107</v>
      </c>
      <c r="Y13" s="415"/>
      <c r="Z13" s="415"/>
      <c r="AA13" s="415"/>
      <c r="AB13" s="415"/>
      <c r="AC13" s="415"/>
      <c r="AD13" s="415"/>
      <c r="AE13" s="415"/>
      <c r="AF13" s="415"/>
      <c r="AG13" s="415" t="s">
        <v>750</v>
      </c>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row>
    <row r="14" spans="1:60" ht="22.5" outlineLevel="1">
      <c r="A14" s="416"/>
      <c r="B14" s="417"/>
      <c r="C14" s="551" t="s">
        <v>758</v>
      </c>
      <c r="D14" s="552"/>
      <c r="E14" s="552"/>
      <c r="F14" s="552"/>
      <c r="G14" s="552"/>
      <c r="H14" s="414"/>
      <c r="I14" s="414"/>
      <c r="J14" s="414"/>
      <c r="K14" s="414"/>
      <c r="L14" s="414"/>
      <c r="M14" s="414"/>
      <c r="N14" s="418"/>
      <c r="O14" s="418"/>
      <c r="P14" s="418"/>
      <c r="Q14" s="418"/>
      <c r="R14" s="414"/>
      <c r="S14" s="414"/>
      <c r="T14" s="414"/>
      <c r="U14" s="414"/>
      <c r="V14" s="414"/>
      <c r="W14" s="414"/>
      <c r="X14" s="414"/>
      <c r="Y14" s="415"/>
      <c r="Z14" s="415"/>
      <c r="AA14" s="415"/>
      <c r="AB14" s="415"/>
      <c r="AC14" s="415"/>
      <c r="AD14" s="415"/>
      <c r="AE14" s="415"/>
      <c r="AF14" s="415"/>
      <c r="AG14" s="415" t="s">
        <v>752</v>
      </c>
      <c r="AH14" s="415"/>
      <c r="AI14" s="415"/>
      <c r="AJ14" s="415"/>
      <c r="AK14" s="415"/>
      <c r="AL14" s="415"/>
      <c r="AM14" s="415"/>
      <c r="AN14" s="415"/>
      <c r="AO14" s="415"/>
      <c r="AP14" s="415"/>
      <c r="AQ14" s="415"/>
      <c r="AR14" s="415"/>
      <c r="AS14" s="415"/>
      <c r="AT14" s="415"/>
      <c r="AU14" s="415"/>
      <c r="AV14" s="415"/>
      <c r="AW14" s="415"/>
      <c r="AX14" s="415"/>
      <c r="AY14" s="415"/>
      <c r="AZ14" s="415"/>
      <c r="BA14" s="419" t="str">
        <f>C14</f>
        <v>Odstranění objektů zařízení staveniště včetně přípojek energií a jejich odvoz. Položka zahrnuje i náklady na úpravu povrchů po odstranění zařízení staveniště a úklid ploch, na kterých bylo zařízení staveniště provozováno.</v>
      </c>
      <c r="BB14" s="415"/>
      <c r="BC14" s="415"/>
      <c r="BD14" s="415"/>
      <c r="BE14" s="415"/>
      <c r="BF14" s="415"/>
      <c r="BG14" s="415"/>
      <c r="BH14" s="415"/>
    </row>
    <row r="15" spans="1:60" ht="12" outlineLevel="1">
      <c r="A15" s="420">
        <v>4</v>
      </c>
      <c r="B15" s="421" t="s">
        <v>759</v>
      </c>
      <c r="C15" s="422" t="s">
        <v>760</v>
      </c>
      <c r="D15" s="423" t="s">
        <v>747</v>
      </c>
      <c r="E15" s="424">
        <v>1</v>
      </c>
      <c r="F15" s="425"/>
      <c r="G15" s="426">
        <f>ROUND(E15*F15,2)</f>
        <v>0</v>
      </c>
      <c r="H15" s="425"/>
      <c r="I15" s="426">
        <f>ROUND(E15*H15,2)</f>
        <v>0</v>
      </c>
      <c r="J15" s="425"/>
      <c r="K15" s="426">
        <f>ROUND(E15*J15,2)</f>
        <v>0</v>
      </c>
      <c r="L15" s="426">
        <v>21</v>
      </c>
      <c r="M15" s="426">
        <f>G15*(1+L15/100)</f>
        <v>0</v>
      </c>
      <c r="N15" s="424">
        <v>0</v>
      </c>
      <c r="O15" s="424">
        <f>ROUND(E15*N15,2)</f>
        <v>0</v>
      </c>
      <c r="P15" s="424">
        <v>0</v>
      </c>
      <c r="Q15" s="424">
        <f>ROUND(E15*P15,2)</f>
        <v>0</v>
      </c>
      <c r="R15" s="426"/>
      <c r="S15" s="426" t="s">
        <v>748</v>
      </c>
      <c r="T15" s="427" t="s">
        <v>749</v>
      </c>
      <c r="U15" s="414">
        <v>0</v>
      </c>
      <c r="V15" s="414">
        <f>ROUND(E15*U15,2)</f>
        <v>0</v>
      </c>
      <c r="W15" s="414"/>
      <c r="X15" s="414" t="s">
        <v>107</v>
      </c>
      <c r="Y15" s="415"/>
      <c r="Z15" s="415"/>
      <c r="AA15" s="415"/>
      <c r="AB15" s="415"/>
      <c r="AC15" s="415"/>
      <c r="AD15" s="415"/>
      <c r="AE15" s="415"/>
      <c r="AF15" s="415"/>
      <c r="AG15" s="415" t="s">
        <v>750</v>
      </c>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row>
    <row r="16" spans="1:33" ht="12.75">
      <c r="A16" s="398" t="s">
        <v>743</v>
      </c>
      <c r="B16" s="399" t="s">
        <v>664</v>
      </c>
      <c r="C16" s="400" t="s">
        <v>665</v>
      </c>
      <c r="D16" s="401"/>
      <c r="E16" s="402"/>
      <c r="F16" s="403"/>
      <c r="G16" s="403">
        <f>SUMIF(AG17:AG25,"&lt;&gt;NOR",G17:G25)</f>
        <v>0</v>
      </c>
      <c r="H16" s="403"/>
      <c r="I16" s="403">
        <f>SUM(I17:I25)</f>
        <v>0</v>
      </c>
      <c r="J16" s="403"/>
      <c r="K16" s="403">
        <f>SUM(K17:K25)</f>
        <v>0</v>
      </c>
      <c r="L16" s="403"/>
      <c r="M16" s="403">
        <f>SUM(M17:M25)</f>
        <v>0</v>
      </c>
      <c r="N16" s="402"/>
      <c r="O16" s="402">
        <f>SUM(O17:O25)</f>
        <v>0</v>
      </c>
      <c r="P16" s="402"/>
      <c r="Q16" s="402">
        <f>SUM(Q17:Q25)</f>
        <v>0</v>
      </c>
      <c r="R16" s="403"/>
      <c r="S16" s="403"/>
      <c r="T16" s="404"/>
      <c r="U16" s="405"/>
      <c r="V16" s="405">
        <f>SUM(V17:V25)</f>
        <v>0</v>
      </c>
      <c r="W16" s="405"/>
      <c r="X16" s="405"/>
      <c r="AG16" s="249" t="s">
        <v>744</v>
      </c>
    </row>
    <row r="17" spans="1:60" ht="12" outlineLevel="1">
      <c r="A17" s="406">
        <v>5</v>
      </c>
      <c r="B17" s="407" t="s">
        <v>761</v>
      </c>
      <c r="C17" s="408" t="s">
        <v>762</v>
      </c>
      <c r="D17" s="409" t="s">
        <v>747</v>
      </c>
      <c r="E17" s="410">
        <v>1</v>
      </c>
      <c r="F17" s="411"/>
      <c r="G17" s="412">
        <f>ROUND(E17*F17,2)</f>
        <v>0</v>
      </c>
      <c r="H17" s="411"/>
      <c r="I17" s="412">
        <f>ROUND(E17*H17,2)</f>
        <v>0</v>
      </c>
      <c r="J17" s="411"/>
      <c r="K17" s="412">
        <f>ROUND(E17*J17,2)</f>
        <v>0</v>
      </c>
      <c r="L17" s="412">
        <v>21</v>
      </c>
      <c r="M17" s="412">
        <f>G17*(1+L17/100)</f>
        <v>0</v>
      </c>
      <c r="N17" s="410">
        <v>0</v>
      </c>
      <c r="O17" s="410">
        <f>ROUND(E17*N17,2)</f>
        <v>0</v>
      </c>
      <c r="P17" s="410">
        <v>0</v>
      </c>
      <c r="Q17" s="410">
        <f>ROUND(E17*P17,2)</f>
        <v>0</v>
      </c>
      <c r="R17" s="412"/>
      <c r="S17" s="412" t="s">
        <v>748</v>
      </c>
      <c r="T17" s="413" t="s">
        <v>749</v>
      </c>
      <c r="U17" s="414">
        <v>0</v>
      </c>
      <c r="V17" s="414">
        <f>ROUND(E17*U17,2)</f>
        <v>0</v>
      </c>
      <c r="W17" s="414"/>
      <c r="X17" s="414" t="s">
        <v>107</v>
      </c>
      <c r="Y17" s="415"/>
      <c r="Z17" s="415"/>
      <c r="AA17" s="415"/>
      <c r="AB17" s="415"/>
      <c r="AC17" s="415"/>
      <c r="AD17" s="415"/>
      <c r="AE17" s="415"/>
      <c r="AF17" s="415"/>
      <c r="AG17" s="415" t="s">
        <v>750</v>
      </c>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row>
    <row r="18" spans="1:60" ht="12" outlineLevel="1">
      <c r="A18" s="416"/>
      <c r="B18" s="417"/>
      <c r="C18" s="551" t="s">
        <v>763</v>
      </c>
      <c r="D18" s="552"/>
      <c r="E18" s="552"/>
      <c r="F18" s="552"/>
      <c r="G18" s="552"/>
      <c r="H18" s="414"/>
      <c r="I18" s="414"/>
      <c r="J18" s="414"/>
      <c r="K18" s="414"/>
      <c r="L18" s="414"/>
      <c r="M18" s="414"/>
      <c r="N18" s="418"/>
      <c r="O18" s="418"/>
      <c r="P18" s="418"/>
      <c r="Q18" s="418"/>
      <c r="R18" s="414"/>
      <c r="S18" s="414"/>
      <c r="T18" s="414"/>
      <c r="U18" s="414"/>
      <c r="V18" s="414"/>
      <c r="W18" s="414"/>
      <c r="X18" s="414"/>
      <c r="Y18" s="415"/>
      <c r="Z18" s="415"/>
      <c r="AA18" s="415"/>
      <c r="AB18" s="415"/>
      <c r="AC18" s="415"/>
      <c r="AD18" s="415"/>
      <c r="AE18" s="415"/>
      <c r="AF18" s="415"/>
      <c r="AG18" s="415" t="s">
        <v>752</v>
      </c>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row>
    <row r="19" spans="1:60" ht="12" outlineLevel="1">
      <c r="A19" s="406">
        <v>6</v>
      </c>
      <c r="B19" s="407" t="s">
        <v>764</v>
      </c>
      <c r="C19" s="408" t="s">
        <v>765</v>
      </c>
      <c r="D19" s="409" t="s">
        <v>747</v>
      </c>
      <c r="E19" s="410">
        <v>1</v>
      </c>
      <c r="F19" s="411"/>
      <c r="G19" s="412">
        <f>ROUND(E19*F19,2)</f>
        <v>0</v>
      </c>
      <c r="H19" s="411"/>
      <c r="I19" s="412">
        <f>ROUND(E19*H19,2)</f>
        <v>0</v>
      </c>
      <c r="J19" s="411"/>
      <c r="K19" s="412">
        <f>ROUND(E19*J19,2)</f>
        <v>0</v>
      </c>
      <c r="L19" s="412">
        <v>21</v>
      </c>
      <c r="M19" s="412">
        <f>G19*(1+L19/100)</f>
        <v>0</v>
      </c>
      <c r="N19" s="410">
        <v>0</v>
      </c>
      <c r="O19" s="410">
        <f>ROUND(E19*N19,2)</f>
        <v>0</v>
      </c>
      <c r="P19" s="410">
        <v>0</v>
      </c>
      <c r="Q19" s="410">
        <f>ROUND(E19*P19,2)</f>
        <v>0</v>
      </c>
      <c r="R19" s="412"/>
      <c r="S19" s="412" t="s">
        <v>748</v>
      </c>
      <c r="T19" s="413" t="s">
        <v>749</v>
      </c>
      <c r="U19" s="414">
        <v>0</v>
      </c>
      <c r="V19" s="414">
        <f>ROUND(E19*U19,2)</f>
        <v>0</v>
      </c>
      <c r="W19" s="414"/>
      <c r="X19" s="414" t="s">
        <v>107</v>
      </c>
      <c r="Y19" s="415"/>
      <c r="Z19" s="415"/>
      <c r="AA19" s="415"/>
      <c r="AB19" s="415"/>
      <c r="AC19" s="415"/>
      <c r="AD19" s="415"/>
      <c r="AE19" s="415"/>
      <c r="AF19" s="415"/>
      <c r="AG19" s="415" t="s">
        <v>750</v>
      </c>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row>
    <row r="20" spans="1:60" ht="12" outlineLevel="1">
      <c r="A20" s="416"/>
      <c r="B20" s="417"/>
      <c r="C20" s="551" t="s">
        <v>766</v>
      </c>
      <c r="D20" s="552"/>
      <c r="E20" s="552"/>
      <c r="F20" s="552"/>
      <c r="G20" s="552"/>
      <c r="H20" s="414"/>
      <c r="I20" s="414"/>
      <c r="J20" s="414"/>
      <c r="K20" s="414"/>
      <c r="L20" s="414"/>
      <c r="M20" s="414"/>
      <c r="N20" s="418"/>
      <c r="O20" s="418"/>
      <c r="P20" s="418"/>
      <c r="Q20" s="418"/>
      <c r="R20" s="414"/>
      <c r="S20" s="414"/>
      <c r="T20" s="414"/>
      <c r="U20" s="414"/>
      <c r="V20" s="414"/>
      <c r="W20" s="414"/>
      <c r="X20" s="414"/>
      <c r="Y20" s="415"/>
      <c r="Z20" s="415"/>
      <c r="AA20" s="415"/>
      <c r="AB20" s="415"/>
      <c r="AC20" s="415"/>
      <c r="AD20" s="415"/>
      <c r="AE20" s="415"/>
      <c r="AF20" s="415"/>
      <c r="AG20" s="415" t="s">
        <v>752</v>
      </c>
      <c r="AH20" s="415"/>
      <c r="AI20" s="415"/>
      <c r="AJ20" s="415"/>
      <c r="AK20" s="415"/>
      <c r="AL20" s="415"/>
      <c r="AM20" s="415"/>
      <c r="AN20" s="415"/>
      <c r="AO20" s="415"/>
      <c r="AP20" s="415"/>
      <c r="AQ20" s="415"/>
      <c r="AR20" s="415"/>
      <c r="AS20" s="415"/>
      <c r="AT20" s="415"/>
      <c r="AU20" s="415"/>
      <c r="AV20" s="415"/>
      <c r="AW20" s="415"/>
      <c r="AX20" s="415"/>
      <c r="AY20" s="415"/>
      <c r="AZ20" s="415"/>
      <c r="BA20" s="419" t="str">
        <f>C20</f>
        <v>Náklady zhotovitele, které vzniknou v souvislosti s povinnostmi zhotovitele při předání a převzetí díla.</v>
      </c>
      <c r="BB20" s="415"/>
      <c r="BC20" s="415"/>
      <c r="BD20" s="415"/>
      <c r="BE20" s="415"/>
      <c r="BF20" s="415"/>
      <c r="BG20" s="415"/>
      <c r="BH20" s="415"/>
    </row>
    <row r="21" spans="1:60" ht="12" outlineLevel="1">
      <c r="A21" s="420">
        <v>7</v>
      </c>
      <c r="B21" s="421" t="s">
        <v>767</v>
      </c>
      <c r="C21" s="422" t="s">
        <v>768</v>
      </c>
      <c r="D21" s="423" t="s">
        <v>747</v>
      </c>
      <c r="E21" s="424">
        <v>1</v>
      </c>
      <c r="F21" s="425"/>
      <c r="G21" s="426">
        <f>ROUND(E21*F21,2)</f>
        <v>0</v>
      </c>
      <c r="H21" s="425"/>
      <c r="I21" s="426">
        <f>ROUND(E21*H21,2)</f>
        <v>0</v>
      </c>
      <c r="J21" s="425"/>
      <c r="K21" s="426">
        <f>ROUND(E21*J21,2)</f>
        <v>0</v>
      </c>
      <c r="L21" s="426">
        <v>21</v>
      </c>
      <c r="M21" s="426">
        <f>G21*(1+L21/100)</f>
        <v>0</v>
      </c>
      <c r="N21" s="424">
        <v>0</v>
      </c>
      <c r="O21" s="424">
        <f>ROUND(E21*N21,2)</f>
        <v>0</v>
      </c>
      <c r="P21" s="424">
        <v>0</v>
      </c>
      <c r="Q21" s="424">
        <f>ROUND(E21*P21,2)</f>
        <v>0</v>
      </c>
      <c r="R21" s="426"/>
      <c r="S21" s="426" t="s">
        <v>748</v>
      </c>
      <c r="T21" s="427" t="s">
        <v>749</v>
      </c>
      <c r="U21" s="414">
        <v>0</v>
      </c>
      <c r="V21" s="414">
        <f>ROUND(E21*U21,2)</f>
        <v>0</v>
      </c>
      <c r="W21" s="414"/>
      <c r="X21" s="414" t="s">
        <v>107</v>
      </c>
      <c r="Y21" s="415"/>
      <c r="Z21" s="415"/>
      <c r="AA21" s="415"/>
      <c r="AB21" s="415"/>
      <c r="AC21" s="415"/>
      <c r="AD21" s="415"/>
      <c r="AE21" s="415"/>
      <c r="AF21" s="415"/>
      <c r="AG21" s="415" t="s">
        <v>750</v>
      </c>
      <c r="AH21" s="415"/>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row>
    <row r="22" spans="1:60" ht="12" outlineLevel="1">
      <c r="A22" s="420">
        <v>8</v>
      </c>
      <c r="B22" s="421" t="s">
        <v>769</v>
      </c>
      <c r="C22" s="422" t="s">
        <v>770</v>
      </c>
      <c r="D22" s="423" t="s">
        <v>747</v>
      </c>
      <c r="E22" s="424">
        <v>1</v>
      </c>
      <c r="F22" s="425"/>
      <c r="G22" s="426">
        <f>ROUND(E22*F22,2)</f>
        <v>0</v>
      </c>
      <c r="H22" s="425"/>
      <c r="I22" s="426">
        <f>ROUND(E22*H22,2)</f>
        <v>0</v>
      </c>
      <c r="J22" s="425"/>
      <c r="K22" s="426">
        <f>ROUND(E22*J22,2)</f>
        <v>0</v>
      </c>
      <c r="L22" s="426">
        <v>21</v>
      </c>
      <c r="M22" s="426">
        <f>G22*(1+L22/100)</f>
        <v>0</v>
      </c>
      <c r="N22" s="424">
        <v>0</v>
      </c>
      <c r="O22" s="424">
        <f>ROUND(E22*N22,2)</f>
        <v>0</v>
      </c>
      <c r="P22" s="424">
        <v>0</v>
      </c>
      <c r="Q22" s="424">
        <f>ROUND(E22*P22,2)</f>
        <v>0</v>
      </c>
      <c r="R22" s="426"/>
      <c r="S22" s="426" t="s">
        <v>748</v>
      </c>
      <c r="T22" s="427" t="s">
        <v>749</v>
      </c>
      <c r="U22" s="414">
        <v>0</v>
      </c>
      <c r="V22" s="414">
        <f>ROUND(E22*U22,2)</f>
        <v>0</v>
      </c>
      <c r="W22" s="414"/>
      <c r="X22" s="414" t="s">
        <v>107</v>
      </c>
      <c r="Y22" s="415"/>
      <c r="Z22" s="415"/>
      <c r="AA22" s="415"/>
      <c r="AB22" s="415"/>
      <c r="AC22" s="415"/>
      <c r="AD22" s="415"/>
      <c r="AE22" s="415"/>
      <c r="AF22" s="415"/>
      <c r="AG22" s="415" t="s">
        <v>750</v>
      </c>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row>
    <row r="23" spans="1:60" ht="12" outlineLevel="1">
      <c r="A23" s="406">
        <v>9</v>
      </c>
      <c r="B23" s="407" t="s">
        <v>771</v>
      </c>
      <c r="C23" s="408" t="s">
        <v>772</v>
      </c>
      <c r="D23" s="409" t="s">
        <v>747</v>
      </c>
      <c r="E23" s="410">
        <v>1</v>
      </c>
      <c r="F23" s="411"/>
      <c r="G23" s="412">
        <f>ROUND(E23*F23,2)</f>
        <v>0</v>
      </c>
      <c r="H23" s="411"/>
      <c r="I23" s="412">
        <f>ROUND(E23*H23,2)</f>
        <v>0</v>
      </c>
      <c r="J23" s="411"/>
      <c r="K23" s="412">
        <f>ROUND(E23*J23,2)</f>
        <v>0</v>
      </c>
      <c r="L23" s="412">
        <v>21</v>
      </c>
      <c r="M23" s="412">
        <f>G23*(1+L23/100)</f>
        <v>0</v>
      </c>
      <c r="N23" s="410">
        <v>0</v>
      </c>
      <c r="O23" s="410">
        <f>ROUND(E23*N23,2)</f>
        <v>0</v>
      </c>
      <c r="P23" s="410">
        <v>0</v>
      </c>
      <c r="Q23" s="410">
        <f>ROUND(E23*P23,2)</f>
        <v>0</v>
      </c>
      <c r="R23" s="412"/>
      <c r="S23" s="412" t="s">
        <v>748</v>
      </c>
      <c r="T23" s="413" t="s">
        <v>749</v>
      </c>
      <c r="U23" s="414">
        <v>0</v>
      </c>
      <c r="V23" s="414">
        <f>ROUND(E23*U23,2)</f>
        <v>0</v>
      </c>
      <c r="W23" s="414"/>
      <c r="X23" s="414" t="s">
        <v>107</v>
      </c>
      <c r="Y23" s="415"/>
      <c r="Z23" s="415"/>
      <c r="AA23" s="415"/>
      <c r="AB23" s="415"/>
      <c r="AC23" s="415"/>
      <c r="AD23" s="415"/>
      <c r="AE23" s="415"/>
      <c r="AF23" s="415"/>
      <c r="AG23" s="415" t="s">
        <v>750</v>
      </c>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row>
    <row r="24" spans="1:60" ht="33.75" outlineLevel="1">
      <c r="A24" s="416"/>
      <c r="B24" s="417"/>
      <c r="C24" s="551" t="s">
        <v>773</v>
      </c>
      <c r="D24" s="552"/>
      <c r="E24" s="552"/>
      <c r="F24" s="552"/>
      <c r="G24" s="552"/>
      <c r="H24" s="414"/>
      <c r="I24" s="414"/>
      <c r="J24" s="414"/>
      <c r="K24" s="414"/>
      <c r="L24" s="414"/>
      <c r="M24" s="414"/>
      <c r="N24" s="418"/>
      <c r="O24" s="418"/>
      <c r="P24" s="418"/>
      <c r="Q24" s="418"/>
      <c r="R24" s="414"/>
      <c r="S24" s="414"/>
      <c r="T24" s="414"/>
      <c r="U24" s="414"/>
      <c r="V24" s="414"/>
      <c r="W24" s="414"/>
      <c r="X24" s="414"/>
      <c r="Y24" s="415"/>
      <c r="Z24" s="415"/>
      <c r="AA24" s="415"/>
      <c r="AB24" s="415"/>
      <c r="AC24" s="415"/>
      <c r="AD24" s="415"/>
      <c r="AE24" s="415"/>
      <c r="AF24" s="415"/>
      <c r="AG24" s="415" t="s">
        <v>752</v>
      </c>
      <c r="AH24" s="415"/>
      <c r="AI24" s="415"/>
      <c r="AJ24" s="415"/>
      <c r="AK24" s="415"/>
      <c r="AL24" s="415"/>
      <c r="AM24" s="415"/>
      <c r="AN24" s="415"/>
      <c r="AO24" s="415"/>
      <c r="AP24" s="415"/>
      <c r="AQ24" s="415"/>
      <c r="AR24" s="415"/>
      <c r="AS24" s="415"/>
      <c r="AT24" s="415"/>
      <c r="AU24" s="415"/>
      <c r="AV24" s="415"/>
      <c r="AW24" s="415"/>
      <c r="AX24" s="415"/>
      <c r="AY24" s="415"/>
      <c r="AZ24" s="415"/>
      <c r="BA24" s="419" t="str">
        <f>C24</f>
        <v>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v>
      </c>
      <c r="BB24" s="415"/>
      <c r="BC24" s="415"/>
      <c r="BD24" s="415"/>
      <c r="BE24" s="415"/>
      <c r="BF24" s="415"/>
      <c r="BG24" s="415"/>
      <c r="BH24" s="415"/>
    </row>
    <row r="25" spans="1:60" ht="22.5" outlineLevel="1">
      <c r="A25" s="416"/>
      <c r="B25" s="417"/>
      <c r="C25" s="560" t="s">
        <v>774</v>
      </c>
      <c r="D25" s="561"/>
      <c r="E25" s="561"/>
      <c r="F25" s="561"/>
      <c r="G25" s="561"/>
      <c r="H25" s="414"/>
      <c r="I25" s="414"/>
      <c r="J25" s="414"/>
      <c r="K25" s="414"/>
      <c r="L25" s="414"/>
      <c r="M25" s="414"/>
      <c r="N25" s="418"/>
      <c r="O25" s="418"/>
      <c r="P25" s="418"/>
      <c r="Q25" s="418"/>
      <c r="R25" s="414"/>
      <c r="S25" s="414"/>
      <c r="T25" s="414"/>
      <c r="U25" s="414"/>
      <c r="V25" s="414"/>
      <c r="W25" s="414"/>
      <c r="X25" s="414"/>
      <c r="Y25" s="415"/>
      <c r="Z25" s="415"/>
      <c r="AA25" s="415"/>
      <c r="AB25" s="415"/>
      <c r="AC25" s="415"/>
      <c r="AD25" s="415"/>
      <c r="AE25" s="415"/>
      <c r="AF25" s="415"/>
      <c r="AG25" s="415" t="s">
        <v>752</v>
      </c>
      <c r="AH25" s="415"/>
      <c r="AI25" s="415"/>
      <c r="AJ25" s="415"/>
      <c r="AK25" s="415"/>
      <c r="AL25" s="415"/>
      <c r="AM25" s="415"/>
      <c r="AN25" s="415"/>
      <c r="AO25" s="415"/>
      <c r="AP25" s="415"/>
      <c r="AQ25" s="415"/>
      <c r="AR25" s="415"/>
      <c r="AS25" s="415"/>
      <c r="AT25" s="415"/>
      <c r="AU25" s="415"/>
      <c r="AV25" s="415"/>
      <c r="AW25" s="415"/>
      <c r="AX25" s="415"/>
      <c r="AY25" s="415"/>
      <c r="AZ25" s="415"/>
      <c r="BA25" s="419" t="str">
        <f>C25</f>
        <v>Provoz pro pěší bude zajištěn provizorními lávkami. Výkopy na volných a neohrazených pozemcích budou opatřeny ochranným zábradlím tak, aby bylo zabráněno pádu cizích osob do výkopu. Zábradlí bude zřetelně označeno případně osvíceno.</v>
      </c>
      <c r="BB25" s="415"/>
      <c r="BC25" s="415"/>
      <c r="BD25" s="415"/>
      <c r="BE25" s="415"/>
      <c r="BF25" s="415"/>
      <c r="BG25" s="415"/>
      <c r="BH25" s="415"/>
    </row>
    <row r="26" spans="1:33" ht="12">
      <c r="A26" s="393"/>
      <c r="B26" s="394"/>
      <c r="C26" s="428"/>
      <c r="D26" s="395"/>
      <c r="E26" s="393"/>
      <c r="F26" s="393"/>
      <c r="G26" s="393"/>
      <c r="H26" s="393"/>
      <c r="I26" s="393"/>
      <c r="J26" s="393"/>
      <c r="K26" s="393"/>
      <c r="L26" s="393"/>
      <c r="M26" s="393"/>
      <c r="N26" s="393"/>
      <c r="O26" s="393"/>
      <c r="P26" s="393"/>
      <c r="Q26" s="393"/>
      <c r="R26" s="393"/>
      <c r="S26" s="393"/>
      <c r="T26" s="393"/>
      <c r="U26" s="393"/>
      <c r="V26" s="393"/>
      <c r="W26" s="393"/>
      <c r="X26" s="393"/>
      <c r="AE26" s="249">
        <v>15</v>
      </c>
      <c r="AF26" s="249">
        <v>21</v>
      </c>
      <c r="AG26" s="249" t="s">
        <v>38</v>
      </c>
    </row>
    <row r="27" spans="1:33" ht="12.75">
      <c r="A27" s="429"/>
      <c r="B27" s="430" t="s">
        <v>659</v>
      </c>
      <c r="C27" s="431"/>
      <c r="D27" s="432"/>
      <c r="E27" s="433"/>
      <c r="F27" s="433"/>
      <c r="G27" s="434">
        <f>G8+G16</f>
        <v>0</v>
      </c>
      <c r="H27" s="393"/>
      <c r="I27" s="393"/>
      <c r="J27" s="393"/>
      <c r="K27" s="393"/>
      <c r="L27" s="393"/>
      <c r="M27" s="393"/>
      <c r="N27" s="393"/>
      <c r="O27" s="393"/>
      <c r="P27" s="393"/>
      <c r="Q27" s="393"/>
      <c r="R27" s="393"/>
      <c r="S27" s="393"/>
      <c r="T27" s="393"/>
      <c r="U27" s="393"/>
      <c r="V27" s="393"/>
      <c r="W27" s="393"/>
      <c r="X27" s="393"/>
      <c r="AE27" s="249">
        <f>SUMIF(L7:L25,AE26,G7:G25)</f>
        <v>0</v>
      </c>
      <c r="AF27" s="249">
        <f>SUMIF(L7:L25,AF26,G7:G25)</f>
        <v>0</v>
      </c>
      <c r="AG27" s="249" t="s">
        <v>775</v>
      </c>
    </row>
    <row r="28" spans="3:33" ht="12">
      <c r="C28" s="435"/>
      <c r="D28" s="334"/>
      <c r="AG28" s="249" t="s">
        <v>776</v>
      </c>
    </row>
    <row r="29" ht="12">
      <c r="D29" s="334"/>
    </row>
    <row r="30" ht="12">
      <c r="D30" s="334"/>
    </row>
    <row r="31" ht="12">
      <c r="D31" s="334"/>
    </row>
    <row r="32" ht="12">
      <c r="D32" s="334"/>
    </row>
    <row r="33" ht="12">
      <c r="D33" s="334"/>
    </row>
    <row r="34" ht="12">
      <c r="D34" s="334"/>
    </row>
    <row r="35" ht="12">
      <c r="D35" s="334"/>
    </row>
    <row r="36" ht="12">
      <c r="D36" s="334"/>
    </row>
    <row r="37" ht="12">
      <c r="D37" s="334"/>
    </row>
    <row r="38" ht="12">
      <c r="D38" s="334"/>
    </row>
    <row r="39" ht="12">
      <c r="D39" s="334"/>
    </row>
    <row r="40" ht="12">
      <c r="D40" s="334"/>
    </row>
    <row r="41" ht="12">
      <c r="D41" s="334"/>
    </row>
    <row r="42" ht="12">
      <c r="D42" s="334"/>
    </row>
    <row r="43" ht="12">
      <c r="D43" s="334"/>
    </row>
    <row r="44" ht="12">
      <c r="D44" s="334"/>
    </row>
    <row r="45" ht="12">
      <c r="D45" s="334"/>
    </row>
    <row r="46" ht="12">
      <c r="D46" s="334"/>
    </row>
    <row r="47" ht="12">
      <c r="D47" s="334"/>
    </row>
    <row r="48" ht="12">
      <c r="D48" s="334"/>
    </row>
    <row r="49" ht="12">
      <c r="D49" s="334"/>
    </row>
    <row r="50" ht="12">
      <c r="D50" s="334"/>
    </row>
    <row r="51" ht="12">
      <c r="D51" s="334"/>
    </row>
    <row r="52" ht="12">
      <c r="D52" s="334"/>
    </row>
    <row r="53" ht="12">
      <c r="D53" s="334"/>
    </row>
    <row r="54" ht="12">
      <c r="D54" s="334"/>
    </row>
    <row r="55" ht="12">
      <c r="D55" s="334"/>
    </row>
    <row r="56" ht="12">
      <c r="D56" s="334"/>
    </row>
    <row r="57" ht="12">
      <c r="D57" s="334"/>
    </row>
    <row r="58" ht="12">
      <c r="D58" s="334"/>
    </row>
    <row r="59" ht="12">
      <c r="D59" s="334"/>
    </row>
    <row r="60" ht="12">
      <c r="D60" s="334"/>
    </row>
    <row r="61" ht="12">
      <c r="D61" s="334"/>
    </row>
    <row r="62" ht="12">
      <c r="D62" s="334"/>
    </row>
    <row r="63" ht="12">
      <c r="D63" s="334"/>
    </row>
    <row r="64" ht="12">
      <c r="D64" s="334"/>
    </row>
    <row r="65" ht="12">
      <c r="D65" s="334"/>
    </row>
    <row r="66" ht="12">
      <c r="D66" s="334"/>
    </row>
    <row r="67" ht="12">
      <c r="D67" s="334"/>
    </row>
    <row r="68" ht="12">
      <c r="D68" s="334"/>
    </row>
    <row r="69" ht="12">
      <c r="D69" s="334"/>
    </row>
    <row r="70" ht="12">
      <c r="D70" s="334"/>
    </row>
    <row r="71" ht="12">
      <c r="D71" s="334"/>
    </row>
    <row r="72" ht="12">
      <c r="D72" s="334"/>
    </row>
    <row r="73" ht="12">
      <c r="D73" s="334"/>
    </row>
    <row r="74" ht="12">
      <c r="D74" s="334"/>
    </row>
    <row r="75" ht="12">
      <c r="D75" s="334"/>
    </row>
    <row r="76" ht="12">
      <c r="D76" s="334"/>
    </row>
    <row r="77" ht="12">
      <c r="D77" s="334"/>
    </row>
    <row r="78" ht="12">
      <c r="D78" s="334"/>
    </row>
    <row r="79" ht="12">
      <c r="D79" s="334"/>
    </row>
    <row r="80" ht="12">
      <c r="D80" s="334"/>
    </row>
    <row r="81" ht="12">
      <c r="D81" s="334"/>
    </row>
    <row r="82" ht="12">
      <c r="D82" s="334"/>
    </row>
    <row r="83" ht="12">
      <c r="D83" s="334"/>
    </row>
    <row r="84" ht="12">
      <c r="D84" s="334"/>
    </row>
    <row r="85" ht="12">
      <c r="D85" s="334"/>
    </row>
    <row r="86" ht="12">
      <c r="D86" s="334"/>
    </row>
    <row r="87" ht="12">
      <c r="D87" s="334"/>
    </row>
    <row r="88" ht="12">
      <c r="D88" s="334"/>
    </row>
    <row r="89" ht="12">
      <c r="D89" s="334"/>
    </row>
    <row r="90" ht="12">
      <c r="D90" s="334"/>
    </row>
    <row r="91" ht="12">
      <c r="D91" s="334"/>
    </row>
    <row r="92" ht="12">
      <c r="D92" s="334"/>
    </row>
    <row r="93" ht="12">
      <c r="D93" s="334"/>
    </row>
    <row r="94" ht="12">
      <c r="D94" s="334"/>
    </row>
    <row r="95" ht="12">
      <c r="D95" s="334"/>
    </row>
    <row r="96" ht="12">
      <c r="D96" s="334"/>
    </row>
    <row r="97" ht="12">
      <c r="D97" s="334"/>
    </row>
    <row r="98" ht="12">
      <c r="D98" s="334"/>
    </row>
    <row r="99" ht="12">
      <c r="D99" s="334"/>
    </row>
    <row r="100" ht="12">
      <c r="D100" s="334"/>
    </row>
    <row r="101" ht="12">
      <c r="D101" s="334"/>
    </row>
    <row r="102" ht="12">
      <c r="D102" s="334"/>
    </row>
    <row r="103" ht="12">
      <c r="D103" s="334"/>
    </row>
    <row r="104" ht="12">
      <c r="D104" s="334"/>
    </row>
    <row r="105" ht="12">
      <c r="D105" s="334"/>
    </row>
    <row r="106" ht="12">
      <c r="D106" s="334"/>
    </row>
    <row r="107" ht="12">
      <c r="D107" s="334"/>
    </row>
    <row r="108" ht="12">
      <c r="D108" s="334"/>
    </row>
    <row r="109" ht="12">
      <c r="D109" s="334"/>
    </row>
    <row r="110" ht="12">
      <c r="D110" s="334"/>
    </row>
    <row r="111" ht="12">
      <c r="D111" s="334"/>
    </row>
    <row r="112" ht="12">
      <c r="D112" s="334"/>
    </row>
    <row r="113" ht="12">
      <c r="D113" s="334"/>
    </row>
    <row r="114" ht="12">
      <c r="D114" s="334"/>
    </row>
    <row r="115" ht="12">
      <c r="D115" s="334"/>
    </row>
    <row r="116" ht="12">
      <c r="D116" s="334"/>
    </row>
    <row r="117" ht="12">
      <c r="D117" s="334"/>
    </row>
    <row r="118" ht="12">
      <c r="D118" s="334"/>
    </row>
    <row r="119" ht="12">
      <c r="D119" s="334"/>
    </row>
    <row r="120" ht="12">
      <c r="D120" s="334"/>
    </row>
    <row r="121" ht="12">
      <c r="D121" s="334"/>
    </row>
    <row r="122" ht="12">
      <c r="D122" s="334"/>
    </row>
    <row r="123" ht="12">
      <c r="D123" s="334"/>
    </row>
    <row r="124" ht="12">
      <c r="D124" s="334"/>
    </row>
    <row r="125" ht="12">
      <c r="D125" s="334"/>
    </row>
    <row r="126" ht="12">
      <c r="D126" s="334"/>
    </row>
    <row r="127" ht="12">
      <c r="D127" s="334"/>
    </row>
    <row r="128" ht="12">
      <c r="D128" s="334"/>
    </row>
    <row r="129" ht="12">
      <c r="D129" s="334"/>
    </row>
    <row r="130" ht="12">
      <c r="D130" s="334"/>
    </row>
    <row r="131" ht="12">
      <c r="D131" s="334"/>
    </row>
    <row r="132" ht="12">
      <c r="D132" s="334"/>
    </row>
    <row r="133" ht="12">
      <c r="D133" s="334"/>
    </row>
    <row r="134" ht="12">
      <c r="D134" s="334"/>
    </row>
    <row r="135" ht="12">
      <c r="D135" s="334"/>
    </row>
    <row r="136" ht="12">
      <c r="D136" s="334"/>
    </row>
    <row r="137" ht="12">
      <c r="D137" s="334"/>
    </row>
    <row r="138" ht="12">
      <c r="D138" s="334"/>
    </row>
    <row r="139" ht="12">
      <c r="D139" s="334"/>
    </row>
    <row r="140" ht="12">
      <c r="D140" s="334"/>
    </row>
    <row r="141" ht="12">
      <c r="D141" s="334"/>
    </row>
    <row r="142" ht="12">
      <c r="D142" s="334"/>
    </row>
    <row r="143" ht="12">
      <c r="D143" s="334"/>
    </row>
    <row r="144" ht="12">
      <c r="D144" s="334"/>
    </row>
    <row r="145" ht="12">
      <c r="D145" s="334"/>
    </row>
    <row r="146" ht="12">
      <c r="D146" s="334"/>
    </row>
    <row r="147" ht="12">
      <c r="D147" s="334"/>
    </row>
    <row r="148" ht="12">
      <c r="D148" s="334"/>
    </row>
    <row r="149" ht="12">
      <c r="D149" s="334"/>
    </row>
    <row r="150" ht="12">
      <c r="D150" s="334"/>
    </row>
    <row r="151" ht="12">
      <c r="D151" s="334"/>
    </row>
    <row r="152" ht="12">
      <c r="D152" s="334"/>
    </row>
    <row r="153" ht="12">
      <c r="D153" s="334"/>
    </row>
    <row r="154" ht="12">
      <c r="D154" s="334"/>
    </row>
    <row r="155" ht="12">
      <c r="D155" s="334"/>
    </row>
    <row r="156" ht="12">
      <c r="D156" s="334"/>
    </row>
    <row r="157" ht="12">
      <c r="D157" s="334"/>
    </row>
    <row r="158" ht="12">
      <c r="D158" s="334"/>
    </row>
    <row r="159" ht="12">
      <c r="D159" s="334"/>
    </row>
    <row r="160" ht="12">
      <c r="D160" s="334"/>
    </row>
    <row r="161" ht="12">
      <c r="D161" s="334"/>
    </row>
    <row r="162" ht="12">
      <c r="D162" s="334"/>
    </row>
    <row r="163" ht="12">
      <c r="D163" s="334"/>
    </row>
    <row r="164" ht="12">
      <c r="D164" s="334"/>
    </row>
    <row r="165" ht="12">
      <c r="D165" s="334"/>
    </row>
    <row r="166" ht="12">
      <c r="D166" s="334"/>
    </row>
    <row r="167" ht="12">
      <c r="D167" s="334"/>
    </row>
    <row r="168" ht="12">
      <c r="D168" s="334"/>
    </row>
    <row r="169" ht="12">
      <c r="D169" s="334"/>
    </row>
    <row r="170" ht="12">
      <c r="D170" s="334"/>
    </row>
    <row r="171" ht="12">
      <c r="D171" s="334"/>
    </row>
    <row r="172" ht="12">
      <c r="D172" s="334"/>
    </row>
    <row r="173" ht="12">
      <c r="D173" s="334"/>
    </row>
    <row r="174" ht="12">
      <c r="D174" s="334"/>
    </row>
    <row r="175" ht="12">
      <c r="D175" s="334"/>
    </row>
    <row r="176" ht="12">
      <c r="D176" s="334"/>
    </row>
    <row r="177" ht="12">
      <c r="D177" s="334"/>
    </row>
    <row r="178" ht="12">
      <c r="D178" s="334"/>
    </row>
    <row r="179" ht="12">
      <c r="D179" s="334"/>
    </row>
    <row r="180" ht="12">
      <c r="D180" s="334"/>
    </row>
    <row r="181" ht="12">
      <c r="D181" s="334"/>
    </row>
    <row r="182" ht="12">
      <c r="D182" s="334"/>
    </row>
    <row r="183" ht="12">
      <c r="D183" s="334"/>
    </row>
    <row r="184" ht="12">
      <c r="D184" s="334"/>
    </row>
    <row r="185" ht="12">
      <c r="D185" s="334"/>
    </row>
    <row r="186" ht="12">
      <c r="D186" s="334"/>
    </row>
    <row r="187" ht="12">
      <c r="D187" s="334"/>
    </row>
    <row r="188" ht="12">
      <c r="D188" s="334"/>
    </row>
    <row r="189" ht="12">
      <c r="D189" s="334"/>
    </row>
    <row r="190" ht="12">
      <c r="D190" s="334"/>
    </row>
    <row r="191" ht="12">
      <c r="D191" s="334"/>
    </row>
    <row r="192" ht="12">
      <c r="D192" s="334"/>
    </row>
    <row r="193" ht="12">
      <c r="D193" s="334"/>
    </row>
    <row r="194" ht="12">
      <c r="D194" s="334"/>
    </row>
    <row r="195" ht="12">
      <c r="D195" s="334"/>
    </row>
    <row r="196" ht="12">
      <c r="D196" s="334"/>
    </row>
    <row r="197" ht="12">
      <c r="D197" s="334"/>
    </row>
    <row r="198" ht="12">
      <c r="D198" s="334"/>
    </row>
    <row r="199" ht="12">
      <c r="D199" s="334"/>
    </row>
    <row r="200" ht="12">
      <c r="D200" s="334"/>
    </row>
    <row r="201" ht="12">
      <c r="D201" s="334"/>
    </row>
    <row r="202" ht="12">
      <c r="D202" s="334"/>
    </row>
    <row r="203" ht="12">
      <c r="D203" s="334"/>
    </row>
    <row r="204" ht="12">
      <c r="D204" s="334"/>
    </row>
    <row r="205" ht="12">
      <c r="D205" s="334"/>
    </row>
    <row r="206" ht="12">
      <c r="D206" s="334"/>
    </row>
    <row r="207" ht="12">
      <c r="D207" s="334"/>
    </row>
    <row r="208" ht="12">
      <c r="D208" s="334"/>
    </row>
    <row r="209" ht="12">
      <c r="D209" s="334"/>
    </row>
    <row r="210" ht="12">
      <c r="D210" s="334"/>
    </row>
    <row r="211" ht="12">
      <c r="D211" s="334"/>
    </row>
    <row r="212" ht="12">
      <c r="D212" s="334"/>
    </row>
    <row r="213" ht="12">
      <c r="D213" s="334"/>
    </row>
    <row r="214" ht="12">
      <c r="D214" s="334"/>
    </row>
    <row r="215" ht="12">
      <c r="D215" s="334"/>
    </row>
    <row r="216" ht="12">
      <c r="D216" s="334"/>
    </row>
    <row r="217" ht="12">
      <c r="D217" s="334"/>
    </row>
    <row r="218" ht="12">
      <c r="D218" s="334"/>
    </row>
    <row r="219" ht="12">
      <c r="D219" s="334"/>
    </row>
    <row r="220" ht="12">
      <c r="D220" s="334"/>
    </row>
    <row r="221" ht="12">
      <c r="D221" s="334"/>
    </row>
    <row r="222" ht="12">
      <c r="D222" s="334"/>
    </row>
    <row r="223" ht="12">
      <c r="D223" s="334"/>
    </row>
    <row r="224" ht="12">
      <c r="D224" s="334"/>
    </row>
    <row r="225" ht="12">
      <c r="D225" s="334"/>
    </row>
    <row r="226" ht="12">
      <c r="D226" s="334"/>
    </row>
    <row r="227" ht="12">
      <c r="D227" s="334"/>
    </row>
    <row r="228" ht="12">
      <c r="D228" s="334"/>
    </row>
    <row r="229" ht="12">
      <c r="D229" s="334"/>
    </row>
    <row r="230" ht="12">
      <c r="D230" s="334"/>
    </row>
    <row r="231" ht="12">
      <c r="D231" s="334"/>
    </row>
    <row r="232" ht="12">
      <c r="D232" s="334"/>
    </row>
    <row r="233" ht="12">
      <c r="D233" s="334"/>
    </row>
    <row r="234" ht="12">
      <c r="D234" s="334"/>
    </row>
    <row r="235" ht="12">
      <c r="D235" s="334"/>
    </row>
    <row r="236" ht="12">
      <c r="D236" s="334"/>
    </row>
    <row r="237" ht="12">
      <c r="D237" s="334"/>
    </row>
    <row r="238" ht="12">
      <c r="D238" s="334"/>
    </row>
    <row r="239" ht="12">
      <c r="D239" s="334"/>
    </row>
    <row r="240" ht="12">
      <c r="D240" s="334"/>
    </row>
    <row r="241" ht="12">
      <c r="D241" s="334"/>
    </row>
    <row r="242" ht="12">
      <c r="D242" s="334"/>
    </row>
    <row r="243" ht="12">
      <c r="D243" s="334"/>
    </row>
    <row r="244" ht="12">
      <c r="D244" s="334"/>
    </row>
    <row r="245" ht="12">
      <c r="D245" s="334"/>
    </row>
    <row r="246" ht="12">
      <c r="D246" s="334"/>
    </row>
    <row r="247" ht="12">
      <c r="D247" s="334"/>
    </row>
    <row r="248" ht="12">
      <c r="D248" s="334"/>
    </row>
    <row r="249" ht="12">
      <c r="D249" s="334"/>
    </row>
    <row r="250" ht="12">
      <c r="D250" s="334"/>
    </row>
    <row r="251" ht="12">
      <c r="D251" s="334"/>
    </row>
    <row r="252" ht="12">
      <c r="D252" s="334"/>
    </row>
    <row r="253" ht="12">
      <c r="D253" s="334"/>
    </row>
    <row r="254" ht="12">
      <c r="D254" s="334"/>
    </row>
    <row r="255" ht="12">
      <c r="D255" s="334"/>
    </row>
    <row r="256" ht="12">
      <c r="D256" s="334"/>
    </row>
    <row r="257" ht="12">
      <c r="D257" s="334"/>
    </row>
    <row r="258" ht="12">
      <c r="D258" s="334"/>
    </row>
    <row r="259" ht="12">
      <c r="D259" s="334"/>
    </row>
    <row r="260" ht="12">
      <c r="D260" s="334"/>
    </row>
    <row r="261" ht="12">
      <c r="D261" s="334"/>
    </row>
    <row r="262" ht="12">
      <c r="D262" s="334"/>
    </row>
    <row r="263" ht="12">
      <c r="D263" s="334"/>
    </row>
    <row r="264" ht="12">
      <c r="D264" s="334"/>
    </row>
    <row r="265" ht="12">
      <c r="D265" s="334"/>
    </row>
    <row r="266" ht="12">
      <c r="D266" s="334"/>
    </row>
    <row r="267" ht="12">
      <c r="D267" s="334"/>
    </row>
    <row r="268" ht="12">
      <c r="D268" s="334"/>
    </row>
    <row r="269" ht="12">
      <c r="D269" s="334"/>
    </row>
    <row r="270" ht="12">
      <c r="D270" s="334"/>
    </row>
    <row r="271" ht="12">
      <c r="D271" s="334"/>
    </row>
    <row r="272" ht="12">
      <c r="D272" s="334"/>
    </row>
    <row r="273" ht="12">
      <c r="D273" s="334"/>
    </row>
    <row r="274" ht="12">
      <c r="D274" s="334"/>
    </row>
    <row r="275" ht="12">
      <c r="D275" s="334"/>
    </row>
    <row r="276" ht="12">
      <c r="D276" s="334"/>
    </row>
    <row r="277" ht="12">
      <c r="D277" s="334"/>
    </row>
    <row r="278" ht="12">
      <c r="D278" s="334"/>
    </row>
    <row r="279" ht="12">
      <c r="D279" s="334"/>
    </row>
    <row r="280" ht="12">
      <c r="D280" s="334"/>
    </row>
    <row r="281" ht="12">
      <c r="D281" s="334"/>
    </row>
    <row r="282" ht="12">
      <c r="D282" s="334"/>
    </row>
    <row r="283" ht="12">
      <c r="D283" s="334"/>
    </row>
    <row r="284" ht="12">
      <c r="D284" s="334"/>
    </row>
    <row r="285" ht="12">
      <c r="D285" s="334"/>
    </row>
    <row r="286" ht="12">
      <c r="D286" s="334"/>
    </row>
    <row r="287" ht="12">
      <c r="D287" s="334"/>
    </row>
    <row r="288" ht="12">
      <c r="D288" s="334"/>
    </row>
    <row r="289" ht="12">
      <c r="D289" s="334"/>
    </row>
    <row r="290" ht="12">
      <c r="D290" s="334"/>
    </row>
    <row r="291" ht="12">
      <c r="D291" s="334"/>
    </row>
    <row r="292" ht="12">
      <c r="D292" s="334"/>
    </row>
    <row r="293" ht="12">
      <c r="D293" s="334"/>
    </row>
    <row r="294" ht="12">
      <c r="D294" s="334"/>
    </row>
    <row r="295" ht="12">
      <c r="D295" s="334"/>
    </row>
    <row r="296" ht="12">
      <c r="D296" s="334"/>
    </row>
    <row r="297" ht="12">
      <c r="D297" s="334"/>
    </row>
    <row r="298" ht="12">
      <c r="D298" s="334"/>
    </row>
    <row r="299" ht="12">
      <c r="D299" s="334"/>
    </row>
    <row r="300" ht="12">
      <c r="D300" s="334"/>
    </row>
    <row r="301" ht="12">
      <c r="D301" s="334"/>
    </row>
    <row r="302" ht="12">
      <c r="D302" s="334"/>
    </row>
    <row r="303" ht="12">
      <c r="D303" s="334"/>
    </row>
    <row r="304" ht="12">
      <c r="D304" s="334"/>
    </row>
    <row r="305" ht="12">
      <c r="D305" s="334"/>
    </row>
    <row r="306" ht="12">
      <c r="D306" s="334"/>
    </row>
    <row r="307" ht="12">
      <c r="D307" s="334"/>
    </row>
    <row r="308" ht="12">
      <c r="D308" s="334"/>
    </row>
    <row r="309" ht="12">
      <c r="D309" s="334"/>
    </row>
    <row r="310" ht="12">
      <c r="D310" s="334"/>
    </row>
    <row r="311" ht="12">
      <c r="D311" s="334"/>
    </row>
    <row r="312" ht="12">
      <c r="D312" s="334"/>
    </row>
    <row r="313" ht="12">
      <c r="D313" s="334"/>
    </row>
    <row r="314" ht="12">
      <c r="D314" s="334"/>
    </row>
    <row r="315" ht="12">
      <c r="D315" s="334"/>
    </row>
    <row r="316" ht="12">
      <c r="D316" s="334"/>
    </row>
    <row r="317" ht="12">
      <c r="D317" s="334"/>
    </row>
    <row r="318" ht="12">
      <c r="D318" s="334"/>
    </row>
    <row r="319" ht="12">
      <c r="D319" s="334"/>
    </row>
    <row r="320" ht="12">
      <c r="D320" s="334"/>
    </row>
    <row r="321" ht="12">
      <c r="D321" s="334"/>
    </row>
    <row r="322" ht="12">
      <c r="D322" s="334"/>
    </row>
    <row r="323" ht="12">
      <c r="D323" s="334"/>
    </row>
    <row r="324" ht="12">
      <c r="D324" s="334"/>
    </row>
    <row r="325" ht="12">
      <c r="D325" s="334"/>
    </row>
    <row r="326" ht="12">
      <c r="D326" s="334"/>
    </row>
    <row r="327" ht="12">
      <c r="D327" s="334"/>
    </row>
    <row r="328" ht="12">
      <c r="D328" s="334"/>
    </row>
    <row r="329" ht="12">
      <c r="D329" s="334"/>
    </row>
    <row r="330" ht="12">
      <c r="D330" s="334"/>
    </row>
    <row r="331" ht="12">
      <c r="D331" s="334"/>
    </row>
    <row r="332" ht="12">
      <c r="D332" s="334"/>
    </row>
    <row r="333" ht="12">
      <c r="D333" s="334"/>
    </row>
    <row r="334" ht="12">
      <c r="D334" s="334"/>
    </row>
    <row r="335" ht="12">
      <c r="D335" s="334"/>
    </row>
    <row r="336" ht="12">
      <c r="D336" s="334"/>
    </row>
    <row r="337" ht="12">
      <c r="D337" s="334"/>
    </row>
    <row r="338" ht="12">
      <c r="D338" s="334"/>
    </row>
    <row r="339" ht="12">
      <c r="D339" s="334"/>
    </row>
    <row r="340" ht="12">
      <c r="D340" s="334"/>
    </row>
    <row r="341" ht="12">
      <c r="D341" s="334"/>
    </row>
    <row r="342" ht="12">
      <c r="D342" s="334"/>
    </row>
    <row r="343" ht="12">
      <c r="D343" s="334"/>
    </row>
    <row r="344" ht="12">
      <c r="D344" s="334"/>
    </row>
    <row r="345" ht="12">
      <c r="D345" s="334"/>
    </row>
    <row r="346" ht="12">
      <c r="D346" s="334"/>
    </row>
    <row r="347" ht="12">
      <c r="D347" s="334"/>
    </row>
    <row r="348" ht="12">
      <c r="D348" s="334"/>
    </row>
    <row r="349" ht="12">
      <c r="D349" s="334"/>
    </row>
    <row r="350" ht="12">
      <c r="D350" s="334"/>
    </row>
    <row r="351" ht="12">
      <c r="D351" s="334"/>
    </row>
    <row r="352" ht="12">
      <c r="D352" s="334"/>
    </row>
    <row r="353" ht="12">
      <c r="D353" s="334"/>
    </row>
    <row r="354" ht="12">
      <c r="D354" s="334"/>
    </row>
    <row r="355" ht="12">
      <c r="D355" s="334"/>
    </row>
    <row r="356" ht="12">
      <c r="D356" s="334"/>
    </row>
    <row r="357" ht="12">
      <c r="D357" s="334"/>
    </row>
    <row r="358" ht="12">
      <c r="D358" s="334"/>
    </row>
    <row r="359" ht="12">
      <c r="D359" s="334"/>
    </row>
    <row r="360" ht="12">
      <c r="D360" s="334"/>
    </row>
    <row r="361" ht="12">
      <c r="D361" s="334"/>
    </row>
    <row r="362" ht="12">
      <c r="D362" s="334"/>
    </row>
    <row r="363" ht="12">
      <c r="D363" s="334"/>
    </row>
    <row r="364" ht="12">
      <c r="D364" s="334"/>
    </row>
    <row r="365" ht="12">
      <c r="D365" s="334"/>
    </row>
    <row r="366" ht="12">
      <c r="D366" s="334"/>
    </row>
    <row r="367" ht="12">
      <c r="D367" s="334"/>
    </row>
    <row r="368" ht="12">
      <c r="D368" s="334"/>
    </row>
    <row r="369" ht="12">
      <c r="D369" s="334"/>
    </row>
    <row r="370" ht="12">
      <c r="D370" s="334"/>
    </row>
    <row r="371" ht="12">
      <c r="D371" s="334"/>
    </row>
    <row r="372" ht="12">
      <c r="D372" s="334"/>
    </row>
    <row r="373" ht="12">
      <c r="D373" s="334"/>
    </row>
    <row r="374" ht="12">
      <c r="D374" s="334"/>
    </row>
    <row r="375" ht="12">
      <c r="D375" s="334"/>
    </row>
    <row r="376" ht="12">
      <c r="D376" s="334"/>
    </row>
    <row r="377" ht="12">
      <c r="D377" s="334"/>
    </row>
    <row r="378" ht="12">
      <c r="D378" s="334"/>
    </row>
    <row r="379" ht="12">
      <c r="D379" s="334"/>
    </row>
    <row r="380" ht="12">
      <c r="D380" s="334"/>
    </row>
    <row r="381" ht="12">
      <c r="D381" s="334"/>
    </row>
    <row r="382" ht="12">
      <c r="D382" s="334"/>
    </row>
    <row r="383" ht="12">
      <c r="D383" s="334"/>
    </row>
    <row r="384" ht="12">
      <c r="D384" s="334"/>
    </row>
    <row r="385" ht="12">
      <c r="D385" s="334"/>
    </row>
    <row r="386" ht="12">
      <c r="D386" s="334"/>
    </row>
    <row r="387" ht="12">
      <c r="D387" s="334"/>
    </row>
    <row r="388" ht="12">
      <c r="D388" s="334"/>
    </row>
    <row r="389" ht="12">
      <c r="D389" s="334"/>
    </row>
    <row r="390" ht="12">
      <c r="D390" s="334"/>
    </row>
    <row r="391" ht="12">
      <c r="D391" s="334"/>
    </row>
    <row r="392" ht="12">
      <c r="D392" s="334"/>
    </row>
    <row r="393" ht="12">
      <c r="D393" s="334"/>
    </row>
    <row r="394" ht="12">
      <c r="D394" s="334"/>
    </row>
    <row r="395" ht="12">
      <c r="D395" s="334"/>
    </row>
    <row r="396" ht="12">
      <c r="D396" s="334"/>
    </row>
    <row r="397" ht="12">
      <c r="D397" s="334"/>
    </row>
    <row r="398" ht="12">
      <c r="D398" s="334"/>
    </row>
    <row r="399" ht="12">
      <c r="D399" s="334"/>
    </row>
    <row r="400" ht="12">
      <c r="D400" s="334"/>
    </row>
    <row r="401" ht="12">
      <c r="D401" s="334"/>
    </row>
    <row r="402" ht="12">
      <c r="D402" s="334"/>
    </row>
    <row r="403" ht="12">
      <c r="D403" s="334"/>
    </row>
    <row r="404" ht="12">
      <c r="D404" s="334"/>
    </row>
    <row r="405" ht="12">
      <c r="D405" s="334"/>
    </row>
    <row r="406" ht="12">
      <c r="D406" s="334"/>
    </row>
    <row r="407" ht="12">
      <c r="D407" s="334"/>
    </row>
    <row r="408" ht="12">
      <c r="D408" s="334"/>
    </row>
    <row r="409" ht="12">
      <c r="D409" s="334"/>
    </row>
    <row r="410" ht="12">
      <c r="D410" s="334"/>
    </row>
    <row r="411" ht="12">
      <c r="D411" s="334"/>
    </row>
    <row r="412" ht="12">
      <c r="D412" s="334"/>
    </row>
    <row r="413" ht="12">
      <c r="D413" s="334"/>
    </row>
    <row r="414" ht="12">
      <c r="D414" s="334"/>
    </row>
    <row r="415" ht="12">
      <c r="D415" s="334"/>
    </row>
    <row r="416" ht="12">
      <c r="D416" s="334"/>
    </row>
    <row r="417" ht="12">
      <c r="D417" s="334"/>
    </row>
    <row r="418" ht="12">
      <c r="D418" s="334"/>
    </row>
    <row r="419" ht="12">
      <c r="D419" s="334"/>
    </row>
    <row r="420" ht="12">
      <c r="D420" s="334"/>
    </row>
    <row r="421" ht="12">
      <c r="D421" s="334"/>
    </row>
    <row r="422" ht="12">
      <c r="D422" s="334"/>
    </row>
    <row r="423" ht="12">
      <c r="D423" s="334"/>
    </row>
    <row r="424" ht="12">
      <c r="D424" s="334"/>
    </row>
    <row r="425" ht="12">
      <c r="D425" s="334"/>
    </row>
    <row r="426" ht="12">
      <c r="D426" s="334"/>
    </row>
    <row r="427" ht="12">
      <c r="D427" s="334"/>
    </row>
    <row r="428" ht="12">
      <c r="D428" s="334"/>
    </row>
    <row r="429" ht="12">
      <c r="D429" s="334"/>
    </row>
    <row r="430" ht="12">
      <c r="D430" s="334"/>
    </row>
    <row r="431" ht="12">
      <c r="D431" s="334"/>
    </row>
    <row r="432" ht="12">
      <c r="D432" s="334"/>
    </row>
    <row r="433" ht="12">
      <c r="D433" s="334"/>
    </row>
    <row r="434" ht="12">
      <c r="D434" s="334"/>
    </row>
    <row r="435" ht="12">
      <c r="D435" s="334"/>
    </row>
    <row r="436" ht="12">
      <c r="D436" s="334"/>
    </row>
    <row r="437" ht="12">
      <c r="D437" s="334"/>
    </row>
    <row r="438" ht="12">
      <c r="D438" s="334"/>
    </row>
    <row r="439" ht="12">
      <c r="D439" s="334"/>
    </row>
    <row r="440" ht="12">
      <c r="D440" s="334"/>
    </row>
    <row r="441" ht="12">
      <c r="D441" s="334"/>
    </row>
    <row r="442" ht="12">
      <c r="D442" s="334"/>
    </row>
    <row r="443" ht="12">
      <c r="D443" s="334"/>
    </row>
    <row r="444" ht="12">
      <c r="D444" s="334"/>
    </row>
    <row r="445" ht="12">
      <c r="D445" s="334"/>
    </row>
    <row r="446" ht="12">
      <c r="D446" s="334"/>
    </row>
    <row r="447" ht="12">
      <c r="D447" s="334"/>
    </row>
    <row r="448" ht="12">
      <c r="D448" s="334"/>
    </row>
    <row r="449" ht="12">
      <c r="D449" s="334"/>
    </row>
    <row r="450" ht="12">
      <c r="D450" s="334"/>
    </row>
    <row r="451" ht="12">
      <c r="D451" s="334"/>
    </row>
    <row r="452" ht="12">
      <c r="D452" s="334"/>
    </row>
    <row r="453" ht="12">
      <c r="D453" s="334"/>
    </row>
    <row r="454" ht="12">
      <c r="D454" s="334"/>
    </row>
    <row r="455" ht="12">
      <c r="D455" s="334"/>
    </row>
    <row r="456" ht="12">
      <c r="D456" s="334"/>
    </row>
    <row r="457" ht="12">
      <c r="D457" s="334"/>
    </row>
    <row r="458" ht="12">
      <c r="D458" s="334"/>
    </row>
    <row r="459" ht="12">
      <c r="D459" s="334"/>
    </row>
    <row r="460" ht="12">
      <c r="D460" s="334"/>
    </row>
    <row r="461" ht="12">
      <c r="D461" s="334"/>
    </row>
    <row r="462" ht="12">
      <c r="D462" s="334"/>
    </row>
    <row r="463" ht="12">
      <c r="D463" s="334"/>
    </row>
    <row r="464" ht="12">
      <c r="D464" s="334"/>
    </row>
    <row r="465" ht="12">
      <c r="D465" s="334"/>
    </row>
    <row r="466" ht="12">
      <c r="D466" s="334"/>
    </row>
    <row r="467" ht="12">
      <c r="D467" s="334"/>
    </row>
    <row r="468" ht="12">
      <c r="D468" s="334"/>
    </row>
    <row r="469" ht="12">
      <c r="D469" s="334"/>
    </row>
    <row r="470" ht="12">
      <c r="D470" s="334"/>
    </row>
    <row r="471" ht="12">
      <c r="D471" s="334"/>
    </row>
    <row r="472" ht="12">
      <c r="D472" s="334"/>
    </row>
    <row r="473" ht="12">
      <c r="D473" s="334"/>
    </row>
    <row r="474" ht="12">
      <c r="D474" s="334"/>
    </row>
    <row r="475" ht="12">
      <c r="D475" s="334"/>
    </row>
    <row r="476" ht="12">
      <c r="D476" s="334"/>
    </row>
    <row r="477" ht="12">
      <c r="D477" s="334"/>
    </row>
    <row r="478" ht="12">
      <c r="D478" s="334"/>
    </row>
    <row r="479" ht="12">
      <c r="D479" s="334"/>
    </row>
    <row r="480" ht="12">
      <c r="D480" s="334"/>
    </row>
    <row r="481" ht="12">
      <c r="D481" s="334"/>
    </row>
    <row r="482" ht="12">
      <c r="D482" s="334"/>
    </row>
    <row r="483" ht="12">
      <c r="D483" s="334"/>
    </row>
    <row r="484" ht="12">
      <c r="D484" s="334"/>
    </row>
    <row r="485" ht="12">
      <c r="D485" s="334"/>
    </row>
    <row r="486" ht="12">
      <c r="D486" s="334"/>
    </row>
    <row r="487" ht="12">
      <c r="D487" s="334"/>
    </row>
    <row r="488" ht="12">
      <c r="D488" s="334"/>
    </row>
    <row r="489" ht="12">
      <c r="D489" s="334"/>
    </row>
    <row r="490" ht="12">
      <c r="D490" s="334"/>
    </row>
    <row r="491" ht="12">
      <c r="D491" s="334"/>
    </row>
    <row r="492" ht="12">
      <c r="D492" s="334"/>
    </row>
    <row r="493" ht="12">
      <c r="D493" s="334"/>
    </row>
    <row r="494" ht="12">
      <c r="D494" s="334"/>
    </row>
    <row r="495" ht="12">
      <c r="D495" s="334"/>
    </row>
    <row r="496" ht="12">
      <c r="D496" s="334"/>
    </row>
    <row r="497" ht="12">
      <c r="D497" s="334"/>
    </row>
    <row r="498" ht="12">
      <c r="D498" s="334"/>
    </row>
    <row r="499" ht="12">
      <c r="D499" s="334"/>
    </row>
    <row r="500" ht="12">
      <c r="D500" s="334"/>
    </row>
    <row r="501" ht="12">
      <c r="D501" s="334"/>
    </row>
    <row r="502" ht="12">
      <c r="D502" s="334"/>
    </row>
    <row r="503" ht="12">
      <c r="D503" s="334"/>
    </row>
    <row r="504" ht="12">
      <c r="D504" s="334"/>
    </row>
    <row r="505" ht="12">
      <c r="D505" s="334"/>
    </row>
    <row r="506" ht="12">
      <c r="D506" s="334"/>
    </row>
    <row r="507" ht="12">
      <c r="D507" s="334"/>
    </row>
    <row r="508" ht="12">
      <c r="D508" s="334"/>
    </row>
    <row r="509" ht="12">
      <c r="D509" s="334"/>
    </row>
    <row r="510" ht="12">
      <c r="D510" s="334"/>
    </row>
    <row r="511" ht="12">
      <c r="D511" s="334"/>
    </row>
    <row r="512" ht="12">
      <c r="D512" s="334"/>
    </row>
    <row r="513" ht="12">
      <c r="D513" s="334"/>
    </row>
    <row r="514" ht="12">
      <c r="D514" s="334"/>
    </row>
    <row r="515" ht="12">
      <c r="D515" s="334"/>
    </row>
    <row r="516" ht="12">
      <c r="D516" s="334"/>
    </row>
    <row r="517" ht="12">
      <c r="D517" s="334"/>
    </row>
    <row r="518" ht="12">
      <c r="D518" s="334"/>
    </row>
    <row r="519" ht="12">
      <c r="D519" s="334"/>
    </row>
    <row r="520" ht="12">
      <c r="D520" s="334"/>
    </row>
    <row r="521" ht="12">
      <c r="D521" s="334"/>
    </row>
    <row r="522" ht="12">
      <c r="D522" s="334"/>
    </row>
    <row r="523" ht="12">
      <c r="D523" s="334"/>
    </row>
    <row r="524" ht="12">
      <c r="D524" s="334"/>
    </row>
    <row r="525" ht="12">
      <c r="D525" s="334"/>
    </row>
    <row r="526" ht="12">
      <c r="D526" s="334"/>
    </row>
    <row r="527" ht="12">
      <c r="D527" s="334"/>
    </row>
    <row r="528" ht="12">
      <c r="D528" s="334"/>
    </row>
    <row r="529" ht="12">
      <c r="D529" s="334"/>
    </row>
    <row r="530" ht="12">
      <c r="D530" s="334"/>
    </row>
    <row r="531" ht="12">
      <c r="D531" s="334"/>
    </row>
    <row r="532" ht="12">
      <c r="D532" s="334"/>
    </row>
    <row r="533" ht="12">
      <c r="D533" s="334"/>
    </row>
    <row r="534" ht="12">
      <c r="D534" s="334"/>
    </row>
    <row r="535" ht="12">
      <c r="D535" s="334"/>
    </row>
    <row r="536" ht="12">
      <c r="D536" s="334"/>
    </row>
    <row r="537" ht="12">
      <c r="D537" s="334"/>
    </row>
    <row r="538" ht="12">
      <c r="D538" s="334"/>
    </row>
    <row r="539" ht="12">
      <c r="D539" s="334"/>
    </row>
    <row r="540" ht="12">
      <c r="D540" s="334"/>
    </row>
    <row r="541" ht="12">
      <c r="D541" s="334"/>
    </row>
    <row r="542" ht="12">
      <c r="D542" s="334"/>
    </row>
    <row r="543" ht="12">
      <c r="D543" s="334"/>
    </row>
    <row r="544" ht="12">
      <c r="D544" s="334"/>
    </row>
    <row r="545" ht="12">
      <c r="D545" s="334"/>
    </row>
    <row r="546" ht="12">
      <c r="D546" s="334"/>
    </row>
    <row r="547" ht="12">
      <c r="D547" s="334"/>
    </row>
    <row r="548" ht="12">
      <c r="D548" s="334"/>
    </row>
    <row r="549" ht="12">
      <c r="D549" s="334"/>
    </row>
    <row r="550" ht="12">
      <c r="D550" s="334"/>
    </row>
    <row r="551" ht="12">
      <c r="D551" s="334"/>
    </row>
    <row r="552" ht="12">
      <c r="D552" s="334"/>
    </row>
    <row r="553" ht="12">
      <c r="D553" s="334"/>
    </row>
    <row r="554" ht="12">
      <c r="D554" s="334"/>
    </row>
    <row r="555" ht="12">
      <c r="D555" s="334"/>
    </row>
    <row r="556" ht="12">
      <c r="D556" s="334"/>
    </row>
    <row r="557" ht="12">
      <c r="D557" s="334"/>
    </row>
    <row r="558" ht="12">
      <c r="D558" s="334"/>
    </row>
    <row r="559" ht="12">
      <c r="D559" s="334"/>
    </row>
    <row r="560" ht="12">
      <c r="D560" s="334"/>
    </row>
    <row r="561" ht="12">
      <c r="D561" s="334"/>
    </row>
    <row r="562" ht="12">
      <c r="D562" s="334"/>
    </row>
    <row r="563" ht="12">
      <c r="D563" s="334"/>
    </row>
    <row r="564" ht="12">
      <c r="D564" s="334"/>
    </row>
    <row r="565" ht="12">
      <c r="D565" s="334"/>
    </row>
    <row r="566" ht="12">
      <c r="D566" s="334"/>
    </row>
    <row r="567" ht="12">
      <c r="D567" s="334"/>
    </row>
    <row r="568" ht="12">
      <c r="D568" s="334"/>
    </row>
    <row r="569" ht="12">
      <c r="D569" s="334"/>
    </row>
    <row r="570" ht="12">
      <c r="D570" s="334"/>
    </row>
    <row r="571" ht="12">
      <c r="D571" s="334"/>
    </row>
    <row r="572" ht="12">
      <c r="D572" s="334"/>
    </row>
    <row r="573" ht="12">
      <c r="D573" s="334"/>
    </row>
    <row r="574" ht="12">
      <c r="D574" s="334"/>
    </row>
    <row r="575" ht="12">
      <c r="D575" s="334"/>
    </row>
    <row r="576" ht="12">
      <c r="D576" s="334"/>
    </row>
    <row r="577" ht="12">
      <c r="D577" s="334"/>
    </row>
    <row r="578" ht="12">
      <c r="D578" s="334"/>
    </row>
    <row r="579" ht="12">
      <c r="D579" s="334"/>
    </row>
    <row r="580" ht="12">
      <c r="D580" s="334"/>
    </row>
    <row r="581" ht="12">
      <c r="D581" s="334"/>
    </row>
    <row r="582" ht="12">
      <c r="D582" s="334"/>
    </row>
    <row r="583" ht="12">
      <c r="D583" s="334"/>
    </row>
    <row r="584" ht="12">
      <c r="D584" s="334"/>
    </row>
    <row r="585" ht="12">
      <c r="D585" s="334"/>
    </row>
    <row r="586" ht="12">
      <c r="D586" s="334"/>
    </row>
    <row r="587" ht="12">
      <c r="D587" s="334"/>
    </row>
    <row r="588" ht="12">
      <c r="D588" s="334"/>
    </row>
    <row r="589" ht="12">
      <c r="D589" s="334"/>
    </row>
    <row r="590" ht="12">
      <c r="D590" s="334"/>
    </row>
    <row r="591" ht="12">
      <c r="D591" s="334"/>
    </row>
    <row r="592" ht="12">
      <c r="D592" s="334"/>
    </row>
    <row r="593" ht="12">
      <c r="D593" s="334"/>
    </row>
    <row r="594" ht="12">
      <c r="D594" s="334"/>
    </row>
    <row r="595" ht="12">
      <c r="D595" s="334"/>
    </row>
    <row r="596" ht="12">
      <c r="D596" s="334"/>
    </row>
    <row r="597" ht="12">
      <c r="D597" s="334"/>
    </row>
    <row r="598" ht="12">
      <c r="D598" s="334"/>
    </row>
    <row r="599" ht="12">
      <c r="D599" s="334"/>
    </row>
    <row r="600" ht="12">
      <c r="D600" s="334"/>
    </row>
    <row r="601" ht="12">
      <c r="D601" s="334"/>
    </row>
    <row r="602" ht="12">
      <c r="D602" s="334"/>
    </row>
    <row r="603" ht="12">
      <c r="D603" s="334"/>
    </row>
    <row r="604" ht="12">
      <c r="D604" s="334"/>
    </row>
    <row r="605" ht="12">
      <c r="D605" s="334"/>
    </row>
    <row r="606" ht="12">
      <c r="D606" s="334"/>
    </row>
    <row r="607" ht="12">
      <c r="D607" s="334"/>
    </row>
    <row r="608" ht="12">
      <c r="D608" s="334"/>
    </row>
    <row r="609" ht="12">
      <c r="D609" s="334"/>
    </row>
    <row r="610" ht="12">
      <c r="D610" s="334"/>
    </row>
    <row r="611" ht="12">
      <c r="D611" s="334"/>
    </row>
    <row r="612" ht="12">
      <c r="D612" s="334"/>
    </row>
    <row r="613" ht="12">
      <c r="D613" s="334"/>
    </row>
    <row r="614" ht="12">
      <c r="D614" s="334"/>
    </row>
    <row r="615" ht="12">
      <c r="D615" s="334"/>
    </row>
    <row r="616" ht="12">
      <c r="D616" s="334"/>
    </row>
    <row r="617" ht="12">
      <c r="D617" s="334"/>
    </row>
    <row r="618" ht="12">
      <c r="D618" s="334"/>
    </row>
    <row r="619" ht="12">
      <c r="D619" s="334"/>
    </row>
    <row r="620" ht="12">
      <c r="D620" s="334"/>
    </row>
    <row r="621" ht="12">
      <c r="D621" s="334"/>
    </row>
    <row r="622" ht="12">
      <c r="D622" s="334"/>
    </row>
    <row r="623" ht="12">
      <c r="D623" s="334"/>
    </row>
    <row r="624" ht="12">
      <c r="D624" s="334"/>
    </row>
    <row r="625" ht="12">
      <c r="D625" s="334"/>
    </row>
    <row r="626" ht="12">
      <c r="D626" s="334"/>
    </row>
    <row r="627" ht="12">
      <c r="D627" s="334"/>
    </row>
    <row r="628" ht="12">
      <c r="D628" s="334"/>
    </row>
    <row r="629" ht="12">
      <c r="D629" s="334"/>
    </row>
    <row r="630" ht="12">
      <c r="D630" s="334"/>
    </row>
    <row r="631" ht="12">
      <c r="D631" s="334"/>
    </row>
    <row r="632" ht="12">
      <c r="D632" s="334"/>
    </row>
    <row r="633" ht="12">
      <c r="D633" s="334"/>
    </row>
    <row r="634" ht="12">
      <c r="D634" s="334"/>
    </row>
    <row r="635" ht="12">
      <c r="D635" s="334"/>
    </row>
    <row r="636" ht="12">
      <c r="D636" s="334"/>
    </row>
    <row r="637" ht="12">
      <c r="D637" s="334"/>
    </row>
    <row r="638" ht="12">
      <c r="D638" s="334"/>
    </row>
    <row r="639" ht="12">
      <c r="D639" s="334"/>
    </row>
    <row r="640" ht="12">
      <c r="D640" s="334"/>
    </row>
    <row r="641" ht="12">
      <c r="D641" s="334"/>
    </row>
    <row r="642" ht="12">
      <c r="D642" s="334"/>
    </row>
    <row r="643" ht="12">
      <c r="D643" s="334"/>
    </row>
    <row r="644" ht="12">
      <c r="D644" s="334"/>
    </row>
    <row r="645" ht="12">
      <c r="D645" s="334"/>
    </row>
    <row r="646" ht="12">
      <c r="D646" s="334"/>
    </row>
    <row r="647" ht="12">
      <c r="D647" s="334"/>
    </row>
    <row r="648" ht="12">
      <c r="D648" s="334"/>
    </row>
    <row r="649" ht="12">
      <c r="D649" s="334"/>
    </row>
    <row r="650" ht="12">
      <c r="D650" s="334"/>
    </row>
    <row r="651" ht="12">
      <c r="D651" s="334"/>
    </row>
    <row r="652" ht="12">
      <c r="D652" s="334"/>
    </row>
    <row r="653" ht="12">
      <c r="D653" s="334"/>
    </row>
    <row r="654" ht="12">
      <c r="D654" s="334"/>
    </row>
    <row r="655" ht="12">
      <c r="D655" s="334"/>
    </row>
    <row r="656" ht="12">
      <c r="D656" s="334"/>
    </row>
    <row r="657" ht="12">
      <c r="D657" s="334"/>
    </row>
    <row r="658" ht="12">
      <c r="D658" s="334"/>
    </row>
    <row r="659" ht="12">
      <c r="D659" s="334"/>
    </row>
    <row r="660" ht="12">
      <c r="D660" s="334"/>
    </row>
    <row r="661" ht="12">
      <c r="D661" s="334"/>
    </row>
    <row r="662" ht="12">
      <c r="D662" s="334"/>
    </row>
    <row r="663" ht="12">
      <c r="D663" s="334"/>
    </row>
    <row r="664" ht="12">
      <c r="D664" s="334"/>
    </row>
    <row r="665" ht="12">
      <c r="D665" s="334"/>
    </row>
    <row r="666" ht="12">
      <c r="D666" s="334"/>
    </row>
    <row r="667" ht="12">
      <c r="D667" s="334"/>
    </row>
    <row r="668" ht="12">
      <c r="D668" s="334"/>
    </row>
    <row r="669" ht="12">
      <c r="D669" s="334"/>
    </row>
    <row r="670" ht="12">
      <c r="D670" s="334"/>
    </row>
    <row r="671" ht="12">
      <c r="D671" s="334"/>
    </row>
    <row r="672" ht="12">
      <c r="D672" s="334"/>
    </row>
    <row r="673" ht="12">
      <c r="D673" s="334"/>
    </row>
    <row r="674" ht="12">
      <c r="D674" s="334"/>
    </row>
    <row r="675" ht="12">
      <c r="D675" s="334"/>
    </row>
    <row r="676" ht="12">
      <c r="D676" s="334"/>
    </row>
    <row r="677" ht="12">
      <c r="D677" s="334"/>
    </row>
    <row r="678" ht="12">
      <c r="D678" s="334"/>
    </row>
    <row r="679" ht="12">
      <c r="D679" s="334"/>
    </row>
    <row r="680" ht="12">
      <c r="D680" s="334"/>
    </row>
    <row r="681" ht="12">
      <c r="D681" s="334"/>
    </row>
    <row r="682" ht="12">
      <c r="D682" s="334"/>
    </row>
    <row r="683" ht="12">
      <c r="D683" s="334"/>
    </row>
    <row r="684" ht="12">
      <c r="D684" s="334"/>
    </row>
    <row r="685" ht="12">
      <c r="D685" s="334"/>
    </row>
    <row r="686" ht="12">
      <c r="D686" s="334"/>
    </row>
    <row r="687" ht="12">
      <c r="D687" s="334"/>
    </row>
    <row r="688" ht="12">
      <c r="D688" s="334"/>
    </row>
    <row r="689" ht="12">
      <c r="D689" s="334"/>
    </row>
    <row r="690" ht="12">
      <c r="D690" s="334"/>
    </row>
    <row r="691" ht="12">
      <c r="D691" s="334"/>
    </row>
    <row r="692" ht="12">
      <c r="D692" s="334"/>
    </row>
    <row r="693" ht="12">
      <c r="D693" s="334"/>
    </row>
    <row r="694" ht="12">
      <c r="D694" s="334"/>
    </row>
    <row r="695" ht="12">
      <c r="D695" s="334"/>
    </row>
    <row r="696" ht="12">
      <c r="D696" s="334"/>
    </row>
    <row r="697" ht="12">
      <c r="D697" s="334"/>
    </row>
    <row r="698" ht="12">
      <c r="D698" s="334"/>
    </row>
    <row r="699" ht="12">
      <c r="D699" s="334"/>
    </row>
    <row r="700" ht="12">
      <c r="D700" s="334"/>
    </row>
    <row r="701" ht="12">
      <c r="D701" s="334"/>
    </row>
    <row r="702" ht="12">
      <c r="D702" s="334"/>
    </row>
    <row r="703" ht="12">
      <c r="D703" s="334"/>
    </row>
    <row r="704" ht="12">
      <c r="D704" s="334"/>
    </row>
    <row r="705" ht="12">
      <c r="D705" s="334"/>
    </row>
    <row r="706" ht="12">
      <c r="D706" s="334"/>
    </row>
    <row r="707" ht="12">
      <c r="D707" s="334"/>
    </row>
    <row r="708" ht="12">
      <c r="D708" s="334"/>
    </row>
    <row r="709" ht="12">
      <c r="D709" s="334"/>
    </row>
    <row r="710" ht="12">
      <c r="D710" s="334"/>
    </row>
    <row r="711" ht="12">
      <c r="D711" s="334"/>
    </row>
    <row r="712" ht="12">
      <c r="D712" s="334"/>
    </row>
    <row r="713" ht="12">
      <c r="D713" s="334"/>
    </row>
    <row r="714" ht="12">
      <c r="D714" s="334"/>
    </row>
    <row r="715" ht="12">
      <c r="D715" s="334"/>
    </row>
    <row r="716" ht="12">
      <c r="D716" s="334"/>
    </row>
    <row r="717" ht="12">
      <c r="D717" s="334"/>
    </row>
    <row r="718" ht="12">
      <c r="D718" s="334"/>
    </row>
    <row r="719" ht="12">
      <c r="D719" s="334"/>
    </row>
    <row r="720" ht="12">
      <c r="D720" s="334"/>
    </row>
    <row r="721" ht="12">
      <c r="D721" s="334"/>
    </row>
    <row r="722" ht="12">
      <c r="D722" s="334"/>
    </row>
    <row r="723" ht="12">
      <c r="D723" s="334"/>
    </row>
    <row r="724" ht="12">
      <c r="D724" s="334"/>
    </row>
    <row r="725" ht="12">
      <c r="D725" s="334"/>
    </row>
    <row r="726" ht="12">
      <c r="D726" s="334"/>
    </row>
    <row r="727" ht="12">
      <c r="D727" s="334"/>
    </row>
    <row r="728" ht="12">
      <c r="D728" s="334"/>
    </row>
    <row r="729" ht="12">
      <c r="D729" s="334"/>
    </row>
    <row r="730" ht="12">
      <c r="D730" s="334"/>
    </row>
    <row r="731" ht="12">
      <c r="D731" s="334"/>
    </row>
    <row r="732" ht="12">
      <c r="D732" s="334"/>
    </row>
    <row r="733" ht="12">
      <c r="D733" s="334"/>
    </row>
    <row r="734" ht="12">
      <c r="D734" s="334"/>
    </row>
    <row r="735" ht="12">
      <c r="D735" s="334"/>
    </row>
    <row r="736" ht="12">
      <c r="D736" s="334"/>
    </row>
    <row r="737" ht="12">
      <c r="D737" s="334"/>
    </row>
    <row r="738" ht="12">
      <c r="D738" s="334"/>
    </row>
    <row r="739" ht="12">
      <c r="D739" s="334"/>
    </row>
    <row r="740" ht="12">
      <c r="D740" s="334"/>
    </row>
    <row r="741" ht="12">
      <c r="D741" s="334"/>
    </row>
    <row r="742" ht="12">
      <c r="D742" s="334"/>
    </row>
    <row r="743" ht="12">
      <c r="D743" s="334"/>
    </row>
    <row r="744" ht="12">
      <c r="D744" s="334"/>
    </row>
    <row r="745" ht="12">
      <c r="D745" s="334"/>
    </row>
    <row r="746" ht="12">
      <c r="D746" s="334"/>
    </row>
    <row r="747" ht="12">
      <c r="D747" s="334"/>
    </row>
    <row r="748" ht="12">
      <c r="D748" s="334"/>
    </row>
    <row r="749" ht="12">
      <c r="D749" s="334"/>
    </row>
    <row r="750" ht="12">
      <c r="D750" s="334"/>
    </row>
    <row r="751" ht="12">
      <c r="D751" s="334"/>
    </row>
    <row r="752" ht="12">
      <c r="D752" s="334"/>
    </row>
    <row r="753" ht="12">
      <c r="D753" s="334"/>
    </row>
    <row r="754" ht="12">
      <c r="D754" s="334"/>
    </row>
    <row r="755" ht="12">
      <c r="D755" s="334"/>
    </row>
    <row r="756" ht="12">
      <c r="D756" s="334"/>
    </row>
    <row r="757" ht="12">
      <c r="D757" s="334"/>
    </row>
    <row r="758" ht="12">
      <c r="D758" s="334"/>
    </row>
    <row r="759" ht="12">
      <c r="D759" s="334"/>
    </row>
    <row r="760" ht="12">
      <c r="D760" s="334"/>
    </row>
    <row r="761" ht="12">
      <c r="D761" s="334"/>
    </row>
    <row r="762" ht="12">
      <c r="D762" s="334"/>
    </row>
    <row r="763" ht="12">
      <c r="D763" s="334"/>
    </row>
    <row r="764" ht="12">
      <c r="D764" s="334"/>
    </row>
    <row r="765" ht="12">
      <c r="D765" s="334"/>
    </row>
    <row r="766" ht="12">
      <c r="D766" s="334"/>
    </row>
    <row r="767" ht="12">
      <c r="D767" s="334"/>
    </row>
    <row r="768" ht="12">
      <c r="D768" s="334"/>
    </row>
    <row r="769" ht="12">
      <c r="D769" s="334"/>
    </row>
    <row r="770" ht="12">
      <c r="D770" s="334"/>
    </row>
    <row r="771" ht="12">
      <c r="D771" s="334"/>
    </row>
    <row r="772" ht="12">
      <c r="D772" s="334"/>
    </row>
    <row r="773" ht="12">
      <c r="D773" s="334"/>
    </row>
    <row r="774" ht="12">
      <c r="D774" s="334"/>
    </row>
    <row r="775" ht="12">
      <c r="D775" s="334"/>
    </row>
    <row r="776" ht="12">
      <c r="D776" s="334"/>
    </row>
    <row r="777" ht="12">
      <c r="D777" s="334"/>
    </row>
    <row r="778" ht="12">
      <c r="D778" s="334"/>
    </row>
    <row r="779" ht="12">
      <c r="D779" s="334"/>
    </row>
    <row r="780" ht="12">
      <c r="D780" s="334"/>
    </row>
    <row r="781" ht="12">
      <c r="D781" s="334"/>
    </row>
    <row r="782" ht="12">
      <c r="D782" s="334"/>
    </row>
    <row r="783" ht="12">
      <c r="D783" s="334"/>
    </row>
    <row r="784" ht="12">
      <c r="D784" s="334"/>
    </row>
    <row r="785" ht="12">
      <c r="D785" s="334"/>
    </row>
    <row r="786" ht="12">
      <c r="D786" s="334"/>
    </row>
    <row r="787" ht="12">
      <c r="D787" s="334"/>
    </row>
    <row r="788" ht="12">
      <c r="D788" s="334"/>
    </row>
    <row r="789" ht="12">
      <c r="D789" s="334"/>
    </row>
    <row r="790" ht="12">
      <c r="D790" s="334"/>
    </row>
    <row r="791" ht="12">
      <c r="D791" s="334"/>
    </row>
    <row r="792" ht="12">
      <c r="D792" s="334"/>
    </row>
    <row r="793" ht="12">
      <c r="D793" s="334"/>
    </row>
    <row r="794" ht="12">
      <c r="D794" s="334"/>
    </row>
    <row r="795" ht="12">
      <c r="D795" s="334"/>
    </row>
    <row r="796" ht="12">
      <c r="D796" s="334"/>
    </row>
    <row r="797" ht="12">
      <c r="D797" s="334"/>
    </row>
    <row r="798" ht="12">
      <c r="D798" s="334"/>
    </row>
    <row r="799" ht="12">
      <c r="D799" s="334"/>
    </row>
    <row r="800" ht="12">
      <c r="D800" s="334"/>
    </row>
    <row r="801" ht="12">
      <c r="D801" s="334"/>
    </row>
    <row r="802" ht="12">
      <c r="D802" s="334"/>
    </row>
    <row r="803" ht="12">
      <c r="D803" s="334"/>
    </row>
    <row r="804" ht="12">
      <c r="D804" s="334"/>
    </row>
    <row r="805" ht="12">
      <c r="D805" s="334"/>
    </row>
    <row r="806" ht="12">
      <c r="D806" s="334"/>
    </row>
    <row r="807" ht="12">
      <c r="D807" s="334"/>
    </row>
    <row r="808" ht="12">
      <c r="D808" s="334"/>
    </row>
    <row r="809" ht="12">
      <c r="D809" s="334"/>
    </row>
    <row r="810" ht="12">
      <c r="D810" s="334"/>
    </row>
    <row r="811" ht="12">
      <c r="D811" s="334"/>
    </row>
    <row r="812" ht="12">
      <c r="D812" s="334"/>
    </row>
    <row r="813" ht="12">
      <c r="D813" s="334"/>
    </row>
    <row r="814" ht="12">
      <c r="D814" s="334"/>
    </row>
    <row r="815" ht="12">
      <c r="D815" s="334"/>
    </row>
    <row r="816" ht="12">
      <c r="D816" s="334"/>
    </row>
    <row r="817" ht="12">
      <c r="D817" s="334"/>
    </row>
    <row r="818" ht="12">
      <c r="D818" s="334"/>
    </row>
    <row r="819" ht="12">
      <c r="D819" s="334"/>
    </row>
    <row r="820" ht="12">
      <c r="D820" s="334"/>
    </row>
    <row r="821" ht="12">
      <c r="D821" s="334"/>
    </row>
    <row r="822" ht="12">
      <c r="D822" s="334"/>
    </row>
    <row r="823" ht="12">
      <c r="D823" s="334"/>
    </row>
    <row r="824" ht="12">
      <c r="D824" s="334"/>
    </row>
    <row r="825" ht="12">
      <c r="D825" s="334"/>
    </row>
    <row r="826" ht="12">
      <c r="D826" s="334"/>
    </row>
    <row r="827" ht="12">
      <c r="D827" s="334"/>
    </row>
    <row r="828" ht="12">
      <c r="D828" s="334"/>
    </row>
    <row r="829" ht="12">
      <c r="D829" s="334"/>
    </row>
    <row r="830" ht="12">
      <c r="D830" s="334"/>
    </row>
    <row r="831" ht="12">
      <c r="D831" s="334"/>
    </row>
    <row r="832" ht="12">
      <c r="D832" s="334"/>
    </row>
    <row r="833" ht="12">
      <c r="D833" s="334"/>
    </row>
    <row r="834" ht="12">
      <c r="D834" s="334"/>
    </row>
    <row r="835" ht="12">
      <c r="D835" s="334"/>
    </row>
    <row r="836" ht="12">
      <c r="D836" s="334"/>
    </row>
    <row r="837" ht="12">
      <c r="D837" s="334"/>
    </row>
    <row r="838" ht="12">
      <c r="D838" s="334"/>
    </row>
    <row r="839" ht="12">
      <c r="D839" s="334"/>
    </row>
    <row r="840" ht="12">
      <c r="D840" s="334"/>
    </row>
    <row r="841" ht="12">
      <c r="D841" s="334"/>
    </row>
    <row r="842" ht="12">
      <c r="D842" s="334"/>
    </row>
    <row r="843" ht="12">
      <c r="D843" s="334"/>
    </row>
    <row r="844" ht="12">
      <c r="D844" s="334"/>
    </row>
    <row r="845" ht="12">
      <c r="D845" s="334"/>
    </row>
    <row r="846" ht="12">
      <c r="D846" s="334"/>
    </row>
    <row r="847" ht="12">
      <c r="D847" s="334"/>
    </row>
    <row r="848" ht="12">
      <c r="D848" s="334"/>
    </row>
    <row r="849" ht="12">
      <c r="D849" s="334"/>
    </row>
    <row r="850" ht="12">
      <c r="D850" s="334"/>
    </row>
    <row r="851" ht="12">
      <c r="D851" s="334"/>
    </row>
    <row r="852" ht="12">
      <c r="D852" s="334"/>
    </row>
    <row r="853" ht="12">
      <c r="D853" s="334"/>
    </row>
    <row r="854" ht="12">
      <c r="D854" s="334"/>
    </row>
    <row r="855" ht="12">
      <c r="D855" s="334"/>
    </row>
    <row r="856" ht="12">
      <c r="D856" s="334"/>
    </row>
    <row r="857" ht="12">
      <c r="D857" s="334"/>
    </row>
    <row r="858" ht="12">
      <c r="D858" s="334"/>
    </row>
    <row r="859" ht="12">
      <c r="D859" s="334"/>
    </row>
    <row r="860" ht="12">
      <c r="D860" s="334"/>
    </row>
    <row r="861" ht="12">
      <c r="D861" s="334"/>
    </row>
    <row r="862" ht="12">
      <c r="D862" s="334"/>
    </row>
    <row r="863" ht="12">
      <c r="D863" s="334"/>
    </row>
    <row r="864" ht="12">
      <c r="D864" s="334"/>
    </row>
    <row r="865" ht="12">
      <c r="D865" s="334"/>
    </row>
    <row r="866" ht="12">
      <c r="D866" s="334"/>
    </row>
    <row r="867" ht="12">
      <c r="D867" s="334"/>
    </row>
    <row r="868" ht="12">
      <c r="D868" s="334"/>
    </row>
    <row r="869" ht="12">
      <c r="D869" s="334"/>
    </row>
    <row r="870" ht="12">
      <c r="D870" s="334"/>
    </row>
    <row r="871" ht="12">
      <c r="D871" s="334"/>
    </row>
    <row r="872" ht="12">
      <c r="D872" s="334"/>
    </row>
    <row r="873" ht="12">
      <c r="D873" s="334"/>
    </row>
    <row r="874" ht="12">
      <c r="D874" s="334"/>
    </row>
    <row r="875" ht="12">
      <c r="D875" s="334"/>
    </row>
    <row r="876" ht="12">
      <c r="D876" s="334"/>
    </row>
    <row r="877" ht="12">
      <c r="D877" s="334"/>
    </row>
    <row r="878" ht="12">
      <c r="D878" s="334"/>
    </row>
    <row r="879" ht="12">
      <c r="D879" s="334"/>
    </row>
    <row r="880" ht="12">
      <c r="D880" s="334"/>
    </row>
    <row r="881" ht="12">
      <c r="D881" s="334"/>
    </row>
    <row r="882" ht="12">
      <c r="D882" s="334"/>
    </row>
    <row r="883" ht="12">
      <c r="D883" s="334"/>
    </row>
    <row r="884" ht="12">
      <c r="D884" s="334"/>
    </row>
    <row r="885" ht="12">
      <c r="D885" s="334"/>
    </row>
    <row r="886" ht="12">
      <c r="D886" s="334"/>
    </row>
    <row r="887" ht="12">
      <c r="D887" s="334"/>
    </row>
    <row r="888" ht="12">
      <c r="D888" s="334"/>
    </row>
    <row r="889" ht="12">
      <c r="D889" s="334"/>
    </row>
    <row r="890" ht="12">
      <c r="D890" s="334"/>
    </row>
    <row r="891" ht="12">
      <c r="D891" s="334"/>
    </row>
    <row r="892" ht="12">
      <c r="D892" s="334"/>
    </row>
    <row r="893" ht="12">
      <c r="D893" s="334"/>
    </row>
    <row r="894" ht="12">
      <c r="D894" s="334"/>
    </row>
    <row r="895" ht="12">
      <c r="D895" s="334"/>
    </row>
    <row r="896" ht="12">
      <c r="D896" s="334"/>
    </row>
    <row r="897" ht="12">
      <c r="D897" s="334"/>
    </row>
    <row r="898" ht="12">
      <c r="D898" s="334"/>
    </row>
    <row r="899" ht="12">
      <c r="D899" s="334"/>
    </row>
    <row r="900" ht="12">
      <c r="D900" s="334"/>
    </row>
    <row r="901" ht="12">
      <c r="D901" s="334"/>
    </row>
    <row r="902" ht="12">
      <c r="D902" s="334"/>
    </row>
    <row r="903" ht="12">
      <c r="D903" s="334"/>
    </row>
    <row r="904" ht="12">
      <c r="D904" s="334"/>
    </row>
    <row r="905" ht="12">
      <c r="D905" s="334"/>
    </row>
    <row r="906" ht="12">
      <c r="D906" s="334"/>
    </row>
    <row r="907" ht="12">
      <c r="D907" s="334"/>
    </row>
    <row r="908" ht="12">
      <c r="D908" s="334"/>
    </row>
    <row r="909" ht="12">
      <c r="D909" s="334"/>
    </row>
    <row r="910" ht="12">
      <c r="D910" s="334"/>
    </row>
    <row r="911" ht="12">
      <c r="D911" s="334"/>
    </row>
    <row r="912" ht="12">
      <c r="D912" s="334"/>
    </row>
    <row r="913" ht="12">
      <c r="D913" s="334"/>
    </row>
    <row r="914" ht="12">
      <c r="D914" s="334"/>
    </row>
    <row r="915" ht="12">
      <c r="D915" s="334"/>
    </row>
    <row r="916" ht="12">
      <c r="D916" s="334"/>
    </row>
    <row r="917" ht="12">
      <c r="D917" s="334"/>
    </row>
    <row r="918" ht="12">
      <c r="D918" s="334"/>
    </row>
    <row r="919" ht="12">
      <c r="D919" s="334"/>
    </row>
    <row r="920" ht="12">
      <c r="D920" s="334"/>
    </row>
    <row r="921" ht="12">
      <c r="D921" s="334"/>
    </row>
    <row r="922" ht="12">
      <c r="D922" s="334"/>
    </row>
    <row r="923" ht="12">
      <c r="D923" s="334"/>
    </row>
    <row r="924" ht="12">
      <c r="D924" s="334"/>
    </row>
    <row r="925" ht="12">
      <c r="D925" s="334"/>
    </row>
    <row r="926" ht="12">
      <c r="D926" s="334"/>
    </row>
    <row r="927" ht="12">
      <c r="D927" s="334"/>
    </row>
    <row r="928" ht="12">
      <c r="D928" s="334"/>
    </row>
    <row r="929" ht="12">
      <c r="D929" s="334"/>
    </row>
    <row r="930" ht="12">
      <c r="D930" s="334"/>
    </row>
    <row r="931" ht="12">
      <c r="D931" s="334"/>
    </row>
    <row r="932" ht="12">
      <c r="D932" s="334"/>
    </row>
    <row r="933" ht="12">
      <c r="D933" s="334"/>
    </row>
    <row r="934" ht="12">
      <c r="D934" s="334"/>
    </row>
    <row r="935" ht="12">
      <c r="D935" s="334"/>
    </row>
    <row r="936" ht="12">
      <c r="D936" s="334"/>
    </row>
    <row r="937" ht="12">
      <c r="D937" s="334"/>
    </row>
    <row r="938" ht="12">
      <c r="D938" s="334"/>
    </row>
    <row r="939" ht="12">
      <c r="D939" s="334"/>
    </row>
    <row r="940" ht="12">
      <c r="D940" s="334"/>
    </row>
    <row r="941" ht="12">
      <c r="D941" s="334"/>
    </row>
    <row r="942" ht="12">
      <c r="D942" s="334"/>
    </row>
    <row r="943" ht="12">
      <c r="D943" s="334"/>
    </row>
    <row r="944" ht="12">
      <c r="D944" s="334"/>
    </row>
    <row r="945" ht="12">
      <c r="D945" s="334"/>
    </row>
    <row r="946" ht="12">
      <c r="D946" s="334"/>
    </row>
    <row r="947" ht="12">
      <c r="D947" s="334"/>
    </row>
    <row r="948" ht="12">
      <c r="D948" s="334"/>
    </row>
    <row r="949" ht="12">
      <c r="D949" s="334"/>
    </row>
    <row r="950" ht="12">
      <c r="D950" s="334"/>
    </row>
    <row r="951" ht="12">
      <c r="D951" s="334"/>
    </row>
    <row r="952" ht="12">
      <c r="D952" s="334"/>
    </row>
    <row r="953" ht="12">
      <c r="D953" s="334"/>
    </row>
    <row r="954" ht="12">
      <c r="D954" s="334"/>
    </row>
    <row r="955" ht="12">
      <c r="D955" s="334"/>
    </row>
    <row r="956" ht="12">
      <c r="D956" s="334"/>
    </row>
    <row r="957" ht="12">
      <c r="D957" s="334"/>
    </row>
    <row r="958" ht="12">
      <c r="D958" s="334"/>
    </row>
    <row r="959" ht="12">
      <c r="D959" s="334"/>
    </row>
    <row r="960" ht="12">
      <c r="D960" s="334"/>
    </row>
    <row r="961" ht="12">
      <c r="D961" s="334"/>
    </row>
    <row r="962" ht="12">
      <c r="D962" s="334"/>
    </row>
    <row r="963" ht="12">
      <c r="D963" s="334"/>
    </row>
    <row r="964" ht="12">
      <c r="D964" s="334"/>
    </row>
    <row r="965" ht="12">
      <c r="D965" s="334"/>
    </row>
    <row r="966" ht="12">
      <c r="D966" s="334"/>
    </row>
    <row r="967" ht="12">
      <c r="D967" s="334"/>
    </row>
    <row r="968" ht="12">
      <c r="D968" s="334"/>
    </row>
    <row r="969" ht="12">
      <c r="D969" s="334"/>
    </row>
    <row r="970" ht="12">
      <c r="D970" s="334"/>
    </row>
    <row r="971" ht="12">
      <c r="D971" s="334"/>
    </row>
    <row r="972" ht="12">
      <c r="D972" s="334"/>
    </row>
    <row r="973" ht="12">
      <c r="D973" s="334"/>
    </row>
    <row r="974" ht="12">
      <c r="D974" s="334"/>
    </row>
    <row r="975" ht="12">
      <c r="D975" s="334"/>
    </row>
    <row r="976" ht="12">
      <c r="D976" s="334"/>
    </row>
    <row r="977" ht="12">
      <c r="D977" s="334"/>
    </row>
    <row r="978" ht="12">
      <c r="D978" s="334"/>
    </row>
    <row r="979" ht="12">
      <c r="D979" s="334"/>
    </row>
    <row r="980" ht="12">
      <c r="D980" s="334"/>
    </row>
    <row r="981" ht="12">
      <c r="D981" s="334"/>
    </row>
    <row r="982" ht="12">
      <c r="D982" s="334"/>
    </row>
    <row r="983" ht="12">
      <c r="D983" s="334"/>
    </row>
    <row r="984" ht="12">
      <c r="D984" s="334"/>
    </row>
    <row r="985" ht="12">
      <c r="D985" s="334"/>
    </row>
    <row r="986" ht="12">
      <c r="D986" s="334"/>
    </row>
    <row r="987" ht="12">
      <c r="D987" s="334"/>
    </row>
    <row r="988" ht="12">
      <c r="D988" s="334"/>
    </row>
    <row r="989" ht="12">
      <c r="D989" s="334"/>
    </row>
    <row r="990" ht="12">
      <c r="D990" s="334"/>
    </row>
    <row r="991" ht="12">
      <c r="D991" s="334"/>
    </row>
    <row r="992" ht="12">
      <c r="D992" s="334"/>
    </row>
    <row r="993" ht="12">
      <c r="D993" s="334"/>
    </row>
    <row r="994" ht="12">
      <c r="D994" s="334"/>
    </row>
    <row r="995" ht="12">
      <c r="D995" s="334"/>
    </row>
    <row r="996" ht="12">
      <c r="D996" s="334"/>
    </row>
    <row r="997" ht="12">
      <c r="D997" s="334"/>
    </row>
    <row r="998" ht="12">
      <c r="D998" s="334"/>
    </row>
    <row r="999" ht="12">
      <c r="D999" s="334"/>
    </row>
    <row r="1000" ht="12">
      <c r="D1000" s="334"/>
    </row>
    <row r="1001" ht="12">
      <c r="D1001" s="334"/>
    </row>
    <row r="1002" ht="12">
      <c r="D1002" s="334"/>
    </row>
    <row r="1003" ht="12">
      <c r="D1003" s="334"/>
    </row>
    <row r="1004" ht="12">
      <c r="D1004" s="334"/>
    </row>
    <row r="1005" ht="12">
      <c r="D1005" s="334"/>
    </row>
    <row r="1006" ht="12">
      <c r="D1006" s="334"/>
    </row>
    <row r="1007" ht="12">
      <c r="D1007" s="334"/>
    </row>
    <row r="1008" ht="12">
      <c r="D1008" s="334"/>
    </row>
    <row r="1009" ht="12">
      <c r="D1009" s="334"/>
    </row>
    <row r="1010" ht="12">
      <c r="D1010" s="334"/>
    </row>
    <row r="1011" ht="12">
      <c r="D1011" s="334"/>
    </row>
    <row r="1012" ht="12">
      <c r="D1012" s="334"/>
    </row>
    <row r="1013" ht="12">
      <c r="D1013" s="334"/>
    </row>
    <row r="1014" ht="12">
      <c r="D1014" s="334"/>
    </row>
    <row r="1015" ht="12">
      <c r="D1015" s="334"/>
    </row>
    <row r="1016" ht="12">
      <c r="D1016" s="334"/>
    </row>
    <row r="1017" ht="12">
      <c r="D1017" s="334"/>
    </row>
    <row r="1018" ht="12">
      <c r="D1018" s="334"/>
    </row>
    <row r="1019" ht="12">
      <c r="D1019" s="334"/>
    </row>
    <row r="1020" ht="12">
      <c r="D1020" s="334"/>
    </row>
    <row r="1021" ht="12">
      <c r="D1021" s="334"/>
    </row>
    <row r="1022" ht="12">
      <c r="D1022" s="334"/>
    </row>
    <row r="1023" ht="12">
      <c r="D1023" s="334"/>
    </row>
    <row r="1024" ht="12">
      <c r="D1024" s="334"/>
    </row>
    <row r="1025" ht="12">
      <c r="D1025" s="334"/>
    </row>
    <row r="1026" ht="12">
      <c r="D1026" s="334"/>
    </row>
    <row r="1027" ht="12">
      <c r="D1027" s="334"/>
    </row>
    <row r="1028" ht="12">
      <c r="D1028" s="334"/>
    </row>
    <row r="1029" ht="12">
      <c r="D1029" s="334"/>
    </row>
    <row r="1030" ht="12">
      <c r="D1030" s="334"/>
    </row>
    <row r="1031" ht="12">
      <c r="D1031" s="334"/>
    </row>
    <row r="1032" ht="12">
      <c r="D1032" s="334"/>
    </row>
    <row r="1033" ht="12">
      <c r="D1033" s="334"/>
    </row>
    <row r="1034" ht="12">
      <c r="D1034" s="334"/>
    </row>
    <row r="1035" ht="12">
      <c r="D1035" s="334"/>
    </row>
    <row r="1036" ht="12">
      <c r="D1036" s="334"/>
    </row>
    <row r="1037" ht="12">
      <c r="D1037" s="334"/>
    </row>
    <row r="1038" ht="12">
      <c r="D1038" s="334"/>
    </row>
    <row r="1039" ht="12">
      <c r="D1039" s="334"/>
    </row>
    <row r="1040" ht="12">
      <c r="D1040" s="334"/>
    </row>
    <row r="1041" ht="12">
      <c r="D1041" s="334"/>
    </row>
    <row r="1042" ht="12">
      <c r="D1042" s="334"/>
    </row>
    <row r="1043" ht="12">
      <c r="D1043" s="334"/>
    </row>
    <row r="1044" ht="12">
      <c r="D1044" s="334"/>
    </row>
    <row r="1045" ht="12">
      <c r="D1045" s="334"/>
    </row>
    <row r="1046" ht="12">
      <c r="D1046" s="334"/>
    </row>
    <row r="1047" ht="12">
      <c r="D1047" s="334"/>
    </row>
    <row r="1048" ht="12">
      <c r="D1048" s="334"/>
    </row>
    <row r="1049" ht="12">
      <c r="D1049" s="334"/>
    </row>
    <row r="1050" ht="12">
      <c r="D1050" s="334"/>
    </row>
    <row r="1051" ht="12">
      <c r="D1051" s="334"/>
    </row>
    <row r="1052" ht="12">
      <c r="D1052" s="334"/>
    </row>
    <row r="1053" ht="12">
      <c r="D1053" s="334"/>
    </row>
    <row r="1054" ht="12">
      <c r="D1054" s="334"/>
    </row>
    <row r="1055" ht="12">
      <c r="D1055" s="334"/>
    </row>
    <row r="1056" ht="12">
      <c r="D1056" s="334"/>
    </row>
    <row r="1057" ht="12">
      <c r="D1057" s="334"/>
    </row>
    <row r="1058" ht="12">
      <c r="D1058" s="334"/>
    </row>
    <row r="1059" ht="12">
      <c r="D1059" s="334"/>
    </row>
    <row r="1060" ht="12">
      <c r="D1060" s="334"/>
    </row>
    <row r="1061" ht="12">
      <c r="D1061" s="334"/>
    </row>
    <row r="1062" ht="12">
      <c r="D1062" s="334"/>
    </row>
    <row r="1063" ht="12">
      <c r="D1063" s="334"/>
    </row>
    <row r="1064" ht="12">
      <c r="D1064" s="334"/>
    </row>
    <row r="1065" ht="12">
      <c r="D1065" s="334"/>
    </row>
    <row r="1066" ht="12">
      <c r="D1066" s="334"/>
    </row>
    <row r="1067" ht="12">
      <c r="D1067" s="334"/>
    </row>
    <row r="1068" ht="12">
      <c r="D1068" s="334"/>
    </row>
    <row r="1069" ht="12">
      <c r="D1069" s="334"/>
    </row>
    <row r="1070" ht="12">
      <c r="D1070" s="334"/>
    </row>
    <row r="1071" ht="12">
      <c r="D1071" s="334"/>
    </row>
    <row r="1072" ht="12">
      <c r="D1072" s="334"/>
    </row>
    <row r="1073" ht="12">
      <c r="D1073" s="334"/>
    </row>
    <row r="1074" ht="12">
      <c r="D1074" s="334"/>
    </row>
    <row r="1075" ht="12">
      <c r="D1075" s="334"/>
    </row>
    <row r="1076" ht="12">
      <c r="D1076" s="334"/>
    </row>
    <row r="1077" ht="12">
      <c r="D1077" s="334"/>
    </row>
    <row r="1078" ht="12">
      <c r="D1078" s="334"/>
    </row>
    <row r="1079" ht="12">
      <c r="D1079" s="334"/>
    </row>
    <row r="1080" ht="12">
      <c r="D1080" s="334"/>
    </row>
    <row r="1081" ht="12">
      <c r="D1081" s="334"/>
    </row>
    <row r="1082" ht="12">
      <c r="D1082" s="334"/>
    </row>
    <row r="1083" ht="12">
      <c r="D1083" s="334"/>
    </row>
    <row r="1084" ht="12">
      <c r="D1084" s="334"/>
    </row>
    <row r="1085" ht="12">
      <c r="D1085" s="334"/>
    </row>
    <row r="1086" ht="12">
      <c r="D1086" s="334"/>
    </row>
    <row r="1087" ht="12">
      <c r="D1087" s="334"/>
    </row>
    <row r="1088" ht="12">
      <c r="D1088" s="334"/>
    </row>
    <row r="1089" ht="12">
      <c r="D1089" s="334"/>
    </row>
    <row r="1090" ht="12">
      <c r="D1090" s="334"/>
    </row>
    <row r="1091" ht="12">
      <c r="D1091" s="334"/>
    </row>
    <row r="1092" ht="12">
      <c r="D1092" s="334"/>
    </row>
    <row r="1093" ht="12">
      <c r="D1093" s="334"/>
    </row>
    <row r="1094" ht="12">
      <c r="D1094" s="334"/>
    </row>
    <row r="1095" ht="12">
      <c r="D1095" s="334"/>
    </row>
    <row r="1096" ht="12">
      <c r="D1096" s="334"/>
    </row>
    <row r="1097" ht="12">
      <c r="D1097" s="334"/>
    </row>
    <row r="1098" ht="12">
      <c r="D1098" s="334"/>
    </row>
    <row r="1099" ht="12">
      <c r="D1099" s="334"/>
    </row>
    <row r="1100" ht="12">
      <c r="D1100" s="334"/>
    </row>
    <row r="1101" ht="12">
      <c r="D1101" s="334"/>
    </row>
    <row r="1102" ht="12">
      <c r="D1102" s="334"/>
    </row>
    <row r="1103" ht="12">
      <c r="D1103" s="334"/>
    </row>
    <row r="1104" ht="12">
      <c r="D1104" s="334"/>
    </row>
    <row r="1105" ht="12">
      <c r="D1105" s="334"/>
    </row>
    <row r="1106" ht="12">
      <c r="D1106" s="334"/>
    </row>
    <row r="1107" ht="12">
      <c r="D1107" s="334"/>
    </row>
    <row r="1108" ht="12">
      <c r="D1108" s="334"/>
    </row>
    <row r="1109" ht="12">
      <c r="D1109" s="334"/>
    </row>
    <row r="1110" ht="12">
      <c r="D1110" s="334"/>
    </row>
    <row r="1111" ht="12">
      <c r="D1111" s="334"/>
    </row>
    <row r="1112" ht="12">
      <c r="D1112" s="334"/>
    </row>
    <row r="1113" ht="12">
      <c r="D1113" s="334"/>
    </row>
    <row r="1114" ht="12">
      <c r="D1114" s="334"/>
    </row>
    <row r="1115" ht="12">
      <c r="D1115" s="334"/>
    </row>
    <row r="1116" ht="12">
      <c r="D1116" s="334"/>
    </row>
    <row r="1117" ht="12">
      <c r="D1117" s="334"/>
    </row>
    <row r="1118" ht="12">
      <c r="D1118" s="334"/>
    </row>
    <row r="1119" ht="12">
      <c r="D1119" s="334"/>
    </row>
    <row r="1120" ht="12">
      <c r="D1120" s="334"/>
    </row>
    <row r="1121" ht="12">
      <c r="D1121" s="334"/>
    </row>
    <row r="1122" ht="12">
      <c r="D1122" s="334"/>
    </row>
    <row r="1123" ht="12">
      <c r="D1123" s="334"/>
    </row>
    <row r="1124" ht="12">
      <c r="D1124" s="334"/>
    </row>
    <row r="1125" ht="12">
      <c r="D1125" s="334"/>
    </row>
    <row r="1126" ht="12">
      <c r="D1126" s="334"/>
    </row>
    <row r="1127" ht="12">
      <c r="D1127" s="334"/>
    </row>
    <row r="1128" ht="12">
      <c r="D1128" s="334"/>
    </row>
    <row r="1129" ht="12">
      <c r="D1129" s="334"/>
    </row>
    <row r="1130" ht="12">
      <c r="D1130" s="334"/>
    </row>
    <row r="1131" ht="12">
      <c r="D1131" s="334"/>
    </row>
    <row r="1132" ht="12">
      <c r="D1132" s="334"/>
    </row>
    <row r="1133" ht="12">
      <c r="D1133" s="334"/>
    </row>
    <row r="1134" ht="12">
      <c r="D1134" s="334"/>
    </row>
    <row r="1135" ht="12">
      <c r="D1135" s="334"/>
    </row>
    <row r="1136" ht="12">
      <c r="D1136" s="334"/>
    </row>
    <row r="1137" ht="12">
      <c r="D1137" s="334"/>
    </row>
    <row r="1138" ht="12">
      <c r="D1138" s="334"/>
    </row>
    <row r="1139" ht="12">
      <c r="D1139" s="334"/>
    </row>
    <row r="1140" ht="12">
      <c r="D1140" s="334"/>
    </row>
    <row r="1141" ht="12">
      <c r="D1141" s="334"/>
    </row>
    <row r="1142" ht="12">
      <c r="D1142" s="334"/>
    </row>
    <row r="1143" ht="12">
      <c r="D1143" s="334"/>
    </row>
    <row r="1144" ht="12">
      <c r="D1144" s="334"/>
    </row>
    <row r="1145" ht="12">
      <c r="D1145" s="334"/>
    </row>
    <row r="1146" ht="12">
      <c r="D1146" s="334"/>
    </row>
    <row r="1147" ht="12">
      <c r="D1147" s="334"/>
    </row>
    <row r="1148" ht="12">
      <c r="D1148" s="334"/>
    </row>
    <row r="1149" ht="12">
      <c r="D1149" s="334"/>
    </row>
    <row r="1150" ht="12">
      <c r="D1150" s="334"/>
    </row>
    <row r="1151" ht="12">
      <c r="D1151" s="334"/>
    </row>
    <row r="1152" ht="12">
      <c r="D1152" s="334"/>
    </row>
    <row r="1153" ht="12">
      <c r="D1153" s="334"/>
    </row>
    <row r="1154" ht="12">
      <c r="D1154" s="334"/>
    </row>
    <row r="1155" ht="12">
      <c r="D1155" s="334"/>
    </row>
    <row r="1156" ht="12">
      <c r="D1156" s="334"/>
    </row>
    <row r="1157" ht="12">
      <c r="D1157" s="334"/>
    </row>
    <row r="1158" ht="12">
      <c r="D1158" s="334"/>
    </row>
    <row r="1159" ht="12">
      <c r="D1159" s="334"/>
    </row>
    <row r="1160" ht="12">
      <c r="D1160" s="334"/>
    </row>
    <row r="1161" ht="12">
      <c r="D1161" s="334"/>
    </row>
    <row r="1162" ht="12">
      <c r="D1162" s="334"/>
    </row>
    <row r="1163" ht="12">
      <c r="D1163" s="334"/>
    </row>
    <row r="1164" ht="12">
      <c r="D1164" s="334"/>
    </row>
    <row r="1165" ht="12">
      <c r="D1165" s="334"/>
    </row>
    <row r="1166" ht="12">
      <c r="D1166" s="334"/>
    </row>
    <row r="1167" ht="12">
      <c r="D1167" s="334"/>
    </row>
    <row r="1168" ht="12">
      <c r="D1168" s="334"/>
    </row>
    <row r="1169" ht="12">
      <c r="D1169" s="334"/>
    </row>
    <row r="1170" ht="12">
      <c r="D1170" s="334"/>
    </row>
    <row r="1171" ht="12">
      <c r="D1171" s="334"/>
    </row>
    <row r="1172" ht="12">
      <c r="D1172" s="334"/>
    </row>
    <row r="1173" ht="12">
      <c r="D1173" s="334"/>
    </row>
    <row r="1174" ht="12">
      <c r="D1174" s="334"/>
    </row>
    <row r="1175" ht="12">
      <c r="D1175" s="334"/>
    </row>
    <row r="1176" ht="12">
      <c r="D1176" s="334"/>
    </row>
    <row r="1177" ht="12">
      <c r="D1177" s="334"/>
    </row>
    <row r="1178" ht="12">
      <c r="D1178" s="334"/>
    </row>
    <row r="1179" ht="12">
      <c r="D1179" s="334"/>
    </row>
    <row r="1180" ht="12">
      <c r="D1180" s="334"/>
    </row>
    <row r="1181" ht="12">
      <c r="D1181" s="334"/>
    </row>
    <row r="1182" ht="12">
      <c r="D1182" s="334"/>
    </row>
    <row r="1183" ht="12">
      <c r="D1183" s="334"/>
    </row>
    <row r="1184" ht="12">
      <c r="D1184" s="334"/>
    </row>
    <row r="1185" ht="12">
      <c r="D1185" s="334"/>
    </row>
    <row r="1186" ht="12">
      <c r="D1186" s="334"/>
    </row>
    <row r="1187" ht="12">
      <c r="D1187" s="334"/>
    </row>
    <row r="1188" ht="12">
      <c r="D1188" s="334"/>
    </row>
    <row r="1189" ht="12">
      <c r="D1189" s="334"/>
    </row>
    <row r="1190" ht="12">
      <c r="D1190" s="334"/>
    </row>
    <row r="1191" ht="12">
      <c r="D1191" s="334"/>
    </row>
    <row r="1192" ht="12">
      <c r="D1192" s="334"/>
    </row>
    <row r="1193" ht="12">
      <c r="D1193" s="334"/>
    </row>
    <row r="1194" ht="12">
      <c r="D1194" s="334"/>
    </row>
    <row r="1195" ht="12">
      <c r="D1195" s="334"/>
    </row>
    <row r="1196" ht="12">
      <c r="D1196" s="334"/>
    </row>
    <row r="1197" ht="12">
      <c r="D1197" s="334"/>
    </row>
    <row r="1198" ht="12">
      <c r="D1198" s="334"/>
    </row>
    <row r="1199" ht="12">
      <c r="D1199" s="334"/>
    </row>
    <row r="1200" ht="12">
      <c r="D1200" s="334"/>
    </row>
    <row r="1201" ht="12">
      <c r="D1201" s="334"/>
    </row>
    <row r="1202" ht="12">
      <c r="D1202" s="334"/>
    </row>
    <row r="1203" ht="12">
      <c r="D1203" s="334"/>
    </row>
    <row r="1204" ht="12">
      <c r="D1204" s="334"/>
    </row>
    <row r="1205" ht="12">
      <c r="D1205" s="334"/>
    </row>
    <row r="1206" ht="12">
      <c r="D1206" s="334"/>
    </row>
    <row r="1207" ht="12">
      <c r="D1207" s="334"/>
    </row>
    <row r="1208" ht="12">
      <c r="D1208" s="334"/>
    </row>
    <row r="1209" ht="12">
      <c r="D1209" s="334"/>
    </row>
    <row r="1210" ht="12">
      <c r="D1210" s="334"/>
    </row>
    <row r="1211" ht="12">
      <c r="D1211" s="334"/>
    </row>
    <row r="1212" ht="12">
      <c r="D1212" s="334"/>
    </row>
    <row r="1213" ht="12">
      <c r="D1213" s="334"/>
    </row>
    <row r="1214" ht="12">
      <c r="D1214" s="334"/>
    </row>
    <row r="1215" ht="12">
      <c r="D1215" s="334"/>
    </row>
    <row r="1216" ht="12">
      <c r="D1216" s="334"/>
    </row>
    <row r="1217" ht="12">
      <c r="D1217" s="334"/>
    </row>
    <row r="1218" ht="12">
      <c r="D1218" s="334"/>
    </row>
    <row r="1219" ht="12">
      <c r="D1219" s="334"/>
    </row>
    <row r="1220" ht="12">
      <c r="D1220" s="334"/>
    </row>
    <row r="1221" ht="12">
      <c r="D1221" s="334"/>
    </row>
    <row r="1222" ht="12">
      <c r="D1222" s="334"/>
    </row>
    <row r="1223" ht="12">
      <c r="D1223" s="334"/>
    </row>
    <row r="1224" ht="12">
      <c r="D1224" s="334"/>
    </row>
    <row r="1225" ht="12">
      <c r="D1225" s="334"/>
    </row>
    <row r="1226" ht="12">
      <c r="D1226" s="334"/>
    </row>
    <row r="1227" ht="12">
      <c r="D1227" s="334"/>
    </row>
    <row r="1228" ht="12">
      <c r="D1228" s="334"/>
    </row>
    <row r="1229" ht="12">
      <c r="D1229" s="334"/>
    </row>
    <row r="1230" ht="12">
      <c r="D1230" s="334"/>
    </row>
    <row r="1231" ht="12">
      <c r="D1231" s="334"/>
    </row>
    <row r="1232" ht="12">
      <c r="D1232" s="334"/>
    </row>
    <row r="1233" ht="12">
      <c r="D1233" s="334"/>
    </row>
    <row r="1234" ht="12">
      <c r="D1234" s="334"/>
    </row>
    <row r="1235" ht="12">
      <c r="D1235" s="334"/>
    </row>
    <row r="1236" ht="12">
      <c r="D1236" s="334"/>
    </row>
    <row r="1237" ht="12">
      <c r="D1237" s="334"/>
    </row>
    <row r="1238" ht="12">
      <c r="D1238" s="334"/>
    </row>
    <row r="1239" ht="12">
      <c r="D1239" s="334"/>
    </row>
    <row r="1240" ht="12">
      <c r="D1240" s="334"/>
    </row>
    <row r="1241" ht="12">
      <c r="D1241" s="334"/>
    </row>
    <row r="1242" ht="12">
      <c r="D1242" s="334"/>
    </row>
    <row r="1243" ht="12">
      <c r="D1243" s="334"/>
    </row>
    <row r="1244" ht="12">
      <c r="D1244" s="334"/>
    </row>
    <row r="1245" ht="12">
      <c r="D1245" s="334"/>
    </row>
    <row r="1246" ht="12">
      <c r="D1246" s="334"/>
    </row>
    <row r="1247" ht="12">
      <c r="D1247" s="334"/>
    </row>
    <row r="1248" ht="12">
      <c r="D1248" s="334"/>
    </row>
    <row r="1249" ht="12">
      <c r="D1249" s="334"/>
    </row>
    <row r="1250" ht="12">
      <c r="D1250" s="334"/>
    </row>
    <row r="1251" ht="12">
      <c r="D1251" s="334"/>
    </row>
    <row r="1252" ht="12">
      <c r="D1252" s="334"/>
    </row>
    <row r="1253" ht="12">
      <c r="D1253" s="334"/>
    </row>
    <row r="1254" ht="12">
      <c r="D1254" s="334"/>
    </row>
    <row r="1255" ht="12">
      <c r="D1255" s="334"/>
    </row>
    <row r="1256" ht="12">
      <c r="D1256" s="334"/>
    </row>
    <row r="1257" ht="12">
      <c r="D1257" s="334"/>
    </row>
    <row r="1258" ht="12">
      <c r="D1258" s="334"/>
    </row>
    <row r="1259" ht="12">
      <c r="D1259" s="334"/>
    </row>
    <row r="1260" ht="12">
      <c r="D1260" s="334"/>
    </row>
    <row r="1261" ht="12">
      <c r="D1261" s="334"/>
    </row>
    <row r="1262" ht="12">
      <c r="D1262" s="334"/>
    </row>
    <row r="1263" ht="12">
      <c r="D1263" s="334"/>
    </row>
    <row r="1264" ht="12">
      <c r="D1264" s="334"/>
    </row>
    <row r="1265" ht="12">
      <c r="D1265" s="334"/>
    </row>
    <row r="1266" ht="12">
      <c r="D1266" s="334"/>
    </row>
    <row r="1267" ht="12">
      <c r="D1267" s="334"/>
    </row>
    <row r="1268" ht="12">
      <c r="D1268" s="334"/>
    </row>
    <row r="1269" ht="12">
      <c r="D1269" s="334"/>
    </row>
    <row r="1270" ht="12">
      <c r="D1270" s="334"/>
    </row>
    <row r="1271" ht="12">
      <c r="D1271" s="334"/>
    </row>
    <row r="1272" ht="12">
      <c r="D1272" s="334"/>
    </row>
    <row r="1273" ht="12">
      <c r="D1273" s="334"/>
    </row>
    <row r="1274" ht="12">
      <c r="D1274" s="334"/>
    </row>
    <row r="1275" ht="12">
      <c r="D1275" s="334"/>
    </row>
    <row r="1276" ht="12">
      <c r="D1276" s="334"/>
    </row>
    <row r="1277" ht="12">
      <c r="D1277" s="334"/>
    </row>
    <row r="1278" ht="12">
      <c r="D1278" s="334"/>
    </row>
    <row r="1279" ht="12">
      <c r="D1279" s="334"/>
    </row>
    <row r="1280" ht="12">
      <c r="D1280" s="334"/>
    </row>
    <row r="1281" ht="12">
      <c r="D1281" s="334"/>
    </row>
    <row r="1282" ht="12">
      <c r="D1282" s="334"/>
    </row>
    <row r="1283" ht="12">
      <c r="D1283" s="334"/>
    </row>
    <row r="1284" ht="12">
      <c r="D1284" s="334"/>
    </row>
    <row r="1285" ht="12">
      <c r="D1285" s="334"/>
    </row>
    <row r="1286" ht="12">
      <c r="D1286" s="334"/>
    </row>
    <row r="1287" ht="12">
      <c r="D1287" s="334"/>
    </row>
    <row r="1288" ht="12">
      <c r="D1288" s="334"/>
    </row>
    <row r="1289" ht="12">
      <c r="D1289" s="334"/>
    </row>
    <row r="1290" ht="12">
      <c r="D1290" s="334"/>
    </row>
    <row r="1291" ht="12">
      <c r="D1291" s="334"/>
    </row>
    <row r="1292" ht="12">
      <c r="D1292" s="334"/>
    </row>
    <row r="1293" ht="12">
      <c r="D1293" s="334"/>
    </row>
    <row r="1294" ht="12">
      <c r="D1294" s="334"/>
    </row>
    <row r="1295" ht="12">
      <c r="D1295" s="334"/>
    </row>
    <row r="1296" ht="12">
      <c r="D1296" s="334"/>
    </row>
    <row r="1297" ht="12">
      <c r="D1297" s="334"/>
    </row>
    <row r="1298" ht="12">
      <c r="D1298" s="334"/>
    </row>
    <row r="1299" ht="12">
      <c r="D1299" s="334"/>
    </row>
    <row r="1300" ht="12">
      <c r="D1300" s="334"/>
    </row>
    <row r="1301" ht="12">
      <c r="D1301" s="334"/>
    </row>
    <row r="1302" ht="12">
      <c r="D1302" s="334"/>
    </row>
    <row r="1303" ht="12">
      <c r="D1303" s="334"/>
    </row>
    <row r="1304" ht="12">
      <c r="D1304" s="334"/>
    </row>
    <row r="1305" ht="12">
      <c r="D1305" s="334"/>
    </row>
    <row r="1306" ht="12">
      <c r="D1306" s="334"/>
    </row>
    <row r="1307" ht="12">
      <c r="D1307" s="334"/>
    </row>
    <row r="1308" ht="12">
      <c r="D1308" s="334"/>
    </row>
    <row r="1309" ht="12">
      <c r="D1309" s="334"/>
    </row>
    <row r="1310" ht="12">
      <c r="D1310" s="334"/>
    </row>
    <row r="1311" ht="12">
      <c r="D1311" s="334"/>
    </row>
    <row r="1312" ht="12">
      <c r="D1312" s="334"/>
    </row>
    <row r="1313" ht="12">
      <c r="D1313" s="334"/>
    </row>
    <row r="1314" ht="12">
      <c r="D1314" s="334"/>
    </row>
    <row r="1315" ht="12">
      <c r="D1315" s="334"/>
    </row>
    <row r="1316" ht="12">
      <c r="D1316" s="334"/>
    </row>
    <row r="1317" ht="12">
      <c r="D1317" s="334"/>
    </row>
    <row r="1318" ht="12">
      <c r="D1318" s="334"/>
    </row>
    <row r="1319" ht="12">
      <c r="D1319" s="334"/>
    </row>
    <row r="1320" ht="12">
      <c r="D1320" s="334"/>
    </row>
    <row r="1321" ht="12">
      <c r="D1321" s="334"/>
    </row>
    <row r="1322" ht="12">
      <c r="D1322" s="334"/>
    </row>
    <row r="1323" ht="12">
      <c r="D1323" s="334"/>
    </row>
    <row r="1324" ht="12">
      <c r="D1324" s="334"/>
    </row>
    <row r="1325" ht="12">
      <c r="D1325" s="334"/>
    </row>
    <row r="1326" ht="12">
      <c r="D1326" s="334"/>
    </row>
    <row r="1327" ht="12">
      <c r="D1327" s="334"/>
    </row>
    <row r="1328" ht="12">
      <c r="D1328" s="334"/>
    </row>
    <row r="1329" ht="12">
      <c r="D1329" s="334"/>
    </row>
    <row r="1330" ht="12">
      <c r="D1330" s="334"/>
    </row>
    <row r="1331" ht="12">
      <c r="D1331" s="334"/>
    </row>
    <row r="1332" ht="12">
      <c r="D1332" s="334"/>
    </row>
    <row r="1333" ht="12">
      <c r="D1333" s="334"/>
    </row>
    <row r="1334" ht="12">
      <c r="D1334" s="334"/>
    </row>
    <row r="1335" ht="12">
      <c r="D1335" s="334"/>
    </row>
    <row r="1336" ht="12">
      <c r="D1336" s="334"/>
    </row>
    <row r="1337" ht="12">
      <c r="D1337" s="334"/>
    </row>
    <row r="1338" ht="12">
      <c r="D1338" s="334"/>
    </row>
    <row r="1339" ht="12">
      <c r="D1339" s="334"/>
    </row>
    <row r="1340" ht="12">
      <c r="D1340" s="334"/>
    </row>
    <row r="1341" ht="12">
      <c r="D1341" s="334"/>
    </row>
    <row r="1342" ht="12">
      <c r="D1342" s="334"/>
    </row>
    <row r="1343" ht="12">
      <c r="D1343" s="334"/>
    </row>
    <row r="1344" ht="12">
      <c r="D1344" s="334"/>
    </row>
    <row r="1345" ht="12">
      <c r="D1345" s="334"/>
    </row>
    <row r="1346" ht="12">
      <c r="D1346" s="334"/>
    </row>
    <row r="1347" ht="12">
      <c r="D1347" s="334"/>
    </row>
    <row r="1348" ht="12">
      <c r="D1348" s="334"/>
    </row>
    <row r="1349" ht="12">
      <c r="D1349" s="334"/>
    </row>
    <row r="1350" ht="12">
      <c r="D1350" s="334"/>
    </row>
    <row r="1351" ht="12">
      <c r="D1351" s="334"/>
    </row>
    <row r="1352" ht="12">
      <c r="D1352" s="334"/>
    </row>
    <row r="1353" ht="12">
      <c r="D1353" s="334"/>
    </row>
    <row r="1354" ht="12">
      <c r="D1354" s="334"/>
    </row>
    <row r="1355" ht="12">
      <c r="D1355" s="334"/>
    </row>
    <row r="1356" ht="12">
      <c r="D1356" s="334"/>
    </row>
    <row r="1357" ht="12">
      <c r="D1357" s="334"/>
    </row>
    <row r="1358" ht="12">
      <c r="D1358" s="334"/>
    </row>
    <row r="1359" ht="12">
      <c r="D1359" s="334"/>
    </row>
    <row r="1360" ht="12">
      <c r="D1360" s="334"/>
    </row>
    <row r="1361" ht="12">
      <c r="D1361" s="334"/>
    </row>
    <row r="1362" ht="12">
      <c r="D1362" s="334"/>
    </row>
    <row r="1363" ht="12">
      <c r="D1363" s="334"/>
    </row>
    <row r="1364" ht="12">
      <c r="D1364" s="334"/>
    </row>
    <row r="1365" ht="12">
      <c r="D1365" s="334"/>
    </row>
    <row r="1366" ht="12">
      <c r="D1366" s="334"/>
    </row>
    <row r="1367" ht="12">
      <c r="D1367" s="334"/>
    </row>
    <row r="1368" ht="12">
      <c r="D1368" s="334"/>
    </row>
    <row r="1369" ht="12">
      <c r="D1369" s="334"/>
    </row>
    <row r="1370" ht="12">
      <c r="D1370" s="334"/>
    </row>
    <row r="1371" ht="12">
      <c r="D1371" s="334"/>
    </row>
    <row r="1372" ht="12">
      <c r="D1372" s="334"/>
    </row>
    <row r="1373" ht="12">
      <c r="D1373" s="334"/>
    </row>
    <row r="1374" ht="12">
      <c r="D1374" s="334"/>
    </row>
    <row r="1375" ht="12">
      <c r="D1375" s="334"/>
    </row>
    <row r="1376" ht="12">
      <c r="D1376" s="334"/>
    </row>
    <row r="1377" ht="12">
      <c r="D1377" s="334"/>
    </row>
    <row r="1378" ht="12">
      <c r="D1378" s="334"/>
    </row>
    <row r="1379" ht="12">
      <c r="D1379" s="334"/>
    </row>
    <row r="1380" ht="12">
      <c r="D1380" s="334"/>
    </row>
    <row r="1381" ht="12">
      <c r="D1381" s="334"/>
    </row>
    <row r="1382" ht="12">
      <c r="D1382" s="334"/>
    </row>
    <row r="1383" ht="12">
      <c r="D1383" s="334"/>
    </row>
    <row r="1384" ht="12">
      <c r="D1384" s="334"/>
    </row>
    <row r="1385" ht="12">
      <c r="D1385" s="334"/>
    </row>
    <row r="1386" ht="12">
      <c r="D1386" s="334"/>
    </row>
    <row r="1387" ht="12">
      <c r="D1387" s="334"/>
    </row>
    <row r="1388" ht="12">
      <c r="D1388" s="334"/>
    </row>
    <row r="1389" ht="12">
      <c r="D1389" s="334"/>
    </row>
    <row r="1390" ht="12">
      <c r="D1390" s="334"/>
    </row>
    <row r="1391" ht="12">
      <c r="D1391" s="334"/>
    </row>
    <row r="1392" ht="12">
      <c r="D1392" s="334"/>
    </row>
    <row r="1393" ht="12">
      <c r="D1393" s="334"/>
    </row>
    <row r="1394" ht="12">
      <c r="D1394" s="334"/>
    </row>
    <row r="1395" ht="12">
      <c r="D1395" s="334"/>
    </row>
    <row r="1396" ht="12">
      <c r="D1396" s="334"/>
    </row>
    <row r="1397" ht="12">
      <c r="D1397" s="334"/>
    </row>
    <row r="1398" ht="12">
      <c r="D1398" s="334"/>
    </row>
    <row r="1399" ht="12">
      <c r="D1399" s="334"/>
    </row>
    <row r="1400" ht="12">
      <c r="D1400" s="334"/>
    </row>
    <row r="1401" ht="12">
      <c r="D1401" s="334"/>
    </row>
    <row r="1402" ht="12">
      <c r="D1402" s="334"/>
    </row>
    <row r="1403" ht="12">
      <c r="D1403" s="334"/>
    </row>
    <row r="1404" ht="12">
      <c r="D1404" s="334"/>
    </row>
    <row r="1405" ht="12">
      <c r="D1405" s="334"/>
    </row>
    <row r="1406" ht="12">
      <c r="D1406" s="334"/>
    </row>
    <row r="1407" ht="12">
      <c r="D1407" s="334"/>
    </row>
    <row r="1408" ht="12">
      <c r="D1408" s="334"/>
    </row>
    <row r="1409" ht="12">
      <c r="D1409" s="334"/>
    </row>
    <row r="1410" ht="12">
      <c r="D1410" s="334"/>
    </row>
    <row r="1411" ht="12">
      <c r="D1411" s="334"/>
    </row>
    <row r="1412" ht="12">
      <c r="D1412" s="334"/>
    </row>
    <row r="1413" ht="12">
      <c r="D1413" s="334"/>
    </row>
    <row r="1414" ht="12">
      <c r="D1414" s="334"/>
    </row>
    <row r="1415" ht="12">
      <c r="D1415" s="334"/>
    </row>
    <row r="1416" ht="12">
      <c r="D1416" s="334"/>
    </row>
    <row r="1417" ht="12">
      <c r="D1417" s="334"/>
    </row>
    <row r="1418" ht="12">
      <c r="D1418" s="334"/>
    </row>
    <row r="1419" ht="12">
      <c r="D1419" s="334"/>
    </row>
    <row r="1420" ht="12">
      <c r="D1420" s="334"/>
    </row>
    <row r="1421" ht="12">
      <c r="D1421" s="334"/>
    </row>
    <row r="1422" ht="12">
      <c r="D1422" s="334"/>
    </row>
    <row r="1423" ht="12">
      <c r="D1423" s="334"/>
    </row>
    <row r="1424" ht="12">
      <c r="D1424" s="334"/>
    </row>
    <row r="1425" ht="12">
      <c r="D1425" s="334"/>
    </row>
    <row r="1426" ht="12">
      <c r="D1426" s="334"/>
    </row>
    <row r="1427" ht="12">
      <c r="D1427" s="334"/>
    </row>
    <row r="1428" ht="12">
      <c r="D1428" s="334"/>
    </row>
    <row r="1429" ht="12">
      <c r="D1429" s="334"/>
    </row>
    <row r="1430" ht="12">
      <c r="D1430" s="334"/>
    </row>
    <row r="1431" ht="12">
      <c r="D1431" s="334"/>
    </row>
    <row r="1432" ht="12">
      <c r="D1432" s="334"/>
    </row>
    <row r="1433" ht="12">
      <c r="D1433" s="334"/>
    </row>
    <row r="1434" ht="12">
      <c r="D1434" s="334"/>
    </row>
    <row r="1435" ht="12">
      <c r="D1435" s="334"/>
    </row>
    <row r="1436" ht="12">
      <c r="D1436" s="334"/>
    </row>
    <row r="1437" ht="12">
      <c r="D1437" s="334"/>
    </row>
    <row r="1438" ht="12">
      <c r="D1438" s="334"/>
    </row>
    <row r="1439" ht="12">
      <c r="D1439" s="334"/>
    </row>
    <row r="1440" ht="12">
      <c r="D1440" s="334"/>
    </row>
    <row r="1441" ht="12">
      <c r="D1441" s="334"/>
    </row>
    <row r="1442" ht="12">
      <c r="D1442" s="334"/>
    </row>
    <row r="1443" ht="12">
      <c r="D1443" s="334"/>
    </row>
    <row r="1444" ht="12">
      <c r="D1444" s="334"/>
    </row>
    <row r="1445" ht="12">
      <c r="D1445" s="334"/>
    </row>
    <row r="1446" ht="12">
      <c r="D1446" s="334"/>
    </row>
    <row r="1447" ht="12">
      <c r="D1447" s="334"/>
    </row>
    <row r="1448" ht="12">
      <c r="D1448" s="334"/>
    </row>
    <row r="1449" ht="12">
      <c r="D1449" s="334"/>
    </row>
    <row r="1450" ht="12">
      <c r="D1450" s="334"/>
    </row>
    <row r="1451" ht="12">
      <c r="D1451" s="334"/>
    </row>
    <row r="1452" ht="12">
      <c r="D1452" s="334"/>
    </row>
    <row r="1453" ht="12">
      <c r="D1453" s="334"/>
    </row>
    <row r="1454" ht="12">
      <c r="D1454" s="334"/>
    </row>
    <row r="1455" ht="12">
      <c r="D1455" s="334"/>
    </row>
    <row r="1456" ht="12">
      <c r="D1456" s="334"/>
    </row>
    <row r="1457" ht="12">
      <c r="D1457" s="334"/>
    </row>
    <row r="1458" ht="12">
      <c r="D1458" s="334"/>
    </row>
    <row r="1459" ht="12">
      <c r="D1459" s="334"/>
    </row>
    <row r="1460" ht="12">
      <c r="D1460" s="334"/>
    </row>
    <row r="1461" ht="12">
      <c r="D1461" s="334"/>
    </row>
    <row r="1462" ht="12">
      <c r="D1462" s="334"/>
    </row>
    <row r="1463" ht="12">
      <c r="D1463" s="334"/>
    </row>
    <row r="1464" ht="12">
      <c r="D1464" s="334"/>
    </row>
    <row r="1465" ht="12">
      <c r="D1465" s="334"/>
    </row>
    <row r="1466" ht="12">
      <c r="D1466" s="334"/>
    </row>
    <row r="1467" ht="12">
      <c r="D1467" s="334"/>
    </row>
    <row r="1468" ht="12">
      <c r="D1468" s="334"/>
    </row>
    <row r="1469" ht="12">
      <c r="D1469" s="334"/>
    </row>
    <row r="1470" ht="12">
      <c r="D1470" s="334"/>
    </row>
    <row r="1471" ht="12">
      <c r="D1471" s="334"/>
    </row>
    <row r="1472" ht="12">
      <c r="D1472" s="334"/>
    </row>
    <row r="1473" ht="12">
      <c r="D1473" s="334"/>
    </row>
    <row r="1474" ht="12">
      <c r="D1474" s="334"/>
    </row>
    <row r="1475" ht="12">
      <c r="D1475" s="334"/>
    </row>
    <row r="1476" ht="12">
      <c r="D1476" s="334"/>
    </row>
    <row r="1477" ht="12">
      <c r="D1477" s="334"/>
    </row>
    <row r="1478" ht="12">
      <c r="D1478" s="334"/>
    </row>
    <row r="1479" ht="12">
      <c r="D1479" s="334"/>
    </row>
    <row r="1480" ht="12">
      <c r="D1480" s="334"/>
    </row>
    <row r="1481" ht="12">
      <c r="D1481" s="334"/>
    </row>
    <row r="1482" ht="12">
      <c r="D1482" s="334"/>
    </row>
    <row r="1483" ht="12">
      <c r="D1483" s="334"/>
    </row>
    <row r="1484" ht="12">
      <c r="D1484" s="334"/>
    </row>
    <row r="1485" ht="12">
      <c r="D1485" s="334"/>
    </row>
    <row r="1486" ht="12">
      <c r="D1486" s="334"/>
    </row>
    <row r="1487" ht="12">
      <c r="D1487" s="334"/>
    </row>
    <row r="1488" ht="12">
      <c r="D1488" s="334"/>
    </row>
    <row r="1489" ht="12">
      <c r="D1489" s="334"/>
    </row>
    <row r="1490" ht="12">
      <c r="D1490" s="334"/>
    </row>
    <row r="1491" ht="12">
      <c r="D1491" s="334"/>
    </row>
    <row r="1492" ht="12">
      <c r="D1492" s="334"/>
    </row>
    <row r="1493" ht="12">
      <c r="D1493" s="334"/>
    </row>
    <row r="1494" ht="12">
      <c r="D1494" s="334"/>
    </row>
    <row r="1495" ht="12">
      <c r="D1495" s="334"/>
    </row>
    <row r="1496" ht="12">
      <c r="D1496" s="334"/>
    </row>
    <row r="1497" ht="12">
      <c r="D1497" s="334"/>
    </row>
    <row r="1498" ht="12">
      <c r="D1498" s="334"/>
    </row>
    <row r="1499" ht="12">
      <c r="D1499" s="334"/>
    </row>
    <row r="1500" ht="12">
      <c r="D1500" s="334"/>
    </row>
    <row r="1501" ht="12">
      <c r="D1501" s="334"/>
    </row>
    <row r="1502" ht="12">
      <c r="D1502" s="334"/>
    </row>
    <row r="1503" ht="12">
      <c r="D1503" s="334"/>
    </row>
    <row r="1504" ht="12">
      <c r="D1504" s="334"/>
    </row>
    <row r="1505" ht="12">
      <c r="D1505" s="334"/>
    </row>
    <row r="1506" ht="12">
      <c r="D1506" s="334"/>
    </row>
    <row r="1507" ht="12">
      <c r="D1507" s="334"/>
    </row>
    <row r="1508" ht="12">
      <c r="D1508" s="334"/>
    </row>
    <row r="1509" ht="12">
      <c r="D1509" s="334"/>
    </row>
    <row r="1510" ht="12">
      <c r="D1510" s="334"/>
    </row>
    <row r="1511" ht="12">
      <c r="D1511" s="334"/>
    </row>
    <row r="1512" ht="12">
      <c r="D1512" s="334"/>
    </row>
    <row r="1513" ht="12">
      <c r="D1513" s="334"/>
    </row>
    <row r="1514" ht="12">
      <c r="D1514" s="334"/>
    </row>
    <row r="1515" ht="12">
      <c r="D1515" s="334"/>
    </row>
    <row r="1516" ht="12">
      <c r="D1516" s="334"/>
    </row>
    <row r="1517" ht="12">
      <c r="D1517" s="334"/>
    </row>
    <row r="1518" ht="12">
      <c r="D1518" s="334"/>
    </row>
    <row r="1519" ht="12">
      <c r="D1519" s="334"/>
    </row>
    <row r="1520" ht="12">
      <c r="D1520" s="334"/>
    </row>
    <row r="1521" ht="12">
      <c r="D1521" s="334"/>
    </row>
    <row r="1522" ht="12">
      <c r="D1522" s="334"/>
    </row>
    <row r="1523" ht="12">
      <c r="D1523" s="334"/>
    </row>
    <row r="1524" ht="12">
      <c r="D1524" s="334"/>
    </row>
    <row r="1525" ht="12">
      <c r="D1525" s="334"/>
    </row>
    <row r="1526" ht="12">
      <c r="D1526" s="334"/>
    </row>
    <row r="1527" ht="12">
      <c r="D1527" s="334"/>
    </row>
    <row r="1528" ht="12">
      <c r="D1528" s="334"/>
    </row>
    <row r="1529" ht="12">
      <c r="D1529" s="334"/>
    </row>
    <row r="1530" ht="12">
      <c r="D1530" s="334"/>
    </row>
    <row r="1531" ht="12">
      <c r="D1531" s="334"/>
    </row>
    <row r="1532" ht="12">
      <c r="D1532" s="334"/>
    </row>
    <row r="1533" ht="12">
      <c r="D1533" s="334"/>
    </row>
    <row r="1534" ht="12">
      <c r="D1534" s="334"/>
    </row>
    <row r="1535" ht="12">
      <c r="D1535" s="334"/>
    </row>
    <row r="1536" ht="12">
      <c r="D1536" s="334"/>
    </row>
    <row r="1537" ht="12">
      <c r="D1537" s="334"/>
    </row>
    <row r="1538" ht="12">
      <c r="D1538" s="334"/>
    </row>
    <row r="1539" ht="12">
      <c r="D1539" s="334"/>
    </row>
    <row r="1540" ht="12">
      <c r="D1540" s="334"/>
    </row>
    <row r="1541" ht="12">
      <c r="D1541" s="334"/>
    </row>
    <row r="1542" ht="12">
      <c r="D1542" s="334"/>
    </row>
    <row r="1543" ht="12">
      <c r="D1543" s="334"/>
    </row>
    <row r="1544" ht="12">
      <c r="D1544" s="334"/>
    </row>
    <row r="1545" ht="12">
      <c r="D1545" s="334"/>
    </row>
    <row r="1546" ht="12">
      <c r="D1546" s="334"/>
    </row>
    <row r="1547" ht="12">
      <c r="D1547" s="334"/>
    </row>
    <row r="1548" ht="12">
      <c r="D1548" s="334"/>
    </row>
    <row r="1549" ht="12">
      <c r="D1549" s="334"/>
    </row>
    <row r="1550" ht="12">
      <c r="D1550" s="334"/>
    </row>
    <row r="1551" ht="12">
      <c r="D1551" s="334"/>
    </row>
    <row r="1552" ht="12">
      <c r="D1552" s="334"/>
    </row>
    <row r="1553" ht="12">
      <c r="D1553" s="334"/>
    </row>
    <row r="1554" ht="12">
      <c r="D1554" s="334"/>
    </row>
    <row r="1555" ht="12">
      <c r="D1555" s="334"/>
    </row>
    <row r="1556" ht="12">
      <c r="D1556" s="334"/>
    </row>
    <row r="1557" ht="12">
      <c r="D1557" s="334"/>
    </row>
    <row r="1558" ht="12">
      <c r="D1558" s="334"/>
    </row>
    <row r="1559" ht="12">
      <c r="D1559" s="334"/>
    </row>
    <row r="1560" ht="12">
      <c r="D1560" s="334"/>
    </row>
    <row r="1561" ht="12">
      <c r="D1561" s="334"/>
    </row>
    <row r="1562" ht="12">
      <c r="D1562" s="334"/>
    </row>
    <row r="1563" ht="12">
      <c r="D1563" s="334"/>
    </row>
    <row r="1564" ht="12">
      <c r="D1564" s="334"/>
    </row>
    <row r="1565" ht="12">
      <c r="D1565" s="334"/>
    </row>
    <row r="1566" ht="12">
      <c r="D1566" s="334"/>
    </row>
    <row r="1567" ht="12">
      <c r="D1567" s="334"/>
    </row>
    <row r="1568" ht="12">
      <c r="D1568" s="334"/>
    </row>
    <row r="1569" ht="12">
      <c r="D1569" s="334"/>
    </row>
    <row r="1570" ht="12">
      <c r="D1570" s="334"/>
    </row>
    <row r="1571" ht="12">
      <c r="D1571" s="334"/>
    </row>
    <row r="1572" ht="12">
      <c r="D1572" s="334"/>
    </row>
    <row r="1573" ht="12">
      <c r="D1573" s="334"/>
    </row>
    <row r="1574" ht="12">
      <c r="D1574" s="334"/>
    </row>
    <row r="1575" ht="12">
      <c r="D1575" s="334"/>
    </row>
    <row r="1576" ht="12">
      <c r="D1576" s="334"/>
    </row>
    <row r="1577" ht="12">
      <c r="D1577" s="334"/>
    </row>
    <row r="1578" ht="12">
      <c r="D1578" s="334"/>
    </row>
    <row r="1579" ht="12">
      <c r="D1579" s="334"/>
    </row>
    <row r="1580" ht="12">
      <c r="D1580" s="334"/>
    </row>
    <row r="1581" ht="12">
      <c r="D1581" s="334"/>
    </row>
    <row r="1582" ht="12">
      <c r="D1582" s="334"/>
    </row>
    <row r="1583" ht="12">
      <c r="D1583" s="334"/>
    </row>
    <row r="1584" ht="12">
      <c r="D1584" s="334"/>
    </row>
    <row r="1585" ht="12">
      <c r="D1585" s="334"/>
    </row>
    <row r="1586" ht="12">
      <c r="D1586" s="334"/>
    </row>
    <row r="1587" ht="12">
      <c r="D1587" s="334"/>
    </row>
    <row r="1588" ht="12">
      <c r="D1588" s="334"/>
    </row>
    <row r="1589" ht="12">
      <c r="D1589" s="334"/>
    </row>
    <row r="1590" ht="12">
      <c r="D1590" s="334"/>
    </row>
    <row r="1591" ht="12">
      <c r="D1591" s="334"/>
    </row>
    <row r="1592" ht="12">
      <c r="D1592" s="334"/>
    </row>
    <row r="1593" ht="12">
      <c r="D1593" s="334"/>
    </row>
    <row r="1594" ht="12">
      <c r="D1594" s="334"/>
    </row>
    <row r="1595" ht="12">
      <c r="D1595" s="334"/>
    </row>
    <row r="1596" ht="12">
      <c r="D1596" s="334"/>
    </row>
    <row r="1597" ht="12">
      <c r="D1597" s="334"/>
    </row>
    <row r="1598" ht="12">
      <c r="D1598" s="334"/>
    </row>
    <row r="1599" ht="12">
      <c r="D1599" s="334"/>
    </row>
    <row r="1600" ht="12">
      <c r="D1600" s="334"/>
    </row>
    <row r="1601" ht="12">
      <c r="D1601" s="334"/>
    </row>
    <row r="1602" ht="12">
      <c r="D1602" s="334"/>
    </row>
    <row r="1603" ht="12">
      <c r="D1603" s="334"/>
    </row>
    <row r="1604" ht="12">
      <c r="D1604" s="334"/>
    </row>
    <row r="1605" ht="12">
      <c r="D1605" s="334"/>
    </row>
    <row r="1606" ht="12">
      <c r="D1606" s="334"/>
    </row>
    <row r="1607" ht="12">
      <c r="D1607" s="334"/>
    </row>
    <row r="1608" ht="12">
      <c r="D1608" s="334"/>
    </row>
    <row r="1609" ht="12">
      <c r="D1609" s="334"/>
    </row>
    <row r="1610" ht="12">
      <c r="D1610" s="334"/>
    </row>
    <row r="1611" ht="12">
      <c r="D1611" s="334"/>
    </row>
    <row r="1612" ht="12">
      <c r="D1612" s="334"/>
    </row>
    <row r="1613" ht="12">
      <c r="D1613" s="334"/>
    </row>
    <row r="1614" ht="12">
      <c r="D1614" s="334"/>
    </row>
    <row r="1615" ht="12">
      <c r="D1615" s="334"/>
    </row>
    <row r="1616" ht="12">
      <c r="D1616" s="334"/>
    </row>
    <row r="1617" ht="12">
      <c r="D1617" s="334"/>
    </row>
    <row r="1618" ht="12">
      <c r="D1618" s="334"/>
    </row>
    <row r="1619" ht="12">
      <c r="D1619" s="334"/>
    </row>
    <row r="1620" ht="12">
      <c r="D1620" s="334"/>
    </row>
    <row r="1621" ht="12">
      <c r="D1621" s="334"/>
    </row>
    <row r="1622" ht="12">
      <c r="D1622" s="334"/>
    </row>
    <row r="1623" ht="12">
      <c r="D1623" s="334"/>
    </row>
    <row r="1624" ht="12">
      <c r="D1624" s="334"/>
    </row>
    <row r="1625" ht="12">
      <c r="D1625" s="334"/>
    </row>
    <row r="1626" ht="12">
      <c r="D1626" s="334"/>
    </row>
    <row r="1627" ht="12">
      <c r="D1627" s="334"/>
    </row>
    <row r="1628" ht="12">
      <c r="D1628" s="334"/>
    </row>
    <row r="1629" ht="12">
      <c r="D1629" s="334"/>
    </row>
    <row r="1630" ht="12">
      <c r="D1630" s="334"/>
    </row>
    <row r="1631" ht="12">
      <c r="D1631" s="334"/>
    </row>
    <row r="1632" ht="12">
      <c r="D1632" s="334"/>
    </row>
    <row r="1633" ht="12">
      <c r="D1633" s="334"/>
    </row>
    <row r="1634" ht="12">
      <c r="D1634" s="334"/>
    </row>
    <row r="1635" ht="12">
      <c r="D1635" s="334"/>
    </row>
    <row r="1636" ht="12">
      <c r="D1636" s="334"/>
    </row>
    <row r="1637" ht="12">
      <c r="D1637" s="334"/>
    </row>
    <row r="1638" ht="12">
      <c r="D1638" s="334"/>
    </row>
    <row r="1639" ht="12">
      <c r="D1639" s="334"/>
    </row>
    <row r="1640" ht="12">
      <c r="D1640" s="334"/>
    </row>
    <row r="1641" ht="12">
      <c r="D1641" s="334"/>
    </row>
    <row r="1642" ht="12">
      <c r="D1642" s="334"/>
    </row>
    <row r="1643" ht="12">
      <c r="D1643" s="334"/>
    </row>
    <row r="1644" ht="12">
      <c r="D1644" s="334"/>
    </row>
    <row r="1645" ht="12">
      <c r="D1645" s="334"/>
    </row>
    <row r="1646" ht="12">
      <c r="D1646" s="334"/>
    </row>
    <row r="1647" ht="12">
      <c r="D1647" s="334"/>
    </row>
    <row r="1648" ht="12">
      <c r="D1648" s="334"/>
    </row>
    <row r="1649" ht="12">
      <c r="D1649" s="334"/>
    </row>
    <row r="1650" ht="12">
      <c r="D1650" s="334"/>
    </row>
    <row r="1651" ht="12">
      <c r="D1651" s="334"/>
    </row>
    <row r="1652" ht="12">
      <c r="D1652" s="334"/>
    </row>
    <row r="1653" ht="12">
      <c r="D1653" s="334"/>
    </row>
    <row r="1654" ht="12">
      <c r="D1654" s="334"/>
    </row>
    <row r="1655" ht="12">
      <c r="D1655" s="334"/>
    </row>
    <row r="1656" ht="12">
      <c r="D1656" s="334"/>
    </row>
    <row r="1657" ht="12">
      <c r="D1657" s="334"/>
    </row>
    <row r="1658" ht="12">
      <c r="D1658" s="334"/>
    </row>
    <row r="1659" ht="12">
      <c r="D1659" s="334"/>
    </row>
    <row r="1660" ht="12">
      <c r="D1660" s="334"/>
    </row>
    <row r="1661" ht="12">
      <c r="D1661" s="334"/>
    </row>
    <row r="1662" ht="12">
      <c r="D1662" s="334"/>
    </row>
    <row r="1663" ht="12">
      <c r="D1663" s="334"/>
    </row>
    <row r="1664" ht="12">
      <c r="D1664" s="334"/>
    </row>
    <row r="1665" ht="12">
      <c r="D1665" s="334"/>
    </row>
    <row r="1666" ht="12">
      <c r="D1666" s="334"/>
    </row>
    <row r="1667" ht="12">
      <c r="D1667" s="334"/>
    </row>
    <row r="1668" ht="12">
      <c r="D1668" s="334"/>
    </row>
    <row r="1669" ht="12">
      <c r="D1669" s="334"/>
    </row>
    <row r="1670" ht="12">
      <c r="D1670" s="334"/>
    </row>
    <row r="1671" ht="12">
      <c r="D1671" s="334"/>
    </row>
    <row r="1672" ht="12">
      <c r="D1672" s="334"/>
    </row>
    <row r="1673" ht="12">
      <c r="D1673" s="334"/>
    </row>
    <row r="1674" ht="12">
      <c r="D1674" s="334"/>
    </row>
    <row r="1675" ht="12">
      <c r="D1675" s="334"/>
    </row>
    <row r="1676" ht="12">
      <c r="D1676" s="334"/>
    </row>
    <row r="1677" ht="12">
      <c r="D1677" s="334"/>
    </row>
    <row r="1678" ht="12">
      <c r="D1678" s="334"/>
    </row>
    <row r="1679" ht="12">
      <c r="D1679" s="334"/>
    </row>
    <row r="1680" ht="12">
      <c r="D1680" s="334"/>
    </row>
    <row r="1681" ht="12">
      <c r="D1681" s="334"/>
    </row>
    <row r="1682" ht="12">
      <c r="D1682" s="334"/>
    </row>
    <row r="1683" ht="12">
      <c r="D1683" s="334"/>
    </row>
    <row r="1684" ht="12">
      <c r="D1684" s="334"/>
    </row>
    <row r="1685" ht="12">
      <c r="D1685" s="334"/>
    </row>
    <row r="1686" ht="12">
      <c r="D1686" s="334"/>
    </row>
    <row r="1687" ht="12">
      <c r="D1687" s="334"/>
    </row>
    <row r="1688" ht="12">
      <c r="D1688" s="334"/>
    </row>
    <row r="1689" ht="12">
      <c r="D1689" s="334"/>
    </row>
    <row r="1690" ht="12">
      <c r="D1690" s="334"/>
    </row>
    <row r="1691" ht="12">
      <c r="D1691" s="334"/>
    </row>
    <row r="1692" ht="12">
      <c r="D1692" s="334"/>
    </row>
    <row r="1693" ht="12">
      <c r="D1693" s="334"/>
    </row>
    <row r="1694" ht="12">
      <c r="D1694" s="334"/>
    </row>
    <row r="1695" ht="12">
      <c r="D1695" s="334"/>
    </row>
    <row r="1696" ht="12">
      <c r="D1696" s="334"/>
    </row>
    <row r="1697" ht="12">
      <c r="D1697" s="334"/>
    </row>
    <row r="1698" ht="12">
      <c r="D1698" s="334"/>
    </row>
    <row r="1699" ht="12">
      <c r="D1699" s="334"/>
    </row>
    <row r="1700" ht="12">
      <c r="D1700" s="334"/>
    </row>
    <row r="1701" ht="12">
      <c r="D1701" s="334"/>
    </row>
    <row r="1702" ht="12">
      <c r="D1702" s="334"/>
    </row>
    <row r="1703" ht="12">
      <c r="D1703" s="334"/>
    </row>
    <row r="1704" ht="12">
      <c r="D1704" s="334"/>
    </row>
    <row r="1705" ht="12">
      <c r="D1705" s="334"/>
    </row>
    <row r="1706" ht="12">
      <c r="D1706" s="334"/>
    </row>
    <row r="1707" ht="12">
      <c r="D1707" s="334"/>
    </row>
    <row r="1708" ht="12">
      <c r="D1708" s="334"/>
    </row>
    <row r="1709" ht="12">
      <c r="D1709" s="334"/>
    </row>
    <row r="1710" ht="12">
      <c r="D1710" s="334"/>
    </row>
    <row r="1711" ht="12">
      <c r="D1711" s="334"/>
    </row>
    <row r="1712" ht="12">
      <c r="D1712" s="334"/>
    </row>
    <row r="1713" ht="12">
      <c r="D1713" s="334"/>
    </row>
    <row r="1714" ht="12">
      <c r="D1714" s="334"/>
    </row>
    <row r="1715" ht="12">
      <c r="D1715" s="334"/>
    </row>
    <row r="1716" ht="12">
      <c r="D1716" s="334"/>
    </row>
    <row r="1717" ht="12">
      <c r="D1717" s="334"/>
    </row>
    <row r="1718" ht="12">
      <c r="D1718" s="334"/>
    </row>
    <row r="1719" ht="12">
      <c r="D1719" s="334"/>
    </row>
    <row r="1720" ht="12">
      <c r="D1720" s="334"/>
    </row>
    <row r="1721" ht="12">
      <c r="D1721" s="334"/>
    </row>
    <row r="1722" ht="12">
      <c r="D1722" s="334"/>
    </row>
    <row r="1723" ht="12">
      <c r="D1723" s="334"/>
    </row>
    <row r="1724" ht="12">
      <c r="D1724" s="334"/>
    </row>
    <row r="1725" ht="12">
      <c r="D1725" s="334"/>
    </row>
    <row r="1726" ht="12">
      <c r="D1726" s="334"/>
    </row>
    <row r="1727" ht="12">
      <c r="D1727" s="334"/>
    </row>
    <row r="1728" ht="12">
      <c r="D1728" s="334"/>
    </row>
    <row r="1729" ht="12">
      <c r="D1729" s="334"/>
    </row>
    <row r="1730" ht="12">
      <c r="D1730" s="334"/>
    </row>
    <row r="1731" ht="12">
      <c r="D1731" s="334"/>
    </row>
    <row r="1732" ht="12">
      <c r="D1732" s="334"/>
    </row>
    <row r="1733" ht="12">
      <c r="D1733" s="334"/>
    </row>
    <row r="1734" ht="12">
      <c r="D1734" s="334"/>
    </row>
    <row r="1735" ht="12">
      <c r="D1735" s="334"/>
    </row>
    <row r="1736" ht="12">
      <c r="D1736" s="334"/>
    </row>
    <row r="1737" ht="12">
      <c r="D1737" s="334"/>
    </row>
    <row r="1738" ht="12">
      <c r="D1738" s="334"/>
    </row>
    <row r="1739" ht="12">
      <c r="D1739" s="334"/>
    </row>
    <row r="1740" ht="12">
      <c r="D1740" s="334"/>
    </row>
    <row r="1741" ht="12">
      <c r="D1741" s="334"/>
    </row>
    <row r="1742" ht="12">
      <c r="D1742" s="334"/>
    </row>
    <row r="1743" ht="12">
      <c r="D1743" s="334"/>
    </row>
    <row r="1744" ht="12">
      <c r="D1744" s="334"/>
    </row>
    <row r="1745" ht="12">
      <c r="D1745" s="334"/>
    </row>
    <row r="1746" ht="12">
      <c r="D1746" s="334"/>
    </row>
    <row r="1747" ht="12">
      <c r="D1747" s="334"/>
    </row>
    <row r="1748" ht="12">
      <c r="D1748" s="334"/>
    </row>
    <row r="1749" ht="12">
      <c r="D1749" s="334"/>
    </row>
    <row r="1750" ht="12">
      <c r="D1750" s="334"/>
    </row>
    <row r="1751" ht="12">
      <c r="D1751" s="334"/>
    </row>
    <row r="1752" ht="12">
      <c r="D1752" s="334"/>
    </row>
    <row r="1753" ht="12">
      <c r="D1753" s="334"/>
    </row>
    <row r="1754" ht="12">
      <c r="D1754" s="334"/>
    </row>
    <row r="1755" ht="12">
      <c r="D1755" s="334"/>
    </row>
    <row r="1756" ht="12">
      <c r="D1756" s="334"/>
    </row>
    <row r="1757" ht="12">
      <c r="D1757" s="334"/>
    </row>
    <row r="1758" ht="12">
      <c r="D1758" s="334"/>
    </row>
    <row r="1759" ht="12">
      <c r="D1759" s="334"/>
    </row>
    <row r="1760" ht="12">
      <c r="D1760" s="334"/>
    </row>
    <row r="1761" ht="12">
      <c r="D1761" s="334"/>
    </row>
    <row r="1762" ht="12">
      <c r="D1762" s="334"/>
    </row>
    <row r="1763" ht="12">
      <c r="D1763" s="334"/>
    </row>
    <row r="1764" ht="12">
      <c r="D1764" s="334"/>
    </row>
    <row r="1765" ht="12">
      <c r="D1765" s="334"/>
    </row>
    <row r="1766" ht="12">
      <c r="D1766" s="334"/>
    </row>
    <row r="1767" ht="12">
      <c r="D1767" s="334"/>
    </row>
    <row r="1768" ht="12">
      <c r="D1768" s="334"/>
    </row>
    <row r="1769" ht="12">
      <c r="D1769" s="334"/>
    </row>
    <row r="1770" ht="12">
      <c r="D1770" s="334"/>
    </row>
    <row r="1771" ht="12">
      <c r="D1771" s="334"/>
    </row>
    <row r="1772" ht="12">
      <c r="D1772" s="334"/>
    </row>
    <row r="1773" ht="12">
      <c r="D1773" s="334"/>
    </row>
    <row r="1774" ht="12">
      <c r="D1774" s="334"/>
    </row>
    <row r="1775" ht="12">
      <c r="D1775" s="334"/>
    </row>
    <row r="1776" ht="12">
      <c r="D1776" s="334"/>
    </row>
    <row r="1777" ht="12">
      <c r="D1777" s="334"/>
    </row>
    <row r="1778" ht="12">
      <c r="D1778" s="334"/>
    </row>
    <row r="1779" ht="12">
      <c r="D1779" s="334"/>
    </row>
    <row r="1780" ht="12">
      <c r="D1780" s="334"/>
    </row>
    <row r="1781" ht="12">
      <c r="D1781" s="334"/>
    </row>
    <row r="1782" ht="12">
      <c r="D1782" s="334"/>
    </row>
    <row r="1783" ht="12">
      <c r="D1783" s="334"/>
    </row>
    <row r="1784" ht="12">
      <c r="D1784" s="334"/>
    </row>
    <row r="1785" ht="12">
      <c r="D1785" s="334"/>
    </row>
    <row r="1786" ht="12">
      <c r="D1786" s="334"/>
    </row>
    <row r="1787" ht="12">
      <c r="D1787" s="334"/>
    </row>
    <row r="1788" ht="12">
      <c r="D1788" s="334"/>
    </row>
    <row r="1789" ht="12">
      <c r="D1789" s="334"/>
    </row>
    <row r="1790" ht="12">
      <c r="D1790" s="334"/>
    </row>
    <row r="1791" ht="12">
      <c r="D1791" s="334"/>
    </row>
    <row r="1792" ht="12">
      <c r="D1792" s="334"/>
    </row>
    <row r="1793" ht="12">
      <c r="D1793" s="334"/>
    </row>
    <row r="1794" ht="12">
      <c r="D1794" s="334"/>
    </row>
    <row r="1795" ht="12">
      <c r="D1795" s="334"/>
    </row>
    <row r="1796" ht="12">
      <c r="D1796" s="334"/>
    </row>
    <row r="1797" ht="12">
      <c r="D1797" s="334"/>
    </row>
    <row r="1798" ht="12">
      <c r="D1798" s="334"/>
    </row>
    <row r="1799" ht="12">
      <c r="D1799" s="334"/>
    </row>
    <row r="1800" ht="12">
      <c r="D1800" s="334"/>
    </row>
    <row r="1801" ht="12">
      <c r="D1801" s="334"/>
    </row>
    <row r="1802" ht="12">
      <c r="D1802" s="334"/>
    </row>
    <row r="1803" ht="12">
      <c r="D1803" s="334"/>
    </row>
    <row r="1804" ht="12">
      <c r="D1804" s="334"/>
    </row>
    <row r="1805" ht="12">
      <c r="D1805" s="334"/>
    </row>
    <row r="1806" ht="12">
      <c r="D1806" s="334"/>
    </row>
    <row r="1807" ht="12">
      <c r="D1807" s="334"/>
    </row>
    <row r="1808" ht="12">
      <c r="D1808" s="334"/>
    </row>
    <row r="1809" ht="12">
      <c r="D1809" s="334"/>
    </row>
    <row r="1810" ht="12">
      <c r="D1810" s="334"/>
    </row>
    <row r="1811" ht="12">
      <c r="D1811" s="334"/>
    </row>
    <row r="1812" ht="12">
      <c r="D1812" s="334"/>
    </row>
    <row r="1813" ht="12">
      <c r="D1813" s="334"/>
    </row>
    <row r="1814" ht="12">
      <c r="D1814" s="334"/>
    </row>
    <row r="1815" ht="12">
      <c r="D1815" s="334"/>
    </row>
    <row r="1816" ht="12">
      <c r="D1816" s="334"/>
    </row>
    <row r="1817" ht="12">
      <c r="D1817" s="334"/>
    </row>
    <row r="1818" ht="12">
      <c r="D1818" s="334"/>
    </row>
    <row r="1819" ht="12">
      <c r="D1819" s="334"/>
    </row>
    <row r="1820" ht="12">
      <c r="D1820" s="334"/>
    </row>
    <row r="1821" ht="12">
      <c r="D1821" s="334"/>
    </row>
    <row r="1822" ht="12">
      <c r="D1822" s="334"/>
    </row>
    <row r="1823" ht="12">
      <c r="D1823" s="334"/>
    </row>
    <row r="1824" ht="12">
      <c r="D1824" s="334"/>
    </row>
    <row r="1825" ht="12">
      <c r="D1825" s="334"/>
    </row>
    <row r="1826" ht="12">
      <c r="D1826" s="334"/>
    </row>
    <row r="1827" ht="12">
      <c r="D1827" s="334"/>
    </row>
    <row r="1828" ht="12">
      <c r="D1828" s="334"/>
    </row>
    <row r="1829" ht="12">
      <c r="D1829" s="334"/>
    </row>
    <row r="1830" ht="12">
      <c r="D1830" s="334"/>
    </row>
    <row r="1831" ht="12">
      <c r="D1831" s="334"/>
    </row>
    <row r="1832" ht="12">
      <c r="D1832" s="334"/>
    </row>
    <row r="1833" ht="12">
      <c r="D1833" s="334"/>
    </row>
    <row r="1834" ht="12">
      <c r="D1834" s="334"/>
    </row>
    <row r="1835" ht="12">
      <c r="D1835" s="334"/>
    </row>
    <row r="1836" ht="12">
      <c r="D1836" s="334"/>
    </row>
    <row r="1837" ht="12">
      <c r="D1837" s="334"/>
    </row>
    <row r="1838" ht="12">
      <c r="D1838" s="334"/>
    </row>
    <row r="1839" ht="12">
      <c r="D1839" s="334"/>
    </row>
    <row r="1840" ht="12">
      <c r="D1840" s="334"/>
    </row>
    <row r="1841" ht="12">
      <c r="D1841" s="334"/>
    </row>
    <row r="1842" ht="12">
      <c r="D1842" s="334"/>
    </row>
    <row r="1843" ht="12">
      <c r="D1843" s="334"/>
    </row>
    <row r="1844" ht="12">
      <c r="D1844" s="334"/>
    </row>
    <row r="1845" ht="12">
      <c r="D1845" s="334"/>
    </row>
    <row r="1846" ht="12">
      <c r="D1846" s="334"/>
    </row>
    <row r="1847" ht="12">
      <c r="D1847" s="334"/>
    </row>
    <row r="1848" ht="12">
      <c r="D1848" s="334"/>
    </row>
    <row r="1849" ht="12">
      <c r="D1849" s="334"/>
    </row>
    <row r="1850" ht="12">
      <c r="D1850" s="334"/>
    </row>
    <row r="1851" ht="12">
      <c r="D1851" s="334"/>
    </row>
    <row r="1852" ht="12">
      <c r="D1852" s="334"/>
    </row>
    <row r="1853" ht="12">
      <c r="D1853" s="334"/>
    </row>
    <row r="1854" ht="12">
      <c r="D1854" s="334"/>
    </row>
    <row r="1855" ht="12">
      <c r="D1855" s="334"/>
    </row>
    <row r="1856" ht="12">
      <c r="D1856" s="334"/>
    </row>
    <row r="1857" ht="12">
      <c r="D1857" s="334"/>
    </row>
    <row r="1858" ht="12">
      <c r="D1858" s="334"/>
    </row>
    <row r="1859" ht="12">
      <c r="D1859" s="334"/>
    </row>
    <row r="1860" ht="12">
      <c r="D1860" s="334"/>
    </row>
    <row r="1861" ht="12">
      <c r="D1861" s="334"/>
    </row>
    <row r="1862" ht="12">
      <c r="D1862" s="334"/>
    </row>
    <row r="1863" ht="12">
      <c r="D1863" s="334"/>
    </row>
    <row r="1864" ht="12">
      <c r="D1864" s="334"/>
    </row>
    <row r="1865" ht="12">
      <c r="D1865" s="334"/>
    </row>
    <row r="1866" ht="12">
      <c r="D1866" s="334"/>
    </row>
    <row r="1867" ht="12">
      <c r="D1867" s="334"/>
    </row>
    <row r="1868" ht="12">
      <c r="D1868" s="334"/>
    </row>
    <row r="1869" ht="12">
      <c r="D1869" s="334"/>
    </row>
    <row r="1870" ht="12">
      <c r="D1870" s="334"/>
    </row>
    <row r="1871" ht="12">
      <c r="D1871" s="334"/>
    </row>
    <row r="1872" ht="12">
      <c r="D1872" s="334"/>
    </row>
    <row r="1873" ht="12">
      <c r="D1873" s="334"/>
    </row>
    <row r="1874" ht="12">
      <c r="D1874" s="334"/>
    </row>
    <row r="1875" ht="12">
      <c r="D1875" s="334"/>
    </row>
    <row r="1876" ht="12">
      <c r="D1876" s="334"/>
    </row>
    <row r="1877" ht="12">
      <c r="D1877" s="334"/>
    </row>
    <row r="1878" ht="12">
      <c r="D1878" s="334"/>
    </row>
    <row r="1879" ht="12">
      <c r="D1879" s="334"/>
    </row>
    <row r="1880" ht="12">
      <c r="D1880" s="334"/>
    </row>
    <row r="1881" ht="12">
      <c r="D1881" s="334"/>
    </row>
    <row r="1882" ht="12">
      <c r="D1882" s="334"/>
    </row>
    <row r="1883" ht="12">
      <c r="D1883" s="334"/>
    </row>
    <row r="1884" ht="12">
      <c r="D1884" s="334"/>
    </row>
    <row r="1885" ht="12">
      <c r="D1885" s="334"/>
    </row>
    <row r="1886" ht="12">
      <c r="D1886" s="334"/>
    </row>
    <row r="1887" ht="12">
      <c r="D1887" s="334"/>
    </row>
    <row r="1888" ht="12">
      <c r="D1888" s="334"/>
    </row>
    <row r="1889" ht="12">
      <c r="D1889" s="334"/>
    </row>
    <row r="1890" ht="12">
      <c r="D1890" s="334"/>
    </row>
    <row r="1891" ht="12">
      <c r="D1891" s="334"/>
    </row>
    <row r="1892" ht="12">
      <c r="D1892" s="334"/>
    </row>
    <row r="1893" ht="12">
      <c r="D1893" s="334"/>
    </row>
    <row r="1894" ht="12">
      <c r="D1894" s="334"/>
    </row>
    <row r="1895" ht="12">
      <c r="D1895" s="334"/>
    </row>
    <row r="1896" ht="12">
      <c r="D1896" s="334"/>
    </row>
    <row r="1897" ht="12">
      <c r="D1897" s="334"/>
    </row>
    <row r="1898" ht="12">
      <c r="D1898" s="334"/>
    </row>
    <row r="1899" ht="12">
      <c r="D1899" s="334"/>
    </row>
    <row r="1900" ht="12">
      <c r="D1900" s="334"/>
    </row>
    <row r="1901" ht="12">
      <c r="D1901" s="334"/>
    </row>
    <row r="1902" ht="12">
      <c r="D1902" s="334"/>
    </row>
    <row r="1903" ht="12">
      <c r="D1903" s="334"/>
    </row>
    <row r="1904" ht="12">
      <c r="D1904" s="334"/>
    </row>
    <row r="1905" ht="12">
      <c r="D1905" s="334"/>
    </row>
    <row r="1906" ht="12">
      <c r="D1906" s="334"/>
    </row>
    <row r="1907" ht="12">
      <c r="D1907" s="334"/>
    </row>
    <row r="1908" ht="12">
      <c r="D1908" s="334"/>
    </row>
    <row r="1909" ht="12">
      <c r="D1909" s="334"/>
    </row>
    <row r="1910" ht="12">
      <c r="D1910" s="334"/>
    </row>
    <row r="1911" ht="12">
      <c r="D1911" s="334"/>
    </row>
    <row r="1912" ht="12">
      <c r="D1912" s="334"/>
    </row>
    <row r="1913" ht="12">
      <c r="D1913" s="334"/>
    </row>
    <row r="1914" ht="12">
      <c r="D1914" s="334"/>
    </row>
    <row r="1915" ht="12">
      <c r="D1915" s="334"/>
    </row>
    <row r="1916" ht="12">
      <c r="D1916" s="334"/>
    </row>
    <row r="1917" ht="12">
      <c r="D1917" s="334"/>
    </row>
    <row r="1918" ht="12">
      <c r="D1918" s="334"/>
    </row>
    <row r="1919" ht="12">
      <c r="D1919" s="334"/>
    </row>
    <row r="1920" ht="12">
      <c r="D1920" s="334"/>
    </row>
    <row r="1921" ht="12">
      <c r="D1921" s="334"/>
    </row>
    <row r="1922" ht="12">
      <c r="D1922" s="334"/>
    </row>
    <row r="1923" ht="12">
      <c r="D1923" s="334"/>
    </row>
    <row r="1924" ht="12">
      <c r="D1924" s="334"/>
    </row>
    <row r="1925" ht="12">
      <c r="D1925" s="334"/>
    </row>
    <row r="1926" ht="12">
      <c r="D1926" s="334"/>
    </row>
    <row r="1927" ht="12">
      <c r="D1927" s="334"/>
    </row>
    <row r="1928" ht="12">
      <c r="D1928" s="334"/>
    </row>
    <row r="1929" ht="12">
      <c r="D1929" s="334"/>
    </row>
    <row r="1930" ht="12">
      <c r="D1930" s="334"/>
    </row>
    <row r="1931" ht="12">
      <c r="D1931" s="334"/>
    </row>
    <row r="1932" ht="12">
      <c r="D1932" s="334"/>
    </row>
    <row r="1933" ht="12">
      <c r="D1933" s="334"/>
    </row>
    <row r="1934" ht="12">
      <c r="D1934" s="334"/>
    </row>
    <row r="1935" ht="12">
      <c r="D1935" s="334"/>
    </row>
    <row r="1936" ht="12">
      <c r="D1936" s="334"/>
    </row>
    <row r="1937" ht="12">
      <c r="D1937" s="334"/>
    </row>
    <row r="1938" ht="12">
      <c r="D1938" s="334"/>
    </row>
    <row r="1939" ht="12">
      <c r="D1939" s="334"/>
    </row>
    <row r="1940" ht="12">
      <c r="D1940" s="334"/>
    </row>
    <row r="1941" ht="12">
      <c r="D1941" s="334"/>
    </row>
    <row r="1942" ht="12">
      <c r="D1942" s="334"/>
    </row>
    <row r="1943" ht="12">
      <c r="D1943" s="334"/>
    </row>
    <row r="1944" ht="12">
      <c r="D1944" s="334"/>
    </row>
    <row r="1945" ht="12">
      <c r="D1945" s="334"/>
    </row>
    <row r="1946" ht="12">
      <c r="D1946" s="334"/>
    </row>
    <row r="1947" ht="12">
      <c r="D1947" s="334"/>
    </row>
    <row r="1948" ht="12">
      <c r="D1948" s="334"/>
    </row>
    <row r="1949" ht="12">
      <c r="D1949" s="334"/>
    </row>
    <row r="1950" ht="12">
      <c r="D1950" s="334"/>
    </row>
    <row r="1951" ht="12">
      <c r="D1951" s="334"/>
    </row>
    <row r="1952" ht="12">
      <c r="D1952" s="334"/>
    </row>
    <row r="1953" ht="12">
      <c r="D1953" s="334"/>
    </row>
    <row r="1954" ht="12">
      <c r="D1954" s="334"/>
    </row>
    <row r="1955" ht="12">
      <c r="D1955" s="334"/>
    </row>
    <row r="1956" ht="12">
      <c r="D1956" s="334"/>
    </row>
    <row r="1957" ht="12">
      <c r="D1957" s="334"/>
    </row>
    <row r="1958" ht="12">
      <c r="D1958" s="334"/>
    </row>
    <row r="1959" ht="12">
      <c r="D1959" s="334"/>
    </row>
    <row r="1960" ht="12">
      <c r="D1960" s="334"/>
    </row>
    <row r="1961" ht="12">
      <c r="D1961" s="334"/>
    </row>
    <row r="1962" ht="12">
      <c r="D1962" s="334"/>
    </row>
    <row r="1963" ht="12">
      <c r="D1963" s="334"/>
    </row>
    <row r="1964" ht="12">
      <c r="D1964" s="334"/>
    </row>
    <row r="1965" ht="12">
      <c r="D1965" s="334"/>
    </row>
    <row r="1966" ht="12">
      <c r="D1966" s="334"/>
    </row>
    <row r="1967" ht="12">
      <c r="D1967" s="334"/>
    </row>
    <row r="1968" ht="12">
      <c r="D1968" s="334"/>
    </row>
    <row r="1969" ht="12">
      <c r="D1969" s="334"/>
    </row>
    <row r="1970" ht="12">
      <c r="D1970" s="334"/>
    </row>
    <row r="1971" ht="12">
      <c r="D1971" s="334"/>
    </row>
    <row r="1972" ht="12">
      <c r="D1972" s="334"/>
    </row>
    <row r="1973" ht="12">
      <c r="D1973" s="334"/>
    </row>
    <row r="1974" ht="12">
      <c r="D1974" s="334"/>
    </row>
    <row r="1975" ht="12">
      <c r="D1975" s="334"/>
    </row>
    <row r="1976" ht="12">
      <c r="D1976" s="334"/>
    </row>
    <row r="1977" ht="12">
      <c r="D1977" s="334"/>
    </row>
    <row r="1978" ht="12">
      <c r="D1978" s="334"/>
    </row>
    <row r="1979" ht="12">
      <c r="D1979" s="334"/>
    </row>
    <row r="1980" ht="12">
      <c r="D1980" s="334"/>
    </row>
    <row r="1981" ht="12">
      <c r="D1981" s="334"/>
    </row>
    <row r="1982" ht="12">
      <c r="D1982" s="334"/>
    </row>
    <row r="1983" ht="12">
      <c r="D1983" s="334"/>
    </row>
    <row r="1984" ht="12">
      <c r="D1984" s="334"/>
    </row>
    <row r="1985" ht="12">
      <c r="D1985" s="334"/>
    </row>
    <row r="1986" ht="12">
      <c r="D1986" s="334"/>
    </row>
    <row r="1987" ht="12">
      <c r="D1987" s="334"/>
    </row>
    <row r="1988" ht="12">
      <c r="D1988" s="334"/>
    </row>
    <row r="1989" ht="12">
      <c r="D1989" s="334"/>
    </row>
    <row r="1990" ht="12">
      <c r="D1990" s="334"/>
    </row>
    <row r="1991" ht="12">
      <c r="D1991" s="334"/>
    </row>
    <row r="1992" ht="12">
      <c r="D1992" s="334"/>
    </row>
    <row r="1993" ht="12">
      <c r="D1993" s="334"/>
    </row>
    <row r="1994" ht="12">
      <c r="D1994" s="334"/>
    </row>
    <row r="1995" ht="12">
      <c r="D1995" s="334"/>
    </row>
    <row r="1996" ht="12">
      <c r="D1996" s="334"/>
    </row>
    <row r="1997" ht="12">
      <c r="D1997" s="334"/>
    </row>
    <row r="1998" ht="12">
      <c r="D1998" s="334"/>
    </row>
    <row r="1999" ht="12">
      <c r="D1999" s="334"/>
    </row>
    <row r="2000" ht="12">
      <c r="D2000" s="334"/>
    </row>
    <row r="2001" ht="12">
      <c r="D2001" s="334"/>
    </row>
    <row r="2002" ht="12">
      <c r="D2002" s="334"/>
    </row>
    <row r="2003" ht="12">
      <c r="D2003" s="334"/>
    </row>
    <row r="2004" ht="12">
      <c r="D2004" s="334"/>
    </row>
    <row r="2005" ht="12">
      <c r="D2005" s="334"/>
    </row>
    <row r="2006" ht="12">
      <c r="D2006" s="334"/>
    </row>
    <row r="2007" ht="12">
      <c r="D2007" s="334"/>
    </row>
    <row r="2008" ht="12">
      <c r="D2008" s="334"/>
    </row>
    <row r="2009" ht="12">
      <c r="D2009" s="334"/>
    </row>
    <row r="2010" ht="12">
      <c r="D2010" s="334"/>
    </row>
    <row r="2011" ht="12">
      <c r="D2011" s="334"/>
    </row>
    <row r="2012" ht="12">
      <c r="D2012" s="334"/>
    </row>
    <row r="2013" ht="12">
      <c r="D2013" s="334"/>
    </row>
    <row r="2014" ht="12">
      <c r="D2014" s="334"/>
    </row>
    <row r="2015" ht="12">
      <c r="D2015" s="334"/>
    </row>
    <row r="2016" ht="12">
      <c r="D2016" s="334"/>
    </row>
    <row r="2017" ht="12">
      <c r="D2017" s="334"/>
    </row>
    <row r="2018" ht="12">
      <c r="D2018" s="334"/>
    </row>
    <row r="2019" ht="12">
      <c r="D2019" s="334"/>
    </row>
    <row r="2020" ht="12">
      <c r="D2020" s="334"/>
    </row>
    <row r="2021" ht="12">
      <c r="D2021" s="334"/>
    </row>
    <row r="2022" ht="12">
      <c r="D2022" s="334"/>
    </row>
    <row r="2023" ht="12">
      <c r="D2023" s="334"/>
    </row>
    <row r="2024" ht="12">
      <c r="D2024" s="334"/>
    </row>
    <row r="2025" ht="12">
      <c r="D2025" s="334"/>
    </row>
    <row r="2026" ht="12">
      <c r="D2026" s="334"/>
    </row>
    <row r="2027" ht="12">
      <c r="D2027" s="334"/>
    </row>
    <row r="2028" ht="12">
      <c r="D2028" s="334"/>
    </row>
    <row r="2029" ht="12">
      <c r="D2029" s="334"/>
    </row>
    <row r="2030" ht="12">
      <c r="D2030" s="334"/>
    </row>
    <row r="2031" ht="12">
      <c r="D2031" s="334"/>
    </row>
    <row r="2032" ht="12">
      <c r="D2032" s="334"/>
    </row>
    <row r="2033" ht="12">
      <c r="D2033" s="334"/>
    </row>
    <row r="2034" ht="12">
      <c r="D2034" s="334"/>
    </row>
    <row r="2035" ht="12">
      <c r="D2035" s="334"/>
    </row>
    <row r="2036" ht="12">
      <c r="D2036" s="334"/>
    </row>
    <row r="2037" ht="12">
      <c r="D2037" s="334"/>
    </row>
    <row r="2038" ht="12">
      <c r="D2038" s="334"/>
    </row>
    <row r="2039" ht="12">
      <c r="D2039" s="334"/>
    </row>
    <row r="2040" ht="12">
      <c r="D2040" s="334"/>
    </row>
    <row r="2041" ht="12">
      <c r="D2041" s="334"/>
    </row>
    <row r="2042" ht="12">
      <c r="D2042" s="334"/>
    </row>
    <row r="2043" ht="12">
      <c r="D2043" s="334"/>
    </row>
    <row r="2044" ht="12">
      <c r="D2044" s="334"/>
    </row>
    <row r="2045" ht="12">
      <c r="D2045" s="334"/>
    </row>
    <row r="2046" ht="12">
      <c r="D2046" s="334"/>
    </row>
    <row r="2047" ht="12">
      <c r="D2047" s="334"/>
    </row>
    <row r="2048" ht="12">
      <c r="D2048" s="334"/>
    </row>
    <row r="2049" ht="12">
      <c r="D2049" s="334"/>
    </row>
    <row r="2050" ht="12">
      <c r="D2050" s="334"/>
    </row>
    <row r="2051" ht="12">
      <c r="D2051" s="334"/>
    </row>
    <row r="2052" ht="12">
      <c r="D2052" s="334"/>
    </row>
    <row r="2053" ht="12">
      <c r="D2053" s="334"/>
    </row>
    <row r="2054" ht="12">
      <c r="D2054" s="334"/>
    </row>
    <row r="2055" ht="12">
      <c r="D2055" s="334"/>
    </row>
    <row r="2056" ht="12">
      <c r="D2056" s="334"/>
    </row>
    <row r="2057" ht="12">
      <c r="D2057" s="334"/>
    </row>
    <row r="2058" ht="12">
      <c r="D2058" s="334"/>
    </row>
    <row r="2059" ht="12">
      <c r="D2059" s="334"/>
    </row>
    <row r="2060" ht="12">
      <c r="D2060" s="334"/>
    </row>
    <row r="2061" ht="12">
      <c r="D2061" s="334"/>
    </row>
    <row r="2062" ht="12">
      <c r="D2062" s="334"/>
    </row>
    <row r="2063" ht="12">
      <c r="D2063" s="334"/>
    </row>
    <row r="2064" ht="12">
      <c r="D2064" s="334"/>
    </row>
    <row r="2065" ht="12">
      <c r="D2065" s="334"/>
    </row>
    <row r="2066" ht="12">
      <c r="D2066" s="334"/>
    </row>
    <row r="2067" ht="12">
      <c r="D2067" s="334"/>
    </row>
    <row r="2068" ht="12">
      <c r="D2068" s="334"/>
    </row>
    <row r="2069" ht="12">
      <c r="D2069" s="334"/>
    </row>
    <row r="2070" ht="12">
      <c r="D2070" s="334"/>
    </row>
    <row r="2071" ht="12">
      <c r="D2071" s="334"/>
    </row>
    <row r="2072" ht="12">
      <c r="D2072" s="334"/>
    </row>
    <row r="2073" ht="12">
      <c r="D2073" s="334"/>
    </row>
    <row r="2074" ht="12">
      <c r="D2074" s="334"/>
    </row>
    <row r="2075" ht="12">
      <c r="D2075" s="334"/>
    </row>
    <row r="2076" ht="12">
      <c r="D2076" s="334"/>
    </row>
    <row r="2077" ht="12">
      <c r="D2077" s="334"/>
    </row>
    <row r="2078" ht="12">
      <c r="D2078" s="334"/>
    </row>
    <row r="2079" ht="12">
      <c r="D2079" s="334"/>
    </row>
    <row r="2080" ht="12">
      <c r="D2080" s="334"/>
    </row>
    <row r="2081" ht="12">
      <c r="D2081" s="334"/>
    </row>
    <row r="2082" ht="12">
      <c r="D2082" s="334"/>
    </row>
    <row r="2083" ht="12">
      <c r="D2083" s="334"/>
    </row>
    <row r="2084" ht="12">
      <c r="D2084" s="334"/>
    </row>
    <row r="2085" ht="12">
      <c r="D2085" s="334"/>
    </row>
    <row r="2086" ht="12">
      <c r="D2086" s="334"/>
    </row>
    <row r="2087" ht="12">
      <c r="D2087" s="334"/>
    </row>
    <row r="2088" ht="12">
      <c r="D2088" s="334"/>
    </row>
    <row r="2089" ht="12">
      <c r="D2089" s="334"/>
    </row>
    <row r="2090" ht="12">
      <c r="D2090" s="334"/>
    </row>
    <row r="2091" ht="12">
      <c r="D2091" s="334"/>
    </row>
    <row r="2092" ht="12">
      <c r="D2092" s="334"/>
    </row>
    <row r="2093" ht="12">
      <c r="D2093" s="334"/>
    </row>
    <row r="2094" ht="12">
      <c r="D2094" s="334"/>
    </row>
    <row r="2095" ht="12">
      <c r="D2095" s="334"/>
    </row>
    <row r="2096" ht="12">
      <c r="D2096" s="334"/>
    </row>
    <row r="2097" ht="12">
      <c r="D2097" s="334"/>
    </row>
    <row r="2098" ht="12">
      <c r="D2098" s="334"/>
    </row>
    <row r="2099" ht="12">
      <c r="D2099" s="334"/>
    </row>
    <row r="2100" ht="12">
      <c r="D2100" s="334"/>
    </row>
    <row r="2101" ht="12">
      <c r="D2101" s="334"/>
    </row>
    <row r="2102" ht="12">
      <c r="D2102" s="334"/>
    </row>
    <row r="2103" ht="12">
      <c r="D2103" s="334"/>
    </row>
    <row r="2104" ht="12">
      <c r="D2104" s="334"/>
    </row>
    <row r="2105" ht="12">
      <c r="D2105" s="334"/>
    </row>
    <row r="2106" ht="12">
      <c r="D2106" s="334"/>
    </row>
    <row r="2107" ht="12">
      <c r="D2107" s="334"/>
    </row>
    <row r="2108" ht="12">
      <c r="D2108" s="334"/>
    </row>
    <row r="2109" ht="12">
      <c r="D2109" s="334"/>
    </row>
    <row r="2110" ht="12">
      <c r="D2110" s="334"/>
    </row>
    <row r="2111" ht="12">
      <c r="D2111" s="334"/>
    </row>
    <row r="2112" ht="12">
      <c r="D2112" s="334"/>
    </row>
    <row r="2113" ht="12">
      <c r="D2113" s="334"/>
    </row>
    <row r="2114" ht="12">
      <c r="D2114" s="334"/>
    </row>
    <row r="2115" ht="12">
      <c r="D2115" s="334"/>
    </row>
    <row r="2116" ht="12">
      <c r="D2116" s="334"/>
    </row>
    <row r="2117" ht="12">
      <c r="D2117" s="334"/>
    </row>
    <row r="2118" ht="12">
      <c r="D2118" s="334"/>
    </row>
    <row r="2119" ht="12">
      <c r="D2119" s="334"/>
    </row>
    <row r="2120" ht="12">
      <c r="D2120" s="334"/>
    </row>
    <row r="2121" ht="12">
      <c r="D2121" s="334"/>
    </row>
    <row r="2122" ht="12">
      <c r="D2122" s="334"/>
    </row>
    <row r="2123" ht="12">
      <c r="D2123" s="334"/>
    </row>
    <row r="2124" ht="12">
      <c r="D2124" s="334"/>
    </row>
    <row r="2125" ht="12">
      <c r="D2125" s="334"/>
    </row>
    <row r="2126" ht="12">
      <c r="D2126" s="334"/>
    </row>
    <row r="2127" ht="12">
      <c r="D2127" s="334"/>
    </row>
    <row r="2128" ht="12">
      <c r="D2128" s="334"/>
    </row>
    <row r="2129" ht="12">
      <c r="D2129" s="334"/>
    </row>
    <row r="2130" ht="12">
      <c r="D2130" s="334"/>
    </row>
    <row r="2131" ht="12">
      <c r="D2131" s="334"/>
    </row>
    <row r="2132" ht="12">
      <c r="D2132" s="334"/>
    </row>
    <row r="2133" ht="12">
      <c r="D2133" s="334"/>
    </row>
    <row r="2134" ht="12">
      <c r="D2134" s="334"/>
    </row>
    <row r="2135" ht="12">
      <c r="D2135" s="334"/>
    </row>
    <row r="2136" ht="12">
      <c r="D2136" s="334"/>
    </row>
    <row r="2137" ht="12">
      <c r="D2137" s="334"/>
    </row>
    <row r="2138" ht="12">
      <c r="D2138" s="334"/>
    </row>
    <row r="2139" ht="12">
      <c r="D2139" s="334"/>
    </row>
    <row r="2140" ht="12">
      <c r="D2140" s="334"/>
    </row>
    <row r="2141" ht="12">
      <c r="D2141" s="334"/>
    </row>
    <row r="2142" ht="12">
      <c r="D2142" s="334"/>
    </row>
    <row r="2143" ht="12">
      <c r="D2143" s="334"/>
    </row>
    <row r="2144" ht="12">
      <c r="D2144" s="334"/>
    </row>
    <row r="2145" ht="12">
      <c r="D2145" s="334"/>
    </row>
    <row r="2146" ht="12">
      <c r="D2146" s="334"/>
    </row>
    <row r="2147" ht="12">
      <c r="D2147" s="334"/>
    </row>
    <row r="2148" ht="12">
      <c r="D2148" s="334"/>
    </row>
    <row r="2149" ht="12">
      <c r="D2149" s="334"/>
    </row>
    <row r="2150" ht="12">
      <c r="D2150" s="334"/>
    </row>
    <row r="2151" ht="12">
      <c r="D2151" s="334"/>
    </row>
    <row r="2152" ht="12">
      <c r="D2152" s="334"/>
    </row>
    <row r="2153" ht="12">
      <c r="D2153" s="334"/>
    </row>
    <row r="2154" ht="12">
      <c r="D2154" s="334"/>
    </row>
    <row r="2155" ht="12">
      <c r="D2155" s="334"/>
    </row>
    <row r="2156" ht="12">
      <c r="D2156" s="334"/>
    </row>
    <row r="2157" ht="12">
      <c r="D2157" s="334"/>
    </row>
    <row r="2158" ht="12">
      <c r="D2158" s="334"/>
    </row>
    <row r="2159" ht="12">
      <c r="D2159" s="334"/>
    </row>
    <row r="2160" ht="12">
      <c r="D2160" s="334"/>
    </row>
    <row r="2161" ht="12">
      <c r="D2161" s="334"/>
    </row>
    <row r="2162" ht="12">
      <c r="D2162" s="334"/>
    </row>
    <row r="2163" ht="12">
      <c r="D2163" s="334"/>
    </row>
    <row r="2164" ht="12">
      <c r="D2164" s="334"/>
    </row>
    <row r="2165" ht="12">
      <c r="D2165" s="334"/>
    </row>
    <row r="2166" ht="12">
      <c r="D2166" s="334"/>
    </row>
    <row r="2167" ht="12">
      <c r="D2167" s="334"/>
    </row>
    <row r="2168" ht="12">
      <c r="D2168" s="334"/>
    </row>
    <row r="2169" ht="12">
      <c r="D2169" s="334"/>
    </row>
    <row r="2170" ht="12">
      <c r="D2170" s="334"/>
    </row>
    <row r="2171" ht="12">
      <c r="D2171" s="334"/>
    </row>
    <row r="2172" ht="12">
      <c r="D2172" s="334"/>
    </row>
    <row r="2173" ht="12">
      <c r="D2173" s="334"/>
    </row>
    <row r="2174" ht="12">
      <c r="D2174" s="334"/>
    </row>
    <row r="2175" ht="12">
      <c r="D2175" s="334"/>
    </row>
    <row r="2176" ht="12">
      <c r="D2176" s="334"/>
    </row>
    <row r="2177" ht="12">
      <c r="D2177" s="334"/>
    </row>
    <row r="2178" ht="12">
      <c r="D2178" s="334"/>
    </row>
    <row r="2179" ht="12">
      <c r="D2179" s="334"/>
    </row>
    <row r="2180" ht="12">
      <c r="D2180" s="334"/>
    </row>
    <row r="2181" ht="12">
      <c r="D2181" s="334"/>
    </row>
    <row r="2182" ht="12">
      <c r="D2182" s="334"/>
    </row>
    <row r="2183" ht="12">
      <c r="D2183" s="334"/>
    </row>
    <row r="2184" ht="12">
      <c r="D2184" s="334"/>
    </row>
    <row r="2185" ht="12">
      <c r="D2185" s="334"/>
    </row>
    <row r="2186" ht="12">
      <c r="D2186" s="334"/>
    </row>
    <row r="2187" ht="12">
      <c r="D2187" s="334"/>
    </row>
    <row r="2188" ht="12">
      <c r="D2188" s="334"/>
    </row>
    <row r="2189" ht="12">
      <c r="D2189" s="334"/>
    </row>
    <row r="2190" ht="12">
      <c r="D2190" s="334"/>
    </row>
    <row r="2191" ht="12">
      <c r="D2191" s="334"/>
    </row>
    <row r="2192" ht="12">
      <c r="D2192" s="334"/>
    </row>
    <row r="2193" ht="12">
      <c r="D2193" s="334"/>
    </row>
    <row r="2194" ht="12">
      <c r="D2194" s="334"/>
    </row>
    <row r="2195" ht="12">
      <c r="D2195" s="334"/>
    </row>
    <row r="2196" ht="12">
      <c r="D2196" s="334"/>
    </row>
    <row r="2197" ht="12">
      <c r="D2197" s="334"/>
    </row>
    <row r="2198" ht="12">
      <c r="D2198" s="334"/>
    </row>
    <row r="2199" ht="12">
      <c r="D2199" s="334"/>
    </row>
    <row r="2200" ht="12">
      <c r="D2200" s="334"/>
    </row>
    <row r="2201" ht="12">
      <c r="D2201" s="334"/>
    </row>
    <row r="2202" ht="12">
      <c r="D2202" s="334"/>
    </row>
    <row r="2203" ht="12">
      <c r="D2203" s="334"/>
    </row>
    <row r="2204" ht="12">
      <c r="D2204" s="334"/>
    </row>
    <row r="2205" ht="12">
      <c r="D2205" s="334"/>
    </row>
    <row r="2206" ht="12">
      <c r="D2206" s="334"/>
    </row>
    <row r="2207" ht="12">
      <c r="D2207" s="334"/>
    </row>
    <row r="2208" ht="12">
      <c r="D2208" s="334"/>
    </row>
    <row r="2209" ht="12">
      <c r="D2209" s="334"/>
    </row>
    <row r="2210" ht="12">
      <c r="D2210" s="334"/>
    </row>
    <row r="2211" ht="12">
      <c r="D2211" s="334"/>
    </row>
    <row r="2212" ht="12">
      <c r="D2212" s="334"/>
    </row>
    <row r="2213" ht="12">
      <c r="D2213" s="334"/>
    </row>
    <row r="2214" ht="12">
      <c r="D2214" s="334"/>
    </row>
    <row r="2215" ht="12">
      <c r="D2215" s="334"/>
    </row>
    <row r="2216" ht="12">
      <c r="D2216" s="334"/>
    </row>
    <row r="2217" ht="12">
      <c r="D2217" s="334"/>
    </row>
    <row r="2218" ht="12">
      <c r="D2218" s="334"/>
    </row>
    <row r="2219" ht="12">
      <c r="D2219" s="334"/>
    </row>
    <row r="2220" ht="12">
      <c r="D2220" s="334"/>
    </row>
    <row r="2221" ht="12">
      <c r="D2221" s="334"/>
    </row>
    <row r="2222" ht="12">
      <c r="D2222" s="334"/>
    </row>
    <row r="2223" ht="12">
      <c r="D2223" s="334"/>
    </row>
    <row r="2224" ht="12">
      <c r="D2224" s="334"/>
    </row>
    <row r="2225" ht="12">
      <c r="D2225" s="334"/>
    </row>
    <row r="2226" ht="12">
      <c r="D2226" s="334"/>
    </row>
    <row r="2227" ht="12">
      <c r="D2227" s="334"/>
    </row>
    <row r="2228" ht="12">
      <c r="D2228" s="334"/>
    </row>
    <row r="2229" ht="12">
      <c r="D2229" s="334"/>
    </row>
    <row r="2230" ht="12">
      <c r="D2230" s="334"/>
    </row>
    <row r="2231" ht="12">
      <c r="D2231" s="334"/>
    </row>
    <row r="2232" ht="12">
      <c r="D2232" s="334"/>
    </row>
    <row r="2233" ht="12">
      <c r="D2233" s="334"/>
    </row>
    <row r="2234" ht="12">
      <c r="D2234" s="334"/>
    </row>
    <row r="2235" ht="12">
      <c r="D2235" s="334"/>
    </row>
    <row r="2236" ht="12">
      <c r="D2236" s="334"/>
    </row>
    <row r="2237" ht="12">
      <c r="D2237" s="334"/>
    </row>
    <row r="2238" ht="12">
      <c r="D2238" s="334"/>
    </row>
    <row r="2239" ht="12">
      <c r="D2239" s="334"/>
    </row>
    <row r="2240" ht="12">
      <c r="D2240" s="334"/>
    </row>
    <row r="2241" ht="12">
      <c r="D2241" s="334"/>
    </row>
    <row r="2242" ht="12">
      <c r="D2242" s="334"/>
    </row>
    <row r="2243" ht="12">
      <c r="D2243" s="334"/>
    </row>
    <row r="2244" ht="12">
      <c r="D2244" s="334"/>
    </row>
    <row r="2245" ht="12">
      <c r="D2245" s="334"/>
    </row>
    <row r="2246" ht="12">
      <c r="D2246" s="334"/>
    </row>
    <row r="2247" ht="12">
      <c r="D2247" s="334"/>
    </row>
    <row r="2248" ht="12">
      <c r="D2248" s="334"/>
    </row>
    <row r="2249" ht="12">
      <c r="D2249" s="334"/>
    </row>
    <row r="2250" ht="12">
      <c r="D2250" s="334"/>
    </row>
    <row r="2251" ht="12">
      <c r="D2251" s="334"/>
    </row>
    <row r="2252" ht="12">
      <c r="D2252" s="334"/>
    </row>
    <row r="2253" ht="12">
      <c r="D2253" s="334"/>
    </row>
    <row r="2254" ht="12">
      <c r="D2254" s="334"/>
    </row>
    <row r="2255" ht="12">
      <c r="D2255" s="334"/>
    </row>
    <row r="2256" ht="12">
      <c r="D2256" s="334"/>
    </row>
    <row r="2257" ht="12">
      <c r="D2257" s="334"/>
    </row>
    <row r="2258" ht="12">
      <c r="D2258" s="334"/>
    </row>
    <row r="2259" ht="12">
      <c r="D2259" s="334"/>
    </row>
    <row r="2260" ht="12">
      <c r="D2260" s="334"/>
    </row>
    <row r="2261" ht="12">
      <c r="D2261" s="334"/>
    </row>
    <row r="2262" ht="12">
      <c r="D2262" s="334"/>
    </row>
    <row r="2263" ht="12">
      <c r="D2263" s="334"/>
    </row>
    <row r="2264" ht="12">
      <c r="D2264" s="334"/>
    </row>
    <row r="2265" ht="12">
      <c r="D2265" s="334"/>
    </row>
    <row r="2266" ht="12">
      <c r="D2266" s="334"/>
    </row>
    <row r="2267" ht="12">
      <c r="D2267" s="334"/>
    </row>
    <row r="2268" ht="12">
      <c r="D2268" s="334"/>
    </row>
    <row r="2269" ht="12">
      <c r="D2269" s="334"/>
    </row>
    <row r="2270" ht="12">
      <c r="D2270" s="334"/>
    </row>
    <row r="2271" ht="12">
      <c r="D2271" s="334"/>
    </row>
    <row r="2272" ht="12">
      <c r="D2272" s="334"/>
    </row>
    <row r="2273" ht="12">
      <c r="D2273" s="334"/>
    </row>
    <row r="2274" ht="12">
      <c r="D2274" s="334"/>
    </row>
    <row r="2275" ht="12">
      <c r="D2275" s="334"/>
    </row>
    <row r="2276" ht="12">
      <c r="D2276" s="334"/>
    </row>
    <row r="2277" ht="12">
      <c r="D2277" s="334"/>
    </row>
    <row r="2278" ht="12">
      <c r="D2278" s="334"/>
    </row>
    <row r="2279" ht="12">
      <c r="D2279" s="334"/>
    </row>
    <row r="2280" ht="12">
      <c r="D2280" s="334"/>
    </row>
    <row r="2281" ht="12">
      <c r="D2281" s="334"/>
    </row>
    <row r="2282" ht="12">
      <c r="D2282" s="334"/>
    </row>
    <row r="2283" ht="12">
      <c r="D2283" s="334"/>
    </row>
    <row r="2284" ht="12">
      <c r="D2284" s="334"/>
    </row>
    <row r="2285" ht="12">
      <c r="D2285" s="334"/>
    </row>
    <row r="2286" ht="12">
      <c r="D2286" s="334"/>
    </row>
    <row r="2287" ht="12">
      <c r="D2287" s="334"/>
    </row>
    <row r="2288" ht="12">
      <c r="D2288" s="334"/>
    </row>
    <row r="2289" ht="12">
      <c r="D2289" s="334"/>
    </row>
    <row r="2290" ht="12">
      <c r="D2290" s="334"/>
    </row>
    <row r="2291" ht="12">
      <c r="D2291" s="334"/>
    </row>
    <row r="2292" ht="12">
      <c r="D2292" s="334"/>
    </row>
    <row r="2293" ht="12">
      <c r="D2293" s="334"/>
    </row>
    <row r="2294" ht="12">
      <c r="D2294" s="334"/>
    </row>
    <row r="2295" ht="12">
      <c r="D2295" s="334"/>
    </row>
    <row r="2296" ht="12">
      <c r="D2296" s="334"/>
    </row>
    <row r="2297" ht="12">
      <c r="D2297" s="334"/>
    </row>
    <row r="2298" ht="12">
      <c r="D2298" s="334"/>
    </row>
    <row r="2299" ht="12">
      <c r="D2299" s="334"/>
    </row>
    <row r="2300" ht="12">
      <c r="D2300" s="334"/>
    </row>
    <row r="2301" ht="12">
      <c r="D2301" s="334"/>
    </row>
    <row r="2302" ht="12">
      <c r="D2302" s="334"/>
    </row>
    <row r="2303" ht="12">
      <c r="D2303" s="334"/>
    </row>
    <row r="2304" ht="12">
      <c r="D2304" s="334"/>
    </row>
    <row r="2305" ht="12">
      <c r="D2305" s="334"/>
    </row>
    <row r="2306" ht="12">
      <c r="D2306" s="334"/>
    </row>
    <row r="2307" ht="12">
      <c r="D2307" s="334"/>
    </row>
    <row r="2308" ht="12">
      <c r="D2308" s="334"/>
    </row>
    <row r="2309" ht="12">
      <c r="D2309" s="334"/>
    </row>
    <row r="2310" ht="12">
      <c r="D2310" s="334"/>
    </row>
    <row r="2311" ht="12">
      <c r="D2311" s="334"/>
    </row>
    <row r="2312" ht="12">
      <c r="D2312" s="334"/>
    </row>
    <row r="2313" ht="12">
      <c r="D2313" s="334"/>
    </row>
    <row r="2314" ht="12">
      <c r="D2314" s="334"/>
    </row>
    <row r="2315" ht="12">
      <c r="D2315" s="334"/>
    </row>
    <row r="2316" ht="12">
      <c r="D2316" s="334"/>
    </row>
    <row r="2317" ht="12">
      <c r="D2317" s="334"/>
    </row>
    <row r="2318" ht="12">
      <c r="D2318" s="334"/>
    </row>
    <row r="2319" ht="12">
      <c r="D2319" s="334"/>
    </row>
    <row r="2320" ht="12">
      <c r="D2320" s="334"/>
    </row>
    <row r="2321" ht="12">
      <c r="D2321" s="334"/>
    </row>
    <row r="2322" ht="12">
      <c r="D2322" s="334"/>
    </row>
    <row r="2323" ht="12">
      <c r="D2323" s="334"/>
    </row>
    <row r="2324" ht="12">
      <c r="D2324" s="334"/>
    </row>
    <row r="2325" ht="12">
      <c r="D2325" s="334"/>
    </row>
    <row r="2326" ht="12">
      <c r="D2326" s="334"/>
    </row>
    <row r="2327" ht="12">
      <c r="D2327" s="334"/>
    </row>
    <row r="2328" ht="12">
      <c r="D2328" s="334"/>
    </row>
    <row r="2329" ht="12">
      <c r="D2329" s="334"/>
    </row>
    <row r="2330" ht="12">
      <c r="D2330" s="334"/>
    </row>
    <row r="2331" ht="12">
      <c r="D2331" s="334"/>
    </row>
    <row r="2332" ht="12">
      <c r="D2332" s="334"/>
    </row>
    <row r="2333" ht="12">
      <c r="D2333" s="334"/>
    </row>
    <row r="2334" ht="12">
      <c r="D2334" s="334"/>
    </row>
    <row r="2335" ht="12">
      <c r="D2335" s="334"/>
    </row>
    <row r="2336" ht="12">
      <c r="D2336" s="334"/>
    </row>
    <row r="2337" ht="12">
      <c r="D2337" s="334"/>
    </row>
    <row r="2338" ht="12">
      <c r="D2338" s="334"/>
    </row>
    <row r="2339" ht="12">
      <c r="D2339" s="334"/>
    </row>
    <row r="2340" ht="12">
      <c r="D2340" s="334"/>
    </row>
    <row r="2341" ht="12">
      <c r="D2341" s="334"/>
    </row>
    <row r="2342" ht="12">
      <c r="D2342" s="334"/>
    </row>
    <row r="2343" ht="12">
      <c r="D2343" s="334"/>
    </row>
    <row r="2344" ht="12">
      <c r="D2344" s="334"/>
    </row>
    <row r="2345" ht="12">
      <c r="D2345" s="334"/>
    </row>
    <row r="2346" ht="12">
      <c r="D2346" s="334"/>
    </row>
    <row r="2347" ht="12">
      <c r="D2347" s="334"/>
    </row>
    <row r="2348" ht="12">
      <c r="D2348" s="334"/>
    </row>
    <row r="2349" ht="12">
      <c r="D2349" s="334"/>
    </row>
    <row r="2350" ht="12">
      <c r="D2350" s="334"/>
    </row>
    <row r="2351" ht="12">
      <c r="D2351" s="334"/>
    </row>
    <row r="2352" ht="12">
      <c r="D2352" s="334"/>
    </row>
    <row r="2353" ht="12">
      <c r="D2353" s="334"/>
    </row>
    <row r="2354" ht="12">
      <c r="D2354" s="334"/>
    </row>
    <row r="2355" ht="12">
      <c r="D2355" s="334"/>
    </row>
    <row r="2356" ht="12">
      <c r="D2356" s="334"/>
    </row>
    <row r="2357" ht="12">
      <c r="D2357" s="334"/>
    </row>
    <row r="2358" ht="12">
      <c r="D2358" s="334"/>
    </row>
    <row r="2359" ht="12">
      <c r="D2359" s="334"/>
    </row>
    <row r="2360" ht="12">
      <c r="D2360" s="334"/>
    </row>
    <row r="2361" ht="12">
      <c r="D2361" s="334"/>
    </row>
    <row r="2362" ht="12">
      <c r="D2362" s="334"/>
    </row>
    <row r="2363" ht="12">
      <c r="D2363" s="334"/>
    </row>
    <row r="2364" ht="12">
      <c r="D2364" s="334"/>
    </row>
    <row r="2365" ht="12">
      <c r="D2365" s="334"/>
    </row>
    <row r="2366" ht="12">
      <c r="D2366" s="334"/>
    </row>
    <row r="2367" ht="12">
      <c r="D2367" s="334"/>
    </row>
    <row r="2368" ht="12">
      <c r="D2368" s="334"/>
    </row>
    <row r="2369" ht="12">
      <c r="D2369" s="334"/>
    </row>
    <row r="2370" ht="12">
      <c r="D2370" s="334"/>
    </row>
    <row r="2371" ht="12">
      <c r="D2371" s="334"/>
    </row>
    <row r="2372" ht="12">
      <c r="D2372" s="334"/>
    </row>
    <row r="2373" ht="12">
      <c r="D2373" s="334"/>
    </row>
    <row r="2374" ht="12">
      <c r="D2374" s="334"/>
    </row>
    <row r="2375" ht="12">
      <c r="D2375" s="334"/>
    </row>
    <row r="2376" ht="12">
      <c r="D2376" s="334"/>
    </row>
    <row r="2377" ht="12">
      <c r="D2377" s="334"/>
    </row>
    <row r="2378" ht="12">
      <c r="D2378" s="334"/>
    </row>
    <row r="2379" ht="12">
      <c r="D2379" s="334"/>
    </row>
    <row r="2380" ht="12">
      <c r="D2380" s="334"/>
    </row>
    <row r="2381" ht="12">
      <c r="D2381" s="334"/>
    </row>
    <row r="2382" ht="12">
      <c r="D2382" s="334"/>
    </row>
    <row r="2383" ht="12">
      <c r="D2383" s="334"/>
    </row>
    <row r="2384" ht="12">
      <c r="D2384" s="334"/>
    </row>
    <row r="2385" ht="12">
      <c r="D2385" s="334"/>
    </row>
    <row r="2386" ht="12">
      <c r="D2386" s="334"/>
    </row>
    <row r="2387" ht="12">
      <c r="D2387" s="334"/>
    </row>
    <row r="2388" ht="12">
      <c r="D2388" s="334"/>
    </row>
    <row r="2389" ht="12">
      <c r="D2389" s="334"/>
    </row>
    <row r="2390" ht="12">
      <c r="D2390" s="334"/>
    </row>
    <row r="2391" ht="12">
      <c r="D2391" s="334"/>
    </row>
    <row r="2392" ht="12">
      <c r="D2392" s="334"/>
    </row>
    <row r="2393" ht="12">
      <c r="D2393" s="334"/>
    </row>
    <row r="2394" ht="12">
      <c r="D2394" s="334"/>
    </row>
    <row r="2395" ht="12">
      <c r="D2395" s="334"/>
    </row>
    <row r="2396" ht="12">
      <c r="D2396" s="334"/>
    </row>
    <row r="2397" ht="12">
      <c r="D2397" s="334"/>
    </row>
    <row r="2398" ht="12">
      <c r="D2398" s="334"/>
    </row>
    <row r="2399" ht="12">
      <c r="D2399" s="334"/>
    </row>
    <row r="2400" ht="12">
      <c r="D2400" s="334"/>
    </row>
    <row r="2401" ht="12">
      <c r="D2401" s="334"/>
    </row>
    <row r="2402" ht="12">
      <c r="D2402" s="334"/>
    </row>
    <row r="2403" ht="12">
      <c r="D2403" s="334"/>
    </row>
    <row r="2404" ht="12">
      <c r="D2404" s="334"/>
    </row>
    <row r="2405" ht="12">
      <c r="D2405" s="334"/>
    </row>
    <row r="2406" ht="12">
      <c r="D2406" s="334"/>
    </row>
    <row r="2407" ht="12">
      <c r="D2407" s="334"/>
    </row>
    <row r="2408" ht="12">
      <c r="D2408" s="334"/>
    </row>
    <row r="2409" ht="12">
      <c r="D2409" s="334"/>
    </row>
    <row r="2410" ht="12">
      <c r="D2410" s="334"/>
    </row>
    <row r="2411" ht="12">
      <c r="D2411" s="334"/>
    </row>
    <row r="2412" ht="12">
      <c r="D2412" s="334"/>
    </row>
    <row r="2413" ht="12">
      <c r="D2413" s="334"/>
    </row>
    <row r="2414" ht="12">
      <c r="D2414" s="334"/>
    </row>
    <row r="2415" ht="12">
      <c r="D2415" s="334"/>
    </row>
    <row r="2416" ht="12">
      <c r="D2416" s="334"/>
    </row>
    <row r="2417" ht="12">
      <c r="D2417" s="334"/>
    </row>
    <row r="2418" ht="12">
      <c r="D2418" s="334"/>
    </row>
    <row r="2419" ht="12">
      <c r="D2419" s="334"/>
    </row>
    <row r="2420" ht="12">
      <c r="D2420" s="334"/>
    </row>
    <row r="2421" ht="12">
      <c r="D2421" s="334"/>
    </row>
    <row r="2422" ht="12">
      <c r="D2422" s="334"/>
    </row>
    <row r="2423" ht="12">
      <c r="D2423" s="334"/>
    </row>
    <row r="2424" ht="12">
      <c r="D2424" s="334"/>
    </row>
    <row r="2425" ht="12">
      <c r="D2425" s="334"/>
    </row>
    <row r="2426" ht="12">
      <c r="D2426" s="334"/>
    </row>
    <row r="2427" ht="12">
      <c r="D2427" s="334"/>
    </row>
    <row r="2428" ht="12">
      <c r="D2428" s="334"/>
    </row>
    <row r="2429" ht="12">
      <c r="D2429" s="334"/>
    </row>
    <row r="2430" ht="12">
      <c r="D2430" s="334"/>
    </row>
    <row r="2431" ht="12">
      <c r="D2431" s="334"/>
    </row>
    <row r="2432" ht="12">
      <c r="D2432" s="334"/>
    </row>
    <row r="2433" ht="12">
      <c r="D2433" s="334"/>
    </row>
    <row r="2434" ht="12">
      <c r="D2434" s="334"/>
    </row>
    <row r="2435" ht="12">
      <c r="D2435" s="334"/>
    </row>
    <row r="2436" ht="12">
      <c r="D2436" s="334"/>
    </row>
    <row r="2437" ht="12">
      <c r="D2437" s="334"/>
    </row>
    <row r="2438" ht="12">
      <c r="D2438" s="334"/>
    </row>
    <row r="2439" ht="12">
      <c r="D2439" s="334"/>
    </row>
    <row r="2440" ht="12">
      <c r="D2440" s="334"/>
    </row>
    <row r="2441" ht="12">
      <c r="D2441" s="334"/>
    </row>
    <row r="2442" ht="12">
      <c r="D2442" s="334"/>
    </row>
    <row r="2443" ht="12">
      <c r="D2443" s="334"/>
    </row>
    <row r="2444" ht="12">
      <c r="D2444" s="334"/>
    </row>
    <row r="2445" ht="12">
      <c r="D2445" s="334"/>
    </row>
    <row r="2446" ht="12">
      <c r="D2446" s="334"/>
    </row>
    <row r="2447" ht="12">
      <c r="D2447" s="334"/>
    </row>
    <row r="2448" ht="12">
      <c r="D2448" s="334"/>
    </row>
    <row r="2449" ht="12">
      <c r="D2449" s="334"/>
    </row>
    <row r="2450" ht="12">
      <c r="D2450" s="334"/>
    </row>
    <row r="2451" ht="12">
      <c r="D2451" s="334"/>
    </row>
    <row r="2452" ht="12">
      <c r="D2452" s="334"/>
    </row>
    <row r="2453" ht="12">
      <c r="D2453" s="334"/>
    </row>
    <row r="2454" ht="12">
      <c r="D2454" s="334"/>
    </row>
    <row r="2455" ht="12">
      <c r="D2455" s="334"/>
    </row>
    <row r="2456" ht="12">
      <c r="D2456" s="334"/>
    </row>
    <row r="2457" ht="12">
      <c r="D2457" s="334"/>
    </row>
    <row r="2458" ht="12">
      <c r="D2458" s="334"/>
    </row>
    <row r="2459" ht="12">
      <c r="D2459" s="334"/>
    </row>
    <row r="2460" ht="12">
      <c r="D2460" s="334"/>
    </row>
    <row r="2461" ht="12">
      <c r="D2461" s="334"/>
    </row>
    <row r="2462" ht="12">
      <c r="D2462" s="334"/>
    </row>
    <row r="2463" ht="12">
      <c r="D2463" s="334"/>
    </row>
    <row r="2464" ht="12">
      <c r="D2464" s="334"/>
    </row>
    <row r="2465" ht="12">
      <c r="D2465" s="334"/>
    </row>
    <row r="2466" ht="12">
      <c r="D2466" s="334"/>
    </row>
    <row r="2467" ht="12">
      <c r="D2467" s="334"/>
    </row>
    <row r="2468" ht="12">
      <c r="D2468" s="334"/>
    </row>
    <row r="2469" ht="12">
      <c r="D2469" s="334"/>
    </row>
    <row r="2470" ht="12">
      <c r="D2470" s="334"/>
    </row>
    <row r="2471" ht="12">
      <c r="D2471" s="334"/>
    </row>
    <row r="2472" ht="12">
      <c r="D2472" s="334"/>
    </row>
    <row r="2473" ht="12">
      <c r="D2473" s="334"/>
    </row>
    <row r="2474" ht="12">
      <c r="D2474" s="334"/>
    </row>
    <row r="2475" ht="12">
      <c r="D2475" s="334"/>
    </row>
    <row r="2476" ht="12">
      <c r="D2476" s="334"/>
    </row>
    <row r="2477" ht="12">
      <c r="D2477" s="334"/>
    </row>
    <row r="2478" ht="12">
      <c r="D2478" s="334"/>
    </row>
    <row r="2479" ht="12">
      <c r="D2479" s="334"/>
    </row>
    <row r="2480" ht="12">
      <c r="D2480" s="334"/>
    </row>
    <row r="2481" ht="12">
      <c r="D2481" s="334"/>
    </row>
    <row r="2482" ht="12">
      <c r="D2482" s="334"/>
    </row>
    <row r="2483" ht="12">
      <c r="D2483" s="334"/>
    </row>
    <row r="2484" ht="12">
      <c r="D2484" s="334"/>
    </row>
    <row r="2485" ht="12">
      <c r="D2485" s="334"/>
    </row>
    <row r="2486" ht="12">
      <c r="D2486" s="334"/>
    </row>
    <row r="2487" ht="12">
      <c r="D2487" s="334"/>
    </row>
    <row r="2488" ht="12">
      <c r="D2488" s="334"/>
    </row>
    <row r="2489" ht="12">
      <c r="D2489" s="334"/>
    </row>
    <row r="2490" ht="12">
      <c r="D2490" s="334"/>
    </row>
    <row r="2491" ht="12">
      <c r="D2491" s="334"/>
    </row>
    <row r="2492" ht="12">
      <c r="D2492" s="334"/>
    </row>
    <row r="2493" ht="12">
      <c r="D2493" s="334"/>
    </row>
    <row r="2494" ht="12">
      <c r="D2494" s="334"/>
    </row>
    <row r="2495" ht="12">
      <c r="D2495" s="334"/>
    </row>
    <row r="2496" ht="12">
      <c r="D2496" s="334"/>
    </row>
    <row r="2497" ht="12">
      <c r="D2497" s="334"/>
    </row>
    <row r="2498" ht="12">
      <c r="D2498" s="334"/>
    </row>
    <row r="2499" ht="12">
      <c r="D2499" s="334"/>
    </row>
    <row r="2500" ht="12">
      <c r="D2500" s="334"/>
    </row>
    <row r="2501" ht="12">
      <c r="D2501" s="334"/>
    </row>
    <row r="2502" ht="12">
      <c r="D2502" s="334"/>
    </row>
    <row r="2503" ht="12">
      <c r="D2503" s="334"/>
    </row>
    <row r="2504" ht="12">
      <c r="D2504" s="334"/>
    </row>
    <row r="2505" ht="12">
      <c r="D2505" s="334"/>
    </row>
    <row r="2506" ht="12">
      <c r="D2506" s="334"/>
    </row>
    <row r="2507" ht="12">
      <c r="D2507" s="334"/>
    </row>
    <row r="2508" ht="12">
      <c r="D2508" s="334"/>
    </row>
    <row r="2509" ht="12">
      <c r="D2509" s="334"/>
    </row>
    <row r="2510" ht="12">
      <c r="D2510" s="334"/>
    </row>
    <row r="2511" ht="12">
      <c r="D2511" s="334"/>
    </row>
    <row r="2512" ht="12">
      <c r="D2512" s="334"/>
    </row>
    <row r="2513" ht="12">
      <c r="D2513" s="334"/>
    </row>
    <row r="2514" ht="12">
      <c r="D2514" s="334"/>
    </row>
    <row r="2515" ht="12">
      <c r="D2515" s="334"/>
    </row>
    <row r="2516" ht="12">
      <c r="D2516" s="334"/>
    </row>
    <row r="2517" ht="12">
      <c r="D2517" s="334"/>
    </row>
    <row r="2518" ht="12">
      <c r="D2518" s="334"/>
    </row>
    <row r="2519" ht="12">
      <c r="D2519" s="334"/>
    </row>
    <row r="2520" ht="12">
      <c r="D2520" s="334"/>
    </row>
    <row r="2521" ht="12">
      <c r="D2521" s="334"/>
    </row>
    <row r="2522" ht="12">
      <c r="D2522" s="334"/>
    </row>
    <row r="2523" ht="12">
      <c r="D2523" s="334"/>
    </row>
    <row r="2524" ht="12">
      <c r="D2524" s="334"/>
    </row>
    <row r="2525" ht="12">
      <c r="D2525" s="334"/>
    </row>
    <row r="2526" ht="12">
      <c r="D2526" s="334"/>
    </row>
    <row r="2527" ht="12">
      <c r="D2527" s="334"/>
    </row>
    <row r="2528" ht="12">
      <c r="D2528" s="334"/>
    </row>
    <row r="2529" ht="12">
      <c r="D2529" s="334"/>
    </row>
    <row r="2530" ht="12">
      <c r="D2530" s="334"/>
    </row>
    <row r="2531" ht="12">
      <c r="D2531" s="334"/>
    </row>
    <row r="2532" ht="12">
      <c r="D2532" s="334"/>
    </row>
    <row r="2533" ht="12">
      <c r="D2533" s="334"/>
    </row>
    <row r="2534" ht="12">
      <c r="D2534" s="334"/>
    </row>
    <row r="2535" ht="12">
      <c r="D2535" s="334"/>
    </row>
    <row r="2536" ht="12">
      <c r="D2536" s="334"/>
    </row>
    <row r="2537" ht="12">
      <c r="D2537" s="334"/>
    </row>
    <row r="2538" ht="12">
      <c r="D2538" s="334"/>
    </row>
    <row r="2539" ht="12">
      <c r="D2539" s="334"/>
    </row>
    <row r="2540" ht="12">
      <c r="D2540" s="334"/>
    </row>
    <row r="2541" ht="12">
      <c r="D2541" s="334"/>
    </row>
    <row r="2542" ht="12">
      <c r="D2542" s="334"/>
    </row>
    <row r="2543" ht="12">
      <c r="D2543" s="334"/>
    </row>
    <row r="2544" ht="12">
      <c r="D2544" s="334"/>
    </row>
    <row r="2545" ht="12">
      <c r="D2545" s="334"/>
    </row>
    <row r="2546" ht="12">
      <c r="D2546" s="334"/>
    </row>
    <row r="2547" ht="12">
      <c r="D2547" s="334"/>
    </row>
    <row r="2548" ht="12">
      <c r="D2548" s="334"/>
    </row>
    <row r="2549" ht="12">
      <c r="D2549" s="334"/>
    </row>
    <row r="2550" ht="12">
      <c r="D2550" s="334"/>
    </row>
    <row r="2551" ht="12">
      <c r="D2551" s="334"/>
    </row>
    <row r="2552" ht="12">
      <c r="D2552" s="334"/>
    </row>
    <row r="2553" ht="12">
      <c r="D2553" s="334"/>
    </row>
    <row r="2554" ht="12">
      <c r="D2554" s="334"/>
    </row>
    <row r="2555" ht="12">
      <c r="D2555" s="334"/>
    </row>
    <row r="2556" ht="12">
      <c r="D2556" s="334"/>
    </row>
    <row r="2557" ht="12">
      <c r="D2557" s="334"/>
    </row>
    <row r="2558" ht="12">
      <c r="D2558" s="334"/>
    </row>
    <row r="2559" ht="12">
      <c r="D2559" s="334"/>
    </row>
    <row r="2560" ht="12">
      <c r="D2560" s="334"/>
    </row>
    <row r="2561" ht="12">
      <c r="D2561" s="334"/>
    </row>
    <row r="2562" ht="12">
      <c r="D2562" s="334"/>
    </row>
    <row r="2563" ht="12">
      <c r="D2563" s="334"/>
    </row>
    <row r="2564" ht="12">
      <c r="D2564" s="334"/>
    </row>
    <row r="2565" ht="12">
      <c r="D2565" s="334"/>
    </row>
    <row r="2566" ht="12">
      <c r="D2566" s="334"/>
    </row>
    <row r="2567" ht="12">
      <c r="D2567" s="334"/>
    </row>
    <row r="2568" ht="12">
      <c r="D2568" s="334"/>
    </row>
    <row r="2569" ht="12">
      <c r="D2569" s="334"/>
    </row>
    <row r="2570" ht="12">
      <c r="D2570" s="334"/>
    </row>
    <row r="2571" ht="12">
      <c r="D2571" s="334"/>
    </row>
    <row r="2572" ht="12">
      <c r="D2572" s="334"/>
    </row>
    <row r="2573" ht="12">
      <c r="D2573" s="334"/>
    </row>
    <row r="2574" ht="12">
      <c r="D2574" s="334"/>
    </row>
    <row r="2575" ht="12">
      <c r="D2575" s="334"/>
    </row>
    <row r="2576" ht="12">
      <c r="D2576" s="334"/>
    </row>
    <row r="2577" ht="12">
      <c r="D2577" s="334"/>
    </row>
    <row r="2578" ht="12">
      <c r="D2578" s="334"/>
    </row>
    <row r="2579" ht="12">
      <c r="D2579" s="334"/>
    </row>
    <row r="2580" ht="12">
      <c r="D2580" s="334"/>
    </row>
    <row r="2581" ht="12">
      <c r="D2581" s="334"/>
    </row>
    <row r="2582" ht="12">
      <c r="D2582" s="334"/>
    </row>
    <row r="2583" ht="12">
      <c r="D2583" s="334"/>
    </row>
    <row r="2584" ht="12">
      <c r="D2584" s="334"/>
    </row>
    <row r="2585" ht="12">
      <c r="D2585" s="334"/>
    </row>
    <row r="2586" ht="12">
      <c r="D2586" s="334"/>
    </row>
    <row r="2587" ht="12">
      <c r="D2587" s="334"/>
    </row>
    <row r="2588" ht="12">
      <c r="D2588" s="334"/>
    </row>
    <row r="2589" ht="12">
      <c r="D2589" s="334"/>
    </row>
    <row r="2590" ht="12">
      <c r="D2590" s="334"/>
    </row>
    <row r="2591" ht="12">
      <c r="D2591" s="334"/>
    </row>
    <row r="2592" ht="12">
      <c r="D2592" s="334"/>
    </row>
    <row r="2593" ht="12">
      <c r="D2593" s="334"/>
    </row>
    <row r="2594" ht="12">
      <c r="D2594" s="334"/>
    </row>
    <row r="2595" ht="12">
      <c r="D2595" s="334"/>
    </row>
    <row r="2596" ht="12">
      <c r="D2596" s="334"/>
    </row>
    <row r="2597" ht="12">
      <c r="D2597" s="334"/>
    </row>
    <row r="2598" ht="12">
      <c r="D2598" s="334"/>
    </row>
    <row r="2599" ht="12">
      <c r="D2599" s="334"/>
    </row>
    <row r="2600" ht="12">
      <c r="D2600" s="334"/>
    </row>
    <row r="2601" ht="12">
      <c r="D2601" s="334"/>
    </row>
    <row r="2602" ht="12">
      <c r="D2602" s="334"/>
    </row>
    <row r="2603" ht="12">
      <c r="D2603" s="334"/>
    </row>
    <row r="2604" ht="12">
      <c r="D2604" s="334"/>
    </row>
    <row r="2605" ht="12">
      <c r="D2605" s="334"/>
    </row>
    <row r="2606" ht="12">
      <c r="D2606" s="334"/>
    </row>
    <row r="2607" ht="12">
      <c r="D2607" s="334"/>
    </row>
    <row r="2608" ht="12">
      <c r="D2608" s="334"/>
    </row>
    <row r="2609" ht="12">
      <c r="D2609" s="334"/>
    </row>
    <row r="2610" ht="12">
      <c r="D2610" s="334"/>
    </row>
    <row r="2611" ht="12">
      <c r="D2611" s="334"/>
    </row>
    <row r="2612" ht="12">
      <c r="D2612" s="334"/>
    </row>
    <row r="2613" ht="12">
      <c r="D2613" s="334"/>
    </row>
    <row r="2614" ht="12">
      <c r="D2614" s="334"/>
    </row>
    <row r="2615" ht="12">
      <c r="D2615" s="334"/>
    </row>
    <row r="2616" ht="12">
      <c r="D2616" s="334"/>
    </row>
    <row r="2617" ht="12">
      <c r="D2617" s="334"/>
    </row>
    <row r="2618" ht="12">
      <c r="D2618" s="334"/>
    </row>
    <row r="2619" ht="12">
      <c r="D2619" s="334"/>
    </row>
    <row r="2620" ht="12">
      <c r="D2620" s="334"/>
    </row>
    <row r="2621" ht="12">
      <c r="D2621" s="334"/>
    </row>
    <row r="2622" ht="12">
      <c r="D2622" s="334"/>
    </row>
    <row r="2623" ht="12">
      <c r="D2623" s="334"/>
    </row>
    <row r="2624" ht="12">
      <c r="D2624" s="334"/>
    </row>
    <row r="2625" ht="12">
      <c r="D2625" s="334"/>
    </row>
    <row r="2626" ht="12">
      <c r="D2626" s="334"/>
    </row>
    <row r="2627" ht="12">
      <c r="D2627" s="334"/>
    </row>
    <row r="2628" ht="12">
      <c r="D2628" s="334"/>
    </row>
    <row r="2629" ht="12">
      <c r="D2629" s="334"/>
    </row>
    <row r="2630" ht="12">
      <c r="D2630" s="334"/>
    </row>
    <row r="2631" ht="12">
      <c r="D2631" s="334"/>
    </row>
    <row r="2632" ht="12">
      <c r="D2632" s="334"/>
    </row>
    <row r="2633" ht="12">
      <c r="D2633" s="334"/>
    </row>
    <row r="2634" ht="12">
      <c r="D2634" s="334"/>
    </row>
    <row r="2635" ht="12">
      <c r="D2635" s="334"/>
    </row>
    <row r="2636" ht="12">
      <c r="D2636" s="334"/>
    </row>
    <row r="2637" ht="12">
      <c r="D2637" s="334"/>
    </row>
    <row r="2638" ht="12">
      <c r="D2638" s="334"/>
    </row>
    <row r="2639" ht="12">
      <c r="D2639" s="334"/>
    </row>
    <row r="2640" ht="12">
      <c r="D2640" s="334"/>
    </row>
    <row r="2641" ht="12">
      <c r="D2641" s="334"/>
    </row>
    <row r="2642" ht="12">
      <c r="D2642" s="334"/>
    </row>
    <row r="2643" ht="12">
      <c r="D2643" s="334"/>
    </row>
    <row r="2644" ht="12">
      <c r="D2644" s="334"/>
    </row>
    <row r="2645" ht="12">
      <c r="D2645" s="334"/>
    </row>
    <row r="2646" ht="12">
      <c r="D2646" s="334"/>
    </row>
    <row r="2647" ht="12">
      <c r="D2647" s="334"/>
    </row>
    <row r="2648" ht="12">
      <c r="D2648" s="334"/>
    </row>
    <row r="2649" ht="12">
      <c r="D2649" s="334"/>
    </row>
    <row r="2650" ht="12">
      <c r="D2650" s="334"/>
    </row>
    <row r="2651" ht="12">
      <c r="D2651" s="334"/>
    </row>
    <row r="2652" ht="12">
      <c r="D2652" s="334"/>
    </row>
    <row r="2653" ht="12">
      <c r="D2653" s="334"/>
    </row>
    <row r="2654" ht="12">
      <c r="D2654" s="334"/>
    </row>
    <row r="2655" ht="12">
      <c r="D2655" s="334"/>
    </row>
    <row r="2656" ht="12">
      <c r="D2656" s="334"/>
    </row>
    <row r="2657" ht="12">
      <c r="D2657" s="334"/>
    </row>
    <row r="2658" ht="12">
      <c r="D2658" s="334"/>
    </row>
    <row r="2659" ht="12">
      <c r="D2659" s="334"/>
    </row>
    <row r="2660" ht="12">
      <c r="D2660" s="334"/>
    </row>
    <row r="2661" ht="12">
      <c r="D2661" s="334"/>
    </row>
    <row r="2662" ht="12">
      <c r="D2662" s="334"/>
    </row>
    <row r="2663" ht="12">
      <c r="D2663" s="334"/>
    </row>
    <row r="2664" ht="12">
      <c r="D2664" s="334"/>
    </row>
    <row r="2665" ht="12">
      <c r="D2665" s="334"/>
    </row>
    <row r="2666" ht="12">
      <c r="D2666" s="334"/>
    </row>
    <row r="2667" ht="12">
      <c r="D2667" s="334"/>
    </row>
    <row r="2668" ht="12">
      <c r="D2668" s="334"/>
    </row>
    <row r="2669" ht="12">
      <c r="D2669" s="334"/>
    </row>
    <row r="2670" ht="12">
      <c r="D2670" s="334"/>
    </row>
    <row r="2671" ht="12">
      <c r="D2671" s="334"/>
    </row>
    <row r="2672" ht="12">
      <c r="D2672" s="334"/>
    </row>
    <row r="2673" ht="12">
      <c r="D2673" s="334"/>
    </row>
    <row r="2674" ht="12">
      <c r="D2674" s="334"/>
    </row>
    <row r="2675" ht="12">
      <c r="D2675" s="334"/>
    </row>
    <row r="2676" ht="12">
      <c r="D2676" s="334"/>
    </row>
    <row r="2677" ht="12">
      <c r="D2677" s="334"/>
    </row>
    <row r="2678" ht="12">
      <c r="D2678" s="334"/>
    </row>
    <row r="2679" ht="12">
      <c r="D2679" s="334"/>
    </row>
    <row r="2680" ht="12">
      <c r="D2680" s="334"/>
    </row>
    <row r="2681" ht="12">
      <c r="D2681" s="334"/>
    </row>
    <row r="2682" ht="12">
      <c r="D2682" s="334"/>
    </row>
    <row r="2683" ht="12">
      <c r="D2683" s="334"/>
    </row>
    <row r="2684" ht="12">
      <c r="D2684" s="334"/>
    </row>
    <row r="2685" ht="12">
      <c r="D2685" s="334"/>
    </row>
    <row r="2686" ht="12">
      <c r="D2686" s="334"/>
    </row>
    <row r="2687" ht="12">
      <c r="D2687" s="334"/>
    </row>
    <row r="2688" ht="12">
      <c r="D2688" s="334"/>
    </row>
    <row r="2689" ht="12">
      <c r="D2689" s="334"/>
    </row>
    <row r="2690" ht="12">
      <c r="D2690" s="334"/>
    </row>
    <row r="2691" ht="12">
      <c r="D2691" s="334"/>
    </row>
    <row r="2692" ht="12">
      <c r="D2692" s="334"/>
    </row>
    <row r="2693" ht="12">
      <c r="D2693" s="334"/>
    </row>
    <row r="2694" ht="12">
      <c r="D2694" s="334"/>
    </row>
    <row r="2695" ht="12">
      <c r="D2695" s="334"/>
    </row>
    <row r="2696" ht="12">
      <c r="D2696" s="334"/>
    </row>
    <row r="2697" ht="12">
      <c r="D2697" s="334"/>
    </row>
    <row r="2698" ht="12">
      <c r="D2698" s="334"/>
    </row>
    <row r="2699" ht="12">
      <c r="D2699" s="334"/>
    </row>
    <row r="2700" ht="12">
      <c r="D2700" s="334"/>
    </row>
    <row r="2701" ht="12">
      <c r="D2701" s="334"/>
    </row>
    <row r="2702" ht="12">
      <c r="D2702" s="334"/>
    </row>
    <row r="2703" ht="12">
      <c r="D2703" s="334"/>
    </row>
    <row r="2704" ht="12">
      <c r="D2704" s="334"/>
    </row>
    <row r="2705" ht="12">
      <c r="D2705" s="334"/>
    </row>
    <row r="2706" ht="12">
      <c r="D2706" s="334"/>
    </row>
    <row r="2707" ht="12">
      <c r="D2707" s="334"/>
    </row>
    <row r="2708" ht="12">
      <c r="D2708" s="334"/>
    </row>
    <row r="2709" ht="12">
      <c r="D2709" s="334"/>
    </row>
    <row r="2710" ht="12">
      <c r="D2710" s="334"/>
    </row>
    <row r="2711" ht="12">
      <c r="D2711" s="334"/>
    </row>
    <row r="2712" ht="12">
      <c r="D2712" s="334"/>
    </row>
    <row r="2713" ht="12">
      <c r="D2713" s="334"/>
    </row>
    <row r="2714" ht="12">
      <c r="D2714" s="334"/>
    </row>
    <row r="2715" ht="12">
      <c r="D2715" s="334"/>
    </row>
    <row r="2716" ht="12">
      <c r="D2716" s="334"/>
    </row>
    <row r="2717" ht="12">
      <c r="D2717" s="334"/>
    </row>
    <row r="2718" ht="12">
      <c r="D2718" s="334"/>
    </row>
    <row r="2719" ht="12">
      <c r="D2719" s="334"/>
    </row>
    <row r="2720" ht="12">
      <c r="D2720" s="334"/>
    </row>
    <row r="2721" ht="12">
      <c r="D2721" s="334"/>
    </row>
    <row r="2722" ht="12">
      <c r="D2722" s="334"/>
    </row>
    <row r="2723" ht="12">
      <c r="D2723" s="334"/>
    </row>
    <row r="2724" ht="12">
      <c r="D2724" s="334"/>
    </row>
    <row r="2725" ht="12">
      <c r="D2725" s="334"/>
    </row>
    <row r="2726" ht="12">
      <c r="D2726" s="334"/>
    </row>
    <row r="2727" ht="12">
      <c r="D2727" s="334"/>
    </row>
    <row r="2728" ht="12">
      <c r="D2728" s="334"/>
    </row>
    <row r="2729" ht="12">
      <c r="D2729" s="334"/>
    </row>
    <row r="2730" ht="12">
      <c r="D2730" s="334"/>
    </row>
    <row r="2731" ht="12">
      <c r="D2731" s="334"/>
    </row>
    <row r="2732" ht="12">
      <c r="D2732" s="334"/>
    </row>
    <row r="2733" ht="12">
      <c r="D2733" s="334"/>
    </row>
    <row r="2734" ht="12">
      <c r="D2734" s="334"/>
    </row>
    <row r="2735" ht="12">
      <c r="D2735" s="334"/>
    </row>
    <row r="2736" ht="12">
      <c r="D2736" s="334"/>
    </row>
    <row r="2737" ht="12">
      <c r="D2737" s="334"/>
    </row>
    <row r="2738" ht="12">
      <c r="D2738" s="334"/>
    </row>
    <row r="2739" ht="12">
      <c r="D2739" s="334"/>
    </row>
    <row r="2740" ht="12">
      <c r="D2740" s="334"/>
    </row>
    <row r="2741" ht="12">
      <c r="D2741" s="334"/>
    </row>
    <row r="2742" ht="12">
      <c r="D2742" s="334"/>
    </row>
    <row r="2743" ht="12">
      <c r="D2743" s="334"/>
    </row>
    <row r="2744" ht="12">
      <c r="D2744" s="334"/>
    </row>
    <row r="2745" ht="12">
      <c r="D2745" s="334"/>
    </row>
    <row r="2746" ht="12">
      <c r="D2746" s="334"/>
    </row>
    <row r="2747" ht="12">
      <c r="D2747" s="334"/>
    </row>
    <row r="2748" ht="12">
      <c r="D2748" s="334"/>
    </row>
    <row r="2749" ht="12">
      <c r="D2749" s="334"/>
    </row>
    <row r="2750" ht="12">
      <c r="D2750" s="334"/>
    </row>
    <row r="2751" ht="12">
      <c r="D2751" s="334"/>
    </row>
    <row r="2752" ht="12">
      <c r="D2752" s="334"/>
    </row>
    <row r="2753" ht="12">
      <c r="D2753" s="334"/>
    </row>
    <row r="2754" ht="12">
      <c r="D2754" s="334"/>
    </row>
    <row r="2755" ht="12">
      <c r="D2755" s="334"/>
    </row>
    <row r="2756" ht="12">
      <c r="D2756" s="334"/>
    </row>
    <row r="2757" ht="12">
      <c r="D2757" s="334"/>
    </row>
    <row r="2758" ht="12">
      <c r="D2758" s="334"/>
    </row>
    <row r="2759" ht="12">
      <c r="D2759" s="334"/>
    </row>
    <row r="2760" ht="12">
      <c r="D2760" s="334"/>
    </row>
    <row r="2761" ht="12">
      <c r="D2761" s="334"/>
    </row>
    <row r="2762" ht="12">
      <c r="D2762" s="334"/>
    </row>
    <row r="2763" ht="12">
      <c r="D2763" s="334"/>
    </row>
    <row r="2764" ht="12">
      <c r="D2764" s="334"/>
    </row>
    <row r="2765" ht="12">
      <c r="D2765" s="334"/>
    </row>
    <row r="2766" ht="12">
      <c r="D2766" s="334"/>
    </row>
    <row r="2767" ht="12">
      <c r="D2767" s="334"/>
    </row>
    <row r="2768" ht="12">
      <c r="D2768" s="334"/>
    </row>
    <row r="2769" ht="12">
      <c r="D2769" s="334"/>
    </row>
    <row r="2770" ht="12">
      <c r="D2770" s="334"/>
    </row>
    <row r="2771" ht="12">
      <c r="D2771" s="334"/>
    </row>
    <row r="2772" ht="12">
      <c r="D2772" s="334"/>
    </row>
    <row r="2773" ht="12">
      <c r="D2773" s="334"/>
    </row>
    <row r="2774" ht="12">
      <c r="D2774" s="334"/>
    </row>
    <row r="2775" ht="12">
      <c r="D2775" s="334"/>
    </row>
    <row r="2776" ht="12">
      <c r="D2776" s="334"/>
    </row>
    <row r="2777" ht="12">
      <c r="D2777" s="334"/>
    </row>
    <row r="2778" ht="12">
      <c r="D2778" s="334"/>
    </row>
    <row r="2779" ht="12">
      <c r="D2779" s="334"/>
    </row>
    <row r="2780" ht="12">
      <c r="D2780" s="334"/>
    </row>
    <row r="2781" ht="12">
      <c r="D2781" s="334"/>
    </row>
    <row r="2782" ht="12">
      <c r="D2782" s="334"/>
    </row>
    <row r="2783" ht="12">
      <c r="D2783" s="334"/>
    </row>
    <row r="2784" ht="12">
      <c r="D2784" s="334"/>
    </row>
    <row r="2785" ht="12">
      <c r="D2785" s="334"/>
    </row>
    <row r="2786" ht="12">
      <c r="D2786" s="334"/>
    </row>
    <row r="2787" ht="12">
      <c r="D2787" s="334"/>
    </row>
    <row r="2788" ht="12">
      <c r="D2788" s="334"/>
    </row>
    <row r="2789" ht="12">
      <c r="D2789" s="334"/>
    </row>
    <row r="2790" ht="12">
      <c r="D2790" s="334"/>
    </row>
    <row r="2791" ht="12">
      <c r="D2791" s="334"/>
    </row>
    <row r="2792" ht="12">
      <c r="D2792" s="334"/>
    </row>
    <row r="2793" ht="12">
      <c r="D2793" s="334"/>
    </row>
    <row r="2794" ht="12">
      <c r="D2794" s="334"/>
    </row>
    <row r="2795" ht="12">
      <c r="D2795" s="334"/>
    </row>
    <row r="2796" ht="12">
      <c r="D2796" s="334"/>
    </row>
    <row r="2797" ht="12">
      <c r="D2797" s="334"/>
    </row>
    <row r="2798" ht="12">
      <c r="D2798" s="334"/>
    </row>
    <row r="2799" ht="12">
      <c r="D2799" s="334"/>
    </row>
    <row r="2800" ht="12">
      <c r="D2800" s="334"/>
    </row>
    <row r="2801" ht="12">
      <c r="D2801" s="334"/>
    </row>
    <row r="2802" ht="12">
      <c r="D2802" s="334"/>
    </row>
    <row r="2803" ht="12">
      <c r="D2803" s="334"/>
    </row>
    <row r="2804" ht="12">
      <c r="D2804" s="334"/>
    </row>
    <row r="2805" ht="12">
      <c r="D2805" s="334"/>
    </row>
    <row r="2806" ht="12">
      <c r="D2806" s="334"/>
    </row>
    <row r="2807" ht="12">
      <c r="D2807" s="334"/>
    </row>
    <row r="2808" ht="12">
      <c r="D2808" s="334"/>
    </row>
    <row r="2809" ht="12">
      <c r="D2809" s="334"/>
    </row>
    <row r="2810" ht="12">
      <c r="D2810" s="334"/>
    </row>
    <row r="2811" ht="12">
      <c r="D2811" s="334"/>
    </row>
    <row r="2812" ht="12">
      <c r="D2812" s="334"/>
    </row>
    <row r="2813" ht="12">
      <c r="D2813" s="334"/>
    </row>
    <row r="2814" ht="12">
      <c r="D2814" s="334"/>
    </row>
    <row r="2815" ht="12">
      <c r="D2815" s="334"/>
    </row>
    <row r="2816" ht="12">
      <c r="D2816" s="334"/>
    </row>
    <row r="2817" ht="12">
      <c r="D2817" s="334"/>
    </row>
    <row r="2818" ht="12">
      <c r="D2818" s="334"/>
    </row>
    <row r="2819" ht="12">
      <c r="D2819" s="334"/>
    </row>
    <row r="2820" ht="12">
      <c r="D2820" s="334"/>
    </row>
    <row r="2821" ht="12">
      <c r="D2821" s="334"/>
    </row>
    <row r="2822" ht="12">
      <c r="D2822" s="334"/>
    </row>
    <row r="2823" ht="12">
      <c r="D2823" s="334"/>
    </row>
    <row r="2824" ht="12">
      <c r="D2824" s="334"/>
    </row>
    <row r="2825" ht="12">
      <c r="D2825" s="334"/>
    </row>
    <row r="2826" ht="12">
      <c r="D2826" s="334"/>
    </row>
    <row r="2827" ht="12">
      <c r="D2827" s="334"/>
    </row>
    <row r="2828" ht="12">
      <c r="D2828" s="334"/>
    </row>
    <row r="2829" ht="12">
      <c r="D2829" s="334"/>
    </row>
    <row r="2830" ht="12">
      <c r="D2830" s="334"/>
    </row>
    <row r="2831" ht="12">
      <c r="D2831" s="334"/>
    </row>
    <row r="2832" ht="12">
      <c r="D2832" s="334"/>
    </row>
    <row r="2833" ht="12">
      <c r="D2833" s="334"/>
    </row>
    <row r="2834" ht="12">
      <c r="D2834" s="334"/>
    </row>
    <row r="2835" ht="12">
      <c r="D2835" s="334"/>
    </row>
    <row r="2836" ht="12">
      <c r="D2836" s="334"/>
    </row>
    <row r="2837" ht="12">
      <c r="D2837" s="334"/>
    </row>
    <row r="2838" ht="12">
      <c r="D2838" s="334"/>
    </row>
    <row r="2839" ht="12">
      <c r="D2839" s="334"/>
    </row>
    <row r="2840" ht="12">
      <c r="D2840" s="334"/>
    </row>
    <row r="2841" ht="12">
      <c r="D2841" s="334"/>
    </row>
    <row r="2842" ht="12">
      <c r="D2842" s="334"/>
    </row>
    <row r="2843" ht="12">
      <c r="D2843" s="334"/>
    </row>
    <row r="2844" ht="12">
      <c r="D2844" s="334"/>
    </row>
    <row r="2845" ht="12">
      <c r="D2845" s="334"/>
    </row>
    <row r="2846" ht="12">
      <c r="D2846" s="334"/>
    </row>
    <row r="2847" ht="12">
      <c r="D2847" s="334"/>
    </row>
    <row r="2848" ht="12">
      <c r="D2848" s="334"/>
    </row>
    <row r="2849" ht="12">
      <c r="D2849" s="334"/>
    </row>
    <row r="2850" ht="12">
      <c r="D2850" s="334"/>
    </row>
    <row r="2851" ht="12">
      <c r="D2851" s="334"/>
    </row>
    <row r="2852" ht="12">
      <c r="D2852" s="334"/>
    </row>
    <row r="2853" ht="12">
      <c r="D2853" s="334"/>
    </row>
    <row r="2854" ht="12">
      <c r="D2854" s="334"/>
    </row>
    <row r="2855" ht="12">
      <c r="D2855" s="334"/>
    </row>
    <row r="2856" ht="12">
      <c r="D2856" s="334"/>
    </row>
    <row r="2857" ht="12">
      <c r="D2857" s="334"/>
    </row>
    <row r="2858" ht="12">
      <c r="D2858" s="334"/>
    </row>
    <row r="2859" ht="12">
      <c r="D2859" s="334"/>
    </row>
    <row r="2860" ht="12">
      <c r="D2860" s="334"/>
    </row>
    <row r="2861" ht="12">
      <c r="D2861" s="334"/>
    </row>
    <row r="2862" ht="12">
      <c r="D2862" s="334"/>
    </row>
    <row r="2863" ht="12">
      <c r="D2863" s="334"/>
    </row>
    <row r="2864" ht="12">
      <c r="D2864" s="334"/>
    </row>
    <row r="2865" ht="12">
      <c r="D2865" s="334"/>
    </row>
    <row r="2866" ht="12">
      <c r="D2866" s="334"/>
    </row>
    <row r="2867" ht="12">
      <c r="D2867" s="334"/>
    </row>
    <row r="2868" ht="12">
      <c r="D2868" s="334"/>
    </row>
    <row r="2869" ht="12">
      <c r="D2869" s="334"/>
    </row>
    <row r="2870" ht="12">
      <c r="D2870" s="334"/>
    </row>
    <row r="2871" ht="12">
      <c r="D2871" s="334"/>
    </row>
    <row r="2872" ht="12">
      <c r="D2872" s="334"/>
    </row>
    <row r="2873" ht="12">
      <c r="D2873" s="334"/>
    </row>
    <row r="2874" ht="12">
      <c r="D2874" s="334"/>
    </row>
    <row r="2875" ht="12">
      <c r="D2875" s="334"/>
    </row>
    <row r="2876" ht="12">
      <c r="D2876" s="334"/>
    </row>
    <row r="2877" ht="12">
      <c r="D2877" s="334"/>
    </row>
    <row r="2878" ht="12">
      <c r="D2878" s="334"/>
    </row>
    <row r="2879" ht="12">
      <c r="D2879" s="334"/>
    </row>
    <row r="2880" ht="12">
      <c r="D2880" s="334"/>
    </row>
    <row r="2881" ht="12">
      <c r="D2881" s="334"/>
    </row>
    <row r="2882" ht="12">
      <c r="D2882" s="334"/>
    </row>
    <row r="2883" ht="12">
      <c r="D2883" s="334"/>
    </row>
    <row r="2884" ht="12">
      <c r="D2884" s="334"/>
    </row>
    <row r="2885" ht="12">
      <c r="D2885" s="334"/>
    </row>
    <row r="2886" ht="12">
      <c r="D2886" s="334"/>
    </row>
    <row r="2887" ht="12">
      <c r="D2887" s="334"/>
    </row>
    <row r="2888" ht="12">
      <c r="D2888" s="334"/>
    </row>
    <row r="2889" ht="12">
      <c r="D2889" s="334"/>
    </row>
    <row r="2890" ht="12">
      <c r="D2890" s="334"/>
    </row>
    <row r="2891" ht="12">
      <c r="D2891" s="334"/>
    </row>
    <row r="2892" ht="12">
      <c r="D2892" s="334"/>
    </row>
    <row r="2893" ht="12">
      <c r="D2893" s="334"/>
    </row>
    <row r="2894" ht="12">
      <c r="D2894" s="334"/>
    </row>
    <row r="2895" ht="12">
      <c r="D2895" s="334"/>
    </row>
    <row r="2896" ht="12">
      <c r="D2896" s="334"/>
    </row>
    <row r="2897" ht="12">
      <c r="D2897" s="334"/>
    </row>
    <row r="2898" ht="12">
      <c r="D2898" s="334"/>
    </row>
    <row r="2899" ht="12">
      <c r="D2899" s="334"/>
    </row>
    <row r="2900" ht="12">
      <c r="D2900" s="334"/>
    </row>
    <row r="2901" ht="12">
      <c r="D2901" s="334"/>
    </row>
    <row r="2902" ht="12">
      <c r="D2902" s="334"/>
    </row>
    <row r="2903" ht="12">
      <c r="D2903" s="334"/>
    </row>
    <row r="2904" ht="12">
      <c r="D2904" s="334"/>
    </row>
    <row r="2905" ht="12">
      <c r="D2905" s="334"/>
    </row>
    <row r="2906" ht="12">
      <c r="D2906" s="334"/>
    </row>
    <row r="2907" ht="12">
      <c r="D2907" s="334"/>
    </row>
    <row r="2908" ht="12">
      <c r="D2908" s="334"/>
    </row>
    <row r="2909" ht="12">
      <c r="D2909" s="334"/>
    </row>
    <row r="2910" ht="12">
      <c r="D2910" s="334"/>
    </row>
    <row r="2911" ht="12">
      <c r="D2911" s="334"/>
    </row>
    <row r="2912" ht="12">
      <c r="D2912" s="334"/>
    </row>
    <row r="2913" ht="12">
      <c r="D2913" s="334"/>
    </row>
    <row r="2914" ht="12">
      <c r="D2914" s="334"/>
    </row>
    <row r="2915" ht="12">
      <c r="D2915" s="334"/>
    </row>
    <row r="2916" ht="12">
      <c r="D2916" s="334"/>
    </row>
    <row r="2917" ht="12">
      <c r="D2917" s="334"/>
    </row>
    <row r="2918" ht="12">
      <c r="D2918" s="334"/>
    </row>
    <row r="2919" ht="12">
      <c r="D2919" s="334"/>
    </row>
    <row r="2920" ht="12">
      <c r="D2920" s="334"/>
    </row>
    <row r="2921" ht="12">
      <c r="D2921" s="334"/>
    </row>
    <row r="2922" ht="12">
      <c r="D2922" s="334"/>
    </row>
    <row r="2923" ht="12">
      <c r="D2923" s="334"/>
    </row>
    <row r="2924" ht="12">
      <c r="D2924" s="334"/>
    </row>
    <row r="2925" ht="12">
      <c r="D2925" s="334"/>
    </row>
    <row r="2926" ht="12">
      <c r="D2926" s="334"/>
    </row>
    <row r="2927" ht="12">
      <c r="D2927" s="334"/>
    </row>
    <row r="2928" ht="12">
      <c r="D2928" s="334"/>
    </row>
    <row r="2929" ht="12">
      <c r="D2929" s="334"/>
    </row>
    <row r="2930" ht="12">
      <c r="D2930" s="334"/>
    </row>
    <row r="2931" ht="12">
      <c r="D2931" s="334"/>
    </row>
    <row r="2932" ht="12">
      <c r="D2932" s="334"/>
    </row>
    <row r="2933" ht="12">
      <c r="D2933" s="334"/>
    </row>
    <row r="2934" ht="12">
      <c r="D2934" s="334"/>
    </row>
    <row r="2935" ht="12">
      <c r="D2935" s="334"/>
    </row>
    <row r="2936" ht="12">
      <c r="D2936" s="334"/>
    </row>
    <row r="2937" ht="12">
      <c r="D2937" s="334"/>
    </row>
    <row r="2938" ht="12">
      <c r="D2938" s="334"/>
    </row>
    <row r="2939" ht="12">
      <c r="D2939" s="334"/>
    </row>
    <row r="2940" ht="12">
      <c r="D2940" s="334"/>
    </row>
    <row r="2941" ht="12">
      <c r="D2941" s="334"/>
    </row>
    <row r="2942" ht="12">
      <c r="D2942" s="334"/>
    </row>
    <row r="2943" ht="12">
      <c r="D2943" s="334"/>
    </row>
    <row r="2944" ht="12">
      <c r="D2944" s="334"/>
    </row>
    <row r="2945" ht="12">
      <c r="D2945" s="334"/>
    </row>
    <row r="2946" ht="12">
      <c r="D2946" s="334"/>
    </row>
    <row r="2947" ht="12">
      <c r="D2947" s="334"/>
    </row>
    <row r="2948" ht="12">
      <c r="D2948" s="334"/>
    </row>
    <row r="2949" ht="12">
      <c r="D2949" s="334"/>
    </row>
    <row r="2950" ht="12">
      <c r="D2950" s="334"/>
    </row>
    <row r="2951" ht="12">
      <c r="D2951" s="334"/>
    </row>
    <row r="2952" ht="12">
      <c r="D2952" s="334"/>
    </row>
    <row r="2953" ht="12">
      <c r="D2953" s="334"/>
    </row>
    <row r="2954" ht="12">
      <c r="D2954" s="334"/>
    </row>
    <row r="2955" ht="12">
      <c r="D2955" s="334"/>
    </row>
    <row r="2956" ht="12">
      <c r="D2956" s="334"/>
    </row>
    <row r="2957" ht="12">
      <c r="D2957" s="334"/>
    </row>
    <row r="2958" ht="12">
      <c r="D2958" s="334"/>
    </row>
    <row r="2959" ht="12">
      <c r="D2959" s="334"/>
    </row>
    <row r="2960" ht="12">
      <c r="D2960" s="334"/>
    </row>
    <row r="2961" ht="12">
      <c r="D2961" s="334"/>
    </row>
    <row r="2962" ht="12">
      <c r="D2962" s="334"/>
    </row>
    <row r="2963" ht="12">
      <c r="D2963" s="334"/>
    </row>
    <row r="2964" ht="12">
      <c r="D2964" s="334"/>
    </row>
    <row r="2965" ht="12">
      <c r="D2965" s="334"/>
    </row>
    <row r="2966" ht="12">
      <c r="D2966" s="334"/>
    </row>
    <row r="2967" ht="12">
      <c r="D2967" s="334"/>
    </row>
    <row r="2968" ht="12">
      <c r="D2968" s="334"/>
    </row>
    <row r="2969" ht="12">
      <c r="D2969" s="334"/>
    </row>
    <row r="2970" ht="12">
      <c r="D2970" s="334"/>
    </row>
    <row r="2971" ht="12">
      <c r="D2971" s="334"/>
    </row>
    <row r="2972" ht="12">
      <c r="D2972" s="334"/>
    </row>
    <row r="2973" ht="12">
      <c r="D2973" s="334"/>
    </row>
    <row r="2974" ht="12">
      <c r="D2974" s="334"/>
    </row>
    <row r="2975" ht="12">
      <c r="D2975" s="334"/>
    </row>
    <row r="2976" ht="12">
      <c r="D2976" s="334"/>
    </row>
    <row r="2977" ht="12">
      <c r="D2977" s="334"/>
    </row>
    <row r="2978" ht="12">
      <c r="D2978" s="334"/>
    </row>
    <row r="2979" ht="12">
      <c r="D2979" s="334"/>
    </row>
    <row r="2980" ht="12">
      <c r="D2980" s="334"/>
    </row>
    <row r="2981" ht="12">
      <c r="D2981" s="334"/>
    </row>
    <row r="2982" ht="12">
      <c r="D2982" s="334"/>
    </row>
    <row r="2983" ht="12">
      <c r="D2983" s="334"/>
    </row>
    <row r="2984" ht="12">
      <c r="D2984" s="334"/>
    </row>
    <row r="2985" ht="12">
      <c r="D2985" s="334"/>
    </row>
    <row r="2986" ht="12">
      <c r="D2986" s="334"/>
    </row>
    <row r="2987" ht="12">
      <c r="D2987" s="334"/>
    </row>
    <row r="2988" ht="12">
      <c r="D2988" s="334"/>
    </row>
    <row r="2989" ht="12">
      <c r="D2989" s="334"/>
    </row>
    <row r="2990" ht="12">
      <c r="D2990" s="334"/>
    </row>
    <row r="2991" ht="12">
      <c r="D2991" s="334"/>
    </row>
    <row r="2992" ht="12">
      <c r="D2992" s="334"/>
    </row>
    <row r="2993" ht="12">
      <c r="D2993" s="334"/>
    </row>
    <row r="2994" ht="12">
      <c r="D2994" s="334"/>
    </row>
    <row r="2995" ht="12">
      <c r="D2995" s="334"/>
    </row>
    <row r="2996" ht="12">
      <c r="D2996" s="334"/>
    </row>
    <row r="2997" ht="12">
      <c r="D2997" s="334"/>
    </row>
    <row r="2998" ht="12">
      <c r="D2998" s="334"/>
    </row>
    <row r="2999" ht="12">
      <c r="D2999" s="334"/>
    </row>
    <row r="3000" ht="12">
      <c r="D3000" s="334"/>
    </row>
    <row r="3001" ht="12">
      <c r="D3001" s="334"/>
    </row>
    <row r="3002" ht="12">
      <c r="D3002" s="334"/>
    </row>
    <row r="3003" ht="12">
      <c r="D3003" s="334"/>
    </row>
    <row r="3004" ht="12">
      <c r="D3004" s="334"/>
    </row>
    <row r="3005" ht="12">
      <c r="D3005" s="334"/>
    </row>
    <row r="3006" ht="12">
      <c r="D3006" s="334"/>
    </row>
    <row r="3007" ht="12">
      <c r="D3007" s="334"/>
    </row>
    <row r="3008" ht="12">
      <c r="D3008" s="334"/>
    </row>
    <row r="3009" ht="12">
      <c r="D3009" s="334"/>
    </row>
    <row r="3010" ht="12">
      <c r="D3010" s="334"/>
    </row>
    <row r="3011" ht="12">
      <c r="D3011" s="334"/>
    </row>
    <row r="3012" ht="12">
      <c r="D3012" s="334"/>
    </row>
    <row r="3013" ht="12">
      <c r="D3013" s="334"/>
    </row>
    <row r="3014" ht="12">
      <c r="D3014" s="334"/>
    </row>
    <row r="3015" ht="12">
      <c r="D3015" s="334"/>
    </row>
    <row r="3016" ht="12">
      <c r="D3016" s="334"/>
    </row>
    <row r="3017" ht="12">
      <c r="D3017" s="334"/>
    </row>
    <row r="3018" ht="12">
      <c r="D3018" s="334"/>
    </row>
    <row r="3019" ht="12">
      <c r="D3019" s="334"/>
    </row>
    <row r="3020" ht="12">
      <c r="D3020" s="334"/>
    </row>
    <row r="3021" ht="12">
      <c r="D3021" s="334"/>
    </row>
    <row r="3022" ht="12">
      <c r="D3022" s="334"/>
    </row>
    <row r="3023" ht="12">
      <c r="D3023" s="334"/>
    </row>
    <row r="3024" ht="12">
      <c r="D3024" s="334"/>
    </row>
    <row r="3025" ht="12">
      <c r="D3025" s="334"/>
    </row>
    <row r="3026" ht="12">
      <c r="D3026" s="334"/>
    </row>
    <row r="3027" ht="12">
      <c r="D3027" s="334"/>
    </row>
    <row r="3028" ht="12">
      <c r="D3028" s="334"/>
    </row>
    <row r="3029" ht="12">
      <c r="D3029" s="334"/>
    </row>
    <row r="3030" ht="12">
      <c r="D3030" s="334"/>
    </row>
    <row r="3031" ht="12">
      <c r="D3031" s="334"/>
    </row>
    <row r="3032" ht="12">
      <c r="D3032" s="334"/>
    </row>
    <row r="3033" ht="12">
      <c r="D3033" s="334"/>
    </row>
    <row r="3034" ht="12">
      <c r="D3034" s="334"/>
    </row>
    <row r="3035" ht="12">
      <c r="D3035" s="334"/>
    </row>
    <row r="3036" ht="12">
      <c r="D3036" s="334"/>
    </row>
    <row r="3037" ht="12">
      <c r="D3037" s="334"/>
    </row>
    <row r="3038" ht="12">
      <c r="D3038" s="334"/>
    </row>
    <row r="3039" ht="12">
      <c r="D3039" s="334"/>
    </row>
    <row r="3040" ht="12">
      <c r="D3040" s="334"/>
    </row>
    <row r="3041" ht="12">
      <c r="D3041" s="334"/>
    </row>
    <row r="3042" ht="12">
      <c r="D3042" s="334"/>
    </row>
    <row r="3043" ht="12">
      <c r="D3043" s="334"/>
    </row>
    <row r="3044" ht="12">
      <c r="D3044" s="334"/>
    </row>
    <row r="3045" ht="12">
      <c r="D3045" s="334"/>
    </row>
    <row r="3046" ht="12">
      <c r="D3046" s="334"/>
    </row>
    <row r="3047" ht="12">
      <c r="D3047" s="334"/>
    </row>
    <row r="3048" ht="12">
      <c r="D3048" s="334"/>
    </row>
    <row r="3049" ht="12">
      <c r="D3049" s="334"/>
    </row>
    <row r="3050" ht="12">
      <c r="D3050" s="334"/>
    </row>
    <row r="3051" ht="12">
      <c r="D3051" s="334"/>
    </row>
    <row r="3052" ht="12">
      <c r="D3052" s="334"/>
    </row>
    <row r="3053" ht="12">
      <c r="D3053" s="334"/>
    </row>
    <row r="3054" ht="12">
      <c r="D3054" s="334"/>
    </row>
    <row r="3055" ht="12">
      <c r="D3055" s="334"/>
    </row>
    <row r="3056" ht="12">
      <c r="D3056" s="334"/>
    </row>
    <row r="3057" ht="12">
      <c r="D3057" s="334"/>
    </row>
    <row r="3058" ht="12">
      <c r="D3058" s="334"/>
    </row>
    <row r="3059" ht="12">
      <c r="D3059" s="334"/>
    </row>
    <row r="3060" ht="12">
      <c r="D3060" s="334"/>
    </row>
    <row r="3061" ht="12">
      <c r="D3061" s="334"/>
    </row>
    <row r="3062" ht="12">
      <c r="D3062" s="334"/>
    </row>
    <row r="3063" ht="12">
      <c r="D3063" s="334"/>
    </row>
    <row r="3064" ht="12">
      <c r="D3064" s="334"/>
    </row>
    <row r="3065" ht="12">
      <c r="D3065" s="334"/>
    </row>
    <row r="3066" ht="12">
      <c r="D3066" s="334"/>
    </row>
    <row r="3067" ht="12">
      <c r="D3067" s="334"/>
    </row>
    <row r="3068" ht="12">
      <c r="D3068" s="334"/>
    </row>
    <row r="3069" ht="12">
      <c r="D3069" s="334"/>
    </row>
    <row r="3070" ht="12">
      <c r="D3070" s="334"/>
    </row>
    <row r="3071" ht="12">
      <c r="D3071" s="334"/>
    </row>
    <row r="3072" ht="12">
      <c r="D3072" s="334"/>
    </row>
    <row r="3073" ht="12">
      <c r="D3073" s="334"/>
    </row>
    <row r="3074" ht="12">
      <c r="D3074" s="334"/>
    </row>
    <row r="3075" ht="12">
      <c r="D3075" s="334"/>
    </row>
    <row r="3076" ht="12">
      <c r="D3076" s="334"/>
    </row>
    <row r="3077" ht="12">
      <c r="D3077" s="334"/>
    </row>
    <row r="3078" ht="12">
      <c r="D3078" s="334"/>
    </row>
    <row r="3079" ht="12">
      <c r="D3079" s="334"/>
    </row>
    <row r="3080" ht="12">
      <c r="D3080" s="334"/>
    </row>
    <row r="3081" ht="12">
      <c r="D3081" s="334"/>
    </row>
    <row r="3082" ht="12">
      <c r="D3082" s="334"/>
    </row>
    <row r="3083" ht="12">
      <c r="D3083" s="334"/>
    </row>
    <row r="3084" ht="12">
      <c r="D3084" s="334"/>
    </row>
    <row r="3085" ht="12">
      <c r="D3085" s="334"/>
    </row>
    <row r="3086" ht="12">
      <c r="D3086" s="334"/>
    </row>
    <row r="3087" ht="12">
      <c r="D3087" s="334"/>
    </row>
    <row r="3088" ht="12">
      <c r="D3088" s="334"/>
    </row>
    <row r="3089" ht="12">
      <c r="D3089" s="334"/>
    </row>
    <row r="3090" ht="12">
      <c r="D3090" s="334"/>
    </row>
    <row r="3091" ht="12">
      <c r="D3091" s="334"/>
    </row>
    <row r="3092" ht="12">
      <c r="D3092" s="334"/>
    </row>
    <row r="3093" ht="12">
      <c r="D3093" s="334"/>
    </row>
    <row r="3094" ht="12">
      <c r="D3094" s="334"/>
    </row>
    <row r="3095" ht="12">
      <c r="D3095" s="334"/>
    </row>
    <row r="3096" ht="12">
      <c r="D3096" s="334"/>
    </row>
    <row r="3097" ht="12">
      <c r="D3097" s="334"/>
    </row>
    <row r="3098" ht="12">
      <c r="D3098" s="334"/>
    </row>
    <row r="3099" ht="12">
      <c r="D3099" s="334"/>
    </row>
    <row r="3100" ht="12">
      <c r="D3100" s="334"/>
    </row>
    <row r="3101" ht="12">
      <c r="D3101" s="334"/>
    </row>
    <row r="3102" ht="12">
      <c r="D3102" s="334"/>
    </row>
    <row r="3103" ht="12">
      <c r="D3103" s="334"/>
    </row>
    <row r="3104" ht="12">
      <c r="D3104" s="334"/>
    </row>
    <row r="3105" ht="12">
      <c r="D3105" s="334"/>
    </row>
    <row r="3106" ht="12">
      <c r="D3106" s="334"/>
    </row>
    <row r="3107" ht="12">
      <c r="D3107" s="334"/>
    </row>
    <row r="3108" ht="12">
      <c r="D3108" s="334"/>
    </row>
    <row r="3109" ht="12">
      <c r="D3109" s="334"/>
    </row>
    <row r="3110" ht="12">
      <c r="D3110" s="334"/>
    </row>
    <row r="3111" ht="12">
      <c r="D3111" s="334"/>
    </row>
    <row r="3112" ht="12">
      <c r="D3112" s="334"/>
    </row>
    <row r="3113" ht="12">
      <c r="D3113" s="334"/>
    </row>
    <row r="3114" ht="12">
      <c r="D3114" s="334"/>
    </row>
    <row r="3115" ht="12">
      <c r="D3115" s="334"/>
    </row>
    <row r="3116" ht="12">
      <c r="D3116" s="334"/>
    </row>
    <row r="3117" ht="12">
      <c r="D3117" s="334"/>
    </row>
    <row r="3118" ht="12">
      <c r="D3118" s="334"/>
    </row>
    <row r="3119" ht="12">
      <c r="D3119" s="334"/>
    </row>
    <row r="3120" ht="12">
      <c r="D3120" s="334"/>
    </row>
    <row r="3121" ht="12">
      <c r="D3121" s="334"/>
    </row>
    <row r="3122" ht="12">
      <c r="D3122" s="334"/>
    </row>
    <row r="3123" ht="12">
      <c r="D3123" s="334"/>
    </row>
    <row r="3124" ht="12">
      <c r="D3124" s="334"/>
    </row>
    <row r="3125" ht="12">
      <c r="D3125" s="334"/>
    </row>
    <row r="3126" ht="12">
      <c r="D3126" s="334"/>
    </row>
    <row r="3127" ht="12">
      <c r="D3127" s="334"/>
    </row>
    <row r="3128" ht="12">
      <c r="D3128" s="334"/>
    </row>
    <row r="3129" ht="12">
      <c r="D3129" s="334"/>
    </row>
    <row r="3130" ht="12">
      <c r="D3130" s="334"/>
    </row>
    <row r="3131" ht="12">
      <c r="D3131" s="334"/>
    </row>
    <row r="3132" ht="12">
      <c r="D3132" s="334"/>
    </row>
    <row r="3133" ht="12">
      <c r="D3133" s="334"/>
    </row>
    <row r="3134" ht="12">
      <c r="D3134" s="334"/>
    </row>
    <row r="3135" ht="12">
      <c r="D3135" s="334"/>
    </row>
    <row r="3136" ht="12">
      <c r="D3136" s="334"/>
    </row>
    <row r="3137" ht="12">
      <c r="D3137" s="334"/>
    </row>
    <row r="3138" ht="12">
      <c r="D3138" s="334"/>
    </row>
    <row r="3139" ht="12">
      <c r="D3139" s="334"/>
    </row>
    <row r="3140" ht="12">
      <c r="D3140" s="334"/>
    </row>
    <row r="3141" ht="12">
      <c r="D3141" s="334"/>
    </row>
    <row r="3142" ht="12">
      <c r="D3142" s="334"/>
    </row>
    <row r="3143" ht="12">
      <c r="D3143" s="334"/>
    </row>
    <row r="3144" ht="12">
      <c r="D3144" s="334"/>
    </row>
    <row r="3145" ht="12">
      <c r="D3145" s="334"/>
    </row>
    <row r="3146" ht="12">
      <c r="D3146" s="334"/>
    </row>
    <row r="3147" ht="12">
      <c r="D3147" s="334"/>
    </row>
    <row r="3148" ht="12">
      <c r="D3148" s="334"/>
    </row>
    <row r="3149" ht="12">
      <c r="D3149" s="334"/>
    </row>
    <row r="3150" ht="12">
      <c r="D3150" s="334"/>
    </row>
    <row r="3151" ht="12">
      <c r="D3151" s="334"/>
    </row>
    <row r="3152" ht="12">
      <c r="D3152" s="334"/>
    </row>
    <row r="3153" ht="12">
      <c r="D3153" s="334"/>
    </row>
    <row r="3154" ht="12">
      <c r="D3154" s="334"/>
    </row>
    <row r="3155" ht="12">
      <c r="D3155" s="334"/>
    </row>
    <row r="3156" ht="12">
      <c r="D3156" s="334"/>
    </row>
    <row r="3157" ht="12">
      <c r="D3157" s="334"/>
    </row>
    <row r="3158" ht="12">
      <c r="D3158" s="334"/>
    </row>
    <row r="3159" ht="12">
      <c r="D3159" s="334"/>
    </row>
    <row r="3160" ht="12">
      <c r="D3160" s="334"/>
    </row>
    <row r="3161" ht="12">
      <c r="D3161" s="334"/>
    </row>
    <row r="3162" ht="12">
      <c r="D3162" s="334"/>
    </row>
    <row r="3163" ht="12">
      <c r="D3163" s="334"/>
    </row>
    <row r="3164" ht="12">
      <c r="D3164" s="334"/>
    </row>
    <row r="3165" ht="12">
      <c r="D3165" s="334"/>
    </row>
    <row r="3166" ht="12">
      <c r="D3166" s="334"/>
    </row>
    <row r="3167" ht="12">
      <c r="D3167" s="334"/>
    </row>
    <row r="3168" ht="12">
      <c r="D3168" s="334"/>
    </row>
    <row r="3169" ht="12">
      <c r="D3169" s="334"/>
    </row>
    <row r="3170" ht="12">
      <c r="D3170" s="334"/>
    </row>
    <row r="3171" ht="12">
      <c r="D3171" s="334"/>
    </row>
    <row r="3172" ht="12">
      <c r="D3172" s="334"/>
    </row>
    <row r="3173" ht="12">
      <c r="D3173" s="334"/>
    </row>
    <row r="3174" ht="12">
      <c r="D3174" s="334"/>
    </row>
    <row r="3175" ht="12">
      <c r="D3175" s="334"/>
    </row>
    <row r="3176" ht="12">
      <c r="D3176" s="334"/>
    </row>
    <row r="3177" ht="12">
      <c r="D3177" s="334"/>
    </row>
    <row r="3178" ht="12">
      <c r="D3178" s="334"/>
    </row>
    <row r="3179" ht="12">
      <c r="D3179" s="334"/>
    </row>
    <row r="3180" ht="12">
      <c r="D3180" s="334"/>
    </row>
    <row r="3181" ht="12">
      <c r="D3181" s="334"/>
    </row>
    <row r="3182" ht="12">
      <c r="D3182" s="334"/>
    </row>
    <row r="3183" ht="12">
      <c r="D3183" s="334"/>
    </row>
    <row r="3184" ht="12">
      <c r="D3184" s="334"/>
    </row>
    <row r="3185" ht="12">
      <c r="D3185" s="334"/>
    </row>
    <row r="3186" ht="12">
      <c r="D3186" s="334"/>
    </row>
    <row r="3187" ht="12">
      <c r="D3187" s="334"/>
    </row>
    <row r="3188" ht="12">
      <c r="D3188" s="334"/>
    </row>
    <row r="3189" ht="12">
      <c r="D3189" s="334"/>
    </row>
    <row r="3190" ht="12">
      <c r="D3190" s="334"/>
    </row>
    <row r="3191" ht="12">
      <c r="D3191" s="334"/>
    </row>
    <row r="3192" ht="12">
      <c r="D3192" s="334"/>
    </row>
    <row r="3193" ht="12">
      <c r="D3193" s="334"/>
    </row>
    <row r="3194" ht="12">
      <c r="D3194" s="334"/>
    </row>
    <row r="3195" ht="12">
      <c r="D3195" s="334"/>
    </row>
    <row r="3196" ht="12">
      <c r="D3196" s="334"/>
    </row>
    <row r="3197" ht="12">
      <c r="D3197" s="334"/>
    </row>
    <row r="3198" ht="12">
      <c r="D3198" s="334"/>
    </row>
    <row r="3199" ht="12">
      <c r="D3199" s="334"/>
    </row>
    <row r="3200" ht="12">
      <c r="D3200" s="334"/>
    </row>
    <row r="3201" ht="12">
      <c r="D3201" s="334"/>
    </row>
    <row r="3202" ht="12">
      <c r="D3202" s="334"/>
    </row>
    <row r="3203" ht="12">
      <c r="D3203" s="334"/>
    </row>
    <row r="3204" ht="12">
      <c r="D3204" s="334"/>
    </row>
    <row r="3205" ht="12">
      <c r="D3205" s="334"/>
    </row>
    <row r="3206" ht="12">
      <c r="D3206" s="334"/>
    </row>
    <row r="3207" ht="12">
      <c r="D3207" s="334"/>
    </row>
    <row r="3208" ht="12">
      <c r="D3208" s="334"/>
    </row>
    <row r="3209" ht="12">
      <c r="D3209" s="334"/>
    </row>
    <row r="3210" ht="12">
      <c r="D3210" s="334"/>
    </row>
    <row r="3211" ht="12">
      <c r="D3211" s="334"/>
    </row>
    <row r="3212" ht="12">
      <c r="D3212" s="334"/>
    </row>
    <row r="3213" ht="12">
      <c r="D3213" s="334"/>
    </row>
    <row r="3214" ht="12">
      <c r="D3214" s="334"/>
    </row>
    <row r="3215" ht="12">
      <c r="D3215" s="334"/>
    </row>
    <row r="3216" ht="12">
      <c r="D3216" s="334"/>
    </row>
    <row r="3217" ht="12">
      <c r="D3217" s="334"/>
    </row>
    <row r="3218" ht="12">
      <c r="D3218" s="334"/>
    </row>
    <row r="3219" ht="12">
      <c r="D3219" s="334"/>
    </row>
    <row r="3220" ht="12">
      <c r="D3220" s="334"/>
    </row>
    <row r="3221" ht="12">
      <c r="D3221" s="334"/>
    </row>
    <row r="3222" ht="12">
      <c r="D3222" s="334"/>
    </row>
    <row r="3223" ht="12">
      <c r="D3223" s="334"/>
    </row>
    <row r="3224" ht="12">
      <c r="D3224" s="334"/>
    </row>
    <row r="3225" ht="12">
      <c r="D3225" s="334"/>
    </row>
    <row r="3226" ht="12">
      <c r="D3226" s="334"/>
    </row>
    <row r="3227" ht="12">
      <c r="D3227" s="334"/>
    </row>
    <row r="3228" ht="12">
      <c r="D3228" s="334"/>
    </row>
    <row r="3229" ht="12">
      <c r="D3229" s="334"/>
    </row>
    <row r="3230" ht="12">
      <c r="D3230" s="334"/>
    </row>
    <row r="3231" ht="12">
      <c r="D3231" s="334"/>
    </row>
    <row r="3232" ht="12">
      <c r="D3232" s="334"/>
    </row>
    <row r="3233" ht="12">
      <c r="D3233" s="334"/>
    </row>
    <row r="3234" ht="12">
      <c r="D3234" s="334"/>
    </row>
    <row r="3235" ht="12">
      <c r="D3235" s="334"/>
    </row>
    <row r="3236" ht="12">
      <c r="D3236" s="334"/>
    </row>
    <row r="3237" ht="12">
      <c r="D3237" s="334"/>
    </row>
    <row r="3238" ht="12">
      <c r="D3238" s="334"/>
    </row>
    <row r="3239" ht="12">
      <c r="D3239" s="334"/>
    </row>
    <row r="3240" ht="12">
      <c r="D3240" s="334"/>
    </row>
    <row r="3241" ht="12">
      <c r="D3241" s="334"/>
    </row>
    <row r="3242" ht="12">
      <c r="D3242" s="334"/>
    </row>
    <row r="3243" ht="12">
      <c r="D3243" s="334"/>
    </row>
    <row r="3244" ht="12">
      <c r="D3244" s="334"/>
    </row>
    <row r="3245" ht="12">
      <c r="D3245" s="334"/>
    </row>
    <row r="3246" ht="12">
      <c r="D3246" s="334"/>
    </row>
    <row r="3247" ht="12">
      <c r="D3247" s="334"/>
    </row>
    <row r="3248" ht="12">
      <c r="D3248" s="334"/>
    </row>
    <row r="3249" ht="12">
      <c r="D3249" s="334"/>
    </row>
    <row r="3250" ht="12">
      <c r="D3250" s="334"/>
    </row>
    <row r="3251" ht="12">
      <c r="D3251" s="334"/>
    </row>
    <row r="3252" ht="12">
      <c r="D3252" s="334"/>
    </row>
    <row r="3253" ht="12">
      <c r="D3253" s="334"/>
    </row>
    <row r="3254" ht="12">
      <c r="D3254" s="334"/>
    </row>
    <row r="3255" ht="12">
      <c r="D3255" s="334"/>
    </row>
    <row r="3256" ht="12">
      <c r="D3256" s="334"/>
    </row>
    <row r="3257" ht="12">
      <c r="D3257" s="334"/>
    </row>
    <row r="3258" ht="12">
      <c r="D3258" s="334"/>
    </row>
    <row r="3259" ht="12">
      <c r="D3259" s="334"/>
    </row>
    <row r="3260" ht="12">
      <c r="D3260" s="334"/>
    </row>
    <row r="3261" ht="12">
      <c r="D3261" s="334"/>
    </row>
    <row r="3262" ht="12">
      <c r="D3262" s="334"/>
    </row>
    <row r="3263" ht="12">
      <c r="D3263" s="334"/>
    </row>
    <row r="3264" ht="12">
      <c r="D3264" s="334"/>
    </row>
    <row r="3265" ht="12">
      <c r="D3265" s="334"/>
    </row>
    <row r="3266" ht="12">
      <c r="D3266" s="334"/>
    </row>
    <row r="3267" ht="12">
      <c r="D3267" s="334"/>
    </row>
    <row r="3268" ht="12">
      <c r="D3268" s="334"/>
    </row>
    <row r="3269" ht="12">
      <c r="D3269" s="334"/>
    </row>
    <row r="3270" ht="12">
      <c r="D3270" s="334"/>
    </row>
    <row r="3271" ht="12">
      <c r="D3271" s="334"/>
    </row>
    <row r="3272" ht="12">
      <c r="D3272" s="334"/>
    </row>
    <row r="3273" ht="12">
      <c r="D3273" s="334"/>
    </row>
    <row r="3274" ht="12">
      <c r="D3274" s="334"/>
    </row>
    <row r="3275" ht="12">
      <c r="D3275" s="334"/>
    </row>
    <row r="3276" ht="12">
      <c r="D3276" s="334"/>
    </row>
    <row r="3277" ht="12">
      <c r="D3277" s="334"/>
    </row>
    <row r="3278" ht="12">
      <c r="D3278" s="334"/>
    </row>
    <row r="3279" ht="12">
      <c r="D3279" s="334"/>
    </row>
    <row r="3280" ht="12">
      <c r="D3280" s="334"/>
    </row>
    <row r="3281" ht="12">
      <c r="D3281" s="334"/>
    </row>
    <row r="3282" ht="12">
      <c r="D3282" s="334"/>
    </row>
    <row r="3283" ht="12">
      <c r="D3283" s="334"/>
    </row>
    <row r="3284" ht="12">
      <c r="D3284" s="334"/>
    </row>
    <row r="3285" ht="12">
      <c r="D3285" s="334"/>
    </row>
    <row r="3286" ht="12">
      <c r="D3286" s="334"/>
    </row>
    <row r="3287" ht="12">
      <c r="D3287" s="334"/>
    </row>
    <row r="3288" ht="12">
      <c r="D3288" s="334"/>
    </row>
    <row r="3289" ht="12">
      <c r="D3289" s="334"/>
    </row>
    <row r="3290" ht="12">
      <c r="D3290" s="334"/>
    </row>
    <row r="3291" ht="12">
      <c r="D3291" s="334"/>
    </row>
    <row r="3292" ht="12">
      <c r="D3292" s="334"/>
    </row>
    <row r="3293" ht="12">
      <c r="D3293" s="334"/>
    </row>
    <row r="3294" ht="12">
      <c r="D3294" s="334"/>
    </row>
    <row r="3295" ht="12">
      <c r="D3295" s="334"/>
    </row>
    <row r="3296" ht="12">
      <c r="D3296" s="334"/>
    </row>
    <row r="3297" ht="12">
      <c r="D3297" s="334"/>
    </row>
    <row r="3298" ht="12">
      <c r="D3298" s="334"/>
    </row>
    <row r="3299" ht="12">
      <c r="D3299" s="334"/>
    </row>
    <row r="3300" ht="12">
      <c r="D3300" s="334"/>
    </row>
    <row r="3301" ht="12">
      <c r="D3301" s="334"/>
    </row>
    <row r="3302" ht="12">
      <c r="D3302" s="334"/>
    </row>
    <row r="3303" ht="12">
      <c r="D3303" s="334"/>
    </row>
    <row r="3304" ht="12">
      <c r="D3304" s="334"/>
    </row>
    <row r="3305" ht="12">
      <c r="D3305" s="334"/>
    </row>
    <row r="3306" ht="12">
      <c r="D3306" s="334"/>
    </row>
    <row r="3307" ht="12">
      <c r="D3307" s="334"/>
    </row>
    <row r="3308" ht="12">
      <c r="D3308" s="334"/>
    </row>
    <row r="3309" ht="12">
      <c r="D3309" s="334"/>
    </row>
    <row r="3310" ht="12">
      <c r="D3310" s="334"/>
    </row>
    <row r="3311" ht="12">
      <c r="D3311" s="334"/>
    </row>
    <row r="3312" ht="12">
      <c r="D3312" s="334"/>
    </row>
    <row r="3313" ht="12">
      <c r="D3313" s="334"/>
    </row>
    <row r="3314" ht="12">
      <c r="D3314" s="334"/>
    </row>
    <row r="3315" ht="12">
      <c r="D3315" s="334"/>
    </row>
    <row r="3316" ht="12">
      <c r="D3316" s="334"/>
    </row>
    <row r="3317" ht="12">
      <c r="D3317" s="334"/>
    </row>
    <row r="3318" ht="12">
      <c r="D3318" s="334"/>
    </row>
    <row r="3319" ht="12">
      <c r="D3319" s="334"/>
    </row>
    <row r="3320" ht="12">
      <c r="D3320" s="334"/>
    </row>
    <row r="3321" ht="12">
      <c r="D3321" s="334"/>
    </row>
    <row r="3322" ht="12">
      <c r="D3322" s="334"/>
    </row>
    <row r="3323" ht="12">
      <c r="D3323" s="334"/>
    </row>
    <row r="3324" ht="12">
      <c r="D3324" s="334"/>
    </row>
    <row r="3325" ht="12">
      <c r="D3325" s="334"/>
    </row>
    <row r="3326" ht="12">
      <c r="D3326" s="334"/>
    </row>
    <row r="3327" ht="12">
      <c r="D3327" s="334"/>
    </row>
    <row r="3328" ht="12">
      <c r="D3328" s="334"/>
    </row>
    <row r="3329" ht="12">
      <c r="D3329" s="334"/>
    </row>
    <row r="3330" ht="12">
      <c r="D3330" s="334"/>
    </row>
    <row r="3331" ht="12">
      <c r="D3331" s="334"/>
    </row>
    <row r="3332" ht="12">
      <c r="D3332" s="334"/>
    </row>
    <row r="3333" ht="12">
      <c r="D3333" s="334"/>
    </row>
    <row r="3334" ht="12">
      <c r="D3334" s="334"/>
    </row>
    <row r="3335" ht="12">
      <c r="D3335" s="334"/>
    </row>
    <row r="3336" ht="12">
      <c r="D3336" s="334"/>
    </row>
    <row r="3337" ht="12">
      <c r="D3337" s="334"/>
    </row>
    <row r="3338" ht="12">
      <c r="D3338" s="334"/>
    </row>
    <row r="3339" ht="12">
      <c r="D3339" s="334"/>
    </row>
    <row r="3340" ht="12">
      <c r="D3340" s="334"/>
    </row>
    <row r="3341" ht="12">
      <c r="D3341" s="334"/>
    </row>
    <row r="3342" ht="12">
      <c r="D3342" s="334"/>
    </row>
    <row r="3343" ht="12">
      <c r="D3343" s="334"/>
    </row>
    <row r="3344" ht="12">
      <c r="D3344" s="334"/>
    </row>
    <row r="3345" ht="12">
      <c r="D3345" s="334"/>
    </row>
    <row r="3346" ht="12">
      <c r="D3346" s="334"/>
    </row>
    <row r="3347" ht="12">
      <c r="D3347" s="334"/>
    </row>
    <row r="3348" ht="12">
      <c r="D3348" s="334"/>
    </row>
    <row r="3349" ht="12">
      <c r="D3349" s="334"/>
    </row>
    <row r="3350" ht="12">
      <c r="D3350" s="334"/>
    </row>
    <row r="3351" ht="12">
      <c r="D3351" s="334"/>
    </row>
    <row r="3352" ht="12">
      <c r="D3352" s="334"/>
    </row>
    <row r="3353" ht="12">
      <c r="D3353" s="334"/>
    </row>
    <row r="3354" ht="12">
      <c r="D3354" s="334"/>
    </row>
    <row r="3355" ht="12">
      <c r="D3355" s="334"/>
    </row>
    <row r="3356" ht="12">
      <c r="D3356" s="334"/>
    </row>
    <row r="3357" ht="12">
      <c r="D3357" s="334"/>
    </row>
    <row r="3358" ht="12">
      <c r="D3358" s="334"/>
    </row>
    <row r="3359" ht="12">
      <c r="D3359" s="334"/>
    </row>
    <row r="3360" ht="12">
      <c r="D3360" s="334"/>
    </row>
    <row r="3361" ht="12">
      <c r="D3361" s="334"/>
    </row>
    <row r="3362" ht="12">
      <c r="D3362" s="334"/>
    </row>
    <row r="3363" ht="12">
      <c r="D3363" s="334"/>
    </row>
    <row r="3364" ht="12">
      <c r="D3364" s="334"/>
    </row>
    <row r="3365" ht="12">
      <c r="D3365" s="334"/>
    </row>
    <row r="3366" ht="12">
      <c r="D3366" s="334"/>
    </row>
    <row r="3367" ht="12">
      <c r="D3367" s="334"/>
    </row>
    <row r="3368" ht="12">
      <c r="D3368" s="334"/>
    </row>
    <row r="3369" ht="12">
      <c r="D3369" s="334"/>
    </row>
    <row r="3370" ht="12">
      <c r="D3370" s="334"/>
    </row>
    <row r="3371" ht="12">
      <c r="D3371" s="334"/>
    </row>
    <row r="3372" ht="12">
      <c r="D3372" s="334"/>
    </row>
    <row r="3373" ht="12">
      <c r="D3373" s="334"/>
    </row>
    <row r="3374" ht="12">
      <c r="D3374" s="334"/>
    </row>
    <row r="3375" ht="12">
      <c r="D3375" s="334"/>
    </row>
    <row r="3376" ht="12">
      <c r="D3376" s="334"/>
    </row>
    <row r="3377" ht="12">
      <c r="D3377" s="334"/>
    </row>
    <row r="3378" ht="12">
      <c r="D3378" s="334"/>
    </row>
    <row r="3379" ht="12">
      <c r="D3379" s="334"/>
    </row>
    <row r="3380" ht="12">
      <c r="D3380" s="334"/>
    </row>
    <row r="3381" ht="12">
      <c r="D3381" s="334"/>
    </row>
    <row r="3382" ht="12">
      <c r="D3382" s="334"/>
    </row>
    <row r="3383" ht="12">
      <c r="D3383" s="334"/>
    </row>
    <row r="3384" ht="12">
      <c r="D3384" s="334"/>
    </row>
    <row r="3385" ht="12">
      <c r="D3385" s="334"/>
    </row>
    <row r="3386" ht="12">
      <c r="D3386" s="334"/>
    </row>
    <row r="3387" ht="12">
      <c r="D3387" s="334"/>
    </row>
    <row r="3388" ht="12">
      <c r="D3388" s="334"/>
    </row>
    <row r="3389" ht="12">
      <c r="D3389" s="334"/>
    </row>
    <row r="3390" ht="12">
      <c r="D3390" s="334"/>
    </row>
    <row r="3391" ht="12">
      <c r="D3391" s="334"/>
    </row>
    <row r="3392" ht="12">
      <c r="D3392" s="334"/>
    </row>
    <row r="3393" ht="12">
      <c r="D3393" s="334"/>
    </row>
    <row r="3394" ht="12">
      <c r="D3394" s="334"/>
    </row>
    <row r="3395" ht="12">
      <c r="D3395" s="334"/>
    </row>
    <row r="3396" ht="12">
      <c r="D3396" s="334"/>
    </row>
    <row r="3397" ht="12">
      <c r="D3397" s="334"/>
    </row>
    <row r="3398" ht="12">
      <c r="D3398" s="334"/>
    </row>
    <row r="3399" ht="12">
      <c r="D3399" s="334"/>
    </row>
    <row r="3400" ht="12">
      <c r="D3400" s="334"/>
    </row>
    <row r="3401" ht="12">
      <c r="D3401" s="334"/>
    </row>
    <row r="3402" ht="12">
      <c r="D3402" s="334"/>
    </row>
    <row r="3403" ht="12">
      <c r="D3403" s="334"/>
    </row>
    <row r="3404" ht="12">
      <c r="D3404" s="334"/>
    </row>
    <row r="3405" ht="12">
      <c r="D3405" s="334"/>
    </row>
    <row r="3406" ht="12">
      <c r="D3406" s="334"/>
    </row>
    <row r="3407" ht="12">
      <c r="D3407" s="334"/>
    </row>
    <row r="3408" ht="12">
      <c r="D3408" s="334"/>
    </row>
    <row r="3409" ht="12">
      <c r="D3409" s="334"/>
    </row>
    <row r="3410" ht="12">
      <c r="D3410" s="334"/>
    </row>
    <row r="3411" ht="12">
      <c r="D3411" s="334"/>
    </row>
    <row r="3412" ht="12">
      <c r="D3412" s="334"/>
    </row>
    <row r="3413" ht="12">
      <c r="D3413" s="334"/>
    </row>
    <row r="3414" ht="12">
      <c r="D3414" s="334"/>
    </row>
    <row r="3415" ht="12">
      <c r="D3415" s="334"/>
    </row>
    <row r="3416" ht="12">
      <c r="D3416" s="334"/>
    </row>
    <row r="3417" ht="12">
      <c r="D3417" s="334"/>
    </row>
    <row r="3418" ht="12">
      <c r="D3418" s="334"/>
    </row>
    <row r="3419" ht="12">
      <c r="D3419" s="334"/>
    </row>
    <row r="3420" ht="12">
      <c r="D3420" s="334"/>
    </row>
    <row r="3421" ht="12">
      <c r="D3421" s="334"/>
    </row>
    <row r="3422" ht="12">
      <c r="D3422" s="334"/>
    </row>
    <row r="3423" ht="12">
      <c r="D3423" s="334"/>
    </row>
    <row r="3424" ht="12">
      <c r="D3424" s="334"/>
    </row>
    <row r="3425" ht="12">
      <c r="D3425" s="334"/>
    </row>
    <row r="3426" ht="12">
      <c r="D3426" s="334"/>
    </row>
    <row r="3427" ht="12">
      <c r="D3427" s="334"/>
    </row>
    <row r="3428" ht="12">
      <c r="D3428" s="334"/>
    </row>
    <row r="3429" ht="12">
      <c r="D3429" s="334"/>
    </row>
    <row r="3430" ht="12">
      <c r="D3430" s="334"/>
    </row>
    <row r="3431" ht="12">
      <c r="D3431" s="334"/>
    </row>
    <row r="3432" ht="12">
      <c r="D3432" s="334"/>
    </row>
    <row r="3433" ht="12">
      <c r="D3433" s="334"/>
    </row>
    <row r="3434" ht="12">
      <c r="D3434" s="334"/>
    </row>
    <row r="3435" ht="12">
      <c r="D3435" s="334"/>
    </row>
    <row r="3436" ht="12">
      <c r="D3436" s="334"/>
    </row>
    <row r="3437" ht="12">
      <c r="D3437" s="334"/>
    </row>
    <row r="3438" ht="12">
      <c r="D3438" s="334"/>
    </row>
    <row r="3439" ht="12">
      <c r="D3439" s="334"/>
    </row>
    <row r="3440" ht="12">
      <c r="D3440" s="334"/>
    </row>
    <row r="3441" ht="12">
      <c r="D3441" s="334"/>
    </row>
    <row r="3442" ht="12">
      <c r="D3442" s="334"/>
    </row>
    <row r="3443" ht="12">
      <c r="D3443" s="334"/>
    </row>
    <row r="3444" ht="12">
      <c r="D3444" s="334"/>
    </row>
    <row r="3445" ht="12">
      <c r="D3445" s="334"/>
    </row>
    <row r="3446" ht="12">
      <c r="D3446" s="334"/>
    </row>
    <row r="3447" ht="12">
      <c r="D3447" s="334"/>
    </row>
    <row r="3448" ht="12">
      <c r="D3448" s="334"/>
    </row>
    <row r="3449" ht="12">
      <c r="D3449" s="334"/>
    </row>
    <row r="3450" ht="12">
      <c r="D3450" s="334"/>
    </row>
    <row r="3451" ht="12">
      <c r="D3451" s="334"/>
    </row>
    <row r="3452" ht="12">
      <c r="D3452" s="334"/>
    </row>
    <row r="3453" ht="12">
      <c r="D3453" s="334"/>
    </row>
    <row r="3454" ht="12">
      <c r="D3454" s="334"/>
    </row>
    <row r="3455" ht="12">
      <c r="D3455" s="334"/>
    </row>
    <row r="3456" ht="12">
      <c r="D3456" s="334"/>
    </row>
    <row r="3457" ht="12">
      <c r="D3457" s="334"/>
    </row>
    <row r="3458" ht="12">
      <c r="D3458" s="334"/>
    </row>
    <row r="3459" ht="12">
      <c r="D3459" s="334"/>
    </row>
    <row r="3460" ht="12">
      <c r="D3460" s="334"/>
    </row>
    <row r="3461" ht="12">
      <c r="D3461" s="334"/>
    </row>
    <row r="3462" ht="12">
      <c r="D3462" s="334"/>
    </row>
    <row r="3463" ht="12">
      <c r="D3463" s="334"/>
    </row>
    <row r="3464" ht="12">
      <c r="D3464" s="334"/>
    </row>
    <row r="3465" ht="12">
      <c r="D3465" s="334"/>
    </row>
    <row r="3466" ht="12">
      <c r="D3466" s="334"/>
    </row>
    <row r="3467" ht="12">
      <c r="D3467" s="334"/>
    </row>
    <row r="3468" ht="12">
      <c r="D3468" s="334"/>
    </row>
    <row r="3469" ht="12">
      <c r="D3469" s="334"/>
    </row>
    <row r="3470" ht="12">
      <c r="D3470" s="334"/>
    </row>
    <row r="3471" ht="12">
      <c r="D3471" s="334"/>
    </row>
    <row r="3472" ht="12">
      <c r="D3472" s="334"/>
    </row>
    <row r="3473" ht="12">
      <c r="D3473" s="334"/>
    </row>
    <row r="3474" ht="12">
      <c r="D3474" s="334"/>
    </row>
    <row r="3475" ht="12">
      <c r="D3475" s="334"/>
    </row>
    <row r="3476" ht="12">
      <c r="D3476" s="334"/>
    </row>
    <row r="3477" ht="12">
      <c r="D3477" s="334"/>
    </row>
    <row r="3478" ht="12">
      <c r="D3478" s="334"/>
    </row>
    <row r="3479" ht="12">
      <c r="D3479" s="334"/>
    </row>
    <row r="3480" ht="12">
      <c r="D3480" s="334"/>
    </row>
    <row r="3481" ht="12">
      <c r="D3481" s="334"/>
    </row>
    <row r="3482" ht="12">
      <c r="D3482" s="334"/>
    </row>
    <row r="3483" ht="12">
      <c r="D3483" s="334"/>
    </row>
    <row r="3484" ht="12">
      <c r="D3484" s="334"/>
    </row>
    <row r="3485" ht="12">
      <c r="D3485" s="334"/>
    </row>
    <row r="3486" ht="12">
      <c r="D3486" s="334"/>
    </row>
    <row r="3487" ht="12">
      <c r="D3487" s="334"/>
    </row>
    <row r="3488" ht="12">
      <c r="D3488" s="334"/>
    </row>
    <row r="3489" ht="12">
      <c r="D3489" s="334"/>
    </row>
    <row r="3490" ht="12">
      <c r="D3490" s="334"/>
    </row>
    <row r="3491" ht="12">
      <c r="D3491" s="334"/>
    </row>
    <row r="3492" ht="12">
      <c r="D3492" s="334"/>
    </row>
    <row r="3493" ht="12">
      <c r="D3493" s="334"/>
    </row>
    <row r="3494" ht="12">
      <c r="D3494" s="334"/>
    </row>
    <row r="3495" ht="12">
      <c r="D3495" s="334"/>
    </row>
    <row r="3496" ht="12">
      <c r="D3496" s="334"/>
    </row>
    <row r="3497" ht="12">
      <c r="D3497" s="334"/>
    </row>
    <row r="3498" ht="12">
      <c r="D3498" s="334"/>
    </row>
    <row r="3499" ht="12">
      <c r="D3499" s="334"/>
    </row>
    <row r="3500" ht="12">
      <c r="D3500" s="334"/>
    </row>
    <row r="3501" ht="12">
      <c r="D3501" s="334"/>
    </row>
    <row r="3502" ht="12">
      <c r="D3502" s="334"/>
    </row>
    <row r="3503" ht="12">
      <c r="D3503" s="334"/>
    </row>
    <row r="3504" ht="12">
      <c r="D3504" s="334"/>
    </row>
    <row r="3505" ht="12">
      <c r="D3505" s="334"/>
    </row>
    <row r="3506" ht="12">
      <c r="D3506" s="334"/>
    </row>
    <row r="3507" ht="12">
      <c r="D3507" s="334"/>
    </row>
    <row r="3508" ht="12">
      <c r="D3508" s="334"/>
    </row>
    <row r="3509" ht="12">
      <c r="D3509" s="334"/>
    </row>
    <row r="3510" ht="12">
      <c r="D3510" s="334"/>
    </row>
    <row r="3511" ht="12">
      <c r="D3511" s="334"/>
    </row>
    <row r="3512" ht="12">
      <c r="D3512" s="334"/>
    </row>
    <row r="3513" ht="12">
      <c r="D3513" s="334"/>
    </row>
    <row r="3514" ht="12">
      <c r="D3514" s="334"/>
    </row>
    <row r="3515" ht="12">
      <c r="D3515" s="334"/>
    </row>
    <row r="3516" ht="12">
      <c r="D3516" s="334"/>
    </row>
    <row r="3517" ht="12">
      <c r="D3517" s="334"/>
    </row>
    <row r="3518" ht="12">
      <c r="D3518" s="334"/>
    </row>
    <row r="3519" ht="12">
      <c r="D3519" s="334"/>
    </row>
    <row r="3520" ht="12">
      <c r="D3520" s="334"/>
    </row>
    <row r="3521" ht="12">
      <c r="D3521" s="334"/>
    </row>
    <row r="3522" ht="12">
      <c r="D3522" s="334"/>
    </row>
    <row r="3523" ht="12">
      <c r="D3523" s="334"/>
    </row>
    <row r="3524" ht="12">
      <c r="D3524" s="334"/>
    </row>
    <row r="3525" ht="12">
      <c r="D3525" s="334"/>
    </row>
    <row r="3526" ht="12">
      <c r="D3526" s="334"/>
    </row>
    <row r="3527" ht="12">
      <c r="D3527" s="334"/>
    </row>
    <row r="3528" ht="12">
      <c r="D3528" s="334"/>
    </row>
    <row r="3529" ht="12">
      <c r="D3529" s="334"/>
    </row>
    <row r="3530" ht="12">
      <c r="D3530" s="334"/>
    </row>
    <row r="3531" ht="12">
      <c r="D3531" s="334"/>
    </row>
    <row r="3532" ht="12">
      <c r="D3532" s="334"/>
    </row>
    <row r="3533" ht="12">
      <c r="D3533" s="334"/>
    </row>
    <row r="3534" ht="12">
      <c r="D3534" s="334"/>
    </row>
    <row r="3535" ht="12">
      <c r="D3535" s="334"/>
    </row>
    <row r="3536" ht="12">
      <c r="D3536" s="334"/>
    </row>
    <row r="3537" ht="12">
      <c r="D3537" s="334"/>
    </row>
    <row r="3538" ht="12">
      <c r="D3538" s="334"/>
    </row>
    <row r="3539" ht="12">
      <c r="D3539" s="334"/>
    </row>
    <row r="3540" ht="12">
      <c r="D3540" s="334"/>
    </row>
    <row r="3541" ht="12">
      <c r="D3541" s="334"/>
    </row>
    <row r="3542" ht="12">
      <c r="D3542" s="334"/>
    </row>
    <row r="3543" ht="12">
      <c r="D3543" s="334"/>
    </row>
    <row r="3544" ht="12">
      <c r="D3544" s="334"/>
    </row>
    <row r="3545" ht="12">
      <c r="D3545" s="334"/>
    </row>
    <row r="3546" ht="12">
      <c r="D3546" s="334"/>
    </row>
    <row r="3547" ht="12">
      <c r="D3547" s="334"/>
    </row>
    <row r="3548" ht="12">
      <c r="D3548" s="334"/>
    </row>
    <row r="3549" ht="12">
      <c r="D3549" s="334"/>
    </row>
    <row r="3550" ht="12">
      <c r="D3550" s="334"/>
    </row>
    <row r="3551" ht="12">
      <c r="D3551" s="334"/>
    </row>
    <row r="3552" ht="12">
      <c r="D3552" s="334"/>
    </row>
    <row r="3553" ht="12">
      <c r="D3553" s="334"/>
    </row>
    <row r="3554" ht="12">
      <c r="D3554" s="334"/>
    </row>
    <row r="3555" ht="12">
      <c r="D3555" s="334"/>
    </row>
    <row r="3556" ht="12">
      <c r="D3556" s="334"/>
    </row>
    <row r="3557" ht="12">
      <c r="D3557" s="334"/>
    </row>
    <row r="3558" ht="12">
      <c r="D3558" s="334"/>
    </row>
    <row r="3559" ht="12">
      <c r="D3559" s="334"/>
    </row>
    <row r="3560" ht="12">
      <c r="D3560" s="334"/>
    </row>
    <row r="3561" ht="12">
      <c r="D3561" s="334"/>
    </row>
    <row r="3562" ht="12">
      <c r="D3562" s="334"/>
    </row>
    <row r="3563" ht="12">
      <c r="D3563" s="334"/>
    </row>
    <row r="3564" ht="12">
      <c r="D3564" s="334"/>
    </row>
    <row r="3565" ht="12">
      <c r="D3565" s="334"/>
    </row>
    <row r="3566" ht="12">
      <c r="D3566" s="334"/>
    </row>
    <row r="3567" ht="12">
      <c r="D3567" s="334"/>
    </row>
    <row r="3568" ht="12">
      <c r="D3568" s="334"/>
    </row>
    <row r="3569" ht="12">
      <c r="D3569" s="334"/>
    </row>
    <row r="3570" ht="12">
      <c r="D3570" s="334"/>
    </row>
    <row r="3571" ht="12">
      <c r="D3571" s="334"/>
    </row>
    <row r="3572" ht="12">
      <c r="D3572" s="334"/>
    </row>
    <row r="3573" ht="12">
      <c r="D3573" s="334"/>
    </row>
    <row r="3574" ht="12">
      <c r="D3574" s="334"/>
    </row>
    <row r="3575" ht="12">
      <c r="D3575" s="334"/>
    </row>
    <row r="3576" ht="12">
      <c r="D3576" s="334"/>
    </row>
    <row r="3577" ht="12">
      <c r="D3577" s="334"/>
    </row>
    <row r="3578" ht="12">
      <c r="D3578" s="334"/>
    </row>
    <row r="3579" ht="12">
      <c r="D3579" s="334"/>
    </row>
    <row r="3580" ht="12">
      <c r="D3580" s="334"/>
    </row>
    <row r="3581" ht="12">
      <c r="D3581" s="334"/>
    </row>
    <row r="3582" ht="12">
      <c r="D3582" s="334"/>
    </row>
    <row r="3583" ht="12">
      <c r="D3583" s="334"/>
    </row>
    <row r="3584" ht="12">
      <c r="D3584" s="334"/>
    </row>
    <row r="3585" ht="12">
      <c r="D3585" s="334"/>
    </row>
    <row r="3586" ht="12">
      <c r="D3586" s="334"/>
    </row>
    <row r="3587" ht="12">
      <c r="D3587" s="334"/>
    </row>
    <row r="3588" ht="12">
      <c r="D3588" s="334"/>
    </row>
    <row r="3589" ht="12">
      <c r="D3589" s="334"/>
    </row>
    <row r="3590" ht="12">
      <c r="D3590" s="334"/>
    </row>
    <row r="3591" ht="12">
      <c r="D3591" s="334"/>
    </row>
    <row r="3592" ht="12">
      <c r="D3592" s="334"/>
    </row>
    <row r="3593" ht="12">
      <c r="D3593" s="334"/>
    </row>
    <row r="3594" ht="12">
      <c r="D3594" s="334"/>
    </row>
    <row r="3595" ht="12">
      <c r="D3595" s="334"/>
    </row>
    <row r="3596" ht="12">
      <c r="D3596" s="334"/>
    </row>
    <row r="3597" ht="12">
      <c r="D3597" s="334"/>
    </row>
    <row r="3598" ht="12">
      <c r="D3598" s="334"/>
    </row>
    <row r="3599" ht="12">
      <c r="D3599" s="334"/>
    </row>
    <row r="3600" ht="12">
      <c r="D3600" s="334"/>
    </row>
    <row r="3601" ht="12">
      <c r="D3601" s="334"/>
    </row>
    <row r="3602" ht="12">
      <c r="D3602" s="334"/>
    </row>
    <row r="3603" ht="12">
      <c r="D3603" s="334"/>
    </row>
    <row r="3604" ht="12">
      <c r="D3604" s="334"/>
    </row>
    <row r="3605" ht="12">
      <c r="D3605" s="334"/>
    </row>
    <row r="3606" ht="12">
      <c r="D3606" s="334"/>
    </row>
    <row r="3607" ht="12">
      <c r="D3607" s="334"/>
    </row>
    <row r="3608" ht="12">
      <c r="D3608" s="334"/>
    </row>
    <row r="3609" ht="12">
      <c r="D3609" s="334"/>
    </row>
    <row r="3610" ht="12">
      <c r="D3610" s="334"/>
    </row>
    <row r="3611" ht="12">
      <c r="D3611" s="334"/>
    </row>
    <row r="3612" ht="12">
      <c r="D3612" s="334"/>
    </row>
    <row r="3613" ht="12">
      <c r="D3613" s="334"/>
    </row>
    <row r="3614" ht="12">
      <c r="D3614" s="334"/>
    </row>
    <row r="3615" ht="12">
      <c r="D3615" s="334"/>
    </row>
    <row r="3616" ht="12">
      <c r="D3616" s="334"/>
    </row>
    <row r="3617" ht="12">
      <c r="D3617" s="334"/>
    </row>
    <row r="3618" ht="12">
      <c r="D3618" s="334"/>
    </row>
    <row r="3619" ht="12">
      <c r="D3619" s="334"/>
    </row>
    <row r="3620" ht="12">
      <c r="D3620" s="334"/>
    </row>
    <row r="3621" ht="12">
      <c r="D3621" s="334"/>
    </row>
    <row r="3622" ht="12">
      <c r="D3622" s="334"/>
    </row>
    <row r="3623" ht="12">
      <c r="D3623" s="334"/>
    </row>
    <row r="3624" ht="12">
      <c r="D3624" s="334"/>
    </row>
    <row r="3625" ht="12">
      <c r="D3625" s="334"/>
    </row>
    <row r="3626" ht="12">
      <c r="D3626" s="334"/>
    </row>
    <row r="3627" ht="12">
      <c r="D3627" s="334"/>
    </row>
    <row r="3628" ht="12">
      <c r="D3628" s="334"/>
    </row>
    <row r="3629" ht="12">
      <c r="D3629" s="334"/>
    </row>
    <row r="3630" ht="12">
      <c r="D3630" s="334"/>
    </row>
    <row r="3631" ht="12">
      <c r="D3631" s="334"/>
    </row>
    <row r="3632" ht="12">
      <c r="D3632" s="334"/>
    </row>
    <row r="3633" ht="12">
      <c r="D3633" s="334"/>
    </row>
    <row r="3634" ht="12">
      <c r="D3634" s="334"/>
    </row>
    <row r="3635" ht="12">
      <c r="D3635" s="334"/>
    </row>
    <row r="3636" ht="12">
      <c r="D3636" s="334"/>
    </row>
    <row r="3637" ht="12">
      <c r="D3637" s="334"/>
    </row>
    <row r="3638" ht="12">
      <c r="D3638" s="334"/>
    </row>
    <row r="3639" ht="12">
      <c r="D3639" s="334"/>
    </row>
    <row r="3640" ht="12">
      <c r="D3640" s="334"/>
    </row>
    <row r="3641" ht="12">
      <c r="D3641" s="334"/>
    </row>
    <row r="3642" ht="12">
      <c r="D3642" s="334"/>
    </row>
    <row r="3643" ht="12">
      <c r="D3643" s="334"/>
    </row>
    <row r="3644" ht="12">
      <c r="D3644" s="334"/>
    </row>
    <row r="3645" ht="12">
      <c r="D3645" s="334"/>
    </row>
    <row r="3646" ht="12">
      <c r="D3646" s="334"/>
    </row>
    <row r="3647" ht="12">
      <c r="D3647" s="334"/>
    </row>
    <row r="3648" ht="12">
      <c r="D3648" s="334"/>
    </row>
    <row r="3649" ht="12">
      <c r="D3649" s="334"/>
    </row>
    <row r="3650" ht="12">
      <c r="D3650" s="334"/>
    </row>
    <row r="3651" ht="12">
      <c r="D3651" s="334"/>
    </row>
    <row r="3652" ht="12">
      <c r="D3652" s="334"/>
    </row>
    <row r="3653" ht="12">
      <c r="D3653" s="334"/>
    </row>
    <row r="3654" ht="12">
      <c r="D3654" s="334"/>
    </row>
    <row r="3655" ht="12">
      <c r="D3655" s="334"/>
    </row>
    <row r="3656" ht="12">
      <c r="D3656" s="334"/>
    </row>
    <row r="3657" ht="12">
      <c r="D3657" s="334"/>
    </row>
    <row r="3658" ht="12">
      <c r="D3658" s="334"/>
    </row>
    <row r="3659" ht="12">
      <c r="D3659" s="334"/>
    </row>
    <row r="3660" ht="12">
      <c r="D3660" s="334"/>
    </row>
    <row r="3661" ht="12">
      <c r="D3661" s="334"/>
    </row>
    <row r="3662" ht="12">
      <c r="D3662" s="334"/>
    </row>
    <row r="3663" ht="12">
      <c r="D3663" s="334"/>
    </row>
    <row r="3664" ht="12">
      <c r="D3664" s="334"/>
    </row>
    <row r="3665" ht="12">
      <c r="D3665" s="334"/>
    </row>
    <row r="3666" ht="12">
      <c r="D3666" s="334"/>
    </row>
    <row r="3667" ht="12">
      <c r="D3667" s="334"/>
    </row>
    <row r="3668" ht="12">
      <c r="D3668" s="334"/>
    </row>
    <row r="3669" ht="12">
      <c r="D3669" s="334"/>
    </row>
    <row r="3670" ht="12">
      <c r="D3670" s="334"/>
    </row>
    <row r="3671" ht="12">
      <c r="D3671" s="334"/>
    </row>
    <row r="3672" ht="12">
      <c r="D3672" s="334"/>
    </row>
    <row r="3673" ht="12">
      <c r="D3673" s="334"/>
    </row>
    <row r="3674" ht="12">
      <c r="D3674" s="334"/>
    </row>
    <row r="3675" ht="12">
      <c r="D3675" s="334"/>
    </row>
    <row r="3676" ht="12">
      <c r="D3676" s="334"/>
    </row>
    <row r="3677" ht="12">
      <c r="D3677" s="334"/>
    </row>
    <row r="3678" ht="12">
      <c r="D3678" s="334"/>
    </row>
    <row r="3679" ht="12">
      <c r="D3679" s="334"/>
    </row>
    <row r="3680" ht="12">
      <c r="D3680" s="334"/>
    </row>
    <row r="3681" ht="12">
      <c r="D3681" s="334"/>
    </row>
    <row r="3682" ht="12">
      <c r="D3682" s="334"/>
    </row>
    <row r="3683" ht="12">
      <c r="D3683" s="334"/>
    </row>
    <row r="3684" ht="12">
      <c r="D3684" s="334"/>
    </row>
    <row r="3685" ht="12">
      <c r="D3685" s="334"/>
    </row>
    <row r="3686" ht="12">
      <c r="D3686" s="334"/>
    </row>
    <row r="3687" ht="12">
      <c r="D3687" s="334"/>
    </row>
    <row r="3688" ht="12">
      <c r="D3688" s="334"/>
    </row>
    <row r="3689" ht="12">
      <c r="D3689" s="334"/>
    </row>
    <row r="3690" ht="12">
      <c r="D3690" s="334"/>
    </row>
    <row r="3691" ht="12">
      <c r="D3691" s="334"/>
    </row>
    <row r="3692" ht="12">
      <c r="D3692" s="334"/>
    </row>
    <row r="3693" ht="12">
      <c r="D3693" s="334"/>
    </row>
    <row r="3694" ht="12">
      <c r="D3694" s="334"/>
    </row>
    <row r="3695" ht="12">
      <c r="D3695" s="334"/>
    </row>
    <row r="3696" ht="12">
      <c r="D3696" s="334"/>
    </row>
    <row r="3697" ht="12">
      <c r="D3697" s="334"/>
    </row>
    <row r="3698" ht="12">
      <c r="D3698" s="334"/>
    </row>
    <row r="3699" ht="12">
      <c r="D3699" s="334"/>
    </row>
    <row r="3700" ht="12">
      <c r="D3700" s="334"/>
    </row>
    <row r="3701" ht="12">
      <c r="D3701" s="334"/>
    </row>
    <row r="3702" ht="12">
      <c r="D3702" s="334"/>
    </row>
    <row r="3703" ht="12">
      <c r="D3703" s="334"/>
    </row>
    <row r="3704" ht="12">
      <c r="D3704" s="334"/>
    </row>
    <row r="3705" ht="12">
      <c r="D3705" s="334"/>
    </row>
    <row r="3706" ht="12">
      <c r="D3706" s="334"/>
    </row>
    <row r="3707" ht="12">
      <c r="D3707" s="334"/>
    </row>
    <row r="3708" ht="12">
      <c r="D3708" s="334"/>
    </row>
    <row r="3709" ht="12">
      <c r="D3709" s="334"/>
    </row>
    <row r="3710" ht="12">
      <c r="D3710" s="334"/>
    </row>
    <row r="3711" ht="12">
      <c r="D3711" s="334"/>
    </row>
    <row r="3712" ht="12">
      <c r="D3712" s="334"/>
    </row>
    <row r="3713" ht="12">
      <c r="D3713" s="334"/>
    </row>
    <row r="3714" ht="12">
      <c r="D3714" s="334"/>
    </row>
    <row r="3715" ht="12">
      <c r="D3715" s="334"/>
    </row>
    <row r="3716" ht="12">
      <c r="D3716" s="334"/>
    </row>
    <row r="3717" ht="12">
      <c r="D3717" s="334"/>
    </row>
    <row r="3718" ht="12">
      <c r="D3718" s="334"/>
    </row>
    <row r="3719" ht="12">
      <c r="D3719" s="334"/>
    </row>
    <row r="3720" ht="12">
      <c r="D3720" s="334"/>
    </row>
    <row r="3721" ht="12">
      <c r="D3721" s="334"/>
    </row>
    <row r="3722" ht="12">
      <c r="D3722" s="334"/>
    </row>
    <row r="3723" ht="12">
      <c r="D3723" s="334"/>
    </row>
    <row r="3724" ht="12">
      <c r="D3724" s="334"/>
    </row>
    <row r="3725" ht="12">
      <c r="D3725" s="334"/>
    </row>
    <row r="3726" ht="12">
      <c r="D3726" s="334"/>
    </row>
    <row r="3727" ht="12">
      <c r="D3727" s="334"/>
    </row>
    <row r="3728" ht="12">
      <c r="D3728" s="334"/>
    </row>
    <row r="3729" ht="12">
      <c r="D3729" s="334"/>
    </row>
    <row r="3730" ht="12">
      <c r="D3730" s="334"/>
    </row>
    <row r="3731" ht="12">
      <c r="D3731" s="334"/>
    </row>
    <row r="3732" ht="12">
      <c r="D3732" s="334"/>
    </row>
    <row r="3733" ht="12">
      <c r="D3733" s="334"/>
    </row>
    <row r="3734" ht="12">
      <c r="D3734" s="334"/>
    </row>
    <row r="3735" ht="12">
      <c r="D3735" s="334"/>
    </row>
    <row r="3736" ht="12">
      <c r="D3736" s="334"/>
    </row>
    <row r="3737" ht="12">
      <c r="D3737" s="334"/>
    </row>
    <row r="3738" ht="12">
      <c r="D3738" s="334"/>
    </row>
    <row r="3739" ht="12">
      <c r="D3739" s="334"/>
    </row>
    <row r="3740" ht="12">
      <c r="D3740" s="334"/>
    </row>
    <row r="3741" ht="12">
      <c r="D3741" s="334"/>
    </row>
    <row r="3742" ht="12">
      <c r="D3742" s="334"/>
    </row>
    <row r="3743" ht="12">
      <c r="D3743" s="334"/>
    </row>
    <row r="3744" ht="12">
      <c r="D3744" s="334"/>
    </row>
    <row r="3745" ht="12">
      <c r="D3745" s="334"/>
    </row>
    <row r="3746" ht="12">
      <c r="D3746" s="334"/>
    </row>
    <row r="3747" ht="12">
      <c r="D3747" s="334"/>
    </row>
    <row r="3748" ht="12">
      <c r="D3748" s="334"/>
    </row>
    <row r="3749" ht="12">
      <c r="D3749" s="334"/>
    </row>
    <row r="3750" ht="12">
      <c r="D3750" s="334"/>
    </row>
    <row r="3751" ht="12">
      <c r="D3751" s="334"/>
    </row>
    <row r="3752" ht="12">
      <c r="D3752" s="334"/>
    </row>
    <row r="3753" ht="12">
      <c r="D3753" s="334"/>
    </row>
    <row r="3754" ht="12">
      <c r="D3754" s="334"/>
    </row>
    <row r="3755" ht="12">
      <c r="D3755" s="334"/>
    </row>
    <row r="3756" ht="12">
      <c r="D3756" s="334"/>
    </row>
    <row r="3757" ht="12">
      <c r="D3757" s="334"/>
    </row>
    <row r="3758" ht="12">
      <c r="D3758" s="334"/>
    </row>
    <row r="3759" ht="12">
      <c r="D3759" s="334"/>
    </row>
    <row r="3760" ht="12">
      <c r="D3760" s="334"/>
    </row>
    <row r="3761" ht="12">
      <c r="D3761" s="334"/>
    </row>
    <row r="3762" ht="12">
      <c r="D3762" s="334"/>
    </row>
    <row r="3763" ht="12">
      <c r="D3763" s="334"/>
    </row>
    <row r="3764" ht="12">
      <c r="D3764" s="334"/>
    </row>
    <row r="3765" ht="12">
      <c r="D3765" s="334"/>
    </row>
    <row r="3766" ht="12">
      <c r="D3766" s="334"/>
    </row>
    <row r="3767" ht="12">
      <c r="D3767" s="334"/>
    </row>
    <row r="3768" ht="12">
      <c r="D3768" s="334"/>
    </row>
    <row r="3769" ht="12">
      <c r="D3769" s="334"/>
    </row>
    <row r="3770" ht="12">
      <c r="D3770" s="334"/>
    </row>
    <row r="3771" ht="12">
      <c r="D3771" s="334"/>
    </row>
    <row r="3772" ht="12">
      <c r="D3772" s="334"/>
    </row>
    <row r="3773" ht="12">
      <c r="D3773" s="334"/>
    </row>
    <row r="3774" ht="12">
      <c r="D3774" s="334"/>
    </row>
    <row r="3775" ht="12">
      <c r="D3775" s="334"/>
    </row>
    <row r="3776" ht="12">
      <c r="D3776" s="334"/>
    </row>
    <row r="3777" ht="12">
      <c r="D3777" s="334"/>
    </row>
    <row r="3778" ht="12">
      <c r="D3778" s="334"/>
    </row>
    <row r="3779" ht="12">
      <c r="D3779" s="334"/>
    </row>
    <row r="3780" ht="12">
      <c r="D3780" s="334"/>
    </row>
    <row r="3781" ht="12">
      <c r="D3781" s="334"/>
    </row>
    <row r="3782" ht="12">
      <c r="D3782" s="334"/>
    </row>
    <row r="3783" ht="12">
      <c r="D3783" s="334"/>
    </row>
    <row r="3784" ht="12">
      <c r="D3784" s="334"/>
    </row>
    <row r="3785" ht="12">
      <c r="D3785" s="334"/>
    </row>
    <row r="3786" ht="12">
      <c r="D3786" s="334"/>
    </row>
    <row r="3787" ht="12">
      <c r="D3787" s="334"/>
    </row>
    <row r="3788" ht="12">
      <c r="D3788" s="334"/>
    </row>
    <row r="3789" ht="12">
      <c r="D3789" s="334"/>
    </row>
    <row r="3790" ht="12">
      <c r="D3790" s="334"/>
    </row>
    <row r="3791" ht="12">
      <c r="D3791" s="334"/>
    </row>
    <row r="3792" ht="12">
      <c r="D3792" s="334"/>
    </row>
    <row r="3793" ht="12">
      <c r="D3793" s="334"/>
    </row>
    <row r="3794" ht="12">
      <c r="D3794" s="334"/>
    </row>
    <row r="3795" ht="12">
      <c r="D3795" s="334"/>
    </row>
    <row r="3796" ht="12">
      <c r="D3796" s="334"/>
    </row>
    <row r="3797" ht="12">
      <c r="D3797" s="334"/>
    </row>
    <row r="3798" ht="12">
      <c r="D3798" s="334"/>
    </row>
    <row r="3799" ht="12">
      <c r="D3799" s="334"/>
    </row>
    <row r="3800" ht="12">
      <c r="D3800" s="334"/>
    </row>
    <row r="3801" ht="12">
      <c r="D3801" s="334"/>
    </row>
    <row r="3802" ht="12">
      <c r="D3802" s="334"/>
    </row>
    <row r="3803" ht="12">
      <c r="D3803" s="334"/>
    </row>
    <row r="3804" ht="12">
      <c r="D3804" s="334"/>
    </row>
    <row r="3805" ht="12">
      <c r="D3805" s="334"/>
    </row>
    <row r="3806" ht="12">
      <c r="D3806" s="334"/>
    </row>
    <row r="3807" ht="12">
      <c r="D3807" s="334"/>
    </row>
    <row r="3808" ht="12">
      <c r="D3808" s="334"/>
    </row>
    <row r="3809" ht="12">
      <c r="D3809" s="334"/>
    </row>
    <row r="3810" ht="12">
      <c r="D3810" s="334"/>
    </row>
    <row r="3811" ht="12">
      <c r="D3811" s="334"/>
    </row>
    <row r="3812" ht="12">
      <c r="D3812" s="334"/>
    </row>
    <row r="3813" ht="12">
      <c r="D3813" s="334"/>
    </row>
    <row r="3814" ht="12">
      <c r="D3814" s="334"/>
    </row>
    <row r="3815" ht="12">
      <c r="D3815" s="334"/>
    </row>
    <row r="3816" ht="12">
      <c r="D3816" s="334"/>
    </row>
    <row r="3817" ht="12">
      <c r="D3817" s="334"/>
    </row>
    <row r="3818" ht="12">
      <c r="D3818" s="334"/>
    </row>
    <row r="3819" ht="12">
      <c r="D3819" s="334"/>
    </row>
    <row r="3820" ht="12">
      <c r="D3820" s="334"/>
    </row>
    <row r="3821" ht="12">
      <c r="D3821" s="334"/>
    </row>
    <row r="3822" ht="12">
      <c r="D3822" s="334"/>
    </row>
    <row r="3823" ht="12">
      <c r="D3823" s="334"/>
    </row>
    <row r="3824" ht="12">
      <c r="D3824" s="334"/>
    </row>
    <row r="3825" ht="12">
      <c r="D3825" s="334"/>
    </row>
    <row r="3826" ht="12">
      <c r="D3826" s="334"/>
    </row>
    <row r="3827" ht="12">
      <c r="D3827" s="334"/>
    </row>
    <row r="3828" ht="12">
      <c r="D3828" s="334"/>
    </row>
    <row r="3829" ht="12">
      <c r="D3829" s="334"/>
    </row>
    <row r="3830" ht="12">
      <c r="D3830" s="334"/>
    </row>
    <row r="3831" ht="12">
      <c r="D3831" s="334"/>
    </row>
    <row r="3832" ht="12">
      <c r="D3832" s="334"/>
    </row>
    <row r="3833" ht="12">
      <c r="D3833" s="334"/>
    </row>
    <row r="3834" ht="12">
      <c r="D3834" s="334"/>
    </row>
    <row r="3835" ht="12">
      <c r="D3835" s="334"/>
    </row>
    <row r="3836" ht="12">
      <c r="D3836" s="334"/>
    </row>
    <row r="3837" ht="12">
      <c r="D3837" s="334"/>
    </row>
    <row r="3838" ht="12">
      <c r="D3838" s="334"/>
    </row>
    <row r="3839" ht="12">
      <c r="D3839" s="334"/>
    </row>
    <row r="3840" ht="12">
      <c r="D3840" s="334"/>
    </row>
    <row r="3841" ht="12">
      <c r="D3841" s="334"/>
    </row>
    <row r="3842" ht="12">
      <c r="D3842" s="334"/>
    </row>
    <row r="3843" ht="12">
      <c r="D3843" s="334"/>
    </row>
    <row r="3844" ht="12">
      <c r="D3844" s="334"/>
    </row>
    <row r="3845" ht="12">
      <c r="D3845" s="334"/>
    </row>
    <row r="3846" ht="12">
      <c r="D3846" s="334"/>
    </row>
    <row r="3847" ht="12">
      <c r="D3847" s="334"/>
    </row>
    <row r="3848" ht="12">
      <c r="D3848" s="334"/>
    </row>
    <row r="3849" ht="12">
      <c r="D3849" s="334"/>
    </row>
    <row r="3850" ht="12">
      <c r="D3850" s="334"/>
    </row>
    <row r="3851" ht="12">
      <c r="D3851" s="334"/>
    </row>
    <row r="3852" ht="12">
      <c r="D3852" s="334"/>
    </row>
    <row r="3853" ht="12">
      <c r="D3853" s="334"/>
    </row>
    <row r="3854" ht="12">
      <c r="D3854" s="334"/>
    </row>
    <row r="3855" ht="12">
      <c r="D3855" s="334"/>
    </row>
    <row r="3856" ht="12">
      <c r="D3856" s="334"/>
    </row>
    <row r="3857" ht="12">
      <c r="D3857" s="334"/>
    </row>
    <row r="3858" ht="12">
      <c r="D3858" s="334"/>
    </row>
    <row r="3859" ht="12">
      <c r="D3859" s="334"/>
    </row>
    <row r="3860" ht="12">
      <c r="D3860" s="334"/>
    </row>
    <row r="3861" ht="12">
      <c r="D3861" s="334"/>
    </row>
    <row r="3862" ht="12">
      <c r="D3862" s="334"/>
    </row>
    <row r="3863" ht="12">
      <c r="D3863" s="334"/>
    </row>
    <row r="3864" ht="12">
      <c r="D3864" s="334"/>
    </row>
    <row r="3865" ht="12">
      <c r="D3865" s="334"/>
    </row>
    <row r="3866" ht="12">
      <c r="D3866" s="334"/>
    </row>
    <row r="3867" ht="12">
      <c r="D3867" s="334"/>
    </row>
    <row r="3868" ht="12">
      <c r="D3868" s="334"/>
    </row>
    <row r="3869" ht="12">
      <c r="D3869" s="334"/>
    </row>
    <row r="3870" ht="12">
      <c r="D3870" s="334"/>
    </row>
    <row r="3871" ht="12">
      <c r="D3871" s="334"/>
    </row>
    <row r="3872" ht="12">
      <c r="D3872" s="334"/>
    </row>
    <row r="3873" ht="12">
      <c r="D3873" s="334"/>
    </row>
    <row r="3874" ht="12">
      <c r="D3874" s="334"/>
    </row>
    <row r="3875" ht="12">
      <c r="D3875" s="334"/>
    </row>
    <row r="3876" ht="12">
      <c r="D3876" s="334"/>
    </row>
    <row r="3877" ht="12">
      <c r="D3877" s="334"/>
    </row>
    <row r="3878" ht="12">
      <c r="D3878" s="334"/>
    </row>
    <row r="3879" ht="12">
      <c r="D3879" s="334"/>
    </row>
    <row r="3880" ht="12">
      <c r="D3880" s="334"/>
    </row>
    <row r="3881" ht="12">
      <c r="D3881" s="334"/>
    </row>
    <row r="3882" ht="12">
      <c r="D3882" s="334"/>
    </row>
    <row r="3883" ht="12">
      <c r="D3883" s="334"/>
    </row>
    <row r="3884" ht="12">
      <c r="D3884" s="334"/>
    </row>
    <row r="3885" ht="12">
      <c r="D3885" s="334"/>
    </row>
    <row r="3886" ht="12">
      <c r="D3886" s="334"/>
    </row>
    <row r="3887" ht="12">
      <c r="D3887" s="334"/>
    </row>
    <row r="3888" ht="12">
      <c r="D3888" s="334"/>
    </row>
    <row r="3889" ht="12">
      <c r="D3889" s="334"/>
    </row>
    <row r="3890" ht="12">
      <c r="D3890" s="334"/>
    </row>
    <row r="3891" ht="12">
      <c r="D3891" s="334"/>
    </row>
    <row r="3892" ht="12">
      <c r="D3892" s="334"/>
    </row>
    <row r="3893" ht="12">
      <c r="D3893" s="334"/>
    </row>
    <row r="3894" ht="12">
      <c r="D3894" s="334"/>
    </row>
    <row r="3895" ht="12">
      <c r="D3895" s="334"/>
    </row>
    <row r="3896" ht="12">
      <c r="D3896" s="334"/>
    </row>
    <row r="3897" ht="12">
      <c r="D3897" s="334"/>
    </row>
    <row r="3898" ht="12">
      <c r="D3898" s="334"/>
    </row>
    <row r="3899" ht="12">
      <c r="D3899" s="334"/>
    </row>
    <row r="3900" ht="12">
      <c r="D3900" s="334"/>
    </row>
    <row r="3901" ht="12">
      <c r="D3901" s="334"/>
    </row>
    <row r="3902" ht="12">
      <c r="D3902" s="334"/>
    </row>
    <row r="3903" ht="12">
      <c r="D3903" s="334"/>
    </row>
    <row r="3904" ht="12">
      <c r="D3904" s="334"/>
    </row>
    <row r="3905" ht="12">
      <c r="D3905" s="334"/>
    </row>
    <row r="3906" ht="12">
      <c r="D3906" s="334"/>
    </row>
    <row r="3907" ht="12">
      <c r="D3907" s="334"/>
    </row>
    <row r="3908" ht="12">
      <c r="D3908" s="334"/>
    </row>
    <row r="3909" ht="12">
      <c r="D3909" s="334"/>
    </row>
    <row r="3910" ht="12">
      <c r="D3910" s="334"/>
    </row>
    <row r="3911" ht="12">
      <c r="D3911" s="334"/>
    </row>
    <row r="3912" ht="12">
      <c r="D3912" s="334"/>
    </row>
    <row r="3913" ht="12">
      <c r="D3913" s="334"/>
    </row>
    <row r="3914" ht="12">
      <c r="D3914" s="334"/>
    </row>
    <row r="3915" ht="12">
      <c r="D3915" s="334"/>
    </row>
    <row r="3916" ht="12">
      <c r="D3916" s="334"/>
    </row>
    <row r="3917" ht="12">
      <c r="D3917" s="334"/>
    </row>
    <row r="3918" ht="12">
      <c r="D3918" s="334"/>
    </row>
    <row r="3919" ht="12">
      <c r="D3919" s="334"/>
    </row>
    <row r="3920" ht="12">
      <c r="D3920" s="334"/>
    </row>
    <row r="3921" ht="12">
      <c r="D3921" s="334"/>
    </row>
    <row r="3922" ht="12">
      <c r="D3922" s="334"/>
    </row>
    <row r="3923" ht="12">
      <c r="D3923" s="334"/>
    </row>
    <row r="3924" ht="12">
      <c r="D3924" s="334"/>
    </row>
    <row r="3925" ht="12">
      <c r="D3925" s="334"/>
    </row>
    <row r="3926" ht="12">
      <c r="D3926" s="334"/>
    </row>
    <row r="3927" ht="12">
      <c r="D3927" s="334"/>
    </row>
    <row r="3928" ht="12">
      <c r="D3928" s="334"/>
    </row>
    <row r="3929" ht="12">
      <c r="D3929" s="334"/>
    </row>
    <row r="3930" ht="12">
      <c r="D3930" s="334"/>
    </row>
    <row r="3931" ht="12">
      <c r="D3931" s="334"/>
    </row>
    <row r="3932" ht="12">
      <c r="D3932" s="334"/>
    </row>
    <row r="3933" ht="12">
      <c r="D3933" s="334"/>
    </row>
    <row r="3934" ht="12">
      <c r="D3934" s="334"/>
    </row>
    <row r="3935" ht="12">
      <c r="D3935" s="334"/>
    </row>
    <row r="3936" ht="12">
      <c r="D3936" s="334"/>
    </row>
    <row r="3937" ht="12">
      <c r="D3937" s="334"/>
    </row>
    <row r="3938" ht="12">
      <c r="D3938" s="334"/>
    </row>
    <row r="3939" ht="12">
      <c r="D3939" s="334"/>
    </row>
    <row r="3940" ht="12">
      <c r="D3940" s="334"/>
    </row>
    <row r="3941" ht="12">
      <c r="D3941" s="334"/>
    </row>
    <row r="3942" ht="12">
      <c r="D3942" s="334"/>
    </row>
    <row r="3943" ht="12">
      <c r="D3943" s="334"/>
    </row>
    <row r="3944" ht="12">
      <c r="D3944" s="334"/>
    </row>
    <row r="3945" ht="12">
      <c r="D3945" s="334"/>
    </row>
    <row r="3946" ht="12">
      <c r="D3946" s="334"/>
    </row>
    <row r="3947" ht="12">
      <c r="D3947" s="334"/>
    </row>
    <row r="3948" ht="12">
      <c r="D3948" s="334"/>
    </row>
    <row r="3949" ht="12">
      <c r="D3949" s="334"/>
    </row>
    <row r="3950" ht="12">
      <c r="D3950" s="334"/>
    </row>
    <row r="3951" ht="12">
      <c r="D3951" s="334"/>
    </row>
    <row r="3952" ht="12">
      <c r="D3952" s="334"/>
    </row>
    <row r="3953" ht="12">
      <c r="D3953" s="334"/>
    </row>
    <row r="3954" ht="12">
      <c r="D3954" s="334"/>
    </row>
    <row r="3955" ht="12">
      <c r="D3955" s="334"/>
    </row>
    <row r="3956" ht="12">
      <c r="D3956" s="334"/>
    </row>
    <row r="3957" ht="12">
      <c r="D3957" s="334"/>
    </row>
    <row r="3958" ht="12">
      <c r="D3958" s="334"/>
    </row>
    <row r="3959" ht="12">
      <c r="D3959" s="334"/>
    </row>
    <row r="3960" ht="12">
      <c r="D3960" s="334"/>
    </row>
    <row r="3961" ht="12">
      <c r="D3961" s="334"/>
    </row>
    <row r="3962" ht="12">
      <c r="D3962" s="334"/>
    </row>
    <row r="3963" ht="12">
      <c r="D3963" s="334"/>
    </row>
    <row r="3964" ht="12">
      <c r="D3964" s="334"/>
    </row>
    <row r="3965" ht="12">
      <c r="D3965" s="334"/>
    </row>
    <row r="3966" ht="12">
      <c r="D3966" s="334"/>
    </row>
    <row r="3967" ht="12">
      <c r="D3967" s="334"/>
    </row>
    <row r="3968" ht="12">
      <c r="D3968" s="334"/>
    </row>
    <row r="3969" ht="12">
      <c r="D3969" s="334"/>
    </row>
    <row r="3970" ht="12">
      <c r="D3970" s="334"/>
    </row>
    <row r="3971" ht="12">
      <c r="D3971" s="334"/>
    </row>
    <row r="3972" ht="12">
      <c r="D3972" s="334"/>
    </row>
    <row r="3973" ht="12">
      <c r="D3973" s="334"/>
    </row>
    <row r="3974" ht="12">
      <c r="D3974" s="334"/>
    </row>
    <row r="3975" ht="12">
      <c r="D3975" s="334"/>
    </row>
    <row r="3976" ht="12">
      <c r="D3976" s="334"/>
    </row>
    <row r="3977" ht="12">
      <c r="D3977" s="334"/>
    </row>
    <row r="3978" ht="12">
      <c r="D3978" s="334"/>
    </row>
    <row r="3979" ht="12">
      <c r="D3979" s="334"/>
    </row>
    <row r="3980" ht="12">
      <c r="D3980" s="334"/>
    </row>
    <row r="3981" ht="12">
      <c r="D3981" s="334"/>
    </row>
    <row r="3982" ht="12">
      <c r="D3982" s="334"/>
    </row>
    <row r="3983" ht="12">
      <c r="D3983" s="334"/>
    </row>
    <row r="3984" ht="12">
      <c r="D3984" s="334"/>
    </row>
    <row r="3985" ht="12">
      <c r="D3985" s="334"/>
    </row>
    <row r="3986" ht="12">
      <c r="D3986" s="334"/>
    </row>
    <row r="3987" ht="12">
      <c r="D3987" s="334"/>
    </row>
    <row r="3988" ht="12">
      <c r="D3988" s="334"/>
    </row>
    <row r="3989" ht="12">
      <c r="D3989" s="334"/>
    </row>
    <row r="3990" ht="12">
      <c r="D3990" s="334"/>
    </row>
    <row r="3991" ht="12">
      <c r="D3991" s="334"/>
    </row>
    <row r="3992" ht="12">
      <c r="D3992" s="334"/>
    </row>
    <row r="3993" ht="12">
      <c r="D3993" s="334"/>
    </row>
    <row r="3994" ht="12">
      <c r="D3994" s="334"/>
    </row>
    <row r="3995" ht="12">
      <c r="D3995" s="334"/>
    </row>
    <row r="3996" ht="12">
      <c r="D3996" s="334"/>
    </row>
    <row r="3997" ht="12">
      <c r="D3997" s="334"/>
    </row>
    <row r="3998" ht="12">
      <c r="D3998" s="334"/>
    </row>
    <row r="3999" ht="12">
      <c r="D3999" s="334"/>
    </row>
    <row r="4000" ht="12">
      <c r="D4000" s="334"/>
    </row>
    <row r="4001" ht="12">
      <c r="D4001" s="334"/>
    </row>
    <row r="4002" ht="12">
      <c r="D4002" s="334"/>
    </row>
    <row r="4003" ht="12">
      <c r="D4003" s="334"/>
    </row>
    <row r="4004" ht="12">
      <c r="D4004" s="334"/>
    </row>
    <row r="4005" ht="12">
      <c r="D4005" s="334"/>
    </row>
    <row r="4006" ht="12">
      <c r="D4006" s="334"/>
    </row>
    <row r="4007" ht="12">
      <c r="D4007" s="334"/>
    </row>
    <row r="4008" ht="12">
      <c r="D4008" s="334"/>
    </row>
    <row r="4009" ht="12">
      <c r="D4009" s="334"/>
    </row>
    <row r="4010" ht="12">
      <c r="D4010" s="334"/>
    </row>
    <row r="4011" ht="12">
      <c r="D4011" s="334"/>
    </row>
    <row r="4012" ht="12">
      <c r="D4012" s="334"/>
    </row>
    <row r="4013" ht="12">
      <c r="D4013" s="334"/>
    </row>
    <row r="4014" ht="12">
      <c r="D4014" s="334"/>
    </row>
    <row r="4015" ht="12">
      <c r="D4015" s="334"/>
    </row>
    <row r="4016" ht="12">
      <c r="D4016" s="334"/>
    </row>
    <row r="4017" ht="12">
      <c r="D4017" s="334"/>
    </row>
    <row r="4018" ht="12">
      <c r="D4018" s="334"/>
    </row>
    <row r="4019" ht="12">
      <c r="D4019" s="334"/>
    </row>
    <row r="4020" ht="12">
      <c r="D4020" s="334"/>
    </row>
    <row r="4021" ht="12">
      <c r="D4021" s="334"/>
    </row>
    <row r="4022" ht="12">
      <c r="D4022" s="334"/>
    </row>
    <row r="4023" ht="12">
      <c r="D4023" s="334"/>
    </row>
    <row r="4024" ht="12">
      <c r="D4024" s="334"/>
    </row>
    <row r="4025" ht="12">
      <c r="D4025" s="334"/>
    </row>
    <row r="4026" ht="12">
      <c r="D4026" s="334"/>
    </row>
    <row r="4027" ht="12">
      <c r="D4027" s="334"/>
    </row>
    <row r="4028" ht="12">
      <c r="D4028" s="334"/>
    </row>
    <row r="4029" ht="12">
      <c r="D4029" s="334"/>
    </row>
    <row r="4030" ht="12">
      <c r="D4030" s="334"/>
    </row>
    <row r="4031" ht="12">
      <c r="D4031" s="334"/>
    </row>
    <row r="4032" ht="12">
      <c r="D4032" s="334"/>
    </row>
    <row r="4033" ht="12">
      <c r="D4033" s="334"/>
    </row>
    <row r="4034" ht="12">
      <c r="D4034" s="334"/>
    </row>
    <row r="4035" ht="12">
      <c r="D4035" s="334"/>
    </row>
    <row r="4036" ht="12">
      <c r="D4036" s="334"/>
    </row>
    <row r="4037" ht="12">
      <c r="D4037" s="334"/>
    </row>
    <row r="4038" ht="12">
      <c r="D4038" s="334"/>
    </row>
    <row r="4039" ht="12">
      <c r="D4039" s="334"/>
    </row>
    <row r="4040" ht="12">
      <c r="D4040" s="334"/>
    </row>
    <row r="4041" ht="12">
      <c r="D4041" s="334"/>
    </row>
    <row r="4042" ht="12">
      <c r="D4042" s="334"/>
    </row>
    <row r="4043" ht="12">
      <c r="D4043" s="334"/>
    </row>
    <row r="4044" ht="12">
      <c r="D4044" s="334"/>
    </row>
    <row r="4045" ht="12">
      <c r="D4045" s="334"/>
    </row>
    <row r="4046" ht="12">
      <c r="D4046" s="334"/>
    </row>
    <row r="4047" ht="12">
      <c r="D4047" s="334"/>
    </row>
    <row r="4048" ht="12">
      <c r="D4048" s="334"/>
    </row>
    <row r="4049" ht="12">
      <c r="D4049" s="334"/>
    </row>
    <row r="4050" ht="12">
      <c r="D4050" s="334"/>
    </row>
    <row r="4051" ht="12">
      <c r="D4051" s="334"/>
    </row>
    <row r="4052" ht="12">
      <c r="D4052" s="334"/>
    </row>
    <row r="4053" ht="12">
      <c r="D4053" s="334"/>
    </row>
    <row r="4054" ht="12">
      <c r="D4054" s="334"/>
    </row>
    <row r="4055" ht="12">
      <c r="D4055" s="334"/>
    </row>
    <row r="4056" ht="12">
      <c r="D4056" s="334"/>
    </row>
    <row r="4057" ht="12">
      <c r="D4057" s="334"/>
    </row>
    <row r="4058" ht="12">
      <c r="D4058" s="334"/>
    </row>
    <row r="4059" ht="12">
      <c r="D4059" s="334"/>
    </row>
    <row r="4060" ht="12">
      <c r="D4060" s="334"/>
    </row>
    <row r="4061" ht="12">
      <c r="D4061" s="334"/>
    </row>
    <row r="4062" ht="12">
      <c r="D4062" s="334"/>
    </row>
    <row r="4063" ht="12">
      <c r="D4063" s="334"/>
    </row>
    <row r="4064" ht="12">
      <c r="D4064" s="334"/>
    </row>
    <row r="4065" ht="12">
      <c r="D4065" s="334"/>
    </row>
    <row r="4066" ht="12">
      <c r="D4066" s="334"/>
    </row>
    <row r="4067" ht="12">
      <c r="D4067" s="334"/>
    </row>
    <row r="4068" ht="12">
      <c r="D4068" s="334"/>
    </row>
    <row r="4069" ht="12">
      <c r="D4069" s="334"/>
    </row>
    <row r="4070" ht="12">
      <c r="D4070" s="334"/>
    </row>
    <row r="4071" ht="12">
      <c r="D4071" s="334"/>
    </row>
    <row r="4072" ht="12">
      <c r="D4072" s="334"/>
    </row>
    <row r="4073" ht="12">
      <c r="D4073" s="334"/>
    </row>
    <row r="4074" ht="12">
      <c r="D4074" s="334"/>
    </row>
    <row r="4075" ht="12">
      <c r="D4075" s="334"/>
    </row>
    <row r="4076" ht="12">
      <c r="D4076" s="334"/>
    </row>
    <row r="4077" ht="12">
      <c r="D4077" s="334"/>
    </row>
    <row r="4078" ht="12">
      <c r="D4078" s="334"/>
    </row>
    <row r="4079" ht="12">
      <c r="D4079" s="334"/>
    </row>
    <row r="4080" ht="12">
      <c r="D4080" s="334"/>
    </row>
    <row r="4081" ht="12">
      <c r="D4081" s="334"/>
    </row>
    <row r="4082" ht="12">
      <c r="D4082" s="334"/>
    </row>
    <row r="4083" ht="12">
      <c r="D4083" s="334"/>
    </row>
    <row r="4084" ht="12">
      <c r="D4084" s="334"/>
    </row>
    <row r="4085" ht="12">
      <c r="D4085" s="334"/>
    </row>
    <row r="4086" ht="12">
      <c r="D4086" s="334"/>
    </row>
    <row r="4087" ht="12">
      <c r="D4087" s="334"/>
    </row>
    <row r="4088" ht="12">
      <c r="D4088" s="334"/>
    </row>
    <row r="4089" ht="12">
      <c r="D4089" s="334"/>
    </row>
    <row r="4090" ht="12">
      <c r="D4090" s="334"/>
    </row>
    <row r="4091" ht="12">
      <c r="D4091" s="334"/>
    </row>
    <row r="4092" ht="12">
      <c r="D4092" s="334"/>
    </row>
    <row r="4093" ht="12">
      <c r="D4093" s="334"/>
    </row>
    <row r="4094" ht="12">
      <c r="D4094" s="334"/>
    </row>
    <row r="4095" ht="12">
      <c r="D4095" s="334"/>
    </row>
    <row r="4096" ht="12">
      <c r="D4096" s="334"/>
    </row>
    <row r="4097" ht="12">
      <c r="D4097" s="334"/>
    </row>
    <row r="4098" ht="12">
      <c r="D4098" s="334"/>
    </row>
    <row r="4099" ht="12">
      <c r="D4099" s="334"/>
    </row>
    <row r="4100" ht="12">
      <c r="D4100" s="334"/>
    </row>
    <row r="4101" ht="12">
      <c r="D4101" s="334"/>
    </row>
    <row r="4102" ht="12">
      <c r="D4102" s="334"/>
    </row>
    <row r="4103" ht="12">
      <c r="D4103" s="334"/>
    </row>
    <row r="4104" ht="12">
      <c r="D4104" s="334"/>
    </row>
    <row r="4105" ht="12">
      <c r="D4105" s="334"/>
    </row>
    <row r="4106" ht="12">
      <c r="D4106" s="334"/>
    </row>
    <row r="4107" ht="12">
      <c r="D4107" s="334"/>
    </row>
    <row r="4108" ht="12">
      <c r="D4108" s="334"/>
    </row>
    <row r="4109" ht="12">
      <c r="D4109" s="334"/>
    </row>
    <row r="4110" ht="12">
      <c r="D4110" s="334"/>
    </row>
    <row r="4111" ht="12">
      <c r="D4111" s="334"/>
    </row>
    <row r="4112" ht="12">
      <c r="D4112" s="334"/>
    </row>
    <row r="4113" ht="12">
      <c r="D4113" s="334"/>
    </row>
    <row r="4114" ht="12">
      <c r="D4114" s="334"/>
    </row>
    <row r="4115" ht="12">
      <c r="D4115" s="334"/>
    </row>
    <row r="4116" ht="12">
      <c r="D4116" s="334"/>
    </row>
    <row r="4117" ht="12">
      <c r="D4117" s="334"/>
    </row>
    <row r="4118" ht="12">
      <c r="D4118" s="334"/>
    </row>
    <row r="4119" ht="12">
      <c r="D4119" s="334"/>
    </row>
    <row r="4120" ht="12">
      <c r="D4120" s="334"/>
    </row>
    <row r="4121" ht="12">
      <c r="D4121" s="334"/>
    </row>
    <row r="4122" ht="12">
      <c r="D4122" s="334"/>
    </row>
    <row r="4123" ht="12">
      <c r="D4123" s="334"/>
    </row>
    <row r="4124" ht="12">
      <c r="D4124" s="334"/>
    </row>
    <row r="4125" ht="12">
      <c r="D4125" s="334"/>
    </row>
    <row r="4126" ht="12">
      <c r="D4126" s="334"/>
    </row>
    <row r="4127" ht="12">
      <c r="D4127" s="334"/>
    </row>
    <row r="4128" ht="12">
      <c r="D4128" s="334"/>
    </row>
    <row r="4129" ht="12">
      <c r="D4129" s="334"/>
    </row>
    <row r="4130" ht="12">
      <c r="D4130" s="334"/>
    </row>
    <row r="4131" ht="12">
      <c r="D4131" s="334"/>
    </row>
    <row r="4132" ht="12">
      <c r="D4132" s="334"/>
    </row>
    <row r="4133" ht="12">
      <c r="D4133" s="334"/>
    </row>
    <row r="4134" ht="12">
      <c r="D4134" s="334"/>
    </row>
    <row r="4135" ht="12">
      <c r="D4135" s="334"/>
    </row>
    <row r="4136" ht="12">
      <c r="D4136" s="334"/>
    </row>
    <row r="4137" ht="12">
      <c r="D4137" s="334"/>
    </row>
    <row r="4138" ht="12">
      <c r="D4138" s="334"/>
    </row>
    <row r="4139" ht="12">
      <c r="D4139" s="334"/>
    </row>
    <row r="4140" ht="12">
      <c r="D4140" s="334"/>
    </row>
    <row r="4141" ht="12">
      <c r="D4141" s="334"/>
    </row>
    <row r="4142" ht="12">
      <c r="D4142" s="334"/>
    </row>
    <row r="4143" ht="12">
      <c r="D4143" s="334"/>
    </row>
    <row r="4144" ht="12">
      <c r="D4144" s="334"/>
    </row>
    <row r="4145" ht="12">
      <c r="D4145" s="334"/>
    </row>
    <row r="4146" ht="12">
      <c r="D4146" s="334"/>
    </row>
    <row r="4147" ht="12">
      <c r="D4147" s="334"/>
    </row>
    <row r="4148" ht="12">
      <c r="D4148" s="334"/>
    </row>
    <row r="4149" ht="12">
      <c r="D4149" s="334"/>
    </row>
    <row r="4150" ht="12">
      <c r="D4150" s="334"/>
    </row>
    <row r="4151" ht="12">
      <c r="D4151" s="334"/>
    </row>
    <row r="4152" ht="12">
      <c r="D4152" s="334"/>
    </row>
    <row r="4153" ht="12">
      <c r="D4153" s="334"/>
    </row>
    <row r="4154" ht="12">
      <c r="D4154" s="334"/>
    </row>
    <row r="4155" ht="12">
      <c r="D4155" s="334"/>
    </row>
    <row r="4156" ht="12">
      <c r="D4156" s="334"/>
    </row>
    <row r="4157" ht="12">
      <c r="D4157" s="334"/>
    </row>
    <row r="4158" ht="12">
      <c r="D4158" s="334"/>
    </row>
    <row r="4159" ht="12">
      <c r="D4159" s="334"/>
    </row>
    <row r="4160" ht="12">
      <c r="D4160" s="334"/>
    </row>
    <row r="4161" ht="12">
      <c r="D4161" s="334"/>
    </row>
    <row r="4162" ht="12">
      <c r="D4162" s="334"/>
    </row>
    <row r="4163" ht="12">
      <c r="D4163" s="334"/>
    </row>
    <row r="4164" ht="12">
      <c r="D4164" s="334"/>
    </row>
    <row r="4165" ht="12">
      <c r="D4165" s="334"/>
    </row>
    <row r="4166" ht="12">
      <c r="D4166" s="334"/>
    </row>
    <row r="4167" ht="12">
      <c r="D4167" s="334"/>
    </row>
    <row r="4168" ht="12">
      <c r="D4168" s="334"/>
    </row>
    <row r="4169" ht="12">
      <c r="D4169" s="334"/>
    </row>
    <row r="4170" ht="12">
      <c r="D4170" s="334"/>
    </row>
    <row r="4171" ht="12">
      <c r="D4171" s="334"/>
    </row>
    <row r="4172" ht="12">
      <c r="D4172" s="334"/>
    </row>
    <row r="4173" ht="12">
      <c r="D4173" s="334"/>
    </row>
    <row r="4174" ht="12">
      <c r="D4174" s="334"/>
    </row>
    <row r="4175" ht="12">
      <c r="D4175" s="334"/>
    </row>
    <row r="4176" ht="12">
      <c r="D4176" s="334"/>
    </row>
    <row r="4177" ht="12">
      <c r="D4177" s="334"/>
    </row>
    <row r="4178" ht="12">
      <c r="D4178" s="334"/>
    </row>
    <row r="4179" ht="12">
      <c r="D4179" s="334"/>
    </row>
    <row r="4180" ht="12">
      <c r="D4180" s="334"/>
    </row>
    <row r="4181" ht="12">
      <c r="D4181" s="334"/>
    </row>
    <row r="4182" ht="12">
      <c r="D4182" s="334"/>
    </row>
    <row r="4183" ht="12">
      <c r="D4183" s="334"/>
    </row>
    <row r="4184" ht="12">
      <c r="D4184" s="334"/>
    </row>
    <row r="4185" ht="12">
      <c r="D4185" s="334"/>
    </row>
    <row r="4186" ht="12">
      <c r="D4186" s="334"/>
    </row>
    <row r="4187" ht="12">
      <c r="D4187" s="334"/>
    </row>
    <row r="4188" ht="12">
      <c r="D4188" s="334"/>
    </row>
    <row r="4189" ht="12">
      <c r="D4189" s="334"/>
    </row>
    <row r="4190" ht="12">
      <c r="D4190" s="334"/>
    </row>
    <row r="4191" ht="12">
      <c r="D4191" s="334"/>
    </row>
    <row r="4192" ht="12">
      <c r="D4192" s="334"/>
    </row>
    <row r="4193" ht="12">
      <c r="D4193" s="334"/>
    </row>
    <row r="4194" ht="12">
      <c r="D4194" s="334"/>
    </row>
    <row r="4195" ht="12">
      <c r="D4195" s="334"/>
    </row>
    <row r="4196" ht="12">
      <c r="D4196" s="334"/>
    </row>
    <row r="4197" ht="12">
      <c r="D4197" s="334"/>
    </row>
    <row r="4198" ht="12">
      <c r="D4198" s="334"/>
    </row>
    <row r="4199" ht="12">
      <c r="D4199" s="334"/>
    </row>
    <row r="4200" ht="12">
      <c r="D4200" s="334"/>
    </row>
    <row r="4201" ht="12">
      <c r="D4201" s="334"/>
    </row>
    <row r="4202" ht="12">
      <c r="D4202" s="334"/>
    </row>
    <row r="4203" ht="12">
      <c r="D4203" s="334"/>
    </row>
    <row r="4204" ht="12">
      <c r="D4204" s="334"/>
    </row>
    <row r="4205" ht="12">
      <c r="D4205" s="334"/>
    </row>
    <row r="4206" ht="12">
      <c r="D4206" s="334"/>
    </row>
    <row r="4207" ht="12">
      <c r="D4207" s="334"/>
    </row>
    <row r="4208" ht="12">
      <c r="D4208" s="334"/>
    </row>
    <row r="4209" ht="12">
      <c r="D4209" s="334"/>
    </row>
    <row r="4210" ht="12">
      <c r="D4210" s="334"/>
    </row>
    <row r="4211" ht="12">
      <c r="D4211" s="334"/>
    </row>
    <row r="4212" ht="12">
      <c r="D4212" s="334"/>
    </row>
    <row r="4213" ht="12">
      <c r="D4213" s="334"/>
    </row>
    <row r="4214" ht="12">
      <c r="D4214" s="334"/>
    </row>
    <row r="4215" ht="12">
      <c r="D4215" s="334"/>
    </row>
    <row r="4216" ht="12">
      <c r="D4216" s="334"/>
    </row>
    <row r="4217" ht="12">
      <c r="D4217" s="334"/>
    </row>
    <row r="4218" ht="12">
      <c r="D4218" s="334"/>
    </row>
    <row r="4219" ht="12">
      <c r="D4219" s="334"/>
    </row>
    <row r="4220" ht="12">
      <c r="D4220" s="334"/>
    </row>
    <row r="4221" ht="12">
      <c r="D4221" s="334"/>
    </row>
    <row r="4222" ht="12">
      <c r="D4222" s="334"/>
    </row>
    <row r="4223" ht="12">
      <c r="D4223" s="334"/>
    </row>
    <row r="4224" ht="12">
      <c r="D4224" s="334"/>
    </row>
    <row r="4225" ht="12">
      <c r="D4225" s="334"/>
    </row>
    <row r="4226" ht="12">
      <c r="D4226" s="334"/>
    </row>
    <row r="4227" ht="12">
      <c r="D4227" s="334"/>
    </row>
    <row r="4228" ht="12">
      <c r="D4228" s="334"/>
    </row>
    <row r="4229" ht="12">
      <c r="D4229" s="334"/>
    </row>
    <row r="4230" ht="12">
      <c r="D4230" s="334"/>
    </row>
    <row r="4231" ht="12">
      <c r="D4231" s="334"/>
    </row>
    <row r="4232" ht="12">
      <c r="D4232" s="334"/>
    </row>
    <row r="4233" ht="12">
      <c r="D4233" s="334"/>
    </row>
    <row r="4234" ht="12">
      <c r="D4234" s="334"/>
    </row>
    <row r="4235" ht="12">
      <c r="D4235" s="334"/>
    </row>
    <row r="4236" ht="12">
      <c r="D4236" s="334"/>
    </row>
    <row r="4237" ht="12">
      <c r="D4237" s="334"/>
    </row>
    <row r="4238" ht="12">
      <c r="D4238" s="334"/>
    </row>
    <row r="4239" ht="12">
      <c r="D4239" s="334"/>
    </row>
    <row r="4240" ht="12">
      <c r="D4240" s="334"/>
    </row>
    <row r="4241" ht="12">
      <c r="D4241" s="334"/>
    </row>
    <row r="4242" ht="12">
      <c r="D4242" s="334"/>
    </row>
    <row r="4243" ht="12">
      <c r="D4243" s="334"/>
    </row>
    <row r="4244" ht="12">
      <c r="D4244" s="334"/>
    </row>
    <row r="4245" ht="12">
      <c r="D4245" s="334"/>
    </row>
    <row r="4246" ht="12">
      <c r="D4246" s="334"/>
    </row>
    <row r="4247" ht="12">
      <c r="D4247" s="334"/>
    </row>
    <row r="4248" ht="12">
      <c r="D4248" s="334"/>
    </row>
    <row r="4249" ht="12">
      <c r="D4249" s="334"/>
    </row>
    <row r="4250" ht="12">
      <c r="D4250" s="334"/>
    </row>
    <row r="4251" ht="12">
      <c r="D4251" s="334"/>
    </row>
    <row r="4252" ht="12">
      <c r="D4252" s="334"/>
    </row>
    <row r="4253" ht="12">
      <c r="D4253" s="334"/>
    </row>
    <row r="4254" ht="12">
      <c r="D4254" s="334"/>
    </row>
    <row r="4255" ht="12">
      <c r="D4255" s="334"/>
    </row>
    <row r="4256" ht="12">
      <c r="D4256" s="334"/>
    </row>
    <row r="4257" ht="12">
      <c r="D4257" s="334"/>
    </row>
    <row r="4258" ht="12">
      <c r="D4258" s="334"/>
    </row>
    <row r="4259" ht="12">
      <c r="D4259" s="334"/>
    </row>
    <row r="4260" ht="12">
      <c r="D4260" s="334"/>
    </row>
    <row r="4261" ht="12">
      <c r="D4261" s="334"/>
    </row>
    <row r="4262" ht="12">
      <c r="D4262" s="334"/>
    </row>
    <row r="4263" ht="12">
      <c r="D4263" s="334"/>
    </row>
    <row r="4264" ht="12">
      <c r="D4264" s="334"/>
    </row>
    <row r="4265" ht="12">
      <c r="D4265" s="334"/>
    </row>
    <row r="4266" ht="12">
      <c r="D4266" s="334"/>
    </row>
    <row r="4267" ht="12">
      <c r="D4267" s="334"/>
    </row>
    <row r="4268" ht="12">
      <c r="D4268" s="334"/>
    </row>
    <row r="4269" ht="12">
      <c r="D4269" s="334"/>
    </row>
    <row r="4270" ht="12">
      <c r="D4270" s="334"/>
    </row>
    <row r="4271" ht="12">
      <c r="D4271" s="334"/>
    </row>
    <row r="4272" ht="12">
      <c r="D4272" s="334"/>
    </row>
    <row r="4273" ht="12">
      <c r="D4273" s="334"/>
    </row>
    <row r="4274" ht="12">
      <c r="D4274" s="334"/>
    </row>
    <row r="4275" ht="12">
      <c r="D4275" s="334"/>
    </row>
    <row r="4276" ht="12">
      <c r="D4276" s="334"/>
    </row>
    <row r="4277" ht="12">
      <c r="D4277" s="334"/>
    </row>
    <row r="4278" ht="12">
      <c r="D4278" s="334"/>
    </row>
    <row r="4279" ht="12">
      <c r="D4279" s="334"/>
    </row>
    <row r="4280" ht="12">
      <c r="D4280" s="334"/>
    </row>
    <row r="4281" ht="12">
      <c r="D4281" s="334"/>
    </row>
    <row r="4282" ht="12">
      <c r="D4282" s="334"/>
    </row>
    <row r="4283" ht="12">
      <c r="D4283" s="334"/>
    </row>
    <row r="4284" ht="12">
      <c r="D4284" s="334"/>
    </row>
    <row r="4285" ht="12">
      <c r="D4285" s="334"/>
    </row>
    <row r="4286" ht="12">
      <c r="D4286" s="334"/>
    </row>
    <row r="4287" ht="12">
      <c r="D4287" s="334"/>
    </row>
    <row r="4288" ht="12">
      <c r="D4288" s="334"/>
    </row>
    <row r="4289" ht="12">
      <c r="D4289" s="334"/>
    </row>
    <row r="4290" ht="12">
      <c r="D4290" s="334"/>
    </row>
    <row r="4291" ht="12">
      <c r="D4291" s="334"/>
    </row>
    <row r="4292" ht="12">
      <c r="D4292" s="334"/>
    </row>
    <row r="4293" ht="12">
      <c r="D4293" s="334"/>
    </row>
    <row r="4294" ht="12">
      <c r="D4294" s="334"/>
    </row>
    <row r="4295" ht="12">
      <c r="D4295" s="334"/>
    </row>
    <row r="4296" ht="12">
      <c r="D4296" s="334"/>
    </row>
    <row r="4297" ht="12">
      <c r="D4297" s="334"/>
    </row>
    <row r="4298" ht="12">
      <c r="D4298" s="334"/>
    </row>
    <row r="4299" ht="12">
      <c r="D4299" s="334"/>
    </row>
    <row r="4300" ht="12">
      <c r="D4300" s="334"/>
    </row>
    <row r="4301" ht="12">
      <c r="D4301" s="334"/>
    </row>
    <row r="4302" ht="12">
      <c r="D4302" s="334"/>
    </row>
    <row r="4303" ht="12">
      <c r="D4303" s="334"/>
    </row>
    <row r="4304" ht="12">
      <c r="D4304" s="334"/>
    </row>
    <row r="4305" ht="12">
      <c r="D4305" s="334"/>
    </row>
    <row r="4306" ht="12">
      <c r="D4306" s="334"/>
    </row>
    <row r="4307" ht="12">
      <c r="D4307" s="334"/>
    </row>
    <row r="4308" ht="12">
      <c r="D4308" s="334"/>
    </row>
    <row r="4309" ht="12">
      <c r="D4309" s="334"/>
    </row>
    <row r="4310" ht="12">
      <c r="D4310" s="334"/>
    </row>
    <row r="4311" ht="12">
      <c r="D4311" s="334"/>
    </row>
    <row r="4312" ht="12">
      <c r="D4312" s="334"/>
    </row>
    <row r="4313" ht="12">
      <c r="D4313" s="334"/>
    </row>
    <row r="4314" ht="12">
      <c r="D4314" s="334"/>
    </row>
    <row r="4315" ht="12">
      <c r="D4315" s="334"/>
    </row>
    <row r="4316" ht="12">
      <c r="D4316" s="334"/>
    </row>
    <row r="4317" ht="12">
      <c r="D4317" s="334"/>
    </row>
    <row r="4318" ht="12">
      <c r="D4318" s="334"/>
    </row>
    <row r="4319" ht="12">
      <c r="D4319" s="334"/>
    </row>
    <row r="4320" ht="12">
      <c r="D4320" s="334"/>
    </row>
    <row r="4321" ht="12">
      <c r="D4321" s="334"/>
    </row>
    <row r="4322" ht="12">
      <c r="D4322" s="334"/>
    </row>
    <row r="4323" ht="12">
      <c r="D4323" s="334"/>
    </row>
    <row r="4324" ht="12">
      <c r="D4324" s="334"/>
    </row>
    <row r="4325" ht="12">
      <c r="D4325" s="334"/>
    </row>
    <row r="4326" ht="12">
      <c r="D4326" s="334"/>
    </row>
    <row r="4327" ht="12">
      <c r="D4327" s="334"/>
    </row>
    <row r="4328" ht="12">
      <c r="D4328" s="334"/>
    </row>
    <row r="4329" ht="12">
      <c r="D4329" s="334"/>
    </row>
    <row r="4330" ht="12">
      <c r="D4330" s="334"/>
    </row>
    <row r="4331" ht="12">
      <c r="D4331" s="334"/>
    </row>
    <row r="4332" ht="12">
      <c r="D4332" s="334"/>
    </row>
    <row r="4333" ht="12">
      <c r="D4333" s="334"/>
    </row>
    <row r="4334" ht="12">
      <c r="D4334" s="334"/>
    </row>
    <row r="4335" ht="12">
      <c r="D4335" s="334"/>
    </row>
    <row r="4336" ht="12">
      <c r="D4336" s="334"/>
    </row>
    <row r="4337" ht="12">
      <c r="D4337" s="334"/>
    </row>
    <row r="4338" ht="12">
      <c r="D4338" s="334"/>
    </row>
    <row r="4339" ht="12">
      <c r="D4339" s="334"/>
    </row>
    <row r="4340" ht="12">
      <c r="D4340" s="334"/>
    </row>
    <row r="4341" ht="12">
      <c r="D4341" s="334"/>
    </row>
    <row r="4342" ht="12">
      <c r="D4342" s="334"/>
    </row>
    <row r="4343" ht="12">
      <c r="D4343" s="334"/>
    </row>
    <row r="4344" ht="12">
      <c r="D4344" s="334"/>
    </row>
    <row r="4345" ht="12">
      <c r="D4345" s="334"/>
    </row>
    <row r="4346" ht="12">
      <c r="D4346" s="334"/>
    </row>
    <row r="4347" ht="12">
      <c r="D4347" s="334"/>
    </row>
    <row r="4348" ht="12">
      <c r="D4348" s="334"/>
    </row>
    <row r="4349" ht="12">
      <c r="D4349" s="334"/>
    </row>
    <row r="4350" ht="12">
      <c r="D4350" s="334"/>
    </row>
    <row r="4351" ht="12">
      <c r="D4351" s="334"/>
    </row>
    <row r="4352" ht="12">
      <c r="D4352" s="334"/>
    </row>
    <row r="4353" ht="12">
      <c r="D4353" s="334"/>
    </row>
    <row r="4354" ht="12">
      <c r="D4354" s="334"/>
    </row>
    <row r="4355" ht="12">
      <c r="D4355" s="334"/>
    </row>
    <row r="4356" ht="12">
      <c r="D4356" s="334"/>
    </row>
    <row r="4357" ht="12">
      <c r="D4357" s="334"/>
    </row>
    <row r="4358" ht="12">
      <c r="D4358" s="334"/>
    </row>
    <row r="4359" ht="12">
      <c r="D4359" s="334"/>
    </row>
    <row r="4360" ht="12">
      <c r="D4360" s="334"/>
    </row>
    <row r="4361" ht="12">
      <c r="D4361" s="334"/>
    </row>
    <row r="4362" ht="12">
      <c r="D4362" s="334"/>
    </row>
    <row r="4363" ht="12">
      <c r="D4363" s="334"/>
    </row>
    <row r="4364" ht="12">
      <c r="D4364" s="334"/>
    </row>
    <row r="4365" ht="12">
      <c r="D4365" s="334"/>
    </row>
    <row r="4366" ht="12">
      <c r="D4366" s="334"/>
    </row>
    <row r="4367" ht="12">
      <c r="D4367" s="334"/>
    </row>
    <row r="4368" ht="12">
      <c r="D4368" s="334"/>
    </row>
    <row r="4369" ht="12">
      <c r="D4369" s="334"/>
    </row>
    <row r="4370" ht="12">
      <c r="D4370" s="334"/>
    </row>
    <row r="4371" ht="12">
      <c r="D4371" s="334"/>
    </row>
    <row r="4372" ht="12">
      <c r="D4372" s="334"/>
    </row>
    <row r="4373" ht="12">
      <c r="D4373" s="334"/>
    </row>
    <row r="4374" ht="12">
      <c r="D4374" s="334"/>
    </row>
    <row r="4375" ht="12">
      <c r="D4375" s="334"/>
    </row>
    <row r="4376" ht="12">
      <c r="D4376" s="334"/>
    </row>
    <row r="4377" ht="12">
      <c r="D4377" s="334"/>
    </row>
    <row r="4378" ht="12">
      <c r="D4378" s="334"/>
    </row>
    <row r="4379" ht="12">
      <c r="D4379" s="334"/>
    </row>
    <row r="4380" ht="12">
      <c r="D4380" s="334"/>
    </row>
    <row r="4381" ht="12">
      <c r="D4381" s="334"/>
    </row>
    <row r="4382" ht="12">
      <c r="D4382" s="334"/>
    </row>
    <row r="4383" ht="12">
      <c r="D4383" s="334"/>
    </row>
    <row r="4384" ht="12">
      <c r="D4384" s="334"/>
    </row>
    <row r="4385" ht="12">
      <c r="D4385" s="334"/>
    </row>
    <row r="4386" ht="12">
      <c r="D4386" s="334"/>
    </row>
    <row r="4387" ht="12">
      <c r="D4387" s="334"/>
    </row>
    <row r="4388" ht="12">
      <c r="D4388" s="334"/>
    </row>
    <row r="4389" ht="12">
      <c r="D4389" s="334"/>
    </row>
    <row r="4390" ht="12">
      <c r="D4390" s="334"/>
    </row>
    <row r="4391" ht="12">
      <c r="D4391" s="334"/>
    </row>
    <row r="4392" ht="12">
      <c r="D4392" s="334"/>
    </row>
    <row r="4393" ht="12">
      <c r="D4393" s="334"/>
    </row>
    <row r="4394" ht="12">
      <c r="D4394" s="334"/>
    </row>
    <row r="4395" ht="12">
      <c r="D4395" s="334"/>
    </row>
    <row r="4396" ht="12">
      <c r="D4396" s="334"/>
    </row>
    <row r="4397" ht="12">
      <c r="D4397" s="334"/>
    </row>
    <row r="4398" ht="12">
      <c r="D4398" s="334"/>
    </row>
    <row r="4399" ht="12">
      <c r="D4399" s="334"/>
    </row>
    <row r="4400" ht="12">
      <c r="D4400" s="334"/>
    </row>
    <row r="4401" ht="12">
      <c r="D4401" s="334"/>
    </row>
    <row r="4402" ht="12">
      <c r="D4402" s="334"/>
    </row>
    <row r="4403" ht="12">
      <c r="D4403" s="334"/>
    </row>
    <row r="4404" ht="12">
      <c r="D4404" s="334"/>
    </row>
    <row r="4405" ht="12">
      <c r="D4405" s="334"/>
    </row>
    <row r="4406" ht="12">
      <c r="D4406" s="334"/>
    </row>
    <row r="4407" ht="12">
      <c r="D4407" s="334"/>
    </row>
    <row r="4408" ht="12">
      <c r="D4408" s="334"/>
    </row>
    <row r="4409" ht="12">
      <c r="D4409" s="334"/>
    </row>
    <row r="4410" ht="12">
      <c r="D4410" s="334"/>
    </row>
    <row r="4411" ht="12">
      <c r="D4411" s="334"/>
    </row>
    <row r="4412" ht="12">
      <c r="D4412" s="334"/>
    </row>
    <row r="4413" ht="12">
      <c r="D4413" s="334"/>
    </row>
    <row r="4414" ht="12">
      <c r="D4414" s="334"/>
    </row>
    <row r="4415" ht="12">
      <c r="D4415" s="334"/>
    </row>
    <row r="4416" ht="12">
      <c r="D4416" s="334"/>
    </row>
    <row r="4417" ht="12">
      <c r="D4417" s="334"/>
    </row>
    <row r="4418" ht="12">
      <c r="D4418" s="334"/>
    </row>
    <row r="4419" ht="12">
      <c r="D4419" s="334"/>
    </row>
    <row r="4420" ht="12">
      <c r="D4420" s="334"/>
    </row>
    <row r="4421" ht="12">
      <c r="D4421" s="334"/>
    </row>
    <row r="4422" ht="12">
      <c r="D4422" s="334"/>
    </row>
    <row r="4423" ht="12">
      <c r="D4423" s="334"/>
    </row>
    <row r="4424" ht="12">
      <c r="D4424" s="334"/>
    </row>
    <row r="4425" ht="12">
      <c r="D4425" s="334"/>
    </row>
    <row r="4426" ht="12">
      <c r="D4426" s="334"/>
    </row>
    <row r="4427" ht="12">
      <c r="D4427" s="334"/>
    </row>
    <row r="4428" ht="12">
      <c r="D4428" s="334"/>
    </row>
    <row r="4429" ht="12">
      <c r="D4429" s="334"/>
    </row>
    <row r="4430" ht="12">
      <c r="D4430" s="334"/>
    </row>
    <row r="4431" ht="12">
      <c r="D4431" s="334"/>
    </row>
    <row r="4432" ht="12">
      <c r="D4432" s="334"/>
    </row>
    <row r="4433" ht="12">
      <c r="D4433" s="334"/>
    </row>
    <row r="4434" ht="12">
      <c r="D4434" s="334"/>
    </row>
    <row r="4435" ht="12">
      <c r="D4435" s="334"/>
    </row>
    <row r="4436" ht="12">
      <c r="D4436" s="334"/>
    </row>
    <row r="4437" ht="12">
      <c r="D4437" s="334"/>
    </row>
    <row r="4438" ht="12">
      <c r="D4438" s="334"/>
    </row>
    <row r="4439" ht="12">
      <c r="D4439" s="334"/>
    </row>
    <row r="4440" ht="12">
      <c r="D4440" s="334"/>
    </row>
    <row r="4441" ht="12">
      <c r="D4441" s="334"/>
    </row>
    <row r="4442" ht="12">
      <c r="D4442" s="334"/>
    </row>
    <row r="4443" ht="12">
      <c r="D4443" s="334"/>
    </row>
    <row r="4444" ht="12">
      <c r="D4444" s="334"/>
    </row>
    <row r="4445" ht="12">
      <c r="D4445" s="334"/>
    </row>
    <row r="4446" ht="12">
      <c r="D4446" s="334"/>
    </row>
    <row r="4447" ht="12">
      <c r="D4447" s="334"/>
    </row>
    <row r="4448" ht="12">
      <c r="D4448" s="334"/>
    </row>
    <row r="4449" ht="12">
      <c r="D4449" s="334"/>
    </row>
    <row r="4450" ht="12">
      <c r="D4450" s="334"/>
    </row>
    <row r="4451" ht="12">
      <c r="D4451" s="334"/>
    </row>
    <row r="4452" ht="12">
      <c r="D4452" s="334"/>
    </row>
    <row r="4453" ht="12">
      <c r="D4453" s="334"/>
    </row>
    <row r="4454" ht="12">
      <c r="D4454" s="334"/>
    </row>
    <row r="4455" ht="12">
      <c r="D4455" s="334"/>
    </row>
    <row r="4456" ht="12">
      <c r="D4456" s="334"/>
    </row>
    <row r="4457" ht="12">
      <c r="D4457" s="334"/>
    </row>
    <row r="4458" ht="12">
      <c r="D4458" s="334"/>
    </row>
    <row r="4459" ht="12">
      <c r="D4459" s="334"/>
    </row>
    <row r="4460" ht="12">
      <c r="D4460" s="334"/>
    </row>
    <row r="4461" ht="12">
      <c r="D4461" s="334"/>
    </row>
    <row r="4462" ht="12">
      <c r="D4462" s="334"/>
    </row>
    <row r="4463" ht="12">
      <c r="D4463" s="334"/>
    </row>
    <row r="4464" ht="12">
      <c r="D4464" s="334"/>
    </row>
    <row r="4465" ht="12">
      <c r="D4465" s="334"/>
    </row>
    <row r="4466" ht="12">
      <c r="D4466" s="334"/>
    </row>
    <row r="4467" ht="12">
      <c r="D4467" s="334"/>
    </row>
    <row r="4468" ht="12">
      <c r="D4468" s="334"/>
    </row>
    <row r="4469" ht="12">
      <c r="D4469" s="334"/>
    </row>
    <row r="4470" ht="12">
      <c r="D4470" s="334"/>
    </row>
    <row r="4471" ht="12">
      <c r="D4471" s="334"/>
    </row>
    <row r="4472" ht="12">
      <c r="D4472" s="334"/>
    </row>
    <row r="4473" ht="12">
      <c r="D4473" s="334"/>
    </row>
    <row r="4474" ht="12">
      <c r="D4474" s="334"/>
    </row>
    <row r="4475" ht="12">
      <c r="D4475" s="334"/>
    </row>
    <row r="4476" ht="12">
      <c r="D4476" s="334"/>
    </row>
    <row r="4477" ht="12">
      <c r="D4477" s="334"/>
    </row>
    <row r="4478" ht="12">
      <c r="D4478" s="334"/>
    </row>
    <row r="4479" ht="12">
      <c r="D4479" s="334"/>
    </row>
    <row r="4480" ht="12">
      <c r="D4480" s="334"/>
    </row>
    <row r="4481" ht="12">
      <c r="D4481" s="334"/>
    </row>
    <row r="4482" ht="12">
      <c r="D4482" s="334"/>
    </row>
    <row r="4483" ht="12">
      <c r="D4483" s="334"/>
    </row>
    <row r="4484" ht="12">
      <c r="D4484" s="334"/>
    </row>
    <row r="4485" ht="12">
      <c r="D4485" s="334"/>
    </row>
    <row r="4486" ht="12">
      <c r="D4486" s="334"/>
    </row>
    <row r="4487" ht="12">
      <c r="D4487" s="334"/>
    </row>
    <row r="4488" ht="12">
      <c r="D4488" s="334"/>
    </row>
    <row r="4489" ht="12">
      <c r="D4489" s="334"/>
    </row>
    <row r="4490" ht="12">
      <c r="D4490" s="334"/>
    </row>
    <row r="4491" ht="12">
      <c r="D4491" s="334"/>
    </row>
    <row r="4492" ht="12">
      <c r="D4492" s="334"/>
    </row>
    <row r="4493" ht="12">
      <c r="D4493" s="334"/>
    </row>
    <row r="4494" ht="12">
      <c r="D4494" s="334"/>
    </row>
    <row r="4495" ht="12">
      <c r="D4495" s="334"/>
    </row>
    <row r="4496" ht="12">
      <c r="D4496" s="334"/>
    </row>
    <row r="4497" ht="12">
      <c r="D4497" s="334"/>
    </row>
    <row r="4498" ht="12">
      <c r="D4498" s="334"/>
    </row>
    <row r="4499" ht="12">
      <c r="D4499" s="334"/>
    </row>
    <row r="4500" ht="12">
      <c r="D4500" s="334"/>
    </row>
    <row r="4501" ht="12">
      <c r="D4501" s="334"/>
    </row>
    <row r="4502" ht="12">
      <c r="D4502" s="334"/>
    </row>
    <row r="4503" ht="12">
      <c r="D4503" s="334"/>
    </row>
    <row r="4504" ht="12">
      <c r="D4504" s="334"/>
    </row>
    <row r="4505" ht="12">
      <c r="D4505" s="334"/>
    </row>
    <row r="4506" ht="12">
      <c r="D4506" s="334"/>
    </row>
    <row r="4507" ht="12">
      <c r="D4507" s="334"/>
    </row>
    <row r="4508" ht="12">
      <c r="D4508" s="334"/>
    </row>
    <row r="4509" ht="12">
      <c r="D4509" s="334"/>
    </row>
    <row r="4510" ht="12">
      <c r="D4510" s="334"/>
    </row>
    <row r="4511" ht="12">
      <c r="D4511" s="334"/>
    </row>
    <row r="4512" ht="12">
      <c r="D4512" s="334"/>
    </row>
    <row r="4513" ht="12">
      <c r="D4513" s="334"/>
    </row>
    <row r="4514" ht="12">
      <c r="D4514" s="334"/>
    </row>
    <row r="4515" ht="12">
      <c r="D4515" s="334"/>
    </row>
    <row r="4516" ht="12">
      <c r="D4516" s="334"/>
    </row>
    <row r="4517" ht="12">
      <c r="D4517" s="334"/>
    </row>
    <row r="4518" ht="12">
      <c r="D4518" s="334"/>
    </row>
    <row r="4519" ht="12">
      <c r="D4519" s="334"/>
    </row>
    <row r="4520" ht="12">
      <c r="D4520" s="334"/>
    </row>
    <row r="4521" ht="12">
      <c r="D4521" s="334"/>
    </row>
    <row r="4522" ht="12">
      <c r="D4522" s="334"/>
    </row>
    <row r="4523" ht="12">
      <c r="D4523" s="334"/>
    </row>
    <row r="4524" ht="12">
      <c r="D4524" s="334"/>
    </row>
    <row r="4525" ht="12">
      <c r="D4525" s="334"/>
    </row>
    <row r="4526" ht="12">
      <c r="D4526" s="334"/>
    </row>
    <row r="4527" ht="12">
      <c r="D4527" s="334"/>
    </row>
    <row r="4528" ht="12">
      <c r="D4528" s="334"/>
    </row>
    <row r="4529" ht="12">
      <c r="D4529" s="334"/>
    </row>
    <row r="4530" ht="12">
      <c r="D4530" s="334"/>
    </row>
    <row r="4531" ht="12">
      <c r="D4531" s="334"/>
    </row>
    <row r="4532" ht="12">
      <c r="D4532" s="334"/>
    </row>
    <row r="4533" ht="12">
      <c r="D4533" s="334"/>
    </row>
    <row r="4534" ht="12">
      <c r="D4534" s="334"/>
    </row>
    <row r="4535" ht="12">
      <c r="D4535" s="334"/>
    </row>
    <row r="4536" ht="12">
      <c r="D4536" s="334"/>
    </row>
    <row r="4537" ht="12">
      <c r="D4537" s="334"/>
    </row>
    <row r="4538" ht="12">
      <c r="D4538" s="334"/>
    </row>
    <row r="4539" ht="12">
      <c r="D4539" s="334"/>
    </row>
    <row r="4540" ht="12">
      <c r="D4540" s="334"/>
    </row>
    <row r="4541" ht="12">
      <c r="D4541" s="334"/>
    </row>
    <row r="4542" ht="12">
      <c r="D4542" s="334"/>
    </row>
    <row r="4543" ht="12">
      <c r="D4543" s="334"/>
    </row>
    <row r="4544" ht="12">
      <c r="D4544" s="334"/>
    </row>
    <row r="4545" ht="12">
      <c r="D4545" s="334"/>
    </row>
    <row r="4546" ht="12">
      <c r="D4546" s="334"/>
    </row>
    <row r="4547" ht="12">
      <c r="D4547" s="334"/>
    </row>
    <row r="4548" ht="12">
      <c r="D4548" s="334"/>
    </row>
    <row r="4549" ht="12">
      <c r="D4549" s="334"/>
    </row>
    <row r="4550" ht="12">
      <c r="D4550" s="334"/>
    </row>
    <row r="4551" ht="12">
      <c r="D4551" s="334"/>
    </row>
    <row r="4552" ht="12">
      <c r="D4552" s="334"/>
    </row>
    <row r="4553" ht="12">
      <c r="D4553" s="334"/>
    </row>
    <row r="4554" ht="12">
      <c r="D4554" s="334"/>
    </row>
    <row r="4555" ht="12">
      <c r="D4555" s="334"/>
    </row>
    <row r="4556" ht="12">
      <c r="D4556" s="334"/>
    </row>
    <row r="4557" ht="12">
      <c r="D4557" s="334"/>
    </row>
    <row r="4558" ht="12">
      <c r="D4558" s="334"/>
    </row>
    <row r="4559" ht="12">
      <c r="D4559" s="334"/>
    </row>
    <row r="4560" ht="12">
      <c r="D4560" s="334"/>
    </row>
    <row r="4561" ht="12">
      <c r="D4561" s="334"/>
    </row>
    <row r="4562" ht="12">
      <c r="D4562" s="334"/>
    </row>
    <row r="4563" ht="12">
      <c r="D4563" s="334"/>
    </row>
    <row r="4564" ht="12">
      <c r="D4564" s="334"/>
    </row>
    <row r="4565" ht="12">
      <c r="D4565" s="334"/>
    </row>
    <row r="4566" ht="12">
      <c r="D4566" s="334"/>
    </row>
    <row r="4567" ht="12">
      <c r="D4567" s="334"/>
    </row>
    <row r="4568" ht="12">
      <c r="D4568" s="334"/>
    </row>
    <row r="4569" ht="12">
      <c r="D4569" s="334"/>
    </row>
    <row r="4570" ht="12">
      <c r="D4570" s="334"/>
    </row>
    <row r="4571" ht="12">
      <c r="D4571" s="334"/>
    </row>
    <row r="4572" ht="12">
      <c r="D4572" s="334"/>
    </row>
    <row r="4573" ht="12">
      <c r="D4573" s="334"/>
    </row>
    <row r="4574" ht="12">
      <c r="D4574" s="334"/>
    </row>
    <row r="4575" ht="12">
      <c r="D4575" s="334"/>
    </row>
    <row r="4576" ht="12">
      <c r="D4576" s="334"/>
    </row>
    <row r="4577" ht="12">
      <c r="D4577" s="334"/>
    </row>
    <row r="4578" ht="12">
      <c r="D4578" s="334"/>
    </row>
    <row r="4579" ht="12">
      <c r="D4579" s="334"/>
    </row>
    <row r="4580" ht="12">
      <c r="D4580" s="334"/>
    </row>
    <row r="4581" ht="12">
      <c r="D4581" s="334"/>
    </row>
    <row r="4582" ht="12">
      <c r="D4582" s="334"/>
    </row>
    <row r="4583" ht="12">
      <c r="D4583" s="334"/>
    </row>
    <row r="4584" ht="12">
      <c r="D4584" s="334"/>
    </row>
    <row r="4585" ht="12">
      <c r="D4585" s="334"/>
    </row>
    <row r="4586" ht="12">
      <c r="D4586" s="334"/>
    </row>
    <row r="4587" ht="12">
      <c r="D4587" s="334"/>
    </row>
    <row r="4588" ht="12">
      <c r="D4588" s="334"/>
    </row>
    <row r="4589" ht="12">
      <c r="D4589" s="334"/>
    </row>
    <row r="4590" ht="12">
      <c r="D4590" s="334"/>
    </row>
    <row r="4591" ht="12">
      <c r="D4591" s="334"/>
    </row>
    <row r="4592" ht="12">
      <c r="D4592" s="334"/>
    </row>
    <row r="4593" ht="12">
      <c r="D4593" s="334"/>
    </row>
    <row r="4594" ht="12">
      <c r="D4594" s="334"/>
    </row>
    <row r="4595" ht="12">
      <c r="D4595" s="334"/>
    </row>
    <row r="4596" ht="12">
      <c r="D4596" s="334"/>
    </row>
    <row r="4597" ht="12">
      <c r="D4597" s="334"/>
    </row>
    <row r="4598" ht="12">
      <c r="D4598" s="334"/>
    </row>
    <row r="4599" ht="12">
      <c r="D4599" s="334"/>
    </row>
    <row r="4600" ht="12">
      <c r="D4600" s="334"/>
    </row>
    <row r="4601" ht="12">
      <c r="D4601" s="334"/>
    </row>
    <row r="4602" ht="12">
      <c r="D4602" s="334"/>
    </row>
    <row r="4603" ht="12">
      <c r="D4603" s="334"/>
    </row>
    <row r="4604" ht="12">
      <c r="D4604" s="334"/>
    </row>
    <row r="4605" ht="12">
      <c r="D4605" s="334"/>
    </row>
    <row r="4606" ht="12">
      <c r="D4606" s="334"/>
    </row>
    <row r="4607" ht="12">
      <c r="D4607" s="334"/>
    </row>
    <row r="4608" ht="12">
      <c r="D4608" s="334"/>
    </row>
    <row r="4609" ht="12">
      <c r="D4609" s="334"/>
    </row>
    <row r="4610" ht="12">
      <c r="D4610" s="334"/>
    </row>
    <row r="4611" ht="12">
      <c r="D4611" s="334"/>
    </row>
    <row r="4612" ht="12">
      <c r="D4612" s="334"/>
    </row>
    <row r="4613" ht="12">
      <c r="D4613" s="334"/>
    </row>
    <row r="4614" ht="12">
      <c r="D4614" s="334"/>
    </row>
    <row r="4615" ht="12">
      <c r="D4615" s="334"/>
    </row>
    <row r="4616" ht="12">
      <c r="D4616" s="334"/>
    </row>
    <row r="4617" ht="12">
      <c r="D4617" s="334"/>
    </row>
    <row r="4618" ht="12">
      <c r="D4618" s="334"/>
    </row>
    <row r="4619" ht="12">
      <c r="D4619" s="334"/>
    </row>
    <row r="4620" ht="12">
      <c r="D4620" s="334"/>
    </row>
    <row r="4621" ht="12">
      <c r="D4621" s="334"/>
    </row>
    <row r="4622" ht="12">
      <c r="D4622" s="334"/>
    </row>
    <row r="4623" ht="12">
      <c r="D4623" s="334"/>
    </row>
    <row r="4624" ht="12">
      <c r="D4624" s="334"/>
    </row>
    <row r="4625" ht="12">
      <c r="D4625" s="334"/>
    </row>
    <row r="4626" ht="12">
      <c r="D4626" s="334"/>
    </row>
    <row r="4627" ht="12">
      <c r="D4627" s="334"/>
    </row>
    <row r="4628" ht="12">
      <c r="D4628" s="334"/>
    </row>
    <row r="4629" ht="12">
      <c r="D4629" s="334"/>
    </row>
    <row r="4630" ht="12">
      <c r="D4630" s="334"/>
    </row>
    <row r="4631" ht="12">
      <c r="D4631" s="334"/>
    </row>
    <row r="4632" ht="12">
      <c r="D4632" s="334"/>
    </row>
    <row r="4633" ht="12">
      <c r="D4633" s="334"/>
    </row>
    <row r="4634" ht="12">
      <c r="D4634" s="334"/>
    </row>
    <row r="4635" ht="12">
      <c r="D4635" s="334"/>
    </row>
    <row r="4636" ht="12">
      <c r="D4636" s="334"/>
    </row>
    <row r="4637" ht="12">
      <c r="D4637" s="334"/>
    </row>
    <row r="4638" ht="12">
      <c r="D4638" s="334"/>
    </row>
    <row r="4639" ht="12">
      <c r="D4639" s="334"/>
    </row>
    <row r="4640" ht="12">
      <c r="D4640" s="334"/>
    </row>
    <row r="4641" ht="12">
      <c r="D4641" s="334"/>
    </row>
    <row r="4642" ht="12">
      <c r="D4642" s="334"/>
    </row>
    <row r="4643" ht="12">
      <c r="D4643" s="334"/>
    </row>
    <row r="4644" ht="12">
      <c r="D4644" s="334"/>
    </row>
    <row r="4645" ht="12">
      <c r="D4645" s="334"/>
    </row>
    <row r="4646" ht="12">
      <c r="D4646" s="334"/>
    </row>
    <row r="4647" ht="12">
      <c r="D4647" s="334"/>
    </row>
    <row r="4648" ht="12">
      <c r="D4648" s="334"/>
    </row>
    <row r="4649" ht="12">
      <c r="D4649" s="334"/>
    </row>
    <row r="4650" ht="12">
      <c r="D4650" s="334"/>
    </row>
    <row r="4651" ht="12">
      <c r="D4651" s="334"/>
    </row>
    <row r="4652" ht="12">
      <c r="D4652" s="334"/>
    </row>
    <row r="4653" ht="12">
      <c r="D4653" s="334"/>
    </row>
    <row r="4654" ht="12">
      <c r="D4654" s="334"/>
    </row>
    <row r="4655" ht="12">
      <c r="D4655" s="334"/>
    </row>
    <row r="4656" ht="12">
      <c r="D4656" s="334"/>
    </row>
    <row r="4657" ht="12">
      <c r="D4657" s="334"/>
    </row>
    <row r="4658" ht="12">
      <c r="D4658" s="334"/>
    </row>
    <row r="4659" ht="12">
      <c r="D4659" s="334"/>
    </row>
    <row r="4660" ht="12">
      <c r="D4660" s="334"/>
    </row>
    <row r="4661" ht="12">
      <c r="D4661" s="334"/>
    </row>
    <row r="4662" ht="12">
      <c r="D4662" s="334"/>
    </row>
    <row r="4663" ht="12">
      <c r="D4663" s="334"/>
    </row>
    <row r="4664" ht="12">
      <c r="D4664" s="334"/>
    </row>
    <row r="4665" ht="12">
      <c r="D4665" s="334"/>
    </row>
    <row r="4666" ht="12">
      <c r="D4666" s="334"/>
    </row>
    <row r="4667" ht="12">
      <c r="D4667" s="334"/>
    </row>
    <row r="4668" ht="12">
      <c r="D4668" s="334"/>
    </row>
    <row r="4669" ht="12">
      <c r="D4669" s="334"/>
    </row>
    <row r="4670" ht="12">
      <c r="D4670" s="334"/>
    </row>
    <row r="4671" ht="12">
      <c r="D4671" s="334"/>
    </row>
    <row r="4672" ht="12">
      <c r="D4672" s="334"/>
    </row>
    <row r="4673" ht="12">
      <c r="D4673" s="334"/>
    </row>
    <row r="4674" ht="12">
      <c r="D4674" s="334"/>
    </row>
    <row r="4675" ht="12">
      <c r="D4675" s="334"/>
    </row>
    <row r="4676" ht="12">
      <c r="D4676" s="334"/>
    </row>
    <row r="4677" ht="12">
      <c r="D4677" s="334"/>
    </row>
    <row r="4678" ht="12">
      <c r="D4678" s="334"/>
    </row>
    <row r="4679" ht="12">
      <c r="D4679" s="334"/>
    </row>
    <row r="4680" ht="12">
      <c r="D4680" s="334"/>
    </row>
    <row r="4681" ht="12">
      <c r="D4681" s="334"/>
    </row>
    <row r="4682" ht="12">
      <c r="D4682" s="334"/>
    </row>
    <row r="4683" ht="12">
      <c r="D4683" s="334"/>
    </row>
    <row r="4684" ht="12">
      <c r="D4684" s="334"/>
    </row>
    <row r="4685" ht="12">
      <c r="D4685" s="334"/>
    </row>
    <row r="4686" ht="12">
      <c r="D4686" s="334"/>
    </row>
    <row r="4687" ht="12">
      <c r="D4687" s="334"/>
    </row>
    <row r="4688" ht="12">
      <c r="D4688" s="334"/>
    </row>
    <row r="4689" ht="12">
      <c r="D4689" s="334"/>
    </row>
    <row r="4690" ht="12">
      <c r="D4690" s="334"/>
    </row>
    <row r="4691" ht="12">
      <c r="D4691" s="334"/>
    </row>
    <row r="4692" ht="12">
      <c r="D4692" s="334"/>
    </row>
    <row r="4693" ht="12">
      <c r="D4693" s="334"/>
    </row>
    <row r="4694" ht="12">
      <c r="D4694" s="334"/>
    </row>
    <row r="4695" ht="12">
      <c r="D4695" s="334"/>
    </row>
    <row r="4696" ht="12">
      <c r="D4696" s="334"/>
    </row>
    <row r="4697" ht="12">
      <c r="D4697" s="334"/>
    </row>
    <row r="4698" ht="12">
      <c r="D4698" s="334"/>
    </row>
    <row r="4699" ht="12">
      <c r="D4699" s="334"/>
    </row>
    <row r="4700" ht="12">
      <c r="D4700" s="334"/>
    </row>
    <row r="4701" ht="12">
      <c r="D4701" s="334"/>
    </row>
    <row r="4702" ht="12">
      <c r="D4702" s="334"/>
    </row>
    <row r="4703" ht="12">
      <c r="D4703" s="334"/>
    </row>
    <row r="4704" ht="12">
      <c r="D4704" s="334"/>
    </row>
    <row r="4705" ht="12">
      <c r="D4705" s="334"/>
    </row>
    <row r="4706" ht="12">
      <c r="D4706" s="334"/>
    </row>
    <row r="4707" ht="12">
      <c r="D4707" s="334"/>
    </row>
    <row r="4708" ht="12">
      <c r="D4708" s="334"/>
    </row>
    <row r="4709" ht="12">
      <c r="D4709" s="334"/>
    </row>
    <row r="4710" ht="12">
      <c r="D4710" s="334"/>
    </row>
    <row r="4711" ht="12">
      <c r="D4711" s="334"/>
    </row>
    <row r="4712" ht="12">
      <c r="D4712" s="334"/>
    </row>
    <row r="4713" ht="12">
      <c r="D4713" s="334"/>
    </row>
    <row r="4714" ht="12">
      <c r="D4714" s="334"/>
    </row>
    <row r="4715" ht="12">
      <c r="D4715" s="334"/>
    </row>
    <row r="4716" ht="12">
      <c r="D4716" s="334"/>
    </row>
    <row r="4717" ht="12">
      <c r="D4717" s="334"/>
    </row>
    <row r="4718" ht="12">
      <c r="D4718" s="334"/>
    </row>
    <row r="4719" ht="12">
      <c r="D4719" s="334"/>
    </row>
    <row r="4720" ht="12">
      <c r="D4720" s="334"/>
    </row>
    <row r="4721" ht="12">
      <c r="D4721" s="334"/>
    </row>
    <row r="4722" ht="12">
      <c r="D4722" s="334"/>
    </row>
    <row r="4723" ht="12">
      <c r="D4723" s="334"/>
    </row>
    <row r="4724" ht="12">
      <c r="D4724" s="334"/>
    </row>
    <row r="4725" ht="12">
      <c r="D4725" s="334"/>
    </row>
    <row r="4726" ht="12">
      <c r="D4726" s="334"/>
    </row>
    <row r="4727" ht="12">
      <c r="D4727" s="334"/>
    </row>
    <row r="4728" ht="12">
      <c r="D4728" s="334"/>
    </row>
    <row r="4729" ht="12">
      <c r="D4729" s="334"/>
    </row>
    <row r="4730" ht="12">
      <c r="D4730" s="334"/>
    </row>
    <row r="4731" ht="12">
      <c r="D4731" s="334"/>
    </row>
    <row r="4732" ht="12">
      <c r="D4732" s="334"/>
    </row>
    <row r="4733" ht="12">
      <c r="D4733" s="334"/>
    </row>
    <row r="4734" ht="12">
      <c r="D4734" s="334"/>
    </row>
    <row r="4735" ht="12">
      <c r="D4735" s="334"/>
    </row>
    <row r="4736" ht="12">
      <c r="D4736" s="334"/>
    </row>
    <row r="4737" ht="12">
      <c r="D4737" s="334"/>
    </row>
    <row r="4738" ht="12">
      <c r="D4738" s="334"/>
    </row>
    <row r="4739" ht="12">
      <c r="D4739" s="334"/>
    </row>
    <row r="4740" ht="12">
      <c r="D4740" s="334"/>
    </row>
    <row r="4741" ht="12">
      <c r="D4741" s="334"/>
    </row>
    <row r="4742" ht="12">
      <c r="D4742" s="334"/>
    </row>
    <row r="4743" ht="12">
      <c r="D4743" s="334"/>
    </row>
    <row r="4744" ht="12">
      <c r="D4744" s="334"/>
    </row>
    <row r="4745" ht="12">
      <c r="D4745" s="334"/>
    </row>
    <row r="4746" ht="12">
      <c r="D4746" s="334"/>
    </row>
    <row r="4747" ht="12">
      <c r="D4747" s="334"/>
    </row>
    <row r="4748" ht="12">
      <c r="D4748" s="334"/>
    </row>
    <row r="4749" ht="12">
      <c r="D4749" s="334"/>
    </row>
    <row r="4750" ht="12">
      <c r="D4750" s="334"/>
    </row>
    <row r="4751" ht="12">
      <c r="D4751" s="334"/>
    </row>
    <row r="4752" ht="12">
      <c r="D4752" s="334"/>
    </row>
    <row r="4753" ht="12">
      <c r="D4753" s="334"/>
    </row>
    <row r="4754" ht="12">
      <c r="D4754" s="334"/>
    </row>
    <row r="4755" ht="12">
      <c r="D4755" s="334"/>
    </row>
    <row r="4756" ht="12">
      <c r="D4756" s="334"/>
    </row>
    <row r="4757" ht="12">
      <c r="D4757" s="334"/>
    </row>
    <row r="4758" ht="12">
      <c r="D4758" s="334"/>
    </row>
    <row r="4759" ht="12">
      <c r="D4759" s="334"/>
    </row>
    <row r="4760" ht="12">
      <c r="D4760" s="334"/>
    </row>
    <row r="4761" ht="12">
      <c r="D4761" s="334"/>
    </row>
    <row r="4762" ht="12">
      <c r="D4762" s="334"/>
    </row>
    <row r="4763" ht="12">
      <c r="D4763" s="334"/>
    </row>
    <row r="4764" ht="12">
      <c r="D4764" s="334"/>
    </row>
    <row r="4765" ht="12">
      <c r="D4765" s="334"/>
    </row>
    <row r="4766" ht="12">
      <c r="D4766" s="334"/>
    </row>
    <row r="4767" ht="12">
      <c r="D4767" s="334"/>
    </row>
    <row r="4768" ht="12">
      <c r="D4768" s="334"/>
    </row>
    <row r="4769" ht="12">
      <c r="D4769" s="334"/>
    </row>
    <row r="4770" ht="12">
      <c r="D4770" s="334"/>
    </row>
    <row r="4771" ht="12">
      <c r="D4771" s="334"/>
    </row>
    <row r="4772" ht="12">
      <c r="D4772" s="334"/>
    </row>
    <row r="4773" ht="12">
      <c r="D4773" s="334"/>
    </row>
    <row r="4774" ht="12">
      <c r="D4774" s="334"/>
    </row>
    <row r="4775" ht="12">
      <c r="D4775" s="334"/>
    </row>
    <row r="4776" ht="12">
      <c r="D4776" s="334"/>
    </row>
    <row r="4777" ht="12">
      <c r="D4777" s="334"/>
    </row>
    <row r="4778" ht="12">
      <c r="D4778" s="334"/>
    </row>
    <row r="4779" ht="12">
      <c r="D4779" s="334"/>
    </row>
    <row r="4780" ht="12">
      <c r="D4780" s="334"/>
    </row>
    <row r="4781" ht="12">
      <c r="D4781" s="334"/>
    </row>
    <row r="4782" ht="12">
      <c r="D4782" s="334"/>
    </row>
    <row r="4783" ht="12">
      <c r="D4783" s="334"/>
    </row>
    <row r="4784" ht="12">
      <c r="D4784" s="334"/>
    </row>
    <row r="4785" ht="12">
      <c r="D4785" s="334"/>
    </row>
    <row r="4786" ht="12">
      <c r="D4786" s="334"/>
    </row>
    <row r="4787" ht="12">
      <c r="D4787" s="334"/>
    </row>
    <row r="4788" ht="12">
      <c r="D4788" s="334"/>
    </row>
    <row r="4789" ht="12">
      <c r="D4789" s="334"/>
    </row>
    <row r="4790" ht="12">
      <c r="D4790" s="334"/>
    </row>
    <row r="4791" ht="12">
      <c r="D4791" s="334"/>
    </row>
    <row r="4792" ht="12">
      <c r="D4792" s="334"/>
    </row>
    <row r="4793" ht="12">
      <c r="D4793" s="334"/>
    </row>
    <row r="4794" ht="12">
      <c r="D4794" s="334"/>
    </row>
    <row r="4795" ht="12">
      <c r="D4795" s="334"/>
    </row>
    <row r="4796" ht="12">
      <c r="D4796" s="334"/>
    </row>
    <row r="4797" ht="12">
      <c r="D4797" s="334"/>
    </row>
    <row r="4798" ht="12">
      <c r="D4798" s="334"/>
    </row>
    <row r="4799" ht="12">
      <c r="D4799" s="334"/>
    </row>
    <row r="4800" ht="12">
      <c r="D4800" s="334"/>
    </row>
    <row r="4801" ht="12">
      <c r="D4801" s="334"/>
    </row>
    <row r="4802" ht="12">
      <c r="D4802" s="334"/>
    </row>
    <row r="4803" ht="12">
      <c r="D4803" s="334"/>
    </row>
    <row r="4804" ht="12">
      <c r="D4804" s="334"/>
    </row>
    <row r="4805" ht="12">
      <c r="D4805" s="334"/>
    </row>
    <row r="4806" ht="12">
      <c r="D4806" s="334"/>
    </row>
    <row r="4807" ht="12">
      <c r="D4807" s="334"/>
    </row>
    <row r="4808" ht="12">
      <c r="D4808" s="334"/>
    </row>
    <row r="4809" ht="12">
      <c r="D4809" s="334"/>
    </row>
    <row r="4810" ht="12">
      <c r="D4810" s="334"/>
    </row>
    <row r="4811" ht="12">
      <c r="D4811" s="334"/>
    </row>
    <row r="4812" ht="12">
      <c r="D4812" s="334"/>
    </row>
    <row r="4813" ht="12">
      <c r="D4813" s="334"/>
    </row>
    <row r="4814" ht="12">
      <c r="D4814" s="334"/>
    </row>
    <row r="4815" ht="12">
      <c r="D4815" s="334"/>
    </row>
    <row r="4816" ht="12">
      <c r="D4816" s="334"/>
    </row>
    <row r="4817" ht="12">
      <c r="D4817" s="334"/>
    </row>
    <row r="4818" ht="12">
      <c r="D4818" s="334"/>
    </row>
    <row r="4819" ht="12">
      <c r="D4819" s="334"/>
    </row>
    <row r="4820" ht="12">
      <c r="D4820" s="334"/>
    </row>
    <row r="4821" ht="12">
      <c r="D4821" s="334"/>
    </row>
    <row r="4822" ht="12">
      <c r="D4822" s="334"/>
    </row>
    <row r="4823" ht="12">
      <c r="D4823" s="334"/>
    </row>
    <row r="4824" ht="12">
      <c r="D4824" s="334"/>
    </row>
    <row r="4825" ht="12">
      <c r="D4825" s="334"/>
    </row>
    <row r="4826" ht="12">
      <c r="D4826" s="334"/>
    </row>
    <row r="4827" ht="12">
      <c r="D4827" s="334"/>
    </row>
    <row r="4828" ht="12">
      <c r="D4828" s="334"/>
    </row>
    <row r="4829" ht="12">
      <c r="D4829" s="334"/>
    </row>
    <row r="4830" ht="12">
      <c r="D4830" s="334"/>
    </row>
    <row r="4831" ht="12">
      <c r="D4831" s="334"/>
    </row>
    <row r="4832" ht="12">
      <c r="D4832" s="334"/>
    </row>
    <row r="4833" ht="12">
      <c r="D4833" s="334"/>
    </row>
    <row r="4834" ht="12">
      <c r="D4834" s="334"/>
    </row>
    <row r="4835" ht="12">
      <c r="D4835" s="334"/>
    </row>
    <row r="4836" ht="12">
      <c r="D4836" s="334"/>
    </row>
    <row r="4837" ht="12">
      <c r="D4837" s="334"/>
    </row>
    <row r="4838" ht="12">
      <c r="D4838" s="334"/>
    </row>
    <row r="4839" ht="12">
      <c r="D4839" s="334"/>
    </row>
    <row r="4840" ht="12">
      <c r="D4840" s="334"/>
    </row>
    <row r="4841" ht="12">
      <c r="D4841" s="334"/>
    </row>
    <row r="4842" ht="12">
      <c r="D4842" s="334"/>
    </row>
    <row r="4843" ht="12">
      <c r="D4843" s="334"/>
    </row>
    <row r="4844" ht="12">
      <c r="D4844" s="334"/>
    </row>
    <row r="4845" ht="12">
      <c r="D4845" s="334"/>
    </row>
    <row r="4846" ht="12">
      <c r="D4846" s="334"/>
    </row>
    <row r="4847" ht="12">
      <c r="D4847" s="334"/>
    </row>
    <row r="4848" ht="12">
      <c r="D4848" s="334"/>
    </row>
    <row r="4849" ht="12">
      <c r="D4849" s="334"/>
    </row>
    <row r="4850" ht="12">
      <c r="D4850" s="334"/>
    </row>
    <row r="4851" ht="12">
      <c r="D4851" s="334"/>
    </row>
    <row r="4852" ht="12">
      <c r="D4852" s="334"/>
    </row>
    <row r="4853" ht="12">
      <c r="D4853" s="334"/>
    </row>
    <row r="4854" ht="12">
      <c r="D4854" s="334"/>
    </row>
    <row r="4855" ht="12">
      <c r="D4855" s="334"/>
    </row>
    <row r="4856" ht="12">
      <c r="D4856" s="334"/>
    </row>
    <row r="4857" ht="12">
      <c r="D4857" s="334"/>
    </row>
    <row r="4858" ht="12">
      <c r="D4858" s="334"/>
    </row>
    <row r="4859" ht="12">
      <c r="D4859" s="334"/>
    </row>
    <row r="4860" ht="12">
      <c r="D4860" s="334"/>
    </row>
    <row r="4861" ht="12">
      <c r="D4861" s="334"/>
    </row>
    <row r="4862" ht="12">
      <c r="D4862" s="334"/>
    </row>
    <row r="4863" ht="12">
      <c r="D4863" s="334"/>
    </row>
    <row r="4864" ht="12">
      <c r="D4864" s="334"/>
    </row>
    <row r="4865" ht="12">
      <c r="D4865" s="334"/>
    </row>
    <row r="4866" ht="12">
      <c r="D4866" s="334"/>
    </row>
    <row r="4867" ht="12">
      <c r="D4867" s="334"/>
    </row>
    <row r="4868" ht="12">
      <c r="D4868" s="334"/>
    </row>
    <row r="4869" ht="12">
      <c r="D4869" s="334"/>
    </row>
    <row r="4870" ht="12">
      <c r="D4870" s="334"/>
    </row>
    <row r="4871" ht="12">
      <c r="D4871" s="334"/>
    </row>
    <row r="4872" ht="12">
      <c r="D4872" s="334"/>
    </row>
    <row r="4873" ht="12">
      <c r="D4873" s="334"/>
    </row>
    <row r="4874" ht="12">
      <c r="D4874" s="334"/>
    </row>
    <row r="4875" ht="12">
      <c r="D4875" s="334"/>
    </row>
    <row r="4876" ht="12">
      <c r="D4876" s="334"/>
    </row>
    <row r="4877" ht="12">
      <c r="D4877" s="334"/>
    </row>
    <row r="4878" ht="12">
      <c r="D4878" s="334"/>
    </row>
    <row r="4879" ht="12">
      <c r="D4879" s="334"/>
    </row>
    <row r="4880" ht="12">
      <c r="D4880" s="334"/>
    </row>
    <row r="4881" ht="12">
      <c r="D4881" s="334"/>
    </row>
    <row r="4882" ht="12">
      <c r="D4882" s="334"/>
    </row>
    <row r="4883" ht="12">
      <c r="D4883" s="334"/>
    </row>
    <row r="4884" ht="12">
      <c r="D4884" s="334"/>
    </row>
    <row r="4885" ht="12">
      <c r="D4885" s="334"/>
    </row>
    <row r="4886" ht="12">
      <c r="D4886" s="334"/>
    </row>
    <row r="4887" ht="12">
      <c r="D4887" s="334"/>
    </row>
    <row r="4888" ht="12">
      <c r="D4888" s="334"/>
    </row>
    <row r="4889" ht="12">
      <c r="D4889" s="334"/>
    </row>
    <row r="4890" ht="12">
      <c r="D4890" s="334"/>
    </row>
    <row r="4891" ht="12">
      <c r="D4891" s="334"/>
    </row>
    <row r="4892" ht="12">
      <c r="D4892" s="334"/>
    </row>
    <row r="4893" ht="12">
      <c r="D4893" s="334"/>
    </row>
    <row r="4894" ht="12">
      <c r="D4894" s="334"/>
    </row>
    <row r="4895" ht="12">
      <c r="D4895" s="334"/>
    </row>
    <row r="4896" ht="12">
      <c r="D4896" s="334"/>
    </row>
    <row r="4897" ht="12">
      <c r="D4897" s="334"/>
    </row>
    <row r="4898" ht="12">
      <c r="D4898" s="334"/>
    </row>
    <row r="4899" ht="12">
      <c r="D4899" s="334"/>
    </row>
    <row r="4900" ht="12">
      <c r="D4900" s="334"/>
    </row>
    <row r="4901" ht="12">
      <c r="D4901" s="334"/>
    </row>
    <row r="4902" ht="12">
      <c r="D4902" s="334"/>
    </row>
    <row r="4903" ht="12">
      <c r="D4903" s="334"/>
    </row>
    <row r="4904" ht="12">
      <c r="D4904" s="334"/>
    </row>
    <row r="4905" ht="12">
      <c r="D4905" s="334"/>
    </row>
    <row r="4906" ht="12">
      <c r="D4906" s="334"/>
    </row>
    <row r="4907" ht="12">
      <c r="D4907" s="334"/>
    </row>
    <row r="4908" ht="12">
      <c r="D4908" s="334"/>
    </row>
    <row r="4909" ht="12">
      <c r="D4909" s="334"/>
    </row>
    <row r="4910" ht="12">
      <c r="D4910" s="334"/>
    </row>
    <row r="4911" ht="12">
      <c r="D4911" s="334"/>
    </row>
    <row r="4912" ht="12">
      <c r="D4912" s="334"/>
    </row>
    <row r="4913" ht="12">
      <c r="D4913" s="334"/>
    </row>
    <row r="4914" ht="12">
      <c r="D4914" s="334"/>
    </row>
    <row r="4915" ht="12">
      <c r="D4915" s="334"/>
    </row>
    <row r="4916" ht="12">
      <c r="D4916" s="334"/>
    </row>
    <row r="4917" ht="12">
      <c r="D4917" s="334"/>
    </row>
    <row r="4918" ht="12">
      <c r="D4918" s="334"/>
    </row>
    <row r="4919" ht="12">
      <c r="D4919" s="334"/>
    </row>
    <row r="4920" ht="12">
      <c r="D4920" s="334"/>
    </row>
    <row r="4921" ht="12">
      <c r="D4921" s="334"/>
    </row>
    <row r="4922" ht="12">
      <c r="D4922" s="334"/>
    </row>
    <row r="4923" ht="12">
      <c r="D4923" s="334"/>
    </row>
    <row r="4924" ht="12">
      <c r="D4924" s="334"/>
    </row>
    <row r="4925" ht="12">
      <c r="D4925" s="334"/>
    </row>
    <row r="4926" ht="12">
      <c r="D4926" s="334"/>
    </row>
    <row r="4927" ht="12">
      <c r="D4927" s="334"/>
    </row>
    <row r="4928" ht="12">
      <c r="D4928" s="334"/>
    </row>
    <row r="4929" ht="12">
      <c r="D4929" s="334"/>
    </row>
    <row r="4930" ht="12">
      <c r="D4930" s="334"/>
    </row>
    <row r="4931" ht="12">
      <c r="D4931" s="334"/>
    </row>
    <row r="4932" ht="12">
      <c r="D4932" s="334"/>
    </row>
    <row r="4933" ht="12">
      <c r="D4933" s="334"/>
    </row>
    <row r="4934" ht="12">
      <c r="D4934" s="334"/>
    </row>
    <row r="4935" ht="12">
      <c r="D4935" s="334"/>
    </row>
    <row r="4936" ht="12">
      <c r="D4936" s="334"/>
    </row>
    <row r="4937" ht="12">
      <c r="D4937" s="334"/>
    </row>
    <row r="4938" ht="12">
      <c r="D4938" s="334"/>
    </row>
    <row r="4939" ht="12">
      <c r="D4939" s="334"/>
    </row>
    <row r="4940" ht="12">
      <c r="D4940" s="334"/>
    </row>
    <row r="4941" ht="12">
      <c r="D4941" s="334"/>
    </row>
    <row r="4942" ht="12">
      <c r="D4942" s="334"/>
    </row>
    <row r="4943" ht="12">
      <c r="D4943" s="334"/>
    </row>
    <row r="4944" ht="12">
      <c r="D4944" s="334"/>
    </row>
    <row r="4945" ht="12">
      <c r="D4945" s="334"/>
    </row>
    <row r="4946" ht="12">
      <c r="D4946" s="334"/>
    </row>
    <row r="4947" ht="12">
      <c r="D4947" s="334"/>
    </row>
    <row r="4948" ht="12">
      <c r="D4948" s="334"/>
    </row>
    <row r="4949" ht="12">
      <c r="D4949" s="334"/>
    </row>
    <row r="4950" ht="12">
      <c r="D4950" s="334"/>
    </row>
    <row r="4951" ht="12">
      <c r="D4951" s="334"/>
    </row>
    <row r="4952" ht="12">
      <c r="D4952" s="334"/>
    </row>
    <row r="4953" ht="12">
      <c r="D4953" s="334"/>
    </row>
    <row r="4954" ht="12">
      <c r="D4954" s="334"/>
    </row>
    <row r="4955" ht="12">
      <c r="D4955" s="334"/>
    </row>
    <row r="4956" ht="12">
      <c r="D4956" s="334"/>
    </row>
    <row r="4957" ht="12">
      <c r="D4957" s="334"/>
    </row>
    <row r="4958" ht="12">
      <c r="D4958" s="334"/>
    </row>
    <row r="4959" ht="12">
      <c r="D4959" s="334"/>
    </row>
    <row r="4960" ht="12">
      <c r="D4960" s="334"/>
    </row>
    <row r="4961" ht="12">
      <c r="D4961" s="334"/>
    </row>
    <row r="4962" ht="12">
      <c r="D4962" s="334"/>
    </row>
    <row r="4963" ht="12">
      <c r="D4963" s="334"/>
    </row>
    <row r="4964" ht="12">
      <c r="D4964" s="334"/>
    </row>
    <row r="4965" ht="12">
      <c r="D4965" s="334"/>
    </row>
    <row r="4966" ht="12">
      <c r="D4966" s="334"/>
    </row>
    <row r="4967" ht="12">
      <c r="D4967" s="334"/>
    </row>
    <row r="4968" ht="12">
      <c r="D4968" s="334"/>
    </row>
    <row r="4969" ht="12">
      <c r="D4969" s="334"/>
    </row>
    <row r="4970" ht="12">
      <c r="D4970" s="334"/>
    </row>
    <row r="4971" ht="12">
      <c r="D4971" s="334"/>
    </row>
    <row r="4972" ht="12">
      <c r="D4972" s="334"/>
    </row>
    <row r="4973" ht="12">
      <c r="D4973" s="334"/>
    </row>
    <row r="4974" ht="12">
      <c r="D4974" s="334"/>
    </row>
    <row r="4975" ht="12">
      <c r="D4975" s="334"/>
    </row>
    <row r="4976" ht="12">
      <c r="D4976" s="334"/>
    </row>
    <row r="4977" ht="12">
      <c r="D4977" s="334"/>
    </row>
    <row r="4978" ht="12">
      <c r="D4978" s="334"/>
    </row>
    <row r="4979" ht="12">
      <c r="D4979" s="334"/>
    </row>
    <row r="4980" ht="12">
      <c r="D4980" s="334"/>
    </row>
    <row r="4981" ht="12">
      <c r="D4981" s="334"/>
    </row>
    <row r="4982" ht="12">
      <c r="D4982" s="334"/>
    </row>
    <row r="4983" ht="12">
      <c r="D4983" s="334"/>
    </row>
    <row r="4984" ht="12">
      <c r="D4984" s="334"/>
    </row>
    <row r="4985" ht="12">
      <c r="D4985" s="334"/>
    </row>
    <row r="4986" ht="12">
      <c r="D4986" s="334"/>
    </row>
    <row r="4987" ht="12">
      <c r="D4987" s="334"/>
    </row>
    <row r="4988" ht="12">
      <c r="D4988" s="334"/>
    </row>
    <row r="4989" ht="12">
      <c r="D4989" s="334"/>
    </row>
    <row r="4990" ht="12">
      <c r="D4990" s="334"/>
    </row>
    <row r="4991" ht="12">
      <c r="D4991" s="334"/>
    </row>
    <row r="4992" ht="12">
      <c r="D4992" s="334"/>
    </row>
    <row r="4993" ht="12">
      <c r="D4993" s="334"/>
    </row>
    <row r="4994" ht="12">
      <c r="D4994" s="334"/>
    </row>
    <row r="4995" ht="12">
      <c r="D4995" s="334"/>
    </row>
    <row r="4996" ht="12">
      <c r="D4996" s="334"/>
    </row>
    <row r="4997" ht="12">
      <c r="D4997" s="334"/>
    </row>
    <row r="4998" ht="12">
      <c r="D4998" s="334"/>
    </row>
    <row r="4999" ht="12">
      <c r="D4999" s="334"/>
    </row>
    <row r="5000" ht="12">
      <c r="D5000" s="334"/>
    </row>
  </sheetData>
  <sheetProtection algorithmName="SHA-512" hashValue="yvSKF4h57HY0vhvZyB0+80vqy0Sw0u9mpPjXnYmiXny4WKDCBh1Q9F+9oZLaDTGuWLtbSwAdhy4bWHFQ6iJ4vA==" saltValue="7YJ6WZT5hKVIX7gvwQnO2A==" spinCount="100000" sheet="1" objects="1" scenarios="1" selectLockedCells="1"/>
  <mergeCells count="11">
    <mergeCell ref="C14:G14"/>
    <mergeCell ref="C18:G18"/>
    <mergeCell ref="C20:G20"/>
    <mergeCell ref="C24:G24"/>
    <mergeCell ref="C25:G25"/>
    <mergeCell ref="C12:G12"/>
    <mergeCell ref="A1:G1"/>
    <mergeCell ref="C2:G2"/>
    <mergeCell ref="C3:G3"/>
    <mergeCell ref="C4:G4"/>
    <mergeCell ref="C10:G10"/>
  </mergeCells>
  <printOptions/>
  <pageMargins left="0.7" right="0.7" top="0.787401575" bottom="0.787401575" header="0.3" footer="0.3"/>
  <pageSetup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000"/>
  <sheetViews>
    <sheetView tabSelected="1" workbookViewId="0" topLeftCell="A1">
      <selection activeCell="F18" sqref="F18"/>
    </sheetView>
  </sheetViews>
  <sheetFormatPr defaultColWidth="9.140625" defaultRowHeight="12" outlineLevelRow="1"/>
  <cols>
    <col min="1" max="1" width="4.00390625" style="249" customWidth="1"/>
    <col min="2" max="2" width="14.7109375" style="385" customWidth="1"/>
    <col min="3" max="3" width="73.8515625" style="385" customWidth="1"/>
    <col min="4" max="4" width="5.7109375" style="249" customWidth="1"/>
    <col min="5" max="5" width="12.28125" style="249" customWidth="1"/>
    <col min="6" max="6" width="11.421875" style="249" customWidth="1"/>
    <col min="7" max="7" width="14.8515625" style="249" customWidth="1"/>
    <col min="8" max="17" width="9.140625" style="249" hidden="1" customWidth="1"/>
    <col min="18" max="18" width="8.00390625" style="249" customWidth="1"/>
    <col min="19" max="19" width="9.28125" style="249" customWidth="1"/>
    <col min="20" max="24" width="9.140625" style="249" hidden="1" customWidth="1"/>
    <col min="25" max="28" width="9.28125" style="249" customWidth="1"/>
    <col min="29" max="29" width="9.140625" style="249" hidden="1" customWidth="1"/>
    <col min="30" max="30" width="9.28125" style="249" customWidth="1"/>
    <col min="31" max="41" width="9.140625" style="249" hidden="1" customWidth="1"/>
    <col min="42" max="52" width="9.28125" style="249" customWidth="1"/>
    <col min="53" max="53" width="115.140625" style="249" customWidth="1"/>
    <col min="54" max="16384" width="9.28125" style="249" customWidth="1"/>
  </cols>
  <sheetData>
    <row r="1" spans="1:33" ht="15.75" customHeight="1">
      <c r="A1" s="553" t="s">
        <v>777</v>
      </c>
      <c r="B1" s="553"/>
      <c r="C1" s="553"/>
      <c r="D1" s="553"/>
      <c r="E1" s="553"/>
      <c r="F1" s="553"/>
      <c r="G1" s="553"/>
      <c r="AG1" s="249" t="s">
        <v>716</v>
      </c>
    </row>
    <row r="2" spans="1:33" ht="24.95" customHeight="1">
      <c r="A2" s="383" t="s">
        <v>717</v>
      </c>
      <c r="B2" s="384" t="s">
        <v>646</v>
      </c>
      <c r="C2" s="554" t="s">
        <v>876</v>
      </c>
      <c r="D2" s="555"/>
      <c r="E2" s="555"/>
      <c r="F2" s="555"/>
      <c r="G2" s="556"/>
      <c r="AG2" s="249" t="s">
        <v>81</v>
      </c>
    </row>
    <row r="3" spans="1:33" ht="24.95" customHeight="1">
      <c r="A3" s="383" t="s">
        <v>718</v>
      </c>
      <c r="B3" s="384" t="s">
        <v>687</v>
      </c>
      <c r="C3" s="554" t="s">
        <v>876</v>
      </c>
      <c r="D3" s="555"/>
      <c r="E3" s="555"/>
      <c r="F3" s="555"/>
      <c r="G3" s="556"/>
      <c r="AC3" s="385" t="s">
        <v>81</v>
      </c>
      <c r="AG3" s="249" t="s">
        <v>721</v>
      </c>
    </row>
    <row r="4" spans="1:33" ht="24.95" customHeight="1">
      <c r="A4" s="386" t="s">
        <v>722</v>
      </c>
      <c r="B4" s="387" t="s">
        <v>82</v>
      </c>
      <c r="C4" s="557" t="s">
        <v>688</v>
      </c>
      <c r="D4" s="558"/>
      <c r="E4" s="558"/>
      <c r="F4" s="558"/>
      <c r="G4" s="559"/>
      <c r="AG4" s="249" t="s">
        <v>723</v>
      </c>
    </row>
    <row r="5" ht="12">
      <c r="D5" s="334"/>
    </row>
    <row r="6" spans="1:24" ht="33.75">
      <c r="A6" s="388" t="s">
        <v>724</v>
      </c>
      <c r="B6" s="389" t="s">
        <v>725</v>
      </c>
      <c r="C6" s="389" t="s">
        <v>726</v>
      </c>
      <c r="D6" s="390" t="s">
        <v>127</v>
      </c>
      <c r="E6" s="388" t="s">
        <v>128</v>
      </c>
      <c r="F6" s="391" t="s">
        <v>727</v>
      </c>
      <c r="G6" s="388" t="s">
        <v>659</v>
      </c>
      <c r="H6" s="392" t="s">
        <v>728</v>
      </c>
      <c r="I6" s="392" t="s">
        <v>729</v>
      </c>
      <c r="J6" s="392" t="s">
        <v>730</v>
      </c>
      <c r="K6" s="392" t="s">
        <v>731</v>
      </c>
      <c r="L6" s="392" t="s">
        <v>38</v>
      </c>
      <c r="M6" s="392" t="s">
        <v>44</v>
      </c>
      <c r="N6" s="392" t="s">
        <v>732</v>
      </c>
      <c r="O6" s="392" t="s">
        <v>733</v>
      </c>
      <c r="P6" s="392" t="s">
        <v>734</v>
      </c>
      <c r="Q6" s="392" t="s">
        <v>735</v>
      </c>
      <c r="R6" s="392" t="s">
        <v>736</v>
      </c>
      <c r="S6" s="392" t="s">
        <v>737</v>
      </c>
      <c r="T6" s="392" t="s">
        <v>738</v>
      </c>
      <c r="U6" s="392" t="s">
        <v>739</v>
      </c>
      <c r="V6" s="392" t="s">
        <v>740</v>
      </c>
      <c r="W6" s="392" t="s">
        <v>741</v>
      </c>
      <c r="X6" s="392" t="s">
        <v>742</v>
      </c>
    </row>
    <row r="7" spans="1:24" ht="12" hidden="1">
      <c r="A7" s="393"/>
      <c r="B7" s="394"/>
      <c r="C7" s="394"/>
      <c r="D7" s="395"/>
      <c r="E7" s="396"/>
      <c r="F7" s="397"/>
      <c r="G7" s="397"/>
      <c r="H7" s="397"/>
      <c r="I7" s="397"/>
      <c r="J7" s="397"/>
      <c r="K7" s="397"/>
      <c r="L7" s="397"/>
      <c r="M7" s="397"/>
      <c r="N7" s="396"/>
      <c r="O7" s="396"/>
      <c r="P7" s="396"/>
      <c r="Q7" s="396"/>
      <c r="R7" s="397"/>
      <c r="S7" s="397"/>
      <c r="T7" s="397"/>
      <c r="U7" s="397"/>
      <c r="V7" s="397"/>
      <c r="W7" s="397"/>
      <c r="X7" s="397"/>
    </row>
    <row r="8" spans="1:33" ht="12.75">
      <c r="A8" s="398" t="s">
        <v>743</v>
      </c>
      <c r="B8" s="399" t="s">
        <v>82</v>
      </c>
      <c r="C8" s="400" t="s">
        <v>141</v>
      </c>
      <c r="D8" s="401"/>
      <c r="E8" s="402"/>
      <c r="F8" s="403"/>
      <c r="G8" s="403">
        <f>SUMIF(AG9:AG36,"&lt;&gt;NOR",G9:G36)</f>
        <v>0</v>
      </c>
      <c r="H8" s="403"/>
      <c r="I8" s="403">
        <f>SUM(I9:I36)</f>
        <v>0</v>
      </c>
      <c r="J8" s="403"/>
      <c r="K8" s="403">
        <f>SUM(K9:K36)</f>
        <v>0</v>
      </c>
      <c r="L8" s="403"/>
      <c r="M8" s="403">
        <f>SUM(M9:M36)</f>
        <v>0</v>
      </c>
      <c r="N8" s="402"/>
      <c r="O8" s="402">
        <f>SUM(O9:O36)</f>
        <v>0</v>
      </c>
      <c r="P8" s="402"/>
      <c r="Q8" s="402">
        <f>SUM(Q9:Q36)</f>
        <v>0</v>
      </c>
      <c r="R8" s="403"/>
      <c r="S8" s="403"/>
      <c r="T8" s="404"/>
      <c r="U8" s="405"/>
      <c r="V8" s="405">
        <f>SUM(V9:V36)</f>
        <v>11</v>
      </c>
      <c r="W8" s="405"/>
      <c r="X8" s="405"/>
      <c r="AG8" s="249" t="s">
        <v>744</v>
      </c>
    </row>
    <row r="9" spans="1:60" ht="12" outlineLevel="1">
      <c r="A9" s="406">
        <v>1</v>
      </c>
      <c r="B9" s="407" t="s">
        <v>778</v>
      </c>
      <c r="C9" s="408" t="s">
        <v>779</v>
      </c>
      <c r="D9" s="409" t="s">
        <v>145</v>
      </c>
      <c r="E9" s="410">
        <v>8.40735</v>
      </c>
      <c r="F9" s="411"/>
      <c r="G9" s="412">
        <f>ROUND(E9*F9,2)</f>
        <v>0</v>
      </c>
      <c r="H9" s="411"/>
      <c r="I9" s="412">
        <f>ROUND(E9*H9,2)</f>
        <v>0</v>
      </c>
      <c r="J9" s="411"/>
      <c r="K9" s="412">
        <f>ROUND(E9*J9,2)</f>
        <v>0</v>
      </c>
      <c r="L9" s="412">
        <v>21</v>
      </c>
      <c r="M9" s="412">
        <f>G9*(1+L9/100)</f>
        <v>0</v>
      </c>
      <c r="N9" s="410">
        <v>0</v>
      </c>
      <c r="O9" s="410">
        <f>ROUND(E9*N9,2)</f>
        <v>0</v>
      </c>
      <c r="P9" s="410">
        <v>0</v>
      </c>
      <c r="Q9" s="410">
        <f>ROUND(E9*P9,2)</f>
        <v>0</v>
      </c>
      <c r="R9" s="412" t="s">
        <v>780</v>
      </c>
      <c r="S9" s="412" t="s">
        <v>748</v>
      </c>
      <c r="T9" s="413" t="s">
        <v>748</v>
      </c>
      <c r="U9" s="414">
        <v>0.0952</v>
      </c>
      <c r="V9" s="414">
        <f>ROUND(E9*U9,2)</f>
        <v>0.8</v>
      </c>
      <c r="W9" s="414"/>
      <c r="X9" s="414" t="s">
        <v>781</v>
      </c>
      <c r="Y9" s="415"/>
      <c r="Z9" s="415"/>
      <c r="AA9" s="415"/>
      <c r="AB9" s="415"/>
      <c r="AC9" s="415"/>
      <c r="AD9" s="415"/>
      <c r="AE9" s="415"/>
      <c r="AF9" s="415"/>
      <c r="AG9" s="415" t="s">
        <v>782</v>
      </c>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row>
    <row r="10" spans="1:60" ht="12" outlineLevel="1">
      <c r="A10" s="416"/>
      <c r="B10" s="417"/>
      <c r="C10" s="562" t="s">
        <v>783</v>
      </c>
      <c r="D10" s="563"/>
      <c r="E10" s="563"/>
      <c r="F10" s="563"/>
      <c r="G10" s="563"/>
      <c r="H10" s="414"/>
      <c r="I10" s="414"/>
      <c r="J10" s="414"/>
      <c r="K10" s="414"/>
      <c r="L10" s="414"/>
      <c r="M10" s="414"/>
      <c r="N10" s="418"/>
      <c r="O10" s="418"/>
      <c r="P10" s="418"/>
      <c r="Q10" s="418"/>
      <c r="R10" s="414"/>
      <c r="S10" s="414"/>
      <c r="T10" s="414"/>
      <c r="U10" s="414"/>
      <c r="V10" s="414"/>
      <c r="W10" s="414"/>
      <c r="X10" s="414"/>
      <c r="Y10" s="415"/>
      <c r="Z10" s="415"/>
      <c r="AA10" s="415"/>
      <c r="AB10" s="415"/>
      <c r="AC10" s="415"/>
      <c r="AD10" s="415"/>
      <c r="AE10" s="415"/>
      <c r="AF10" s="415"/>
      <c r="AG10" s="415" t="s">
        <v>784</v>
      </c>
      <c r="AH10" s="415"/>
      <c r="AI10" s="415"/>
      <c r="AJ10" s="415"/>
      <c r="AK10" s="415"/>
      <c r="AL10" s="415"/>
      <c r="AM10" s="415"/>
      <c r="AN10" s="415"/>
      <c r="AO10" s="415"/>
      <c r="AP10" s="415"/>
      <c r="AQ10" s="415"/>
      <c r="AR10" s="415"/>
      <c r="AS10" s="415"/>
      <c r="AT10" s="415"/>
      <c r="AU10" s="415"/>
      <c r="AV10" s="415"/>
      <c r="AW10" s="415"/>
      <c r="AX10" s="415"/>
      <c r="AY10" s="415"/>
      <c r="AZ10" s="415"/>
      <c r="BA10" s="419" t="str">
        <f>C10</f>
        <v>nebo lesní půdy, s vodorovným přemístěním na hromady v místě upotřebení nebo na dočasné či trvalé skládky se složením</v>
      </c>
      <c r="BB10" s="415"/>
      <c r="BC10" s="415"/>
      <c r="BD10" s="415"/>
      <c r="BE10" s="415"/>
      <c r="BF10" s="415"/>
      <c r="BG10" s="415"/>
      <c r="BH10" s="415"/>
    </row>
    <row r="11" spans="1:60" ht="12" outlineLevel="1">
      <c r="A11" s="416"/>
      <c r="B11" s="417"/>
      <c r="C11" s="436" t="s">
        <v>785</v>
      </c>
      <c r="D11" s="437"/>
      <c r="E11" s="438">
        <v>8.40735</v>
      </c>
      <c r="F11" s="414"/>
      <c r="G11" s="414"/>
      <c r="H11" s="414"/>
      <c r="I11" s="414"/>
      <c r="J11" s="414"/>
      <c r="K11" s="414"/>
      <c r="L11" s="414"/>
      <c r="M11" s="414"/>
      <c r="N11" s="418"/>
      <c r="O11" s="418"/>
      <c r="P11" s="418"/>
      <c r="Q11" s="418"/>
      <c r="R11" s="414"/>
      <c r="S11" s="414"/>
      <c r="T11" s="414"/>
      <c r="U11" s="414"/>
      <c r="V11" s="414"/>
      <c r="W11" s="414"/>
      <c r="X11" s="414"/>
      <c r="Y11" s="415"/>
      <c r="Z11" s="415"/>
      <c r="AA11" s="415"/>
      <c r="AB11" s="415"/>
      <c r="AC11" s="415"/>
      <c r="AD11" s="415"/>
      <c r="AE11" s="415"/>
      <c r="AF11" s="415"/>
      <c r="AG11" s="415" t="s">
        <v>149</v>
      </c>
      <c r="AH11" s="415">
        <v>0</v>
      </c>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row>
    <row r="12" spans="1:60" ht="12" outlineLevel="1">
      <c r="A12" s="406">
        <v>2</v>
      </c>
      <c r="B12" s="407" t="s">
        <v>786</v>
      </c>
      <c r="C12" s="408" t="s">
        <v>787</v>
      </c>
      <c r="D12" s="409" t="s">
        <v>145</v>
      </c>
      <c r="E12" s="410">
        <v>5.04441</v>
      </c>
      <c r="F12" s="411"/>
      <c r="G12" s="412">
        <f>ROUND(E12*F12,2)</f>
        <v>0</v>
      </c>
      <c r="H12" s="411"/>
      <c r="I12" s="412">
        <f>ROUND(E12*H12,2)</f>
        <v>0</v>
      </c>
      <c r="J12" s="411"/>
      <c r="K12" s="412">
        <f>ROUND(E12*J12,2)</f>
        <v>0</v>
      </c>
      <c r="L12" s="412">
        <v>21</v>
      </c>
      <c r="M12" s="412">
        <f>G12*(1+L12/100)</f>
        <v>0</v>
      </c>
      <c r="N12" s="410">
        <v>0</v>
      </c>
      <c r="O12" s="410">
        <f>ROUND(E12*N12,2)</f>
        <v>0</v>
      </c>
      <c r="P12" s="410">
        <v>0</v>
      </c>
      <c r="Q12" s="410">
        <f>ROUND(E12*P12,2)</f>
        <v>0</v>
      </c>
      <c r="R12" s="412" t="s">
        <v>780</v>
      </c>
      <c r="S12" s="412" t="s">
        <v>748</v>
      </c>
      <c r="T12" s="413" t="s">
        <v>748</v>
      </c>
      <c r="U12" s="414">
        <v>0.365</v>
      </c>
      <c r="V12" s="414">
        <f>ROUND(E12*U12,2)</f>
        <v>1.84</v>
      </c>
      <c r="W12" s="414"/>
      <c r="X12" s="414" t="s">
        <v>781</v>
      </c>
      <c r="Y12" s="415"/>
      <c r="Z12" s="415"/>
      <c r="AA12" s="415"/>
      <c r="AB12" s="415"/>
      <c r="AC12" s="415"/>
      <c r="AD12" s="415"/>
      <c r="AE12" s="415"/>
      <c r="AF12" s="415"/>
      <c r="AG12" s="415" t="s">
        <v>782</v>
      </c>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row>
    <row r="13" spans="1:60" ht="33.75" outlineLevel="1">
      <c r="A13" s="416"/>
      <c r="B13" s="417"/>
      <c r="C13" s="562" t="s">
        <v>788</v>
      </c>
      <c r="D13" s="563"/>
      <c r="E13" s="563"/>
      <c r="F13" s="563"/>
      <c r="G13" s="563"/>
      <c r="H13" s="414"/>
      <c r="I13" s="414"/>
      <c r="J13" s="414"/>
      <c r="K13" s="414"/>
      <c r="L13" s="414"/>
      <c r="M13" s="414"/>
      <c r="N13" s="418"/>
      <c r="O13" s="418"/>
      <c r="P13" s="418"/>
      <c r="Q13" s="418"/>
      <c r="R13" s="414"/>
      <c r="S13" s="414"/>
      <c r="T13" s="414"/>
      <c r="U13" s="414"/>
      <c r="V13" s="414"/>
      <c r="W13" s="414"/>
      <c r="X13" s="414"/>
      <c r="Y13" s="415"/>
      <c r="Z13" s="415"/>
      <c r="AA13" s="415"/>
      <c r="AB13" s="415"/>
      <c r="AC13" s="415"/>
      <c r="AD13" s="415"/>
      <c r="AE13" s="415"/>
      <c r="AF13" s="415"/>
      <c r="AG13" s="415" t="s">
        <v>784</v>
      </c>
      <c r="AH13" s="415"/>
      <c r="AI13" s="415"/>
      <c r="AJ13" s="415"/>
      <c r="AK13" s="415"/>
      <c r="AL13" s="415"/>
      <c r="AM13" s="415"/>
      <c r="AN13" s="415"/>
      <c r="AO13" s="415"/>
      <c r="AP13" s="415"/>
      <c r="AQ13" s="415"/>
      <c r="AR13" s="415"/>
      <c r="AS13" s="415"/>
      <c r="AT13" s="415"/>
      <c r="AU13" s="415"/>
      <c r="AV13" s="415"/>
      <c r="AW13" s="415"/>
      <c r="AX13" s="415"/>
      <c r="AY13" s="415"/>
      <c r="AZ13" s="415"/>
      <c r="BA13" s="419" t="str">
        <f>C13</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3" s="415"/>
      <c r="BC13" s="415"/>
      <c r="BD13" s="415"/>
      <c r="BE13" s="415"/>
      <c r="BF13" s="415"/>
      <c r="BG13" s="415"/>
      <c r="BH13" s="415"/>
    </row>
    <row r="14" spans="1:60" ht="12" outlineLevel="1">
      <c r="A14" s="416"/>
      <c r="B14" s="417"/>
      <c r="C14" s="436" t="s">
        <v>789</v>
      </c>
      <c r="D14" s="437"/>
      <c r="E14" s="438">
        <v>5.04441</v>
      </c>
      <c r="F14" s="414"/>
      <c r="G14" s="414"/>
      <c r="H14" s="414"/>
      <c r="I14" s="414"/>
      <c r="J14" s="414"/>
      <c r="K14" s="414"/>
      <c r="L14" s="414"/>
      <c r="M14" s="414"/>
      <c r="N14" s="418"/>
      <c r="O14" s="418"/>
      <c r="P14" s="418"/>
      <c r="Q14" s="418"/>
      <c r="R14" s="414"/>
      <c r="S14" s="414"/>
      <c r="T14" s="414"/>
      <c r="U14" s="414"/>
      <c r="V14" s="414"/>
      <c r="W14" s="414"/>
      <c r="X14" s="414"/>
      <c r="Y14" s="415"/>
      <c r="Z14" s="415"/>
      <c r="AA14" s="415"/>
      <c r="AB14" s="415"/>
      <c r="AC14" s="415"/>
      <c r="AD14" s="415"/>
      <c r="AE14" s="415"/>
      <c r="AF14" s="415"/>
      <c r="AG14" s="415" t="s">
        <v>149</v>
      </c>
      <c r="AH14" s="415">
        <v>0</v>
      </c>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row>
    <row r="15" spans="1:60" ht="12" outlineLevel="1">
      <c r="A15" s="406">
        <v>3</v>
      </c>
      <c r="B15" s="407" t="s">
        <v>790</v>
      </c>
      <c r="C15" s="408" t="s">
        <v>791</v>
      </c>
      <c r="D15" s="409" t="s">
        <v>145</v>
      </c>
      <c r="E15" s="410">
        <v>1.51332</v>
      </c>
      <c r="F15" s="411"/>
      <c r="G15" s="412">
        <f>ROUND(E15*F15,2)</f>
        <v>0</v>
      </c>
      <c r="H15" s="411"/>
      <c r="I15" s="412">
        <f>ROUND(E15*H15,2)</f>
        <v>0</v>
      </c>
      <c r="J15" s="411"/>
      <c r="K15" s="412">
        <f>ROUND(E15*J15,2)</f>
        <v>0</v>
      </c>
      <c r="L15" s="412">
        <v>21</v>
      </c>
      <c r="M15" s="412">
        <f>G15*(1+L15/100)</f>
        <v>0</v>
      </c>
      <c r="N15" s="410">
        <v>0</v>
      </c>
      <c r="O15" s="410">
        <f>ROUND(E15*N15,2)</f>
        <v>0</v>
      </c>
      <c r="P15" s="410">
        <v>0</v>
      </c>
      <c r="Q15" s="410">
        <f>ROUND(E15*P15,2)</f>
        <v>0</v>
      </c>
      <c r="R15" s="412" t="s">
        <v>780</v>
      </c>
      <c r="S15" s="412" t="s">
        <v>748</v>
      </c>
      <c r="T15" s="413" t="s">
        <v>748</v>
      </c>
      <c r="U15" s="414">
        <v>0.084</v>
      </c>
      <c r="V15" s="414">
        <f>ROUND(E15*U15,2)</f>
        <v>0.13</v>
      </c>
      <c r="W15" s="414"/>
      <c r="X15" s="414" t="s">
        <v>781</v>
      </c>
      <c r="Y15" s="415"/>
      <c r="Z15" s="415"/>
      <c r="AA15" s="415"/>
      <c r="AB15" s="415"/>
      <c r="AC15" s="415"/>
      <c r="AD15" s="415"/>
      <c r="AE15" s="415"/>
      <c r="AF15" s="415"/>
      <c r="AG15" s="415" t="s">
        <v>782</v>
      </c>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row>
    <row r="16" spans="1:60" ht="33.75" outlineLevel="1">
      <c r="A16" s="416"/>
      <c r="B16" s="417"/>
      <c r="C16" s="562" t="s">
        <v>788</v>
      </c>
      <c r="D16" s="563"/>
      <c r="E16" s="563"/>
      <c r="F16" s="563"/>
      <c r="G16" s="563"/>
      <c r="H16" s="414"/>
      <c r="I16" s="414"/>
      <c r="J16" s="414"/>
      <c r="K16" s="414"/>
      <c r="L16" s="414"/>
      <c r="M16" s="414"/>
      <c r="N16" s="418"/>
      <c r="O16" s="418"/>
      <c r="P16" s="418"/>
      <c r="Q16" s="418"/>
      <c r="R16" s="414"/>
      <c r="S16" s="414"/>
      <c r="T16" s="414"/>
      <c r="U16" s="414"/>
      <c r="V16" s="414"/>
      <c r="W16" s="414"/>
      <c r="X16" s="414"/>
      <c r="Y16" s="415"/>
      <c r="Z16" s="415"/>
      <c r="AA16" s="415"/>
      <c r="AB16" s="415"/>
      <c r="AC16" s="415"/>
      <c r="AD16" s="415"/>
      <c r="AE16" s="415"/>
      <c r="AF16" s="415"/>
      <c r="AG16" s="415" t="s">
        <v>784</v>
      </c>
      <c r="AH16" s="415"/>
      <c r="AI16" s="415"/>
      <c r="AJ16" s="415"/>
      <c r="AK16" s="415"/>
      <c r="AL16" s="415"/>
      <c r="AM16" s="415"/>
      <c r="AN16" s="415"/>
      <c r="AO16" s="415"/>
      <c r="AP16" s="415"/>
      <c r="AQ16" s="415"/>
      <c r="AR16" s="415"/>
      <c r="AS16" s="415"/>
      <c r="AT16" s="415"/>
      <c r="AU16" s="415"/>
      <c r="AV16" s="415"/>
      <c r="AW16" s="415"/>
      <c r="AX16" s="415"/>
      <c r="AY16" s="415"/>
      <c r="AZ16" s="415"/>
      <c r="BA16" s="419" t="str">
        <f>C16</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6" s="415"/>
      <c r="BC16" s="415"/>
      <c r="BD16" s="415"/>
      <c r="BE16" s="415"/>
      <c r="BF16" s="415"/>
      <c r="BG16" s="415"/>
      <c r="BH16" s="415"/>
    </row>
    <row r="17" spans="1:60" ht="12" outlineLevel="1">
      <c r="A17" s="416"/>
      <c r="B17" s="417"/>
      <c r="C17" s="436" t="s">
        <v>792</v>
      </c>
      <c r="D17" s="437"/>
      <c r="E17" s="438">
        <v>1.51332</v>
      </c>
      <c r="F17" s="414"/>
      <c r="G17" s="414"/>
      <c r="H17" s="414"/>
      <c r="I17" s="414"/>
      <c r="J17" s="414"/>
      <c r="K17" s="414"/>
      <c r="L17" s="414"/>
      <c r="M17" s="414"/>
      <c r="N17" s="418"/>
      <c r="O17" s="418"/>
      <c r="P17" s="418"/>
      <c r="Q17" s="418"/>
      <c r="R17" s="414"/>
      <c r="S17" s="414"/>
      <c r="T17" s="414"/>
      <c r="U17" s="414"/>
      <c r="V17" s="414"/>
      <c r="W17" s="414"/>
      <c r="X17" s="414"/>
      <c r="Y17" s="415"/>
      <c r="Z17" s="415"/>
      <c r="AA17" s="415"/>
      <c r="AB17" s="415"/>
      <c r="AC17" s="415"/>
      <c r="AD17" s="415"/>
      <c r="AE17" s="415"/>
      <c r="AF17" s="415"/>
      <c r="AG17" s="415" t="s">
        <v>149</v>
      </c>
      <c r="AH17" s="415">
        <v>5</v>
      </c>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row>
    <row r="18" spans="1:60" ht="12" outlineLevel="1">
      <c r="A18" s="406">
        <v>4</v>
      </c>
      <c r="B18" s="407" t="s">
        <v>793</v>
      </c>
      <c r="C18" s="408" t="s">
        <v>794</v>
      </c>
      <c r="D18" s="409" t="s">
        <v>145</v>
      </c>
      <c r="E18" s="410">
        <v>1.04</v>
      </c>
      <c r="F18" s="411"/>
      <c r="G18" s="412">
        <f>ROUND(E18*F18,2)</f>
        <v>0</v>
      </c>
      <c r="H18" s="411"/>
      <c r="I18" s="412">
        <f>ROUND(E18*H18,2)</f>
        <v>0</v>
      </c>
      <c r="J18" s="411"/>
      <c r="K18" s="412">
        <f>ROUND(E18*J18,2)</f>
        <v>0</v>
      </c>
      <c r="L18" s="412">
        <v>21</v>
      </c>
      <c r="M18" s="412">
        <f>G18*(1+L18/100)</f>
        <v>0</v>
      </c>
      <c r="N18" s="410">
        <v>0</v>
      </c>
      <c r="O18" s="410">
        <f>ROUND(E18*N18,2)</f>
        <v>0</v>
      </c>
      <c r="P18" s="410">
        <v>0</v>
      </c>
      <c r="Q18" s="410">
        <f>ROUND(E18*P18,2)</f>
        <v>0</v>
      </c>
      <c r="R18" s="412" t="s">
        <v>780</v>
      </c>
      <c r="S18" s="412" t="s">
        <v>748</v>
      </c>
      <c r="T18" s="413" t="s">
        <v>748</v>
      </c>
      <c r="U18" s="414">
        <v>4.655</v>
      </c>
      <c r="V18" s="414">
        <f>ROUND(E18*U18,2)</f>
        <v>4.84</v>
      </c>
      <c r="W18" s="414"/>
      <c r="X18" s="414" t="s">
        <v>781</v>
      </c>
      <c r="Y18" s="415"/>
      <c r="Z18" s="415"/>
      <c r="AA18" s="415"/>
      <c r="AB18" s="415"/>
      <c r="AC18" s="415"/>
      <c r="AD18" s="415"/>
      <c r="AE18" s="415"/>
      <c r="AF18" s="415"/>
      <c r="AG18" s="415" t="s">
        <v>782</v>
      </c>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row>
    <row r="19" spans="1:60" ht="12" outlineLevel="1">
      <c r="A19" s="416"/>
      <c r="B19" s="417"/>
      <c r="C19" s="562" t="s">
        <v>795</v>
      </c>
      <c r="D19" s="563"/>
      <c r="E19" s="563"/>
      <c r="F19" s="563"/>
      <c r="G19" s="563"/>
      <c r="H19" s="414"/>
      <c r="I19" s="414"/>
      <c r="J19" s="414"/>
      <c r="K19" s="414"/>
      <c r="L19" s="414"/>
      <c r="M19" s="414"/>
      <c r="N19" s="418"/>
      <c r="O19" s="418"/>
      <c r="P19" s="418"/>
      <c r="Q19" s="418"/>
      <c r="R19" s="414"/>
      <c r="S19" s="414"/>
      <c r="T19" s="414"/>
      <c r="U19" s="414"/>
      <c r="V19" s="414"/>
      <c r="W19" s="414"/>
      <c r="X19" s="414"/>
      <c r="Y19" s="415"/>
      <c r="Z19" s="415"/>
      <c r="AA19" s="415"/>
      <c r="AB19" s="415"/>
      <c r="AC19" s="415"/>
      <c r="AD19" s="415"/>
      <c r="AE19" s="415"/>
      <c r="AF19" s="415"/>
      <c r="AG19" s="415" t="s">
        <v>784</v>
      </c>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row>
    <row r="20" spans="1:60" ht="12" outlineLevel="1">
      <c r="A20" s="416"/>
      <c r="B20" s="417"/>
      <c r="C20" s="436" t="s">
        <v>796</v>
      </c>
      <c r="D20" s="437"/>
      <c r="E20" s="438"/>
      <c r="F20" s="414"/>
      <c r="G20" s="414"/>
      <c r="H20" s="414"/>
      <c r="I20" s="414"/>
      <c r="J20" s="414"/>
      <c r="K20" s="414"/>
      <c r="L20" s="414"/>
      <c r="M20" s="414"/>
      <c r="N20" s="418"/>
      <c r="O20" s="418"/>
      <c r="P20" s="418"/>
      <c r="Q20" s="418"/>
      <c r="R20" s="414"/>
      <c r="S20" s="414"/>
      <c r="T20" s="414"/>
      <c r="U20" s="414"/>
      <c r="V20" s="414"/>
      <c r="W20" s="414"/>
      <c r="X20" s="414"/>
      <c r="Y20" s="415"/>
      <c r="Z20" s="415"/>
      <c r="AA20" s="415"/>
      <c r="AB20" s="415"/>
      <c r="AC20" s="415"/>
      <c r="AD20" s="415"/>
      <c r="AE20" s="415"/>
      <c r="AF20" s="415"/>
      <c r="AG20" s="415" t="s">
        <v>149</v>
      </c>
      <c r="AH20" s="415">
        <v>0</v>
      </c>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row>
    <row r="21" spans="1:60" ht="12" outlineLevel="1">
      <c r="A21" s="416"/>
      <c r="B21" s="417"/>
      <c r="C21" s="436" t="s">
        <v>797</v>
      </c>
      <c r="D21" s="437"/>
      <c r="E21" s="438">
        <v>1.04</v>
      </c>
      <c r="F21" s="414"/>
      <c r="G21" s="414"/>
      <c r="H21" s="414"/>
      <c r="I21" s="414"/>
      <c r="J21" s="414"/>
      <c r="K21" s="414"/>
      <c r="L21" s="414"/>
      <c r="M21" s="414"/>
      <c r="N21" s="418"/>
      <c r="O21" s="418"/>
      <c r="P21" s="418"/>
      <c r="Q21" s="418"/>
      <c r="R21" s="414"/>
      <c r="S21" s="414"/>
      <c r="T21" s="414"/>
      <c r="U21" s="414"/>
      <c r="V21" s="414"/>
      <c r="W21" s="414"/>
      <c r="X21" s="414"/>
      <c r="Y21" s="415"/>
      <c r="Z21" s="415"/>
      <c r="AA21" s="415"/>
      <c r="AB21" s="415"/>
      <c r="AC21" s="415"/>
      <c r="AD21" s="415"/>
      <c r="AE21" s="415"/>
      <c r="AF21" s="415"/>
      <c r="AG21" s="415" t="s">
        <v>149</v>
      </c>
      <c r="AH21" s="415">
        <v>0</v>
      </c>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row>
    <row r="22" spans="1:60" ht="22.5" outlineLevel="1">
      <c r="A22" s="406">
        <v>5</v>
      </c>
      <c r="B22" s="407" t="s">
        <v>798</v>
      </c>
      <c r="C22" s="408" t="s">
        <v>799</v>
      </c>
      <c r="D22" s="409" t="s">
        <v>145</v>
      </c>
      <c r="E22" s="410">
        <v>14.49176</v>
      </c>
      <c r="F22" s="411"/>
      <c r="G22" s="412">
        <f>ROUND(E22*F22,2)</f>
        <v>0</v>
      </c>
      <c r="H22" s="411"/>
      <c r="I22" s="412">
        <f>ROUND(E22*H22,2)</f>
        <v>0</v>
      </c>
      <c r="J22" s="411"/>
      <c r="K22" s="412">
        <f>ROUND(E22*J22,2)</f>
        <v>0</v>
      </c>
      <c r="L22" s="412">
        <v>21</v>
      </c>
      <c r="M22" s="412">
        <f>G22*(1+L22/100)</f>
        <v>0</v>
      </c>
      <c r="N22" s="410">
        <v>0</v>
      </c>
      <c r="O22" s="410">
        <f>ROUND(E22*N22,2)</f>
        <v>0</v>
      </c>
      <c r="P22" s="410">
        <v>0</v>
      </c>
      <c r="Q22" s="410">
        <f>ROUND(E22*P22,2)</f>
        <v>0</v>
      </c>
      <c r="R22" s="412" t="s">
        <v>780</v>
      </c>
      <c r="S22" s="412" t="s">
        <v>748</v>
      </c>
      <c r="T22" s="413" t="s">
        <v>748</v>
      </c>
      <c r="U22" s="414">
        <v>0.011</v>
      </c>
      <c r="V22" s="414">
        <f>ROUND(E22*U22,2)</f>
        <v>0.16</v>
      </c>
      <c r="W22" s="414"/>
      <c r="X22" s="414" t="s">
        <v>781</v>
      </c>
      <c r="Y22" s="415"/>
      <c r="Z22" s="415"/>
      <c r="AA22" s="415"/>
      <c r="AB22" s="415"/>
      <c r="AC22" s="415"/>
      <c r="AD22" s="415"/>
      <c r="AE22" s="415"/>
      <c r="AF22" s="415"/>
      <c r="AG22" s="415" t="s">
        <v>782</v>
      </c>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row>
    <row r="23" spans="1:60" ht="12" outlineLevel="1">
      <c r="A23" s="416"/>
      <c r="B23" s="417"/>
      <c r="C23" s="562" t="s">
        <v>800</v>
      </c>
      <c r="D23" s="563"/>
      <c r="E23" s="563"/>
      <c r="F23" s="563"/>
      <c r="G23" s="563"/>
      <c r="H23" s="414"/>
      <c r="I23" s="414"/>
      <c r="J23" s="414"/>
      <c r="K23" s="414"/>
      <c r="L23" s="414"/>
      <c r="M23" s="414"/>
      <c r="N23" s="418"/>
      <c r="O23" s="418"/>
      <c r="P23" s="418"/>
      <c r="Q23" s="418"/>
      <c r="R23" s="414"/>
      <c r="S23" s="414"/>
      <c r="T23" s="414"/>
      <c r="U23" s="414"/>
      <c r="V23" s="414"/>
      <c r="W23" s="414"/>
      <c r="X23" s="414"/>
      <c r="Y23" s="415"/>
      <c r="Z23" s="415"/>
      <c r="AA23" s="415"/>
      <c r="AB23" s="415"/>
      <c r="AC23" s="415"/>
      <c r="AD23" s="415"/>
      <c r="AE23" s="415"/>
      <c r="AF23" s="415"/>
      <c r="AG23" s="415" t="s">
        <v>784</v>
      </c>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row>
    <row r="24" spans="1:60" ht="12" outlineLevel="1">
      <c r="A24" s="416"/>
      <c r="B24" s="417"/>
      <c r="C24" s="436" t="s">
        <v>801</v>
      </c>
      <c r="D24" s="437"/>
      <c r="E24" s="438">
        <v>8.40735</v>
      </c>
      <c r="F24" s="414"/>
      <c r="G24" s="414"/>
      <c r="H24" s="414"/>
      <c r="I24" s="414"/>
      <c r="J24" s="414"/>
      <c r="K24" s="414"/>
      <c r="L24" s="414"/>
      <c r="M24" s="414"/>
      <c r="N24" s="418"/>
      <c r="O24" s="418"/>
      <c r="P24" s="418"/>
      <c r="Q24" s="418"/>
      <c r="R24" s="414"/>
      <c r="S24" s="414"/>
      <c r="T24" s="414"/>
      <c r="U24" s="414"/>
      <c r="V24" s="414"/>
      <c r="W24" s="414"/>
      <c r="X24" s="414"/>
      <c r="Y24" s="415"/>
      <c r="Z24" s="415"/>
      <c r="AA24" s="415"/>
      <c r="AB24" s="415"/>
      <c r="AC24" s="415"/>
      <c r="AD24" s="415"/>
      <c r="AE24" s="415"/>
      <c r="AF24" s="415"/>
      <c r="AG24" s="415" t="s">
        <v>149</v>
      </c>
      <c r="AH24" s="415">
        <v>5</v>
      </c>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row>
    <row r="25" spans="1:60" ht="12" outlineLevel="1">
      <c r="A25" s="416"/>
      <c r="B25" s="417"/>
      <c r="C25" s="436" t="s">
        <v>802</v>
      </c>
      <c r="D25" s="437"/>
      <c r="E25" s="438">
        <v>5.04441</v>
      </c>
      <c r="F25" s="414"/>
      <c r="G25" s="414"/>
      <c r="H25" s="414"/>
      <c r="I25" s="414"/>
      <c r="J25" s="414"/>
      <c r="K25" s="414"/>
      <c r="L25" s="414"/>
      <c r="M25" s="414"/>
      <c r="N25" s="418"/>
      <c r="O25" s="418"/>
      <c r="P25" s="418"/>
      <c r="Q25" s="418"/>
      <c r="R25" s="414"/>
      <c r="S25" s="414"/>
      <c r="T25" s="414"/>
      <c r="U25" s="414"/>
      <c r="V25" s="414"/>
      <c r="W25" s="414"/>
      <c r="X25" s="414"/>
      <c r="Y25" s="415"/>
      <c r="Z25" s="415"/>
      <c r="AA25" s="415"/>
      <c r="AB25" s="415"/>
      <c r="AC25" s="415"/>
      <c r="AD25" s="415"/>
      <c r="AE25" s="415"/>
      <c r="AF25" s="415"/>
      <c r="AG25" s="415" t="s">
        <v>149</v>
      </c>
      <c r="AH25" s="415">
        <v>5</v>
      </c>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row>
    <row r="26" spans="1:60" ht="12" outlineLevel="1">
      <c r="A26" s="416"/>
      <c r="B26" s="417"/>
      <c r="C26" s="436" t="s">
        <v>803</v>
      </c>
      <c r="D26" s="437"/>
      <c r="E26" s="438">
        <v>1.04</v>
      </c>
      <c r="F26" s="414"/>
      <c r="G26" s="414"/>
      <c r="H26" s="414"/>
      <c r="I26" s="414"/>
      <c r="J26" s="414"/>
      <c r="K26" s="414"/>
      <c r="L26" s="414"/>
      <c r="M26" s="414"/>
      <c r="N26" s="418"/>
      <c r="O26" s="418"/>
      <c r="P26" s="418"/>
      <c r="Q26" s="418"/>
      <c r="R26" s="414"/>
      <c r="S26" s="414"/>
      <c r="T26" s="414"/>
      <c r="U26" s="414"/>
      <c r="V26" s="414"/>
      <c r="W26" s="414"/>
      <c r="X26" s="414"/>
      <c r="Y26" s="415"/>
      <c r="Z26" s="415"/>
      <c r="AA26" s="415"/>
      <c r="AB26" s="415"/>
      <c r="AC26" s="415"/>
      <c r="AD26" s="415"/>
      <c r="AE26" s="415"/>
      <c r="AF26" s="415"/>
      <c r="AG26" s="415" t="s">
        <v>149</v>
      </c>
      <c r="AH26" s="415">
        <v>5</v>
      </c>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row>
    <row r="27" spans="1:60" ht="33.75" outlineLevel="1">
      <c r="A27" s="406">
        <v>6</v>
      </c>
      <c r="B27" s="407" t="s">
        <v>804</v>
      </c>
      <c r="C27" s="408" t="s">
        <v>805</v>
      </c>
      <c r="D27" s="409" t="s">
        <v>145</v>
      </c>
      <c r="E27" s="410">
        <v>144.9176</v>
      </c>
      <c r="F27" s="411"/>
      <c r="G27" s="412">
        <f>ROUND(E27*F27,2)</f>
        <v>0</v>
      </c>
      <c r="H27" s="411"/>
      <c r="I27" s="412">
        <f>ROUND(E27*H27,2)</f>
        <v>0</v>
      </c>
      <c r="J27" s="411"/>
      <c r="K27" s="412">
        <f>ROUND(E27*J27,2)</f>
        <v>0</v>
      </c>
      <c r="L27" s="412">
        <v>21</v>
      </c>
      <c r="M27" s="412">
        <f>G27*(1+L27/100)</f>
        <v>0</v>
      </c>
      <c r="N27" s="410">
        <v>0</v>
      </c>
      <c r="O27" s="410">
        <f>ROUND(E27*N27,2)</f>
        <v>0</v>
      </c>
      <c r="P27" s="410">
        <v>0</v>
      </c>
      <c r="Q27" s="410">
        <f>ROUND(E27*P27,2)</f>
        <v>0</v>
      </c>
      <c r="R27" s="412" t="s">
        <v>780</v>
      </c>
      <c r="S27" s="412" t="s">
        <v>748</v>
      </c>
      <c r="T27" s="413" t="s">
        <v>748</v>
      </c>
      <c r="U27" s="414">
        <v>0</v>
      </c>
      <c r="V27" s="414">
        <f>ROUND(E27*U27,2)</f>
        <v>0</v>
      </c>
      <c r="W27" s="414"/>
      <c r="X27" s="414" t="s">
        <v>781</v>
      </c>
      <c r="Y27" s="415"/>
      <c r="Z27" s="415"/>
      <c r="AA27" s="415"/>
      <c r="AB27" s="415"/>
      <c r="AC27" s="415"/>
      <c r="AD27" s="415"/>
      <c r="AE27" s="415"/>
      <c r="AF27" s="415"/>
      <c r="AG27" s="415" t="s">
        <v>782</v>
      </c>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row>
    <row r="28" spans="1:60" ht="12" outlineLevel="1">
      <c r="A28" s="416"/>
      <c r="B28" s="417"/>
      <c r="C28" s="562" t="s">
        <v>800</v>
      </c>
      <c r="D28" s="563"/>
      <c r="E28" s="563"/>
      <c r="F28" s="563"/>
      <c r="G28" s="563"/>
      <c r="H28" s="414"/>
      <c r="I28" s="414"/>
      <c r="J28" s="414"/>
      <c r="K28" s="414"/>
      <c r="L28" s="414"/>
      <c r="M28" s="414"/>
      <c r="N28" s="418"/>
      <c r="O28" s="418"/>
      <c r="P28" s="418"/>
      <c r="Q28" s="418"/>
      <c r="R28" s="414"/>
      <c r="S28" s="414"/>
      <c r="T28" s="414"/>
      <c r="U28" s="414"/>
      <c r="V28" s="414"/>
      <c r="W28" s="414"/>
      <c r="X28" s="414"/>
      <c r="Y28" s="415"/>
      <c r="Z28" s="415"/>
      <c r="AA28" s="415"/>
      <c r="AB28" s="415"/>
      <c r="AC28" s="415"/>
      <c r="AD28" s="415"/>
      <c r="AE28" s="415"/>
      <c r="AF28" s="415"/>
      <c r="AG28" s="415" t="s">
        <v>784</v>
      </c>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row>
    <row r="29" spans="1:60" ht="12" outlineLevel="1">
      <c r="A29" s="416"/>
      <c r="B29" s="417"/>
      <c r="C29" s="436" t="s">
        <v>806</v>
      </c>
      <c r="D29" s="437"/>
      <c r="E29" s="438"/>
      <c r="F29" s="414"/>
      <c r="G29" s="414"/>
      <c r="H29" s="414"/>
      <c r="I29" s="414"/>
      <c r="J29" s="414"/>
      <c r="K29" s="414"/>
      <c r="L29" s="414"/>
      <c r="M29" s="414"/>
      <c r="N29" s="418"/>
      <c r="O29" s="418"/>
      <c r="P29" s="418"/>
      <c r="Q29" s="418"/>
      <c r="R29" s="414"/>
      <c r="S29" s="414"/>
      <c r="T29" s="414"/>
      <c r="U29" s="414"/>
      <c r="V29" s="414"/>
      <c r="W29" s="414"/>
      <c r="X29" s="414"/>
      <c r="Y29" s="415"/>
      <c r="Z29" s="415"/>
      <c r="AA29" s="415"/>
      <c r="AB29" s="415"/>
      <c r="AC29" s="415"/>
      <c r="AD29" s="415"/>
      <c r="AE29" s="415"/>
      <c r="AF29" s="415"/>
      <c r="AG29" s="415" t="s">
        <v>149</v>
      </c>
      <c r="AH29" s="415">
        <v>0</v>
      </c>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row>
    <row r="30" spans="1:60" ht="12" outlineLevel="1">
      <c r="A30" s="416"/>
      <c r="B30" s="417"/>
      <c r="C30" s="436" t="s">
        <v>807</v>
      </c>
      <c r="D30" s="437"/>
      <c r="E30" s="438">
        <v>144.9176</v>
      </c>
      <c r="F30" s="414"/>
      <c r="G30" s="414"/>
      <c r="H30" s="414"/>
      <c r="I30" s="414"/>
      <c r="J30" s="414"/>
      <c r="K30" s="414"/>
      <c r="L30" s="414"/>
      <c r="M30" s="414"/>
      <c r="N30" s="418"/>
      <c r="O30" s="418"/>
      <c r="P30" s="418"/>
      <c r="Q30" s="418"/>
      <c r="R30" s="414"/>
      <c r="S30" s="414"/>
      <c r="T30" s="414"/>
      <c r="U30" s="414"/>
      <c r="V30" s="414"/>
      <c r="W30" s="414"/>
      <c r="X30" s="414"/>
      <c r="Y30" s="415"/>
      <c r="Z30" s="415"/>
      <c r="AA30" s="415"/>
      <c r="AB30" s="415"/>
      <c r="AC30" s="415"/>
      <c r="AD30" s="415"/>
      <c r="AE30" s="415"/>
      <c r="AF30" s="415"/>
      <c r="AG30" s="415" t="s">
        <v>149</v>
      </c>
      <c r="AH30" s="415">
        <v>5</v>
      </c>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row>
    <row r="31" spans="1:60" ht="12" outlineLevel="1">
      <c r="A31" s="406">
        <v>7</v>
      </c>
      <c r="B31" s="407" t="s">
        <v>808</v>
      </c>
      <c r="C31" s="408" t="s">
        <v>809</v>
      </c>
      <c r="D31" s="409" t="s">
        <v>200</v>
      </c>
      <c r="E31" s="410">
        <v>33.6294</v>
      </c>
      <c r="F31" s="411"/>
      <c r="G31" s="412">
        <f>ROUND(E31*F31,2)</f>
        <v>0</v>
      </c>
      <c r="H31" s="411"/>
      <c r="I31" s="412">
        <f>ROUND(E31*H31,2)</f>
        <v>0</v>
      </c>
      <c r="J31" s="411"/>
      <c r="K31" s="412">
        <f>ROUND(E31*J31,2)</f>
        <v>0</v>
      </c>
      <c r="L31" s="412">
        <v>21</v>
      </c>
      <c r="M31" s="412">
        <f>G31*(1+L31/100)</f>
        <v>0</v>
      </c>
      <c r="N31" s="410">
        <v>0</v>
      </c>
      <c r="O31" s="410">
        <f>ROUND(E31*N31,2)</f>
        <v>0</v>
      </c>
      <c r="P31" s="410">
        <v>0</v>
      </c>
      <c r="Q31" s="410">
        <f>ROUND(E31*P31,2)</f>
        <v>0</v>
      </c>
      <c r="R31" s="412" t="s">
        <v>780</v>
      </c>
      <c r="S31" s="412" t="s">
        <v>748</v>
      </c>
      <c r="T31" s="413" t="s">
        <v>748</v>
      </c>
      <c r="U31" s="414">
        <v>0.096</v>
      </c>
      <c r="V31" s="414">
        <f>ROUND(E31*U31,2)</f>
        <v>3.23</v>
      </c>
      <c r="W31" s="414"/>
      <c r="X31" s="414" t="s">
        <v>781</v>
      </c>
      <c r="Y31" s="415"/>
      <c r="Z31" s="415"/>
      <c r="AA31" s="415"/>
      <c r="AB31" s="415"/>
      <c r="AC31" s="415"/>
      <c r="AD31" s="415"/>
      <c r="AE31" s="415"/>
      <c r="AF31" s="415"/>
      <c r="AG31" s="415" t="s">
        <v>782</v>
      </c>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row>
    <row r="32" spans="1:60" ht="12" outlineLevel="1">
      <c r="A32" s="416"/>
      <c r="B32" s="417"/>
      <c r="C32" s="562" t="s">
        <v>810</v>
      </c>
      <c r="D32" s="563"/>
      <c r="E32" s="563"/>
      <c r="F32" s="563"/>
      <c r="G32" s="563"/>
      <c r="H32" s="414"/>
      <c r="I32" s="414"/>
      <c r="J32" s="414"/>
      <c r="K32" s="414"/>
      <c r="L32" s="414"/>
      <c r="M32" s="414"/>
      <c r="N32" s="418"/>
      <c r="O32" s="418"/>
      <c r="P32" s="418"/>
      <c r="Q32" s="418"/>
      <c r="R32" s="414"/>
      <c r="S32" s="414"/>
      <c r="T32" s="414"/>
      <c r="U32" s="414"/>
      <c r="V32" s="414"/>
      <c r="W32" s="414"/>
      <c r="X32" s="414"/>
      <c r="Y32" s="415"/>
      <c r="Z32" s="415"/>
      <c r="AA32" s="415"/>
      <c r="AB32" s="415"/>
      <c r="AC32" s="415"/>
      <c r="AD32" s="415"/>
      <c r="AE32" s="415"/>
      <c r="AF32" s="415"/>
      <c r="AG32" s="415" t="s">
        <v>784</v>
      </c>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row>
    <row r="33" spans="1:60" ht="12" outlineLevel="1">
      <c r="A33" s="416"/>
      <c r="B33" s="417"/>
      <c r="C33" s="436" t="s">
        <v>811</v>
      </c>
      <c r="D33" s="437"/>
      <c r="E33" s="438">
        <v>33.6294</v>
      </c>
      <c r="F33" s="414"/>
      <c r="G33" s="414"/>
      <c r="H33" s="414"/>
      <c r="I33" s="414"/>
      <c r="J33" s="414"/>
      <c r="K33" s="414"/>
      <c r="L33" s="414"/>
      <c r="M33" s="414"/>
      <c r="N33" s="418"/>
      <c r="O33" s="418"/>
      <c r="P33" s="418"/>
      <c r="Q33" s="418"/>
      <c r="R33" s="414"/>
      <c r="S33" s="414"/>
      <c r="T33" s="414"/>
      <c r="U33" s="414"/>
      <c r="V33" s="414"/>
      <c r="W33" s="414"/>
      <c r="X33" s="414"/>
      <c r="Y33" s="415"/>
      <c r="Z33" s="415"/>
      <c r="AA33" s="415"/>
      <c r="AB33" s="415"/>
      <c r="AC33" s="415"/>
      <c r="AD33" s="415"/>
      <c r="AE33" s="415"/>
      <c r="AF33" s="415"/>
      <c r="AG33" s="415" t="s">
        <v>149</v>
      </c>
      <c r="AH33" s="415">
        <v>0</v>
      </c>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H33" s="415"/>
    </row>
    <row r="34" spans="1:60" ht="12" outlineLevel="1">
      <c r="A34" s="406">
        <v>8</v>
      </c>
      <c r="B34" s="407" t="s">
        <v>812</v>
      </c>
      <c r="C34" s="408" t="s">
        <v>813</v>
      </c>
      <c r="D34" s="409" t="s">
        <v>145</v>
      </c>
      <c r="E34" s="410">
        <v>6.08441</v>
      </c>
      <c r="F34" s="411"/>
      <c r="G34" s="412">
        <f>ROUND(E34*F34,2)</f>
        <v>0</v>
      </c>
      <c r="H34" s="411"/>
      <c r="I34" s="412">
        <f>ROUND(E34*H34,2)</f>
        <v>0</v>
      </c>
      <c r="J34" s="411"/>
      <c r="K34" s="412">
        <f>ROUND(E34*J34,2)</f>
        <v>0</v>
      </c>
      <c r="L34" s="412">
        <v>21</v>
      </c>
      <c r="M34" s="412">
        <f>G34*(1+L34/100)</f>
        <v>0</v>
      </c>
      <c r="N34" s="410">
        <v>0</v>
      </c>
      <c r="O34" s="410">
        <f>ROUND(E34*N34,2)</f>
        <v>0</v>
      </c>
      <c r="P34" s="410">
        <v>0</v>
      </c>
      <c r="Q34" s="410">
        <f>ROUND(E34*P34,2)</f>
        <v>0</v>
      </c>
      <c r="R34" s="412" t="s">
        <v>780</v>
      </c>
      <c r="S34" s="412" t="s">
        <v>748</v>
      </c>
      <c r="T34" s="413" t="s">
        <v>748</v>
      </c>
      <c r="U34" s="414">
        <v>0</v>
      </c>
      <c r="V34" s="414">
        <f>ROUND(E34*U34,2)</f>
        <v>0</v>
      </c>
      <c r="W34" s="414"/>
      <c r="X34" s="414" t="s">
        <v>781</v>
      </c>
      <c r="Y34" s="415"/>
      <c r="Z34" s="415"/>
      <c r="AA34" s="415"/>
      <c r="AB34" s="415"/>
      <c r="AC34" s="415"/>
      <c r="AD34" s="415"/>
      <c r="AE34" s="415"/>
      <c r="AF34" s="415"/>
      <c r="AG34" s="415" t="s">
        <v>782</v>
      </c>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row>
    <row r="35" spans="1:60" ht="12" outlineLevel="1">
      <c r="A35" s="416"/>
      <c r="B35" s="417"/>
      <c r="C35" s="436" t="s">
        <v>802</v>
      </c>
      <c r="D35" s="437"/>
      <c r="E35" s="438">
        <v>5.04441</v>
      </c>
      <c r="F35" s="414"/>
      <c r="G35" s="414"/>
      <c r="H35" s="414"/>
      <c r="I35" s="414"/>
      <c r="J35" s="414"/>
      <c r="K35" s="414"/>
      <c r="L35" s="414"/>
      <c r="M35" s="414"/>
      <c r="N35" s="418"/>
      <c r="O35" s="418"/>
      <c r="P35" s="418"/>
      <c r="Q35" s="418"/>
      <c r="R35" s="414"/>
      <c r="S35" s="414"/>
      <c r="T35" s="414"/>
      <c r="U35" s="414"/>
      <c r="V35" s="414"/>
      <c r="W35" s="414"/>
      <c r="X35" s="414"/>
      <c r="Y35" s="415"/>
      <c r="Z35" s="415"/>
      <c r="AA35" s="415"/>
      <c r="AB35" s="415"/>
      <c r="AC35" s="415"/>
      <c r="AD35" s="415"/>
      <c r="AE35" s="415"/>
      <c r="AF35" s="415"/>
      <c r="AG35" s="415" t="s">
        <v>149</v>
      </c>
      <c r="AH35" s="415">
        <v>5</v>
      </c>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row>
    <row r="36" spans="1:60" ht="12" outlineLevel="1">
      <c r="A36" s="416"/>
      <c r="B36" s="417"/>
      <c r="C36" s="436" t="s">
        <v>803</v>
      </c>
      <c r="D36" s="437"/>
      <c r="E36" s="438">
        <v>1.04</v>
      </c>
      <c r="F36" s="414"/>
      <c r="G36" s="414"/>
      <c r="H36" s="414"/>
      <c r="I36" s="414"/>
      <c r="J36" s="414"/>
      <c r="K36" s="414"/>
      <c r="L36" s="414"/>
      <c r="M36" s="414"/>
      <c r="N36" s="418"/>
      <c r="O36" s="418"/>
      <c r="P36" s="418"/>
      <c r="Q36" s="418"/>
      <c r="R36" s="414"/>
      <c r="S36" s="414"/>
      <c r="T36" s="414"/>
      <c r="U36" s="414"/>
      <c r="V36" s="414"/>
      <c r="W36" s="414"/>
      <c r="X36" s="414"/>
      <c r="Y36" s="415"/>
      <c r="Z36" s="415"/>
      <c r="AA36" s="415"/>
      <c r="AB36" s="415"/>
      <c r="AC36" s="415"/>
      <c r="AD36" s="415"/>
      <c r="AE36" s="415"/>
      <c r="AF36" s="415"/>
      <c r="AG36" s="415" t="s">
        <v>149</v>
      </c>
      <c r="AH36" s="415">
        <v>5</v>
      </c>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row>
    <row r="37" spans="1:33" ht="12.75">
      <c r="A37" s="398" t="s">
        <v>743</v>
      </c>
      <c r="B37" s="399" t="s">
        <v>84</v>
      </c>
      <c r="C37" s="400" t="s">
        <v>708</v>
      </c>
      <c r="D37" s="401"/>
      <c r="E37" s="402"/>
      <c r="F37" s="403"/>
      <c r="G37" s="403">
        <f>SUMIF(AG38:AG49,"&lt;&gt;NOR",G38:G49)</f>
        <v>0</v>
      </c>
      <c r="H37" s="403"/>
      <c r="I37" s="403">
        <f>SUM(I38:I49)</f>
        <v>0</v>
      </c>
      <c r="J37" s="403"/>
      <c r="K37" s="403">
        <f>SUM(K38:K49)</f>
        <v>0</v>
      </c>
      <c r="L37" s="403"/>
      <c r="M37" s="403">
        <f>SUM(M38:M49)</f>
        <v>0</v>
      </c>
      <c r="N37" s="402"/>
      <c r="O37" s="402">
        <f>SUM(O38:O49)</f>
        <v>10.04</v>
      </c>
      <c r="P37" s="402"/>
      <c r="Q37" s="402">
        <f>SUM(Q38:Q49)</f>
        <v>0</v>
      </c>
      <c r="R37" s="403"/>
      <c r="S37" s="403"/>
      <c r="T37" s="404"/>
      <c r="U37" s="405"/>
      <c r="V37" s="405">
        <f>SUM(V38:V49)</f>
        <v>10.510000000000002</v>
      </c>
      <c r="W37" s="405"/>
      <c r="X37" s="405"/>
      <c r="AG37" s="249" t="s">
        <v>744</v>
      </c>
    </row>
    <row r="38" spans="1:60" ht="12" outlineLevel="1">
      <c r="A38" s="406">
        <v>9</v>
      </c>
      <c r="B38" s="407" t="s">
        <v>814</v>
      </c>
      <c r="C38" s="408" t="s">
        <v>815</v>
      </c>
      <c r="D38" s="409" t="s">
        <v>145</v>
      </c>
      <c r="E38" s="410">
        <v>3.36294</v>
      </c>
      <c r="F38" s="411"/>
      <c r="G38" s="412">
        <f>ROUND(E38*F38,2)</f>
        <v>0</v>
      </c>
      <c r="H38" s="411"/>
      <c r="I38" s="412">
        <f>ROUND(E38*H38,2)</f>
        <v>0</v>
      </c>
      <c r="J38" s="411"/>
      <c r="K38" s="412">
        <f>ROUND(E38*J38,2)</f>
        <v>0</v>
      </c>
      <c r="L38" s="412">
        <v>21</v>
      </c>
      <c r="M38" s="412">
        <f>G38*(1+L38/100)</f>
        <v>0</v>
      </c>
      <c r="N38" s="410">
        <v>2.1</v>
      </c>
      <c r="O38" s="410">
        <f>ROUND(E38*N38,2)</f>
        <v>7.06</v>
      </c>
      <c r="P38" s="410">
        <v>0</v>
      </c>
      <c r="Q38" s="410">
        <f>ROUND(E38*P38,2)</f>
        <v>0</v>
      </c>
      <c r="R38" s="412" t="s">
        <v>816</v>
      </c>
      <c r="S38" s="412" t="s">
        <v>748</v>
      </c>
      <c r="T38" s="413" t="s">
        <v>748</v>
      </c>
      <c r="U38" s="414">
        <v>0.965</v>
      </c>
      <c r="V38" s="414">
        <f>ROUND(E38*U38,2)</f>
        <v>3.25</v>
      </c>
      <c r="W38" s="414"/>
      <c r="X38" s="414" t="s">
        <v>781</v>
      </c>
      <c r="Y38" s="415"/>
      <c r="Z38" s="415"/>
      <c r="AA38" s="415"/>
      <c r="AB38" s="415"/>
      <c r="AC38" s="415"/>
      <c r="AD38" s="415"/>
      <c r="AE38" s="415"/>
      <c r="AF38" s="415"/>
      <c r="AG38" s="415" t="s">
        <v>782</v>
      </c>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row>
    <row r="39" spans="1:60" ht="12" outlineLevel="1">
      <c r="A39" s="416"/>
      <c r="B39" s="417"/>
      <c r="C39" s="436" t="s">
        <v>817</v>
      </c>
      <c r="D39" s="437"/>
      <c r="E39" s="438">
        <v>3.36294</v>
      </c>
      <c r="F39" s="414"/>
      <c r="G39" s="414"/>
      <c r="H39" s="414"/>
      <c r="I39" s="414"/>
      <c r="J39" s="414"/>
      <c r="K39" s="414"/>
      <c r="L39" s="414"/>
      <c r="M39" s="414"/>
      <c r="N39" s="418"/>
      <c r="O39" s="418"/>
      <c r="P39" s="418"/>
      <c r="Q39" s="418"/>
      <c r="R39" s="414"/>
      <c r="S39" s="414"/>
      <c r="T39" s="414"/>
      <c r="U39" s="414"/>
      <c r="V39" s="414"/>
      <c r="W39" s="414"/>
      <c r="X39" s="414"/>
      <c r="Y39" s="415"/>
      <c r="Z39" s="415"/>
      <c r="AA39" s="415"/>
      <c r="AB39" s="415"/>
      <c r="AC39" s="415"/>
      <c r="AD39" s="415"/>
      <c r="AE39" s="415"/>
      <c r="AF39" s="415"/>
      <c r="AG39" s="415" t="s">
        <v>149</v>
      </c>
      <c r="AH39" s="415">
        <v>0</v>
      </c>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row>
    <row r="40" spans="1:60" ht="12" outlineLevel="1">
      <c r="A40" s="406">
        <v>10</v>
      </c>
      <c r="B40" s="407" t="s">
        <v>818</v>
      </c>
      <c r="C40" s="408" t="s">
        <v>819</v>
      </c>
      <c r="D40" s="409" t="s">
        <v>200</v>
      </c>
      <c r="E40" s="410">
        <v>4.396</v>
      </c>
      <c r="F40" s="411"/>
      <c r="G40" s="412">
        <f>ROUND(E40*F40,2)</f>
        <v>0</v>
      </c>
      <c r="H40" s="411"/>
      <c r="I40" s="412">
        <f>ROUND(E40*H40,2)</f>
        <v>0</v>
      </c>
      <c r="J40" s="411"/>
      <c r="K40" s="412">
        <f>ROUND(E40*J40,2)</f>
        <v>0</v>
      </c>
      <c r="L40" s="412">
        <v>21</v>
      </c>
      <c r="M40" s="412">
        <f>G40*(1+L40/100)</f>
        <v>0</v>
      </c>
      <c r="N40" s="410">
        <v>0.01106</v>
      </c>
      <c r="O40" s="410">
        <f>ROUND(E40*N40,2)</f>
        <v>0.05</v>
      </c>
      <c r="P40" s="410">
        <v>0</v>
      </c>
      <c r="Q40" s="410">
        <f>ROUND(E40*P40,2)</f>
        <v>0</v>
      </c>
      <c r="R40" s="412" t="s">
        <v>820</v>
      </c>
      <c r="S40" s="412" t="s">
        <v>748</v>
      </c>
      <c r="T40" s="413" t="s">
        <v>748</v>
      </c>
      <c r="U40" s="414">
        <v>0.58</v>
      </c>
      <c r="V40" s="414">
        <f>ROUND(E40*U40,2)</f>
        <v>2.55</v>
      </c>
      <c r="W40" s="414"/>
      <c r="X40" s="414" t="s">
        <v>781</v>
      </c>
      <c r="Y40" s="415"/>
      <c r="Z40" s="415"/>
      <c r="AA40" s="415"/>
      <c r="AB40" s="415"/>
      <c r="AC40" s="415"/>
      <c r="AD40" s="415"/>
      <c r="AE40" s="415"/>
      <c r="AF40" s="415"/>
      <c r="AG40" s="415" t="s">
        <v>782</v>
      </c>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row>
    <row r="41" spans="1:60" ht="22.5" outlineLevel="1">
      <c r="A41" s="416"/>
      <c r="B41" s="417"/>
      <c r="C41" s="562" t="s">
        <v>821</v>
      </c>
      <c r="D41" s="563"/>
      <c r="E41" s="563"/>
      <c r="F41" s="563"/>
      <c r="G41" s="563"/>
      <c r="H41" s="414"/>
      <c r="I41" s="414"/>
      <c r="J41" s="414"/>
      <c r="K41" s="414"/>
      <c r="L41" s="414"/>
      <c r="M41" s="414"/>
      <c r="N41" s="418"/>
      <c r="O41" s="418"/>
      <c r="P41" s="418"/>
      <c r="Q41" s="418"/>
      <c r="R41" s="414"/>
      <c r="S41" s="414"/>
      <c r="T41" s="414"/>
      <c r="U41" s="414"/>
      <c r="V41" s="414"/>
      <c r="W41" s="414"/>
      <c r="X41" s="414"/>
      <c r="Y41" s="415"/>
      <c r="Z41" s="415"/>
      <c r="AA41" s="415"/>
      <c r="AB41" s="415"/>
      <c r="AC41" s="415"/>
      <c r="AD41" s="415"/>
      <c r="AE41" s="415"/>
      <c r="AF41" s="415"/>
      <c r="AG41" s="415" t="s">
        <v>784</v>
      </c>
      <c r="AH41" s="415"/>
      <c r="AI41" s="415"/>
      <c r="AJ41" s="415"/>
      <c r="AK41" s="415"/>
      <c r="AL41" s="415"/>
      <c r="AM41" s="415"/>
      <c r="AN41" s="415"/>
      <c r="AO41" s="415"/>
      <c r="AP41" s="415"/>
      <c r="AQ41" s="415"/>
      <c r="AR41" s="415"/>
      <c r="AS41" s="415"/>
      <c r="AT41" s="415"/>
      <c r="AU41" s="415"/>
      <c r="AV41" s="415"/>
      <c r="AW41" s="415"/>
      <c r="AX41" s="415"/>
      <c r="AY41" s="415"/>
      <c r="AZ41" s="415"/>
      <c r="BA41" s="419" t="str">
        <f>C41</f>
        <v>svislé nebo šikmé (odkloněné) , půdorysně přímé nebo zalomené, stěn základových desek ve volných nebo zapažených jámách, rýhách, šachtách, včetně případných vzpěr,</v>
      </c>
      <c r="BB41" s="415"/>
      <c r="BC41" s="415"/>
      <c r="BD41" s="415"/>
      <c r="BE41" s="415"/>
      <c r="BF41" s="415"/>
      <c r="BG41" s="415"/>
      <c r="BH41" s="415"/>
    </row>
    <row r="42" spans="1:60" ht="12" outlineLevel="1">
      <c r="A42" s="416"/>
      <c r="B42" s="417"/>
      <c r="C42" s="436" t="s">
        <v>822</v>
      </c>
      <c r="D42" s="437"/>
      <c r="E42" s="438">
        <v>4.396</v>
      </c>
      <c r="F42" s="414"/>
      <c r="G42" s="414"/>
      <c r="H42" s="414"/>
      <c r="I42" s="414"/>
      <c r="J42" s="414"/>
      <c r="K42" s="414"/>
      <c r="L42" s="414"/>
      <c r="M42" s="414"/>
      <c r="N42" s="418"/>
      <c r="O42" s="418"/>
      <c r="P42" s="418"/>
      <c r="Q42" s="418"/>
      <c r="R42" s="414"/>
      <c r="S42" s="414"/>
      <c r="T42" s="414"/>
      <c r="U42" s="414"/>
      <c r="V42" s="414"/>
      <c r="W42" s="414"/>
      <c r="X42" s="414"/>
      <c r="Y42" s="415"/>
      <c r="Z42" s="415"/>
      <c r="AA42" s="415"/>
      <c r="AB42" s="415"/>
      <c r="AC42" s="415"/>
      <c r="AD42" s="415"/>
      <c r="AE42" s="415"/>
      <c r="AF42" s="415"/>
      <c r="AG42" s="415" t="s">
        <v>149</v>
      </c>
      <c r="AH42" s="415">
        <v>0</v>
      </c>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row>
    <row r="43" spans="1:60" ht="12" outlineLevel="1">
      <c r="A43" s="406">
        <v>11</v>
      </c>
      <c r="B43" s="407" t="s">
        <v>823</v>
      </c>
      <c r="C43" s="408" t="s">
        <v>824</v>
      </c>
      <c r="D43" s="409" t="s">
        <v>200</v>
      </c>
      <c r="E43" s="410">
        <v>3</v>
      </c>
      <c r="F43" s="411"/>
      <c r="G43" s="412">
        <f>ROUND(E43*F43,2)</f>
        <v>0</v>
      </c>
      <c r="H43" s="411"/>
      <c r="I43" s="412">
        <f>ROUND(E43*H43,2)</f>
        <v>0</v>
      </c>
      <c r="J43" s="411"/>
      <c r="K43" s="412">
        <f>ROUND(E43*J43,2)</f>
        <v>0</v>
      </c>
      <c r="L43" s="412">
        <v>21</v>
      </c>
      <c r="M43" s="412">
        <f>G43*(1+L43/100)</f>
        <v>0</v>
      </c>
      <c r="N43" s="410">
        <v>0.963</v>
      </c>
      <c r="O43" s="410">
        <f>ROUND(E43*N43,2)</f>
        <v>2.89</v>
      </c>
      <c r="P43" s="410">
        <v>0</v>
      </c>
      <c r="Q43" s="410">
        <f>ROUND(E43*P43,2)</f>
        <v>0</v>
      </c>
      <c r="R43" s="412" t="s">
        <v>820</v>
      </c>
      <c r="S43" s="412" t="s">
        <v>748</v>
      </c>
      <c r="T43" s="413" t="s">
        <v>748</v>
      </c>
      <c r="U43" s="414">
        <v>1.22</v>
      </c>
      <c r="V43" s="414">
        <f>ROUND(E43*U43,2)</f>
        <v>3.66</v>
      </c>
      <c r="W43" s="414"/>
      <c r="X43" s="414" t="s">
        <v>781</v>
      </c>
      <c r="Y43" s="415"/>
      <c r="Z43" s="415"/>
      <c r="AA43" s="415"/>
      <c r="AB43" s="415"/>
      <c r="AC43" s="415"/>
      <c r="AD43" s="415"/>
      <c r="AE43" s="415"/>
      <c r="AF43" s="415"/>
      <c r="AG43" s="415" t="s">
        <v>782</v>
      </c>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row>
    <row r="44" spans="1:60" ht="12" outlineLevel="1">
      <c r="A44" s="416"/>
      <c r="B44" s="417"/>
      <c r="C44" s="562" t="s">
        <v>825</v>
      </c>
      <c r="D44" s="563"/>
      <c r="E44" s="563"/>
      <c r="F44" s="563"/>
      <c r="G44" s="563"/>
      <c r="H44" s="414"/>
      <c r="I44" s="414"/>
      <c r="J44" s="414"/>
      <c r="K44" s="414"/>
      <c r="L44" s="414"/>
      <c r="M44" s="414"/>
      <c r="N44" s="418"/>
      <c r="O44" s="418"/>
      <c r="P44" s="418"/>
      <c r="Q44" s="418"/>
      <c r="R44" s="414"/>
      <c r="S44" s="414"/>
      <c r="T44" s="414"/>
      <c r="U44" s="414"/>
      <c r="V44" s="414"/>
      <c r="W44" s="414"/>
      <c r="X44" s="414"/>
      <c r="Y44" s="415"/>
      <c r="Z44" s="415"/>
      <c r="AA44" s="415"/>
      <c r="AB44" s="415"/>
      <c r="AC44" s="415"/>
      <c r="AD44" s="415"/>
      <c r="AE44" s="415"/>
      <c r="AF44" s="415"/>
      <c r="AG44" s="415" t="s">
        <v>784</v>
      </c>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row>
    <row r="45" spans="1:60" ht="12" outlineLevel="1">
      <c r="A45" s="416"/>
      <c r="B45" s="417"/>
      <c r="C45" s="560" t="s">
        <v>826</v>
      </c>
      <c r="D45" s="561"/>
      <c r="E45" s="561"/>
      <c r="F45" s="561"/>
      <c r="G45" s="561"/>
      <c r="H45" s="414"/>
      <c r="I45" s="414"/>
      <c r="J45" s="414"/>
      <c r="K45" s="414"/>
      <c r="L45" s="414"/>
      <c r="M45" s="414"/>
      <c r="N45" s="418"/>
      <c r="O45" s="418"/>
      <c r="P45" s="418"/>
      <c r="Q45" s="418"/>
      <c r="R45" s="414"/>
      <c r="S45" s="414"/>
      <c r="T45" s="414"/>
      <c r="U45" s="414"/>
      <c r="V45" s="414"/>
      <c r="W45" s="414"/>
      <c r="X45" s="414"/>
      <c r="Y45" s="415"/>
      <c r="Z45" s="415"/>
      <c r="AA45" s="415"/>
      <c r="AB45" s="415"/>
      <c r="AC45" s="415"/>
      <c r="AD45" s="415"/>
      <c r="AE45" s="415"/>
      <c r="AF45" s="415"/>
      <c r="AG45" s="415" t="s">
        <v>752</v>
      </c>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row>
    <row r="46" spans="1:60" ht="12" outlineLevel="1">
      <c r="A46" s="416"/>
      <c r="B46" s="417"/>
      <c r="C46" s="436" t="s">
        <v>827</v>
      </c>
      <c r="D46" s="437"/>
      <c r="E46" s="438">
        <v>3</v>
      </c>
      <c r="F46" s="414"/>
      <c r="G46" s="414"/>
      <c r="H46" s="414"/>
      <c r="I46" s="414"/>
      <c r="J46" s="414"/>
      <c r="K46" s="414"/>
      <c r="L46" s="414"/>
      <c r="M46" s="414"/>
      <c r="N46" s="418"/>
      <c r="O46" s="418"/>
      <c r="P46" s="418"/>
      <c r="Q46" s="418"/>
      <c r="R46" s="414"/>
      <c r="S46" s="414"/>
      <c r="T46" s="414"/>
      <c r="U46" s="414"/>
      <c r="V46" s="414"/>
      <c r="W46" s="414"/>
      <c r="X46" s="414"/>
      <c r="Y46" s="415"/>
      <c r="Z46" s="415"/>
      <c r="AA46" s="415"/>
      <c r="AB46" s="415"/>
      <c r="AC46" s="415"/>
      <c r="AD46" s="415"/>
      <c r="AE46" s="415"/>
      <c r="AF46" s="415"/>
      <c r="AG46" s="415" t="s">
        <v>149</v>
      </c>
      <c r="AH46" s="415">
        <v>0</v>
      </c>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row>
    <row r="47" spans="1:60" ht="12" outlineLevel="1">
      <c r="A47" s="406">
        <v>12</v>
      </c>
      <c r="B47" s="407" t="s">
        <v>828</v>
      </c>
      <c r="C47" s="408" t="s">
        <v>829</v>
      </c>
      <c r="D47" s="409" t="s">
        <v>183</v>
      </c>
      <c r="E47" s="410">
        <v>0.036</v>
      </c>
      <c r="F47" s="411"/>
      <c r="G47" s="412">
        <f>ROUND(E47*F47,2)</f>
        <v>0</v>
      </c>
      <c r="H47" s="411"/>
      <c r="I47" s="412">
        <f>ROUND(E47*H47,2)</f>
        <v>0</v>
      </c>
      <c r="J47" s="411"/>
      <c r="K47" s="412">
        <f>ROUND(E47*J47,2)</f>
        <v>0</v>
      </c>
      <c r="L47" s="412">
        <v>21</v>
      </c>
      <c r="M47" s="412">
        <f>G47*(1+L47/100)</f>
        <v>0</v>
      </c>
      <c r="N47" s="410">
        <v>1.0211</v>
      </c>
      <c r="O47" s="410">
        <f>ROUND(E47*N47,2)</f>
        <v>0.04</v>
      </c>
      <c r="P47" s="410">
        <v>0</v>
      </c>
      <c r="Q47" s="410">
        <f>ROUND(E47*P47,2)</f>
        <v>0</v>
      </c>
      <c r="R47" s="412" t="s">
        <v>820</v>
      </c>
      <c r="S47" s="412" t="s">
        <v>748</v>
      </c>
      <c r="T47" s="413" t="s">
        <v>748</v>
      </c>
      <c r="U47" s="414">
        <v>29.292</v>
      </c>
      <c r="V47" s="414">
        <f>ROUND(E47*U47,2)</f>
        <v>1.05</v>
      </c>
      <c r="W47" s="414"/>
      <c r="X47" s="414" t="s">
        <v>781</v>
      </c>
      <c r="Y47" s="415"/>
      <c r="Z47" s="415"/>
      <c r="AA47" s="415"/>
      <c r="AB47" s="415"/>
      <c r="AC47" s="415"/>
      <c r="AD47" s="415"/>
      <c r="AE47" s="415"/>
      <c r="AF47" s="415"/>
      <c r="AG47" s="415" t="s">
        <v>782</v>
      </c>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row>
    <row r="48" spans="1:60" ht="12" outlineLevel="1">
      <c r="A48" s="416"/>
      <c r="B48" s="417"/>
      <c r="C48" s="562" t="s">
        <v>830</v>
      </c>
      <c r="D48" s="563"/>
      <c r="E48" s="563"/>
      <c r="F48" s="563"/>
      <c r="G48" s="563"/>
      <c r="H48" s="414"/>
      <c r="I48" s="414"/>
      <c r="J48" s="414"/>
      <c r="K48" s="414"/>
      <c r="L48" s="414"/>
      <c r="M48" s="414"/>
      <c r="N48" s="418"/>
      <c r="O48" s="418"/>
      <c r="P48" s="418"/>
      <c r="Q48" s="418"/>
      <c r="R48" s="414"/>
      <c r="S48" s="414"/>
      <c r="T48" s="414"/>
      <c r="U48" s="414"/>
      <c r="V48" s="414"/>
      <c r="W48" s="414"/>
      <c r="X48" s="414"/>
      <c r="Y48" s="415"/>
      <c r="Z48" s="415"/>
      <c r="AA48" s="415"/>
      <c r="AB48" s="415"/>
      <c r="AC48" s="415"/>
      <c r="AD48" s="415"/>
      <c r="AE48" s="415"/>
      <c r="AF48" s="415"/>
      <c r="AG48" s="415" t="s">
        <v>784</v>
      </c>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row>
    <row r="49" spans="1:60" ht="12" outlineLevel="1">
      <c r="A49" s="416"/>
      <c r="B49" s="417"/>
      <c r="C49" s="436" t="s">
        <v>831</v>
      </c>
      <c r="D49" s="437"/>
      <c r="E49" s="438">
        <v>0.036</v>
      </c>
      <c r="F49" s="414"/>
      <c r="G49" s="414"/>
      <c r="H49" s="414"/>
      <c r="I49" s="414"/>
      <c r="J49" s="414"/>
      <c r="K49" s="414"/>
      <c r="L49" s="414"/>
      <c r="M49" s="414"/>
      <c r="N49" s="418"/>
      <c r="O49" s="418"/>
      <c r="P49" s="418"/>
      <c r="Q49" s="418"/>
      <c r="R49" s="414"/>
      <c r="S49" s="414"/>
      <c r="T49" s="414"/>
      <c r="U49" s="414"/>
      <c r="V49" s="414"/>
      <c r="W49" s="414"/>
      <c r="X49" s="414"/>
      <c r="Y49" s="415"/>
      <c r="Z49" s="415"/>
      <c r="AA49" s="415"/>
      <c r="AB49" s="415"/>
      <c r="AC49" s="415"/>
      <c r="AD49" s="415"/>
      <c r="AE49" s="415"/>
      <c r="AF49" s="415"/>
      <c r="AG49" s="415" t="s">
        <v>149</v>
      </c>
      <c r="AH49" s="415">
        <v>5</v>
      </c>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row>
    <row r="50" spans="1:33" ht="12.75">
      <c r="A50" s="398" t="s">
        <v>743</v>
      </c>
      <c r="B50" s="399" t="s">
        <v>709</v>
      </c>
      <c r="C50" s="400" t="s">
        <v>710</v>
      </c>
      <c r="D50" s="401"/>
      <c r="E50" s="402"/>
      <c r="F50" s="403"/>
      <c r="G50" s="403">
        <f>SUMIF(AG51:AG68,"&lt;&gt;NOR",G51:G68)</f>
        <v>0</v>
      </c>
      <c r="H50" s="403"/>
      <c r="I50" s="403">
        <f>SUM(I51:I68)</f>
        <v>0</v>
      </c>
      <c r="J50" s="403"/>
      <c r="K50" s="403">
        <f>SUM(K51:K68)</f>
        <v>0</v>
      </c>
      <c r="L50" s="403"/>
      <c r="M50" s="403">
        <f>SUM(M51:M68)</f>
        <v>0</v>
      </c>
      <c r="N50" s="402"/>
      <c r="O50" s="402">
        <f>SUM(O51:O68)</f>
        <v>21.71</v>
      </c>
      <c r="P50" s="402"/>
      <c r="Q50" s="402">
        <f>SUM(Q51:Q68)</f>
        <v>0</v>
      </c>
      <c r="R50" s="403"/>
      <c r="S50" s="403"/>
      <c r="T50" s="404"/>
      <c r="U50" s="405"/>
      <c r="V50" s="405">
        <f>SUM(V51:V68)</f>
        <v>35.519999999999996</v>
      </c>
      <c r="W50" s="405"/>
      <c r="X50" s="405"/>
      <c r="AG50" s="249" t="s">
        <v>744</v>
      </c>
    </row>
    <row r="51" spans="1:60" ht="12" outlineLevel="1">
      <c r="A51" s="406">
        <v>13</v>
      </c>
      <c r="B51" s="407" t="s">
        <v>832</v>
      </c>
      <c r="C51" s="408" t="s">
        <v>833</v>
      </c>
      <c r="D51" s="409" t="s">
        <v>145</v>
      </c>
      <c r="E51" s="410">
        <v>8.40735</v>
      </c>
      <c r="F51" s="411"/>
      <c r="G51" s="412">
        <f>ROUND(E51*F51,2)</f>
        <v>0</v>
      </c>
      <c r="H51" s="411"/>
      <c r="I51" s="412">
        <f>ROUND(E51*H51,2)</f>
        <v>0</v>
      </c>
      <c r="J51" s="411"/>
      <c r="K51" s="412">
        <f>ROUND(E51*J51,2)</f>
        <v>0</v>
      </c>
      <c r="L51" s="412">
        <v>21</v>
      </c>
      <c r="M51" s="412">
        <f>G51*(1+L51/100)</f>
        <v>0</v>
      </c>
      <c r="N51" s="410">
        <v>2.525</v>
      </c>
      <c r="O51" s="410">
        <f>ROUND(E51*N51,2)</f>
        <v>21.23</v>
      </c>
      <c r="P51" s="410">
        <v>0</v>
      </c>
      <c r="Q51" s="410">
        <f>ROUND(E51*P51,2)</f>
        <v>0</v>
      </c>
      <c r="R51" s="412" t="s">
        <v>820</v>
      </c>
      <c r="S51" s="412" t="s">
        <v>748</v>
      </c>
      <c r="T51" s="413" t="s">
        <v>748</v>
      </c>
      <c r="U51" s="414">
        <v>2.32</v>
      </c>
      <c r="V51" s="414">
        <f>ROUND(E51*U51,2)</f>
        <v>19.51</v>
      </c>
      <c r="W51" s="414"/>
      <c r="X51" s="414" t="s">
        <v>781</v>
      </c>
      <c r="Y51" s="415"/>
      <c r="Z51" s="415"/>
      <c r="AA51" s="415"/>
      <c r="AB51" s="415"/>
      <c r="AC51" s="415"/>
      <c r="AD51" s="415"/>
      <c r="AE51" s="415"/>
      <c r="AF51" s="415"/>
      <c r="AG51" s="415" t="s">
        <v>782</v>
      </c>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row>
    <row r="52" spans="1:60" ht="12" outlineLevel="1">
      <c r="A52" s="416"/>
      <c r="B52" s="417"/>
      <c r="C52" s="562" t="s">
        <v>834</v>
      </c>
      <c r="D52" s="563"/>
      <c r="E52" s="563"/>
      <c r="F52" s="563"/>
      <c r="G52" s="563"/>
      <c r="H52" s="414"/>
      <c r="I52" s="414"/>
      <c r="J52" s="414"/>
      <c r="K52" s="414"/>
      <c r="L52" s="414"/>
      <c r="M52" s="414"/>
      <c r="N52" s="418"/>
      <c r="O52" s="418"/>
      <c r="P52" s="418"/>
      <c r="Q52" s="418"/>
      <c r="R52" s="414"/>
      <c r="S52" s="414"/>
      <c r="T52" s="414"/>
      <c r="U52" s="414"/>
      <c r="V52" s="414"/>
      <c r="W52" s="414"/>
      <c r="X52" s="414"/>
      <c r="Y52" s="415"/>
      <c r="Z52" s="415"/>
      <c r="AA52" s="415"/>
      <c r="AB52" s="415"/>
      <c r="AC52" s="415"/>
      <c r="AD52" s="415"/>
      <c r="AE52" s="415"/>
      <c r="AF52" s="415"/>
      <c r="AG52" s="415" t="s">
        <v>784</v>
      </c>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row>
    <row r="53" spans="1:60" ht="12" outlineLevel="1">
      <c r="A53" s="416"/>
      <c r="B53" s="417"/>
      <c r="C53" s="560"/>
      <c r="D53" s="561"/>
      <c r="E53" s="561"/>
      <c r="F53" s="561"/>
      <c r="G53" s="561"/>
      <c r="H53" s="414"/>
      <c r="I53" s="414"/>
      <c r="J53" s="414"/>
      <c r="K53" s="414"/>
      <c r="L53" s="414"/>
      <c r="M53" s="414"/>
      <c r="N53" s="418"/>
      <c r="O53" s="418"/>
      <c r="P53" s="418"/>
      <c r="Q53" s="418"/>
      <c r="R53" s="414"/>
      <c r="S53" s="414"/>
      <c r="T53" s="414"/>
      <c r="U53" s="414"/>
      <c r="V53" s="414"/>
      <c r="W53" s="414"/>
      <c r="X53" s="414"/>
      <c r="Y53" s="415"/>
      <c r="Z53" s="415"/>
      <c r="AA53" s="415"/>
      <c r="AB53" s="415"/>
      <c r="AC53" s="415"/>
      <c r="AD53" s="415"/>
      <c r="AE53" s="415"/>
      <c r="AF53" s="415"/>
      <c r="AG53" s="415" t="s">
        <v>752</v>
      </c>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row>
    <row r="54" spans="1:60" ht="12" outlineLevel="1">
      <c r="A54" s="416"/>
      <c r="B54" s="417"/>
      <c r="C54" s="560" t="s">
        <v>826</v>
      </c>
      <c r="D54" s="561"/>
      <c r="E54" s="561"/>
      <c r="F54" s="561"/>
      <c r="G54" s="561"/>
      <c r="H54" s="414"/>
      <c r="I54" s="414"/>
      <c r="J54" s="414"/>
      <c r="K54" s="414"/>
      <c r="L54" s="414"/>
      <c r="M54" s="414"/>
      <c r="N54" s="418"/>
      <c r="O54" s="418"/>
      <c r="P54" s="418"/>
      <c r="Q54" s="418"/>
      <c r="R54" s="414"/>
      <c r="S54" s="414"/>
      <c r="T54" s="414"/>
      <c r="U54" s="414"/>
      <c r="V54" s="414"/>
      <c r="W54" s="414"/>
      <c r="X54" s="414"/>
      <c r="Y54" s="415"/>
      <c r="Z54" s="415"/>
      <c r="AA54" s="415"/>
      <c r="AB54" s="415"/>
      <c r="AC54" s="415"/>
      <c r="AD54" s="415"/>
      <c r="AE54" s="415"/>
      <c r="AF54" s="415"/>
      <c r="AG54" s="415" t="s">
        <v>752</v>
      </c>
      <c r="AH54" s="415"/>
      <c r="AI54" s="415"/>
      <c r="AJ54" s="415"/>
      <c r="AK54" s="415"/>
      <c r="AL54" s="415"/>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row>
    <row r="55" spans="1:60" ht="12" outlineLevel="1">
      <c r="A55" s="416"/>
      <c r="B55" s="417"/>
      <c r="C55" s="436" t="s">
        <v>785</v>
      </c>
      <c r="D55" s="437"/>
      <c r="E55" s="438">
        <v>8.40735</v>
      </c>
      <c r="F55" s="414"/>
      <c r="G55" s="414"/>
      <c r="H55" s="414"/>
      <c r="I55" s="414"/>
      <c r="J55" s="414"/>
      <c r="K55" s="414"/>
      <c r="L55" s="414"/>
      <c r="M55" s="414"/>
      <c r="N55" s="418"/>
      <c r="O55" s="418"/>
      <c r="P55" s="418"/>
      <c r="Q55" s="418"/>
      <c r="R55" s="414"/>
      <c r="S55" s="414"/>
      <c r="T55" s="414"/>
      <c r="U55" s="414"/>
      <c r="V55" s="414"/>
      <c r="W55" s="414"/>
      <c r="X55" s="414"/>
      <c r="Y55" s="415"/>
      <c r="Z55" s="415"/>
      <c r="AA55" s="415"/>
      <c r="AB55" s="415"/>
      <c r="AC55" s="415"/>
      <c r="AD55" s="415"/>
      <c r="AE55" s="415"/>
      <c r="AF55" s="415"/>
      <c r="AG55" s="415" t="s">
        <v>149</v>
      </c>
      <c r="AH55" s="415">
        <v>0</v>
      </c>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row>
    <row r="56" spans="1:60" ht="12" outlineLevel="1">
      <c r="A56" s="406">
        <v>14</v>
      </c>
      <c r="B56" s="407" t="s">
        <v>835</v>
      </c>
      <c r="C56" s="408" t="s">
        <v>836</v>
      </c>
      <c r="D56" s="409" t="s">
        <v>145</v>
      </c>
      <c r="E56" s="410">
        <v>8.40735</v>
      </c>
      <c r="F56" s="411"/>
      <c r="G56" s="412">
        <f>ROUND(E56*F56,2)</f>
        <v>0</v>
      </c>
      <c r="H56" s="411"/>
      <c r="I56" s="412">
        <f>ROUND(E56*H56,2)</f>
        <v>0</v>
      </c>
      <c r="J56" s="411"/>
      <c r="K56" s="412">
        <f>ROUND(E56*J56,2)</f>
        <v>0</v>
      </c>
      <c r="L56" s="412">
        <v>21</v>
      </c>
      <c r="M56" s="412">
        <f>G56*(1+L56/100)</f>
        <v>0</v>
      </c>
      <c r="N56" s="410">
        <v>0</v>
      </c>
      <c r="O56" s="410">
        <f>ROUND(E56*N56,2)</f>
        <v>0</v>
      </c>
      <c r="P56" s="410">
        <v>0</v>
      </c>
      <c r="Q56" s="410">
        <f>ROUND(E56*P56,2)</f>
        <v>0</v>
      </c>
      <c r="R56" s="412" t="s">
        <v>820</v>
      </c>
      <c r="S56" s="412" t="s">
        <v>748</v>
      </c>
      <c r="T56" s="413" t="s">
        <v>748</v>
      </c>
      <c r="U56" s="414">
        <v>0.675</v>
      </c>
      <c r="V56" s="414">
        <f>ROUND(E56*U56,2)</f>
        <v>5.67</v>
      </c>
      <c r="W56" s="414"/>
      <c r="X56" s="414" t="s">
        <v>781</v>
      </c>
      <c r="Y56" s="415"/>
      <c r="Z56" s="415"/>
      <c r="AA56" s="415"/>
      <c r="AB56" s="415"/>
      <c r="AC56" s="415"/>
      <c r="AD56" s="415"/>
      <c r="AE56" s="415"/>
      <c r="AF56" s="415"/>
      <c r="AG56" s="415" t="s">
        <v>782</v>
      </c>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row>
    <row r="57" spans="1:60" ht="12" outlineLevel="1">
      <c r="A57" s="416"/>
      <c r="B57" s="417"/>
      <c r="C57" s="562" t="s">
        <v>837</v>
      </c>
      <c r="D57" s="563"/>
      <c r="E57" s="563"/>
      <c r="F57" s="563"/>
      <c r="G57" s="563"/>
      <c r="H57" s="414"/>
      <c r="I57" s="414"/>
      <c r="J57" s="414"/>
      <c r="K57" s="414"/>
      <c r="L57" s="414"/>
      <c r="M57" s="414"/>
      <c r="N57" s="418"/>
      <c r="O57" s="418"/>
      <c r="P57" s="418"/>
      <c r="Q57" s="418"/>
      <c r="R57" s="414"/>
      <c r="S57" s="414"/>
      <c r="T57" s="414"/>
      <c r="U57" s="414"/>
      <c r="V57" s="414"/>
      <c r="W57" s="414"/>
      <c r="X57" s="414"/>
      <c r="Y57" s="415"/>
      <c r="Z57" s="415"/>
      <c r="AA57" s="415"/>
      <c r="AB57" s="415"/>
      <c r="AC57" s="415"/>
      <c r="AD57" s="415"/>
      <c r="AE57" s="415"/>
      <c r="AF57" s="415"/>
      <c r="AG57" s="415" t="s">
        <v>784</v>
      </c>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row>
    <row r="58" spans="1:60" ht="12" outlineLevel="1">
      <c r="A58" s="416"/>
      <c r="B58" s="417"/>
      <c r="C58" s="436" t="s">
        <v>838</v>
      </c>
      <c r="D58" s="437"/>
      <c r="E58" s="438">
        <v>8.40735</v>
      </c>
      <c r="F58" s="414"/>
      <c r="G58" s="414"/>
      <c r="H58" s="414"/>
      <c r="I58" s="414"/>
      <c r="J58" s="414"/>
      <c r="K58" s="414"/>
      <c r="L58" s="414"/>
      <c r="M58" s="414"/>
      <c r="N58" s="418"/>
      <c r="O58" s="418"/>
      <c r="P58" s="418"/>
      <c r="Q58" s="418"/>
      <c r="R58" s="414"/>
      <c r="S58" s="414"/>
      <c r="T58" s="414"/>
      <c r="U58" s="414"/>
      <c r="V58" s="414"/>
      <c r="W58" s="414"/>
      <c r="X58" s="414"/>
      <c r="Y58" s="415"/>
      <c r="Z58" s="415"/>
      <c r="AA58" s="415"/>
      <c r="AB58" s="415"/>
      <c r="AC58" s="415"/>
      <c r="AD58" s="415"/>
      <c r="AE58" s="415"/>
      <c r="AF58" s="415"/>
      <c r="AG58" s="415" t="s">
        <v>149</v>
      </c>
      <c r="AH58" s="415">
        <v>5</v>
      </c>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row>
    <row r="59" spans="1:60" ht="12" outlineLevel="1">
      <c r="A59" s="406">
        <v>15</v>
      </c>
      <c r="B59" s="407" t="s">
        <v>839</v>
      </c>
      <c r="C59" s="408" t="s">
        <v>840</v>
      </c>
      <c r="D59" s="409" t="s">
        <v>145</v>
      </c>
      <c r="E59" s="410">
        <v>16.8147</v>
      </c>
      <c r="F59" s="411"/>
      <c r="G59" s="412">
        <f>ROUND(E59*F59,2)</f>
        <v>0</v>
      </c>
      <c r="H59" s="411"/>
      <c r="I59" s="412">
        <f>ROUND(E59*H59,2)</f>
        <v>0</v>
      </c>
      <c r="J59" s="411"/>
      <c r="K59" s="412">
        <f>ROUND(E59*J59,2)</f>
        <v>0</v>
      </c>
      <c r="L59" s="412">
        <v>21</v>
      </c>
      <c r="M59" s="412">
        <f>G59*(1+L59/100)</f>
        <v>0</v>
      </c>
      <c r="N59" s="410">
        <v>0</v>
      </c>
      <c r="O59" s="410">
        <f>ROUND(E59*N59,2)</f>
        <v>0</v>
      </c>
      <c r="P59" s="410">
        <v>0</v>
      </c>
      <c r="Q59" s="410">
        <f>ROUND(E59*P59,2)</f>
        <v>0</v>
      </c>
      <c r="R59" s="412" t="s">
        <v>820</v>
      </c>
      <c r="S59" s="412" t="s">
        <v>748</v>
      </c>
      <c r="T59" s="413" t="s">
        <v>748</v>
      </c>
      <c r="U59" s="414">
        <v>0.205</v>
      </c>
      <c r="V59" s="414">
        <f>ROUND(E59*U59,2)</f>
        <v>3.45</v>
      </c>
      <c r="W59" s="414"/>
      <c r="X59" s="414" t="s">
        <v>781</v>
      </c>
      <c r="Y59" s="415"/>
      <c r="Z59" s="415"/>
      <c r="AA59" s="415"/>
      <c r="AB59" s="415"/>
      <c r="AC59" s="415"/>
      <c r="AD59" s="415"/>
      <c r="AE59" s="415"/>
      <c r="AF59" s="415"/>
      <c r="AG59" s="415" t="s">
        <v>782</v>
      </c>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row>
    <row r="60" spans="1:60" ht="12" outlineLevel="1">
      <c r="A60" s="416"/>
      <c r="B60" s="417"/>
      <c r="C60" s="562" t="s">
        <v>841</v>
      </c>
      <c r="D60" s="563"/>
      <c r="E60" s="563"/>
      <c r="F60" s="563"/>
      <c r="G60" s="563"/>
      <c r="H60" s="414"/>
      <c r="I60" s="414"/>
      <c r="J60" s="414"/>
      <c r="K60" s="414"/>
      <c r="L60" s="414"/>
      <c r="M60" s="414"/>
      <c r="N60" s="418"/>
      <c r="O60" s="418"/>
      <c r="P60" s="418"/>
      <c r="Q60" s="418"/>
      <c r="R60" s="414"/>
      <c r="S60" s="414"/>
      <c r="T60" s="414"/>
      <c r="U60" s="414"/>
      <c r="V60" s="414"/>
      <c r="W60" s="414"/>
      <c r="X60" s="414"/>
      <c r="Y60" s="415"/>
      <c r="Z60" s="415"/>
      <c r="AA60" s="415"/>
      <c r="AB60" s="415"/>
      <c r="AC60" s="415"/>
      <c r="AD60" s="415"/>
      <c r="AE60" s="415"/>
      <c r="AF60" s="415"/>
      <c r="AG60" s="415" t="s">
        <v>784</v>
      </c>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row>
    <row r="61" spans="1:60" ht="12" outlineLevel="1">
      <c r="A61" s="416"/>
      <c r="B61" s="417"/>
      <c r="C61" s="436" t="s">
        <v>842</v>
      </c>
      <c r="D61" s="437"/>
      <c r="E61" s="438">
        <v>16.8147</v>
      </c>
      <c r="F61" s="414"/>
      <c r="G61" s="414"/>
      <c r="H61" s="414"/>
      <c r="I61" s="414"/>
      <c r="J61" s="414"/>
      <c r="K61" s="414"/>
      <c r="L61" s="414"/>
      <c r="M61" s="414"/>
      <c r="N61" s="418"/>
      <c r="O61" s="418"/>
      <c r="P61" s="418"/>
      <c r="Q61" s="418"/>
      <c r="R61" s="414"/>
      <c r="S61" s="414"/>
      <c r="T61" s="414"/>
      <c r="U61" s="414"/>
      <c r="V61" s="414"/>
      <c r="W61" s="414"/>
      <c r="X61" s="414"/>
      <c r="Y61" s="415"/>
      <c r="Z61" s="415"/>
      <c r="AA61" s="415"/>
      <c r="AB61" s="415"/>
      <c r="AC61" s="415"/>
      <c r="AD61" s="415"/>
      <c r="AE61" s="415"/>
      <c r="AF61" s="415"/>
      <c r="AG61" s="415" t="s">
        <v>149</v>
      </c>
      <c r="AH61" s="415">
        <v>5</v>
      </c>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row>
    <row r="62" spans="1:60" ht="22.5" outlineLevel="1">
      <c r="A62" s="406">
        <v>16</v>
      </c>
      <c r="B62" s="407" t="s">
        <v>843</v>
      </c>
      <c r="C62" s="408" t="s">
        <v>844</v>
      </c>
      <c r="D62" s="409" t="s">
        <v>183</v>
      </c>
      <c r="E62" s="410">
        <v>0.45232</v>
      </c>
      <c r="F62" s="411"/>
      <c r="G62" s="412">
        <f>ROUND(E62*F62,2)</f>
        <v>0</v>
      </c>
      <c r="H62" s="411"/>
      <c r="I62" s="412">
        <f>ROUND(E62*H62,2)</f>
        <v>0</v>
      </c>
      <c r="J62" s="411"/>
      <c r="K62" s="412">
        <f>ROUND(E62*J62,2)</f>
        <v>0</v>
      </c>
      <c r="L62" s="412">
        <v>21</v>
      </c>
      <c r="M62" s="412">
        <f>G62*(1+L62/100)</f>
        <v>0</v>
      </c>
      <c r="N62" s="410">
        <v>1.06625</v>
      </c>
      <c r="O62" s="410">
        <f>ROUND(E62*N62,2)</f>
        <v>0.48</v>
      </c>
      <c r="P62" s="410">
        <v>0</v>
      </c>
      <c r="Q62" s="410">
        <f>ROUND(E62*P62,2)</f>
        <v>0</v>
      </c>
      <c r="R62" s="412" t="s">
        <v>820</v>
      </c>
      <c r="S62" s="412" t="s">
        <v>748</v>
      </c>
      <c r="T62" s="413" t="s">
        <v>748</v>
      </c>
      <c r="U62" s="414">
        <v>15.231</v>
      </c>
      <c r="V62" s="414">
        <f>ROUND(E62*U62,2)</f>
        <v>6.89</v>
      </c>
      <c r="W62" s="414"/>
      <c r="X62" s="414" t="s">
        <v>781</v>
      </c>
      <c r="Y62" s="415"/>
      <c r="Z62" s="415"/>
      <c r="AA62" s="415"/>
      <c r="AB62" s="415"/>
      <c r="AC62" s="415"/>
      <c r="AD62" s="415"/>
      <c r="AE62" s="415"/>
      <c r="AF62" s="415"/>
      <c r="AG62" s="415" t="s">
        <v>782</v>
      </c>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row>
    <row r="63" spans="1:60" ht="12" outlineLevel="1">
      <c r="A63" s="416"/>
      <c r="B63" s="417"/>
      <c r="C63" s="562" t="s">
        <v>830</v>
      </c>
      <c r="D63" s="563"/>
      <c r="E63" s="563"/>
      <c r="F63" s="563"/>
      <c r="G63" s="563"/>
      <c r="H63" s="414"/>
      <c r="I63" s="414"/>
      <c r="J63" s="414"/>
      <c r="K63" s="414"/>
      <c r="L63" s="414"/>
      <c r="M63" s="414"/>
      <c r="N63" s="418"/>
      <c r="O63" s="418"/>
      <c r="P63" s="418"/>
      <c r="Q63" s="418"/>
      <c r="R63" s="414"/>
      <c r="S63" s="414"/>
      <c r="T63" s="414"/>
      <c r="U63" s="414"/>
      <c r="V63" s="414"/>
      <c r="W63" s="414"/>
      <c r="X63" s="414"/>
      <c r="Y63" s="415"/>
      <c r="Z63" s="415"/>
      <c r="AA63" s="415"/>
      <c r="AB63" s="415"/>
      <c r="AC63" s="415"/>
      <c r="AD63" s="415"/>
      <c r="AE63" s="415"/>
      <c r="AF63" s="415"/>
      <c r="AG63" s="415" t="s">
        <v>784</v>
      </c>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row>
    <row r="64" spans="1:60" ht="12" outlineLevel="1">
      <c r="A64" s="416"/>
      <c r="B64" s="417"/>
      <c r="C64" s="436" t="s">
        <v>845</v>
      </c>
      <c r="D64" s="437"/>
      <c r="E64" s="438">
        <v>0.45232</v>
      </c>
      <c r="F64" s="414"/>
      <c r="G64" s="414"/>
      <c r="H64" s="414"/>
      <c r="I64" s="414"/>
      <c r="J64" s="414"/>
      <c r="K64" s="414"/>
      <c r="L64" s="414"/>
      <c r="M64" s="414"/>
      <c r="N64" s="418"/>
      <c r="O64" s="418"/>
      <c r="P64" s="418"/>
      <c r="Q64" s="418"/>
      <c r="R64" s="414"/>
      <c r="S64" s="414"/>
      <c r="T64" s="414"/>
      <c r="U64" s="414"/>
      <c r="V64" s="414"/>
      <c r="W64" s="414"/>
      <c r="X64" s="414"/>
      <c r="Y64" s="415"/>
      <c r="Z64" s="415"/>
      <c r="AA64" s="415"/>
      <c r="AB64" s="415"/>
      <c r="AC64" s="415"/>
      <c r="AD64" s="415"/>
      <c r="AE64" s="415"/>
      <c r="AF64" s="415"/>
      <c r="AG64" s="415" t="s">
        <v>149</v>
      </c>
      <c r="AH64" s="415">
        <v>0</v>
      </c>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row>
    <row r="65" spans="1:60" ht="12" outlineLevel="1">
      <c r="A65" s="406">
        <v>17</v>
      </c>
      <c r="B65" s="407" t="s">
        <v>846</v>
      </c>
      <c r="C65" s="408" t="s">
        <v>847</v>
      </c>
      <c r="D65" s="409" t="s">
        <v>145</v>
      </c>
      <c r="E65" s="410">
        <v>4.20368</v>
      </c>
      <c r="F65" s="411"/>
      <c r="G65" s="412">
        <f>ROUND(E65*F65,2)</f>
        <v>0</v>
      </c>
      <c r="H65" s="411"/>
      <c r="I65" s="412">
        <f>ROUND(E65*H65,2)</f>
        <v>0</v>
      </c>
      <c r="J65" s="411"/>
      <c r="K65" s="412">
        <f>ROUND(E65*J65,2)</f>
        <v>0</v>
      </c>
      <c r="L65" s="412">
        <v>21</v>
      </c>
      <c r="M65" s="412">
        <f>G65*(1+L65/100)</f>
        <v>0</v>
      </c>
      <c r="N65" s="410">
        <v>0</v>
      </c>
      <c r="O65" s="410">
        <f>ROUND(E65*N65,2)</f>
        <v>0</v>
      </c>
      <c r="P65" s="410">
        <v>0</v>
      </c>
      <c r="Q65" s="410">
        <f>ROUND(E65*P65,2)</f>
        <v>0</v>
      </c>
      <c r="R65" s="412"/>
      <c r="S65" s="412" t="s">
        <v>848</v>
      </c>
      <c r="T65" s="413" t="s">
        <v>749</v>
      </c>
      <c r="U65" s="414">
        <v>0</v>
      </c>
      <c r="V65" s="414">
        <f>ROUND(E65*U65,2)</f>
        <v>0</v>
      </c>
      <c r="W65" s="414"/>
      <c r="X65" s="414" t="s">
        <v>781</v>
      </c>
      <c r="Y65" s="415"/>
      <c r="Z65" s="415"/>
      <c r="AA65" s="415"/>
      <c r="AB65" s="415"/>
      <c r="AC65" s="415"/>
      <c r="AD65" s="415"/>
      <c r="AE65" s="415"/>
      <c r="AF65" s="415"/>
      <c r="AG65" s="415" t="s">
        <v>782</v>
      </c>
      <c r="AH65" s="415"/>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row>
    <row r="66" spans="1:60" ht="12" outlineLevel="1">
      <c r="A66" s="416"/>
      <c r="B66" s="417"/>
      <c r="C66" s="436" t="s">
        <v>849</v>
      </c>
      <c r="D66" s="437"/>
      <c r="E66" s="438">
        <v>4.20368</v>
      </c>
      <c r="F66" s="414"/>
      <c r="G66" s="414"/>
      <c r="H66" s="414"/>
      <c r="I66" s="414"/>
      <c r="J66" s="414"/>
      <c r="K66" s="414"/>
      <c r="L66" s="414"/>
      <c r="M66" s="414"/>
      <c r="N66" s="418"/>
      <c r="O66" s="418"/>
      <c r="P66" s="418"/>
      <c r="Q66" s="418"/>
      <c r="R66" s="414"/>
      <c r="S66" s="414"/>
      <c r="T66" s="414"/>
      <c r="U66" s="414"/>
      <c r="V66" s="414"/>
      <c r="W66" s="414"/>
      <c r="X66" s="414"/>
      <c r="Y66" s="415"/>
      <c r="Z66" s="415"/>
      <c r="AA66" s="415"/>
      <c r="AB66" s="415"/>
      <c r="AC66" s="415"/>
      <c r="AD66" s="415"/>
      <c r="AE66" s="415"/>
      <c r="AF66" s="415"/>
      <c r="AG66" s="415" t="s">
        <v>149</v>
      </c>
      <c r="AH66" s="415">
        <v>0</v>
      </c>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row>
    <row r="67" spans="1:60" ht="12" outlineLevel="1">
      <c r="A67" s="406">
        <v>18</v>
      </c>
      <c r="B67" s="407" t="s">
        <v>850</v>
      </c>
      <c r="C67" s="408" t="s">
        <v>866</v>
      </c>
      <c r="D67" s="409" t="s">
        <v>200</v>
      </c>
      <c r="E67" s="410">
        <v>33.6294</v>
      </c>
      <c r="F67" s="411"/>
      <c r="G67" s="412">
        <f>ROUND(E67*F67,2)</f>
        <v>0</v>
      </c>
      <c r="H67" s="411"/>
      <c r="I67" s="412">
        <f>ROUND(E67*H67,2)</f>
        <v>0</v>
      </c>
      <c r="J67" s="411"/>
      <c r="K67" s="412">
        <f>ROUND(E67*J67,2)</f>
        <v>0</v>
      </c>
      <c r="L67" s="412">
        <v>21</v>
      </c>
      <c r="M67" s="412">
        <f>G67*(1+L67/100)</f>
        <v>0</v>
      </c>
      <c r="N67" s="410">
        <v>0</v>
      </c>
      <c r="O67" s="410">
        <f>ROUND(E67*N67,2)</f>
        <v>0</v>
      </c>
      <c r="P67" s="410">
        <v>0</v>
      </c>
      <c r="Q67" s="410">
        <f>ROUND(E67*P67,2)</f>
        <v>0</v>
      </c>
      <c r="R67" s="412"/>
      <c r="S67" s="412" t="s">
        <v>848</v>
      </c>
      <c r="T67" s="413" t="s">
        <v>749</v>
      </c>
      <c r="U67" s="414">
        <v>0</v>
      </c>
      <c r="V67" s="414">
        <f>ROUND(E67*U67,2)</f>
        <v>0</v>
      </c>
      <c r="W67" s="414"/>
      <c r="X67" s="414" t="s">
        <v>781</v>
      </c>
      <c r="Y67" s="415"/>
      <c r="Z67" s="415"/>
      <c r="AA67" s="415"/>
      <c r="AB67" s="415"/>
      <c r="AC67" s="415"/>
      <c r="AD67" s="415"/>
      <c r="AE67" s="415"/>
      <c r="AF67" s="415"/>
      <c r="AG67" s="415" t="s">
        <v>782</v>
      </c>
      <c r="AH67" s="415"/>
      <c r="AI67" s="415"/>
      <c r="AJ67" s="415"/>
      <c r="AK67" s="415"/>
      <c r="AL67" s="415"/>
      <c r="AM67" s="415"/>
      <c r="AN67" s="415"/>
      <c r="AO67" s="415"/>
      <c r="AP67" s="415"/>
      <c r="AQ67" s="415"/>
      <c r="AR67" s="415"/>
      <c r="AS67" s="415"/>
      <c r="AT67" s="415"/>
      <c r="AU67" s="415"/>
      <c r="AV67" s="415"/>
      <c r="AW67" s="415"/>
      <c r="AX67" s="415"/>
      <c r="AY67" s="415"/>
      <c r="AZ67" s="415"/>
      <c r="BA67" s="415"/>
      <c r="BB67" s="415"/>
      <c r="BC67" s="415"/>
      <c r="BD67" s="415"/>
      <c r="BE67" s="415"/>
      <c r="BF67" s="415"/>
      <c r="BG67" s="415"/>
      <c r="BH67" s="415"/>
    </row>
    <row r="68" spans="1:60" ht="12" outlineLevel="1">
      <c r="A68" s="416"/>
      <c r="B68" s="417"/>
      <c r="C68" s="436" t="s">
        <v>811</v>
      </c>
      <c r="D68" s="437"/>
      <c r="E68" s="438">
        <v>33.6294</v>
      </c>
      <c r="F68" s="414"/>
      <c r="G68" s="414"/>
      <c r="H68" s="414"/>
      <c r="I68" s="414"/>
      <c r="J68" s="414"/>
      <c r="K68" s="414"/>
      <c r="L68" s="414"/>
      <c r="M68" s="414"/>
      <c r="N68" s="418"/>
      <c r="O68" s="418"/>
      <c r="P68" s="418"/>
      <c r="Q68" s="418"/>
      <c r="R68" s="414"/>
      <c r="S68" s="414"/>
      <c r="T68" s="414"/>
      <c r="U68" s="414"/>
      <c r="V68" s="414"/>
      <c r="W68" s="414"/>
      <c r="X68" s="414"/>
      <c r="Y68" s="415"/>
      <c r="Z68" s="415"/>
      <c r="AA68" s="415"/>
      <c r="AB68" s="415"/>
      <c r="AC68" s="415"/>
      <c r="AD68" s="415"/>
      <c r="AE68" s="415"/>
      <c r="AF68" s="415"/>
      <c r="AG68" s="415" t="s">
        <v>149</v>
      </c>
      <c r="AH68" s="415">
        <v>0</v>
      </c>
      <c r="AI68" s="415"/>
      <c r="AJ68" s="415"/>
      <c r="AK68" s="415"/>
      <c r="AL68" s="415"/>
      <c r="AM68" s="415"/>
      <c r="AN68" s="415"/>
      <c r="AO68" s="415"/>
      <c r="AP68" s="415"/>
      <c r="AQ68" s="415"/>
      <c r="AR68" s="415"/>
      <c r="AS68" s="415"/>
      <c r="AT68" s="415"/>
      <c r="AU68" s="415"/>
      <c r="AV68" s="415"/>
      <c r="AW68" s="415"/>
      <c r="AX68" s="415"/>
      <c r="AY68" s="415"/>
      <c r="AZ68" s="415"/>
      <c r="BA68" s="415"/>
      <c r="BB68" s="415"/>
      <c r="BC68" s="415"/>
      <c r="BD68" s="415"/>
      <c r="BE68" s="415"/>
      <c r="BF68" s="415"/>
      <c r="BG68" s="415"/>
      <c r="BH68" s="415"/>
    </row>
    <row r="69" spans="1:33" ht="12.75">
      <c r="A69" s="398" t="s">
        <v>743</v>
      </c>
      <c r="B69" s="399" t="s">
        <v>711</v>
      </c>
      <c r="C69" s="400" t="s">
        <v>712</v>
      </c>
      <c r="D69" s="401"/>
      <c r="E69" s="402"/>
      <c r="F69" s="403"/>
      <c r="G69" s="403">
        <f>SUMIF(AG70:AG73,"&lt;&gt;NOR",G70:G73)</f>
        <v>0</v>
      </c>
      <c r="H69" s="403"/>
      <c r="I69" s="403">
        <f>SUM(I70:I73)</f>
        <v>0</v>
      </c>
      <c r="J69" s="403"/>
      <c r="K69" s="403">
        <f>SUM(K70:K73)</f>
        <v>0</v>
      </c>
      <c r="L69" s="403"/>
      <c r="M69" s="403">
        <f>SUM(M70:M73)</f>
        <v>0</v>
      </c>
      <c r="N69" s="402"/>
      <c r="O69" s="402">
        <f>SUM(O70:O73)</f>
        <v>0</v>
      </c>
      <c r="P69" s="402"/>
      <c r="Q69" s="402">
        <f>SUM(Q70:Q73)</f>
        <v>0</v>
      </c>
      <c r="R69" s="403"/>
      <c r="S69" s="403"/>
      <c r="T69" s="404"/>
      <c r="U69" s="405"/>
      <c r="V69" s="405">
        <f>SUM(V70:V73)</f>
        <v>2.54</v>
      </c>
      <c r="W69" s="405"/>
      <c r="X69" s="405"/>
      <c r="AG69" s="249" t="s">
        <v>744</v>
      </c>
    </row>
    <row r="70" spans="1:60" ht="12" outlineLevel="1">
      <c r="A70" s="406">
        <v>19</v>
      </c>
      <c r="B70" s="407" t="s">
        <v>851</v>
      </c>
      <c r="C70" s="408" t="s">
        <v>852</v>
      </c>
      <c r="D70" s="409" t="s">
        <v>183</v>
      </c>
      <c r="E70" s="410">
        <v>31.7474</v>
      </c>
      <c r="F70" s="411"/>
      <c r="G70" s="412">
        <f>ROUND(E70*F70,2)</f>
        <v>0</v>
      </c>
      <c r="H70" s="411"/>
      <c r="I70" s="412">
        <f>ROUND(E70*H70,2)</f>
        <v>0</v>
      </c>
      <c r="J70" s="411"/>
      <c r="K70" s="412">
        <f>ROUND(E70*J70,2)</f>
        <v>0</v>
      </c>
      <c r="L70" s="412">
        <v>21</v>
      </c>
      <c r="M70" s="412">
        <f>G70*(1+L70/100)</f>
        <v>0</v>
      </c>
      <c r="N70" s="410">
        <v>0</v>
      </c>
      <c r="O70" s="410">
        <f>ROUND(E70*N70,2)</f>
        <v>0</v>
      </c>
      <c r="P70" s="410">
        <v>0</v>
      </c>
      <c r="Q70" s="410">
        <f>ROUND(E70*P70,2)</f>
        <v>0</v>
      </c>
      <c r="R70" s="412"/>
      <c r="S70" s="412" t="s">
        <v>848</v>
      </c>
      <c r="T70" s="413" t="s">
        <v>748</v>
      </c>
      <c r="U70" s="414">
        <v>0.08</v>
      </c>
      <c r="V70" s="414">
        <f>ROUND(E70*U70,2)</f>
        <v>2.54</v>
      </c>
      <c r="W70" s="414"/>
      <c r="X70" s="414" t="s">
        <v>261</v>
      </c>
      <c r="Y70" s="415"/>
      <c r="Z70" s="415"/>
      <c r="AA70" s="415"/>
      <c r="AB70" s="415"/>
      <c r="AC70" s="415"/>
      <c r="AD70" s="415"/>
      <c r="AE70" s="415"/>
      <c r="AF70" s="415"/>
      <c r="AG70" s="415" t="s">
        <v>853</v>
      </c>
      <c r="AH70" s="415"/>
      <c r="AI70" s="415"/>
      <c r="AJ70" s="415"/>
      <c r="AK70" s="415"/>
      <c r="AL70" s="415"/>
      <c r="AM70" s="415"/>
      <c r="AN70" s="415"/>
      <c r="AO70" s="415"/>
      <c r="AP70" s="415"/>
      <c r="AQ70" s="415"/>
      <c r="AR70" s="415"/>
      <c r="AS70" s="415"/>
      <c r="AT70" s="415"/>
      <c r="AU70" s="415"/>
      <c r="AV70" s="415"/>
      <c r="AW70" s="415"/>
      <c r="AX70" s="415"/>
      <c r="AY70" s="415"/>
      <c r="AZ70" s="415"/>
      <c r="BA70" s="415"/>
      <c r="BB70" s="415"/>
      <c r="BC70" s="415"/>
      <c r="BD70" s="415"/>
      <c r="BE70" s="415"/>
      <c r="BF70" s="415"/>
      <c r="BG70" s="415"/>
      <c r="BH70" s="415"/>
    </row>
    <row r="71" spans="1:60" ht="12" outlineLevel="1">
      <c r="A71" s="416"/>
      <c r="B71" s="417"/>
      <c r="C71" s="436" t="s">
        <v>854</v>
      </c>
      <c r="D71" s="437"/>
      <c r="E71" s="438"/>
      <c r="F71" s="414"/>
      <c r="G71" s="414"/>
      <c r="H71" s="414"/>
      <c r="I71" s="414"/>
      <c r="J71" s="414"/>
      <c r="K71" s="414"/>
      <c r="L71" s="414"/>
      <c r="M71" s="414"/>
      <c r="N71" s="418"/>
      <c r="O71" s="418"/>
      <c r="P71" s="418"/>
      <c r="Q71" s="418"/>
      <c r="R71" s="414"/>
      <c r="S71" s="414"/>
      <c r="T71" s="414"/>
      <c r="U71" s="414"/>
      <c r="V71" s="414"/>
      <c r="W71" s="414"/>
      <c r="X71" s="414"/>
      <c r="Y71" s="415"/>
      <c r="Z71" s="415"/>
      <c r="AA71" s="415"/>
      <c r="AB71" s="415"/>
      <c r="AC71" s="415"/>
      <c r="AD71" s="415"/>
      <c r="AE71" s="415"/>
      <c r="AF71" s="415"/>
      <c r="AG71" s="415" t="s">
        <v>149</v>
      </c>
      <c r="AH71" s="415">
        <v>0</v>
      </c>
      <c r="AI71" s="415"/>
      <c r="AJ71" s="415"/>
      <c r="AK71" s="415"/>
      <c r="AL71" s="415"/>
      <c r="AM71" s="415"/>
      <c r="AN71" s="415"/>
      <c r="AO71" s="415"/>
      <c r="AP71" s="415"/>
      <c r="AQ71" s="415"/>
      <c r="AR71" s="415"/>
      <c r="AS71" s="415"/>
      <c r="AT71" s="415"/>
      <c r="AU71" s="415"/>
      <c r="AV71" s="415"/>
      <c r="AW71" s="415"/>
      <c r="AX71" s="415"/>
      <c r="AY71" s="415"/>
      <c r="AZ71" s="415"/>
      <c r="BA71" s="415"/>
      <c r="BB71" s="415"/>
      <c r="BC71" s="415"/>
      <c r="BD71" s="415"/>
      <c r="BE71" s="415"/>
      <c r="BF71" s="415"/>
      <c r="BG71" s="415"/>
      <c r="BH71" s="415"/>
    </row>
    <row r="72" spans="1:60" ht="12" outlineLevel="1">
      <c r="A72" s="416"/>
      <c r="B72" s="417"/>
      <c r="C72" s="436" t="s">
        <v>855</v>
      </c>
      <c r="D72" s="437"/>
      <c r="E72" s="438"/>
      <c r="F72" s="414"/>
      <c r="G72" s="414"/>
      <c r="H72" s="414"/>
      <c r="I72" s="414"/>
      <c r="J72" s="414"/>
      <c r="K72" s="414"/>
      <c r="L72" s="414"/>
      <c r="M72" s="414"/>
      <c r="N72" s="418"/>
      <c r="O72" s="418"/>
      <c r="P72" s="418"/>
      <c r="Q72" s="418"/>
      <c r="R72" s="414"/>
      <c r="S72" s="414"/>
      <c r="T72" s="414"/>
      <c r="U72" s="414"/>
      <c r="V72" s="414"/>
      <c r="W72" s="414"/>
      <c r="X72" s="414"/>
      <c r="Y72" s="415"/>
      <c r="Z72" s="415"/>
      <c r="AA72" s="415"/>
      <c r="AB72" s="415"/>
      <c r="AC72" s="415"/>
      <c r="AD72" s="415"/>
      <c r="AE72" s="415"/>
      <c r="AF72" s="415"/>
      <c r="AG72" s="415" t="s">
        <v>149</v>
      </c>
      <c r="AH72" s="415">
        <v>0</v>
      </c>
      <c r="AI72" s="415"/>
      <c r="AJ72" s="415"/>
      <c r="AK72" s="415"/>
      <c r="AL72" s="415"/>
      <c r="AM72" s="415"/>
      <c r="AN72" s="415"/>
      <c r="AO72" s="415"/>
      <c r="AP72" s="415"/>
      <c r="AQ72" s="415"/>
      <c r="AR72" s="415"/>
      <c r="AS72" s="415"/>
      <c r="AT72" s="415"/>
      <c r="AU72" s="415"/>
      <c r="AV72" s="415"/>
      <c r="AW72" s="415"/>
      <c r="AX72" s="415"/>
      <c r="AY72" s="415"/>
      <c r="AZ72" s="415"/>
      <c r="BA72" s="415"/>
      <c r="BB72" s="415"/>
      <c r="BC72" s="415"/>
      <c r="BD72" s="415"/>
      <c r="BE72" s="415"/>
      <c r="BF72" s="415"/>
      <c r="BG72" s="415"/>
      <c r="BH72" s="415"/>
    </row>
    <row r="73" spans="1:60" ht="12" outlineLevel="1">
      <c r="A73" s="416"/>
      <c r="B73" s="417"/>
      <c r="C73" s="436" t="s">
        <v>856</v>
      </c>
      <c r="D73" s="437"/>
      <c r="E73" s="438">
        <v>31.7474</v>
      </c>
      <c r="F73" s="414"/>
      <c r="G73" s="414"/>
      <c r="H73" s="414"/>
      <c r="I73" s="414"/>
      <c r="J73" s="414"/>
      <c r="K73" s="414"/>
      <c r="L73" s="414"/>
      <c r="M73" s="414"/>
      <c r="N73" s="418"/>
      <c r="O73" s="418"/>
      <c r="P73" s="418"/>
      <c r="Q73" s="418"/>
      <c r="R73" s="414"/>
      <c r="S73" s="414"/>
      <c r="T73" s="414"/>
      <c r="U73" s="414"/>
      <c r="V73" s="414"/>
      <c r="W73" s="414"/>
      <c r="X73" s="414"/>
      <c r="Y73" s="415"/>
      <c r="Z73" s="415"/>
      <c r="AA73" s="415"/>
      <c r="AB73" s="415"/>
      <c r="AC73" s="415"/>
      <c r="AD73" s="415"/>
      <c r="AE73" s="415"/>
      <c r="AF73" s="415"/>
      <c r="AG73" s="415" t="s">
        <v>149</v>
      </c>
      <c r="AH73" s="415">
        <v>0</v>
      </c>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row>
    <row r="74" spans="1:33" ht="12.75">
      <c r="A74" s="398" t="s">
        <v>743</v>
      </c>
      <c r="B74" s="399" t="s">
        <v>713</v>
      </c>
      <c r="C74" s="400" t="s">
        <v>714</v>
      </c>
      <c r="D74" s="401"/>
      <c r="E74" s="402"/>
      <c r="F74" s="403"/>
      <c r="G74" s="403">
        <f>SUMIF(AG75:AG82,"&lt;&gt;NOR",G75:G82)</f>
        <v>0</v>
      </c>
      <c r="H74" s="403"/>
      <c r="I74" s="403">
        <f>SUM(I75:I82)</f>
        <v>0</v>
      </c>
      <c r="J74" s="403"/>
      <c r="K74" s="403">
        <f>SUM(K75:K82)</f>
        <v>0</v>
      </c>
      <c r="L74" s="403"/>
      <c r="M74" s="403">
        <f>SUM(M75:M82)</f>
        <v>0</v>
      </c>
      <c r="N74" s="402"/>
      <c r="O74" s="402">
        <f>SUM(O75:O82)</f>
        <v>0</v>
      </c>
      <c r="P74" s="402"/>
      <c r="Q74" s="402">
        <f>SUM(Q75:Q82)</f>
        <v>0</v>
      </c>
      <c r="R74" s="403"/>
      <c r="S74" s="403"/>
      <c r="T74" s="404"/>
      <c r="U74" s="405"/>
      <c r="V74" s="405">
        <f>SUM(V75:V82)</f>
        <v>0</v>
      </c>
      <c r="W74" s="405"/>
      <c r="X74" s="405"/>
      <c r="AG74" s="249" t="s">
        <v>744</v>
      </c>
    </row>
    <row r="75" spans="1:60" ht="22.5" outlineLevel="1">
      <c r="A75" s="406">
        <v>20</v>
      </c>
      <c r="B75" s="407" t="s">
        <v>857</v>
      </c>
      <c r="C75" s="408" t="s">
        <v>858</v>
      </c>
      <c r="D75" s="409" t="s">
        <v>396</v>
      </c>
      <c r="E75" s="410">
        <v>1</v>
      </c>
      <c r="F75" s="411"/>
      <c r="G75" s="412">
        <f>ROUND(E75*F75,2)</f>
        <v>0</v>
      </c>
      <c r="H75" s="411"/>
      <c r="I75" s="412">
        <f>ROUND(E75*H75,2)</f>
        <v>0</v>
      </c>
      <c r="J75" s="411"/>
      <c r="K75" s="412">
        <f>ROUND(E75*J75,2)</f>
        <v>0</v>
      </c>
      <c r="L75" s="412">
        <v>21</v>
      </c>
      <c r="M75" s="412">
        <f>G75*(1+L75/100)</f>
        <v>0</v>
      </c>
      <c r="N75" s="410">
        <v>0</v>
      </c>
      <c r="O75" s="410">
        <f>ROUND(E75*N75,2)</f>
        <v>0</v>
      </c>
      <c r="P75" s="410">
        <v>0</v>
      </c>
      <c r="Q75" s="410">
        <f>ROUND(E75*P75,2)</f>
        <v>0</v>
      </c>
      <c r="R75" s="412"/>
      <c r="S75" s="412" t="s">
        <v>848</v>
      </c>
      <c r="T75" s="413" t="s">
        <v>749</v>
      </c>
      <c r="U75" s="414">
        <v>0</v>
      </c>
      <c r="V75" s="414">
        <f>ROUND(E75*U75,2)</f>
        <v>0</v>
      </c>
      <c r="W75" s="414"/>
      <c r="X75" s="414" t="s">
        <v>781</v>
      </c>
      <c r="Y75" s="415"/>
      <c r="Z75" s="415"/>
      <c r="AA75" s="415"/>
      <c r="AB75" s="415"/>
      <c r="AC75" s="415"/>
      <c r="AD75" s="415"/>
      <c r="AE75" s="415"/>
      <c r="AF75" s="415"/>
      <c r="AG75" s="415" t="s">
        <v>782</v>
      </c>
      <c r="AH75" s="415"/>
      <c r="AI75" s="415"/>
      <c r="AJ75" s="415"/>
      <c r="AK75" s="415"/>
      <c r="AL75" s="415"/>
      <c r="AM75" s="415"/>
      <c r="AN75" s="415"/>
      <c r="AO75" s="415"/>
      <c r="AP75" s="415"/>
      <c r="AQ75" s="415"/>
      <c r="AR75" s="415"/>
      <c r="AS75" s="415"/>
      <c r="AT75" s="415"/>
      <c r="AU75" s="415"/>
      <c r="AV75" s="415"/>
      <c r="AW75" s="415"/>
      <c r="AX75" s="415"/>
      <c r="AY75" s="415"/>
      <c r="AZ75" s="415"/>
      <c r="BA75" s="415"/>
      <c r="BB75" s="415"/>
      <c r="BC75" s="415"/>
      <c r="BD75" s="415"/>
      <c r="BE75" s="415"/>
      <c r="BF75" s="415"/>
      <c r="BG75" s="415"/>
      <c r="BH75" s="415"/>
    </row>
    <row r="76" spans="1:60" ht="12" outlineLevel="1">
      <c r="A76" s="416"/>
      <c r="B76" s="417"/>
      <c r="C76" s="551" t="s">
        <v>859</v>
      </c>
      <c r="D76" s="552"/>
      <c r="E76" s="552"/>
      <c r="F76" s="552"/>
      <c r="G76" s="552"/>
      <c r="H76" s="414"/>
      <c r="I76" s="414"/>
      <c r="J76" s="414"/>
      <c r="K76" s="414"/>
      <c r="L76" s="414"/>
      <c r="M76" s="414"/>
      <c r="N76" s="418"/>
      <c r="O76" s="418"/>
      <c r="P76" s="418"/>
      <c r="Q76" s="418"/>
      <c r="R76" s="414"/>
      <c r="S76" s="414"/>
      <c r="T76" s="414"/>
      <c r="U76" s="414"/>
      <c r="V76" s="414"/>
      <c r="W76" s="414"/>
      <c r="X76" s="414"/>
      <c r="Y76" s="415"/>
      <c r="Z76" s="415"/>
      <c r="AA76" s="415"/>
      <c r="AB76" s="415"/>
      <c r="AC76" s="415"/>
      <c r="AD76" s="415"/>
      <c r="AE76" s="415"/>
      <c r="AF76" s="415"/>
      <c r="AG76" s="415" t="s">
        <v>752</v>
      </c>
      <c r="AH76" s="415"/>
      <c r="AI76" s="415"/>
      <c r="AJ76" s="415"/>
      <c r="AK76" s="415"/>
      <c r="AL76" s="415"/>
      <c r="AM76" s="415"/>
      <c r="AN76" s="415"/>
      <c r="AO76" s="415"/>
      <c r="AP76" s="415"/>
      <c r="AQ76" s="415"/>
      <c r="AR76" s="415"/>
      <c r="AS76" s="415"/>
      <c r="AT76" s="415"/>
      <c r="AU76" s="415"/>
      <c r="AV76" s="415"/>
      <c r="AW76" s="415"/>
      <c r="AX76" s="415"/>
      <c r="AY76" s="415"/>
      <c r="AZ76" s="415"/>
      <c r="BA76" s="415"/>
      <c r="BB76" s="415"/>
      <c r="BC76" s="415"/>
      <c r="BD76" s="415"/>
      <c r="BE76" s="415"/>
      <c r="BF76" s="415"/>
      <c r="BG76" s="415"/>
      <c r="BH76" s="415"/>
    </row>
    <row r="77" spans="1:60" ht="12" outlineLevel="1">
      <c r="A77" s="416"/>
      <c r="B77" s="417"/>
      <c r="C77" s="560" t="s">
        <v>860</v>
      </c>
      <c r="D77" s="561"/>
      <c r="E77" s="561"/>
      <c r="F77" s="561"/>
      <c r="G77" s="561"/>
      <c r="H77" s="414"/>
      <c r="I77" s="414"/>
      <c r="J77" s="414"/>
      <c r="K77" s="414"/>
      <c r="L77" s="414"/>
      <c r="M77" s="414"/>
      <c r="N77" s="418"/>
      <c r="O77" s="418"/>
      <c r="P77" s="418"/>
      <c r="Q77" s="418"/>
      <c r="R77" s="414"/>
      <c r="S77" s="414"/>
      <c r="T77" s="414"/>
      <c r="U77" s="414"/>
      <c r="V77" s="414"/>
      <c r="W77" s="414"/>
      <c r="X77" s="414"/>
      <c r="Y77" s="415"/>
      <c r="Z77" s="415"/>
      <c r="AA77" s="415"/>
      <c r="AB77" s="415"/>
      <c r="AC77" s="415"/>
      <c r="AD77" s="415"/>
      <c r="AE77" s="415"/>
      <c r="AF77" s="415"/>
      <c r="AG77" s="415" t="s">
        <v>752</v>
      </c>
      <c r="AH77" s="415"/>
      <c r="AI77" s="415"/>
      <c r="AJ77" s="415"/>
      <c r="AK77" s="415"/>
      <c r="AL77" s="415"/>
      <c r="AM77" s="415"/>
      <c r="AN77" s="415"/>
      <c r="AO77" s="415"/>
      <c r="AP77" s="415"/>
      <c r="AQ77" s="415"/>
      <c r="AR77" s="415"/>
      <c r="AS77" s="415"/>
      <c r="AT77" s="415"/>
      <c r="AU77" s="415"/>
      <c r="AV77" s="415"/>
      <c r="AW77" s="415"/>
      <c r="AX77" s="415"/>
      <c r="AY77" s="415"/>
      <c r="AZ77" s="415"/>
      <c r="BA77" s="415"/>
      <c r="BB77" s="415"/>
      <c r="BC77" s="415"/>
      <c r="BD77" s="415"/>
      <c r="BE77" s="415"/>
      <c r="BF77" s="415"/>
      <c r="BG77" s="415"/>
      <c r="BH77" s="415"/>
    </row>
    <row r="78" spans="1:60" ht="12" outlineLevel="1">
      <c r="A78" s="416"/>
      <c r="B78" s="417"/>
      <c r="C78" s="560" t="s">
        <v>861</v>
      </c>
      <c r="D78" s="561"/>
      <c r="E78" s="561"/>
      <c r="F78" s="561"/>
      <c r="G78" s="561"/>
      <c r="H78" s="414"/>
      <c r="I78" s="414"/>
      <c r="J78" s="414"/>
      <c r="K78" s="414"/>
      <c r="L78" s="414"/>
      <c r="M78" s="414"/>
      <c r="N78" s="418"/>
      <c r="O78" s="418"/>
      <c r="P78" s="418"/>
      <c r="Q78" s="418"/>
      <c r="R78" s="414"/>
      <c r="S78" s="414"/>
      <c r="T78" s="414"/>
      <c r="U78" s="414"/>
      <c r="V78" s="414"/>
      <c r="W78" s="414"/>
      <c r="X78" s="414"/>
      <c r="Y78" s="415"/>
      <c r="Z78" s="415"/>
      <c r="AA78" s="415"/>
      <c r="AB78" s="415"/>
      <c r="AC78" s="415"/>
      <c r="AD78" s="415"/>
      <c r="AE78" s="415"/>
      <c r="AF78" s="415"/>
      <c r="AG78" s="415" t="s">
        <v>752</v>
      </c>
      <c r="AH78" s="415"/>
      <c r="AI78" s="415"/>
      <c r="AJ78" s="415"/>
      <c r="AK78" s="415"/>
      <c r="AL78" s="415"/>
      <c r="AM78" s="415"/>
      <c r="AN78" s="415"/>
      <c r="AO78" s="415"/>
      <c r="AP78" s="415"/>
      <c r="AQ78" s="415"/>
      <c r="AR78" s="415"/>
      <c r="AS78" s="415"/>
      <c r="AT78" s="415"/>
      <c r="AU78" s="415"/>
      <c r="AV78" s="415"/>
      <c r="AW78" s="415"/>
      <c r="AX78" s="415"/>
      <c r="AY78" s="415"/>
      <c r="AZ78" s="415"/>
      <c r="BA78" s="415"/>
      <c r="BB78" s="415"/>
      <c r="BC78" s="415"/>
      <c r="BD78" s="415"/>
      <c r="BE78" s="415"/>
      <c r="BF78" s="415"/>
      <c r="BG78" s="415"/>
      <c r="BH78" s="415"/>
    </row>
    <row r="79" spans="1:60" ht="12" outlineLevel="1">
      <c r="A79" s="416"/>
      <c r="B79" s="417"/>
      <c r="C79" s="560" t="s">
        <v>862</v>
      </c>
      <c r="D79" s="561"/>
      <c r="E79" s="561"/>
      <c r="F79" s="561"/>
      <c r="G79" s="561"/>
      <c r="H79" s="414"/>
      <c r="I79" s="414"/>
      <c r="J79" s="414"/>
      <c r="K79" s="414"/>
      <c r="L79" s="414"/>
      <c r="M79" s="414"/>
      <c r="N79" s="418"/>
      <c r="O79" s="418"/>
      <c r="P79" s="418"/>
      <c r="Q79" s="418"/>
      <c r="R79" s="414"/>
      <c r="S79" s="414"/>
      <c r="T79" s="414"/>
      <c r="U79" s="414"/>
      <c r="V79" s="414"/>
      <c r="W79" s="414"/>
      <c r="X79" s="414"/>
      <c r="Y79" s="415"/>
      <c r="Z79" s="415"/>
      <c r="AA79" s="415"/>
      <c r="AB79" s="415"/>
      <c r="AC79" s="415"/>
      <c r="AD79" s="415"/>
      <c r="AE79" s="415"/>
      <c r="AF79" s="415"/>
      <c r="AG79" s="415" t="s">
        <v>752</v>
      </c>
      <c r="AH79" s="415"/>
      <c r="AI79" s="415"/>
      <c r="AJ79" s="415"/>
      <c r="AK79" s="415"/>
      <c r="AL79" s="415"/>
      <c r="AM79" s="415"/>
      <c r="AN79" s="415"/>
      <c r="AO79" s="415"/>
      <c r="AP79" s="415"/>
      <c r="AQ79" s="415"/>
      <c r="AR79" s="415"/>
      <c r="AS79" s="415"/>
      <c r="AT79" s="415"/>
      <c r="AU79" s="415"/>
      <c r="AV79" s="415"/>
      <c r="AW79" s="415"/>
      <c r="AX79" s="415"/>
      <c r="AY79" s="415"/>
      <c r="AZ79" s="415"/>
      <c r="BA79" s="415"/>
      <c r="BB79" s="415"/>
      <c r="BC79" s="415"/>
      <c r="BD79" s="415"/>
      <c r="BE79" s="415"/>
      <c r="BF79" s="415"/>
      <c r="BG79" s="415"/>
      <c r="BH79" s="415"/>
    </row>
    <row r="80" spans="1:60" ht="12" outlineLevel="1">
      <c r="A80" s="416"/>
      <c r="B80" s="417"/>
      <c r="C80" s="560" t="s">
        <v>863</v>
      </c>
      <c r="D80" s="561"/>
      <c r="E80" s="561"/>
      <c r="F80" s="561"/>
      <c r="G80" s="561"/>
      <c r="H80" s="414"/>
      <c r="I80" s="414"/>
      <c r="J80" s="414"/>
      <c r="K80" s="414"/>
      <c r="L80" s="414"/>
      <c r="M80" s="414"/>
      <c r="N80" s="418"/>
      <c r="O80" s="418"/>
      <c r="P80" s="418"/>
      <c r="Q80" s="418"/>
      <c r="R80" s="414"/>
      <c r="S80" s="414"/>
      <c r="T80" s="414"/>
      <c r="U80" s="414"/>
      <c r="V80" s="414"/>
      <c r="W80" s="414"/>
      <c r="X80" s="414"/>
      <c r="Y80" s="415"/>
      <c r="Z80" s="415"/>
      <c r="AA80" s="415"/>
      <c r="AB80" s="415"/>
      <c r="AC80" s="415"/>
      <c r="AD80" s="415"/>
      <c r="AE80" s="415"/>
      <c r="AF80" s="415"/>
      <c r="AG80" s="415" t="s">
        <v>752</v>
      </c>
      <c r="AH80" s="415"/>
      <c r="AI80" s="415"/>
      <c r="AJ80" s="415"/>
      <c r="AK80" s="415"/>
      <c r="AL80" s="415"/>
      <c r="AM80" s="415"/>
      <c r="AN80" s="415"/>
      <c r="AO80" s="415"/>
      <c r="AP80" s="415"/>
      <c r="AQ80" s="415"/>
      <c r="AR80" s="415"/>
      <c r="AS80" s="415"/>
      <c r="AT80" s="415"/>
      <c r="AU80" s="415"/>
      <c r="AV80" s="415"/>
      <c r="AW80" s="415"/>
      <c r="AX80" s="415"/>
      <c r="AY80" s="415"/>
      <c r="AZ80" s="415"/>
      <c r="BA80" s="415"/>
      <c r="BB80" s="415"/>
      <c r="BC80" s="415"/>
      <c r="BD80" s="415"/>
      <c r="BE80" s="415"/>
      <c r="BF80" s="415"/>
      <c r="BG80" s="415"/>
      <c r="BH80" s="415"/>
    </row>
    <row r="81" spans="1:60" ht="12" outlineLevel="1">
      <c r="A81" s="416"/>
      <c r="B81" s="417"/>
      <c r="C81" s="560" t="s">
        <v>864</v>
      </c>
      <c r="D81" s="561"/>
      <c r="E81" s="561"/>
      <c r="F81" s="561"/>
      <c r="G81" s="561"/>
      <c r="H81" s="414"/>
      <c r="I81" s="414"/>
      <c r="J81" s="414"/>
      <c r="K81" s="414"/>
      <c r="L81" s="414"/>
      <c r="M81" s="414"/>
      <c r="N81" s="418"/>
      <c r="O81" s="418"/>
      <c r="P81" s="418"/>
      <c r="Q81" s="418"/>
      <c r="R81" s="414"/>
      <c r="S81" s="414"/>
      <c r="T81" s="414"/>
      <c r="U81" s="414"/>
      <c r="V81" s="414"/>
      <c r="W81" s="414"/>
      <c r="X81" s="414"/>
      <c r="Y81" s="415"/>
      <c r="Z81" s="415"/>
      <c r="AA81" s="415"/>
      <c r="AB81" s="415"/>
      <c r="AC81" s="415"/>
      <c r="AD81" s="415"/>
      <c r="AE81" s="415"/>
      <c r="AF81" s="415"/>
      <c r="AG81" s="415" t="s">
        <v>752</v>
      </c>
      <c r="AH81" s="415"/>
      <c r="AI81" s="415"/>
      <c r="AJ81" s="415"/>
      <c r="AK81" s="415"/>
      <c r="AL81" s="415"/>
      <c r="AM81" s="415"/>
      <c r="AN81" s="415"/>
      <c r="AO81" s="415"/>
      <c r="AP81" s="415"/>
      <c r="AQ81" s="415"/>
      <c r="AR81" s="415"/>
      <c r="AS81" s="415"/>
      <c r="AT81" s="415"/>
      <c r="AU81" s="415"/>
      <c r="AV81" s="415"/>
      <c r="AW81" s="415"/>
      <c r="AX81" s="415"/>
      <c r="AY81" s="415"/>
      <c r="AZ81" s="415"/>
      <c r="BA81" s="415"/>
      <c r="BB81" s="415"/>
      <c r="BC81" s="415"/>
      <c r="BD81" s="415"/>
      <c r="BE81" s="415"/>
      <c r="BF81" s="415"/>
      <c r="BG81" s="415"/>
      <c r="BH81" s="415"/>
    </row>
    <row r="82" spans="1:60" ht="12" outlineLevel="1">
      <c r="A82" s="416"/>
      <c r="B82" s="417"/>
      <c r="C82" s="560" t="s">
        <v>865</v>
      </c>
      <c r="D82" s="561"/>
      <c r="E82" s="561"/>
      <c r="F82" s="561"/>
      <c r="G82" s="561"/>
      <c r="H82" s="414"/>
      <c r="I82" s="414"/>
      <c r="J82" s="414"/>
      <c r="K82" s="414"/>
      <c r="L82" s="414"/>
      <c r="M82" s="414"/>
      <c r="N82" s="418"/>
      <c r="O82" s="418"/>
      <c r="P82" s="418"/>
      <c r="Q82" s="418"/>
      <c r="R82" s="414"/>
      <c r="S82" s="414"/>
      <c r="T82" s="414"/>
      <c r="U82" s="414"/>
      <c r="V82" s="414"/>
      <c r="W82" s="414"/>
      <c r="X82" s="414"/>
      <c r="Y82" s="415"/>
      <c r="Z82" s="415"/>
      <c r="AA82" s="415"/>
      <c r="AB82" s="415"/>
      <c r="AC82" s="415"/>
      <c r="AD82" s="415"/>
      <c r="AE82" s="415"/>
      <c r="AF82" s="415"/>
      <c r="AG82" s="415" t="s">
        <v>752</v>
      </c>
      <c r="AH82" s="415"/>
      <c r="AI82" s="415"/>
      <c r="AJ82" s="415"/>
      <c r="AK82" s="415"/>
      <c r="AL82" s="415"/>
      <c r="AM82" s="415"/>
      <c r="AN82" s="415"/>
      <c r="AO82" s="415"/>
      <c r="AP82" s="415"/>
      <c r="AQ82" s="415"/>
      <c r="AR82" s="415"/>
      <c r="AS82" s="415"/>
      <c r="AT82" s="415"/>
      <c r="AU82" s="415"/>
      <c r="AV82" s="415"/>
      <c r="AW82" s="415"/>
      <c r="AX82" s="415"/>
      <c r="AY82" s="415"/>
      <c r="AZ82" s="415"/>
      <c r="BA82" s="415"/>
      <c r="BB82" s="415"/>
      <c r="BC82" s="415"/>
      <c r="BD82" s="415"/>
      <c r="BE82" s="415"/>
      <c r="BF82" s="415"/>
      <c r="BG82" s="415"/>
      <c r="BH82" s="415"/>
    </row>
    <row r="83" spans="1:33" ht="12">
      <c r="A83" s="393"/>
      <c r="B83" s="394"/>
      <c r="C83" s="428"/>
      <c r="D83" s="395"/>
      <c r="E83" s="393"/>
      <c r="F83" s="393"/>
      <c r="G83" s="393"/>
      <c r="H83" s="393"/>
      <c r="I83" s="393"/>
      <c r="J83" s="393"/>
      <c r="K83" s="393"/>
      <c r="L83" s="393"/>
      <c r="M83" s="393"/>
      <c r="N83" s="393"/>
      <c r="O83" s="393"/>
      <c r="P83" s="393"/>
      <c r="Q83" s="393"/>
      <c r="R83" s="393"/>
      <c r="S83" s="393"/>
      <c r="T83" s="393"/>
      <c r="U83" s="393"/>
      <c r="V83" s="393"/>
      <c r="W83" s="393"/>
      <c r="X83" s="393"/>
      <c r="AE83" s="249">
        <v>15</v>
      </c>
      <c r="AF83" s="249">
        <v>21</v>
      </c>
      <c r="AG83" s="249" t="s">
        <v>38</v>
      </c>
    </row>
    <row r="84" spans="1:33" ht="12.75">
      <c r="A84" s="429"/>
      <c r="B84" s="430" t="s">
        <v>659</v>
      </c>
      <c r="C84" s="431"/>
      <c r="D84" s="432"/>
      <c r="E84" s="433"/>
      <c r="F84" s="433"/>
      <c r="G84" s="434">
        <f>G8+G37+G50+G69+G74</f>
        <v>0</v>
      </c>
      <c r="H84" s="393"/>
      <c r="I84" s="393"/>
      <c r="J84" s="393"/>
      <c r="K84" s="393"/>
      <c r="L84" s="393"/>
      <c r="M84" s="393"/>
      <c r="N84" s="393"/>
      <c r="O84" s="393"/>
      <c r="P84" s="393"/>
      <c r="Q84" s="393"/>
      <c r="R84" s="393"/>
      <c r="S84" s="393"/>
      <c r="T84" s="393"/>
      <c r="U84" s="393"/>
      <c r="V84" s="393"/>
      <c r="W84" s="393"/>
      <c r="X84" s="393"/>
      <c r="AE84" s="249">
        <f>SUMIF(L7:L82,AE83,G7:G82)</f>
        <v>0</v>
      </c>
      <c r="AF84" s="249">
        <f>SUMIF(L7:L82,AF83,G7:G82)</f>
        <v>0</v>
      </c>
      <c r="AG84" s="249" t="s">
        <v>775</v>
      </c>
    </row>
    <row r="85" spans="3:33" ht="12">
      <c r="C85" s="435"/>
      <c r="D85" s="334"/>
      <c r="AG85" s="249" t="s">
        <v>776</v>
      </c>
    </row>
    <row r="86" ht="12">
      <c r="D86" s="334"/>
    </row>
    <row r="87" ht="12">
      <c r="D87" s="334"/>
    </row>
    <row r="88" ht="12">
      <c r="D88" s="334"/>
    </row>
    <row r="89" ht="12">
      <c r="D89" s="334"/>
    </row>
    <row r="90" ht="12">
      <c r="D90" s="334"/>
    </row>
    <row r="91" ht="12">
      <c r="D91" s="334"/>
    </row>
    <row r="92" ht="12">
      <c r="D92" s="334"/>
    </row>
    <row r="93" ht="12">
      <c r="D93" s="334"/>
    </row>
    <row r="94" ht="12">
      <c r="D94" s="334"/>
    </row>
    <row r="95" ht="12">
      <c r="D95" s="334"/>
    </row>
    <row r="96" ht="12">
      <c r="D96" s="334"/>
    </row>
    <row r="97" ht="12">
      <c r="D97" s="334"/>
    </row>
    <row r="98" ht="12">
      <c r="D98" s="334"/>
    </row>
    <row r="99" ht="12">
      <c r="D99" s="334"/>
    </row>
    <row r="100" ht="12">
      <c r="D100" s="334"/>
    </row>
    <row r="101" ht="12">
      <c r="D101" s="334"/>
    </row>
    <row r="102" ht="12">
      <c r="D102" s="334"/>
    </row>
    <row r="103" ht="12">
      <c r="D103" s="334"/>
    </row>
    <row r="104" ht="12">
      <c r="D104" s="334"/>
    </row>
    <row r="105" ht="12">
      <c r="D105" s="334"/>
    </row>
    <row r="106" ht="12">
      <c r="D106" s="334"/>
    </row>
    <row r="107" ht="12">
      <c r="D107" s="334"/>
    </row>
    <row r="108" ht="12">
      <c r="D108" s="334"/>
    </row>
    <row r="109" ht="12">
      <c r="D109" s="334"/>
    </row>
    <row r="110" ht="12">
      <c r="D110" s="334"/>
    </row>
    <row r="111" ht="12">
      <c r="D111" s="334"/>
    </row>
    <row r="112" ht="12">
      <c r="D112" s="334"/>
    </row>
    <row r="113" ht="12">
      <c r="D113" s="334"/>
    </row>
    <row r="114" ht="12">
      <c r="D114" s="334"/>
    </row>
    <row r="115" ht="12">
      <c r="D115" s="334"/>
    </row>
    <row r="116" ht="12">
      <c r="D116" s="334"/>
    </row>
    <row r="117" ht="12">
      <c r="D117" s="334"/>
    </row>
    <row r="118" ht="12">
      <c r="D118" s="334"/>
    </row>
    <row r="119" ht="12">
      <c r="D119" s="334"/>
    </row>
    <row r="120" ht="12">
      <c r="D120" s="334"/>
    </row>
    <row r="121" ht="12">
      <c r="D121" s="334"/>
    </row>
    <row r="122" ht="12">
      <c r="D122" s="334"/>
    </row>
    <row r="123" ht="12">
      <c r="D123" s="334"/>
    </row>
    <row r="124" ht="12">
      <c r="D124" s="334"/>
    </row>
    <row r="125" ht="12">
      <c r="D125" s="334"/>
    </row>
    <row r="126" ht="12">
      <c r="D126" s="334"/>
    </row>
    <row r="127" ht="12">
      <c r="D127" s="334"/>
    </row>
    <row r="128" ht="12">
      <c r="D128" s="334"/>
    </row>
    <row r="129" ht="12">
      <c r="D129" s="334"/>
    </row>
    <row r="130" ht="12">
      <c r="D130" s="334"/>
    </row>
    <row r="131" ht="12">
      <c r="D131" s="334"/>
    </row>
    <row r="132" ht="12">
      <c r="D132" s="334"/>
    </row>
    <row r="133" ht="12">
      <c r="D133" s="334"/>
    </row>
    <row r="134" ht="12">
      <c r="D134" s="334"/>
    </row>
    <row r="135" ht="12">
      <c r="D135" s="334"/>
    </row>
    <row r="136" ht="12">
      <c r="D136" s="334"/>
    </row>
    <row r="137" ht="12">
      <c r="D137" s="334"/>
    </row>
    <row r="138" ht="12">
      <c r="D138" s="334"/>
    </row>
    <row r="139" ht="12">
      <c r="D139" s="334"/>
    </row>
    <row r="140" ht="12">
      <c r="D140" s="334"/>
    </row>
    <row r="141" ht="12">
      <c r="D141" s="334"/>
    </row>
    <row r="142" ht="12">
      <c r="D142" s="334"/>
    </row>
    <row r="143" ht="12">
      <c r="D143" s="334"/>
    </row>
    <row r="144" ht="12">
      <c r="D144" s="334"/>
    </row>
    <row r="145" ht="12">
      <c r="D145" s="334"/>
    </row>
    <row r="146" ht="12">
      <c r="D146" s="334"/>
    </row>
    <row r="147" ht="12">
      <c r="D147" s="334"/>
    </row>
    <row r="148" ht="12">
      <c r="D148" s="334"/>
    </row>
    <row r="149" ht="12">
      <c r="D149" s="334"/>
    </row>
    <row r="150" ht="12">
      <c r="D150" s="334"/>
    </row>
    <row r="151" ht="12">
      <c r="D151" s="334"/>
    </row>
    <row r="152" ht="12">
      <c r="D152" s="334"/>
    </row>
    <row r="153" ht="12">
      <c r="D153" s="334"/>
    </row>
    <row r="154" ht="12">
      <c r="D154" s="334"/>
    </row>
    <row r="155" ht="12">
      <c r="D155" s="334"/>
    </row>
    <row r="156" ht="12">
      <c r="D156" s="334"/>
    </row>
    <row r="157" ht="12">
      <c r="D157" s="334"/>
    </row>
    <row r="158" ht="12">
      <c r="D158" s="334"/>
    </row>
    <row r="159" ht="12">
      <c r="D159" s="334"/>
    </row>
    <row r="160" ht="12">
      <c r="D160" s="334"/>
    </row>
    <row r="161" ht="12">
      <c r="D161" s="334"/>
    </row>
    <row r="162" ht="12">
      <c r="D162" s="334"/>
    </row>
    <row r="163" ht="12">
      <c r="D163" s="334"/>
    </row>
    <row r="164" ht="12">
      <c r="D164" s="334"/>
    </row>
    <row r="165" ht="12">
      <c r="D165" s="334"/>
    </row>
    <row r="166" ht="12">
      <c r="D166" s="334"/>
    </row>
    <row r="167" ht="12">
      <c r="D167" s="334"/>
    </row>
    <row r="168" ht="12">
      <c r="D168" s="334"/>
    </row>
    <row r="169" ht="12">
      <c r="D169" s="334"/>
    </row>
    <row r="170" ht="12">
      <c r="D170" s="334"/>
    </row>
    <row r="171" ht="12">
      <c r="D171" s="334"/>
    </row>
    <row r="172" ht="12">
      <c r="D172" s="334"/>
    </row>
    <row r="173" ht="12">
      <c r="D173" s="334"/>
    </row>
    <row r="174" ht="12">
      <c r="D174" s="334"/>
    </row>
    <row r="175" ht="12">
      <c r="D175" s="334"/>
    </row>
    <row r="176" ht="12">
      <c r="D176" s="334"/>
    </row>
    <row r="177" ht="12">
      <c r="D177" s="334"/>
    </row>
    <row r="178" ht="12">
      <c r="D178" s="334"/>
    </row>
    <row r="179" ht="12">
      <c r="D179" s="334"/>
    </row>
    <row r="180" ht="12">
      <c r="D180" s="334"/>
    </row>
    <row r="181" ht="12">
      <c r="D181" s="334"/>
    </row>
    <row r="182" ht="12">
      <c r="D182" s="334"/>
    </row>
    <row r="183" ht="12">
      <c r="D183" s="334"/>
    </row>
    <row r="184" ht="12">
      <c r="D184" s="334"/>
    </row>
    <row r="185" ht="12">
      <c r="D185" s="334"/>
    </row>
    <row r="186" ht="12">
      <c r="D186" s="334"/>
    </row>
    <row r="187" ht="12">
      <c r="D187" s="334"/>
    </row>
    <row r="188" ht="12">
      <c r="D188" s="334"/>
    </row>
    <row r="189" ht="12">
      <c r="D189" s="334"/>
    </row>
    <row r="190" ht="12">
      <c r="D190" s="334"/>
    </row>
    <row r="191" ht="12">
      <c r="D191" s="334"/>
    </row>
    <row r="192" ht="12">
      <c r="D192" s="334"/>
    </row>
    <row r="193" ht="12">
      <c r="D193" s="334"/>
    </row>
    <row r="194" ht="12">
      <c r="D194" s="334"/>
    </row>
    <row r="195" ht="12">
      <c r="D195" s="334"/>
    </row>
    <row r="196" ht="12">
      <c r="D196" s="334"/>
    </row>
    <row r="197" ht="12">
      <c r="D197" s="334"/>
    </row>
    <row r="198" ht="12">
      <c r="D198" s="334"/>
    </row>
    <row r="199" ht="12">
      <c r="D199" s="334"/>
    </row>
    <row r="200" ht="12">
      <c r="D200" s="334"/>
    </row>
    <row r="201" ht="12">
      <c r="D201" s="334"/>
    </row>
    <row r="202" ht="12">
      <c r="D202" s="334"/>
    </row>
    <row r="203" ht="12">
      <c r="D203" s="334"/>
    </row>
    <row r="204" ht="12">
      <c r="D204" s="334"/>
    </row>
    <row r="205" ht="12">
      <c r="D205" s="334"/>
    </row>
    <row r="206" ht="12">
      <c r="D206" s="334"/>
    </row>
    <row r="207" ht="12">
      <c r="D207" s="334"/>
    </row>
    <row r="208" ht="12">
      <c r="D208" s="334"/>
    </row>
    <row r="209" ht="12">
      <c r="D209" s="334"/>
    </row>
    <row r="210" ht="12">
      <c r="D210" s="334"/>
    </row>
    <row r="211" ht="12">
      <c r="D211" s="334"/>
    </row>
    <row r="212" ht="12">
      <c r="D212" s="334"/>
    </row>
    <row r="213" ht="12">
      <c r="D213" s="334"/>
    </row>
    <row r="214" ht="12">
      <c r="D214" s="334"/>
    </row>
    <row r="215" ht="12">
      <c r="D215" s="334"/>
    </row>
    <row r="216" ht="12">
      <c r="D216" s="334"/>
    </row>
    <row r="217" ht="12">
      <c r="D217" s="334"/>
    </row>
    <row r="218" ht="12">
      <c r="D218" s="334"/>
    </row>
    <row r="219" ht="12">
      <c r="D219" s="334"/>
    </row>
    <row r="220" ht="12">
      <c r="D220" s="334"/>
    </row>
    <row r="221" ht="12">
      <c r="D221" s="334"/>
    </row>
    <row r="222" ht="12">
      <c r="D222" s="334"/>
    </row>
    <row r="223" ht="12">
      <c r="D223" s="334"/>
    </row>
    <row r="224" ht="12">
      <c r="D224" s="334"/>
    </row>
    <row r="225" ht="12">
      <c r="D225" s="334"/>
    </row>
    <row r="226" ht="12">
      <c r="D226" s="334"/>
    </row>
    <row r="227" ht="12">
      <c r="D227" s="334"/>
    </row>
    <row r="228" ht="12">
      <c r="D228" s="334"/>
    </row>
    <row r="229" ht="12">
      <c r="D229" s="334"/>
    </row>
    <row r="230" ht="12">
      <c r="D230" s="334"/>
    </row>
    <row r="231" ht="12">
      <c r="D231" s="334"/>
    </row>
    <row r="232" ht="12">
      <c r="D232" s="334"/>
    </row>
    <row r="233" ht="12">
      <c r="D233" s="334"/>
    </row>
    <row r="234" ht="12">
      <c r="D234" s="334"/>
    </row>
    <row r="235" ht="12">
      <c r="D235" s="334"/>
    </row>
    <row r="236" ht="12">
      <c r="D236" s="334"/>
    </row>
    <row r="237" ht="12">
      <c r="D237" s="334"/>
    </row>
    <row r="238" ht="12">
      <c r="D238" s="334"/>
    </row>
    <row r="239" ht="12">
      <c r="D239" s="334"/>
    </row>
    <row r="240" ht="12">
      <c r="D240" s="334"/>
    </row>
    <row r="241" ht="12">
      <c r="D241" s="334"/>
    </row>
    <row r="242" ht="12">
      <c r="D242" s="334"/>
    </row>
    <row r="243" ht="12">
      <c r="D243" s="334"/>
    </row>
    <row r="244" ht="12">
      <c r="D244" s="334"/>
    </row>
    <row r="245" ht="12">
      <c r="D245" s="334"/>
    </row>
    <row r="246" ht="12">
      <c r="D246" s="334"/>
    </row>
    <row r="247" ht="12">
      <c r="D247" s="334"/>
    </row>
    <row r="248" ht="12">
      <c r="D248" s="334"/>
    </row>
    <row r="249" ht="12">
      <c r="D249" s="334"/>
    </row>
    <row r="250" ht="12">
      <c r="D250" s="334"/>
    </row>
    <row r="251" ht="12">
      <c r="D251" s="334"/>
    </row>
    <row r="252" ht="12">
      <c r="D252" s="334"/>
    </row>
    <row r="253" ht="12">
      <c r="D253" s="334"/>
    </row>
    <row r="254" ht="12">
      <c r="D254" s="334"/>
    </row>
    <row r="255" ht="12">
      <c r="D255" s="334"/>
    </row>
    <row r="256" ht="12">
      <c r="D256" s="334"/>
    </row>
    <row r="257" ht="12">
      <c r="D257" s="334"/>
    </row>
    <row r="258" ht="12">
      <c r="D258" s="334"/>
    </row>
    <row r="259" ht="12">
      <c r="D259" s="334"/>
    </row>
    <row r="260" ht="12">
      <c r="D260" s="334"/>
    </row>
    <row r="261" ht="12">
      <c r="D261" s="334"/>
    </row>
    <row r="262" ht="12">
      <c r="D262" s="334"/>
    </row>
    <row r="263" ht="12">
      <c r="D263" s="334"/>
    </row>
    <row r="264" ht="12">
      <c r="D264" s="334"/>
    </row>
    <row r="265" ht="12">
      <c r="D265" s="334"/>
    </row>
    <row r="266" ht="12">
      <c r="D266" s="334"/>
    </row>
    <row r="267" ht="12">
      <c r="D267" s="334"/>
    </row>
    <row r="268" ht="12">
      <c r="D268" s="334"/>
    </row>
    <row r="269" ht="12">
      <c r="D269" s="334"/>
    </row>
    <row r="270" ht="12">
      <c r="D270" s="334"/>
    </row>
    <row r="271" ht="12">
      <c r="D271" s="334"/>
    </row>
    <row r="272" ht="12">
      <c r="D272" s="334"/>
    </row>
    <row r="273" ht="12">
      <c r="D273" s="334"/>
    </row>
    <row r="274" ht="12">
      <c r="D274" s="334"/>
    </row>
    <row r="275" ht="12">
      <c r="D275" s="334"/>
    </row>
    <row r="276" ht="12">
      <c r="D276" s="334"/>
    </row>
    <row r="277" ht="12">
      <c r="D277" s="334"/>
    </row>
    <row r="278" ht="12">
      <c r="D278" s="334"/>
    </row>
    <row r="279" ht="12">
      <c r="D279" s="334"/>
    </row>
    <row r="280" ht="12">
      <c r="D280" s="334"/>
    </row>
    <row r="281" ht="12">
      <c r="D281" s="334"/>
    </row>
    <row r="282" ht="12">
      <c r="D282" s="334"/>
    </row>
    <row r="283" ht="12">
      <c r="D283" s="334"/>
    </row>
    <row r="284" ht="12">
      <c r="D284" s="334"/>
    </row>
    <row r="285" ht="12">
      <c r="D285" s="334"/>
    </row>
    <row r="286" ht="12">
      <c r="D286" s="334"/>
    </row>
    <row r="287" ht="12">
      <c r="D287" s="334"/>
    </row>
    <row r="288" ht="12">
      <c r="D288" s="334"/>
    </row>
    <row r="289" ht="12">
      <c r="D289" s="334"/>
    </row>
    <row r="290" ht="12">
      <c r="D290" s="334"/>
    </row>
    <row r="291" ht="12">
      <c r="D291" s="334"/>
    </row>
    <row r="292" ht="12">
      <c r="D292" s="334"/>
    </row>
    <row r="293" ht="12">
      <c r="D293" s="334"/>
    </row>
    <row r="294" ht="12">
      <c r="D294" s="334"/>
    </row>
    <row r="295" ht="12">
      <c r="D295" s="334"/>
    </row>
    <row r="296" ht="12">
      <c r="D296" s="334"/>
    </row>
    <row r="297" ht="12">
      <c r="D297" s="334"/>
    </row>
    <row r="298" ht="12">
      <c r="D298" s="334"/>
    </row>
    <row r="299" ht="12">
      <c r="D299" s="334"/>
    </row>
    <row r="300" ht="12">
      <c r="D300" s="334"/>
    </row>
    <row r="301" ht="12">
      <c r="D301" s="334"/>
    </row>
    <row r="302" ht="12">
      <c r="D302" s="334"/>
    </row>
    <row r="303" ht="12">
      <c r="D303" s="334"/>
    </row>
    <row r="304" ht="12">
      <c r="D304" s="334"/>
    </row>
    <row r="305" ht="12">
      <c r="D305" s="334"/>
    </row>
    <row r="306" ht="12">
      <c r="D306" s="334"/>
    </row>
    <row r="307" ht="12">
      <c r="D307" s="334"/>
    </row>
    <row r="308" ht="12">
      <c r="D308" s="334"/>
    </row>
    <row r="309" ht="12">
      <c r="D309" s="334"/>
    </row>
    <row r="310" ht="12">
      <c r="D310" s="334"/>
    </row>
    <row r="311" ht="12">
      <c r="D311" s="334"/>
    </row>
    <row r="312" ht="12">
      <c r="D312" s="334"/>
    </row>
    <row r="313" ht="12">
      <c r="D313" s="334"/>
    </row>
    <row r="314" ht="12">
      <c r="D314" s="334"/>
    </row>
    <row r="315" ht="12">
      <c r="D315" s="334"/>
    </row>
    <row r="316" ht="12">
      <c r="D316" s="334"/>
    </row>
    <row r="317" ht="12">
      <c r="D317" s="334"/>
    </row>
    <row r="318" ht="12">
      <c r="D318" s="334"/>
    </row>
    <row r="319" ht="12">
      <c r="D319" s="334"/>
    </row>
    <row r="320" ht="12">
      <c r="D320" s="334"/>
    </row>
    <row r="321" ht="12">
      <c r="D321" s="334"/>
    </row>
    <row r="322" ht="12">
      <c r="D322" s="334"/>
    </row>
    <row r="323" ht="12">
      <c r="D323" s="334"/>
    </row>
    <row r="324" ht="12">
      <c r="D324" s="334"/>
    </row>
    <row r="325" ht="12">
      <c r="D325" s="334"/>
    </row>
    <row r="326" ht="12">
      <c r="D326" s="334"/>
    </row>
    <row r="327" ht="12">
      <c r="D327" s="334"/>
    </row>
    <row r="328" ht="12">
      <c r="D328" s="334"/>
    </row>
    <row r="329" ht="12">
      <c r="D329" s="334"/>
    </row>
    <row r="330" ht="12">
      <c r="D330" s="334"/>
    </row>
    <row r="331" ht="12">
      <c r="D331" s="334"/>
    </row>
    <row r="332" ht="12">
      <c r="D332" s="334"/>
    </row>
    <row r="333" ht="12">
      <c r="D333" s="334"/>
    </row>
    <row r="334" ht="12">
      <c r="D334" s="334"/>
    </row>
    <row r="335" ht="12">
      <c r="D335" s="334"/>
    </row>
    <row r="336" ht="12">
      <c r="D336" s="334"/>
    </row>
    <row r="337" ht="12">
      <c r="D337" s="334"/>
    </row>
    <row r="338" ht="12">
      <c r="D338" s="334"/>
    </row>
    <row r="339" ht="12">
      <c r="D339" s="334"/>
    </row>
    <row r="340" ht="12">
      <c r="D340" s="334"/>
    </row>
    <row r="341" ht="12">
      <c r="D341" s="334"/>
    </row>
    <row r="342" ht="12">
      <c r="D342" s="334"/>
    </row>
    <row r="343" ht="12">
      <c r="D343" s="334"/>
    </row>
    <row r="344" ht="12">
      <c r="D344" s="334"/>
    </row>
    <row r="345" ht="12">
      <c r="D345" s="334"/>
    </row>
    <row r="346" ht="12">
      <c r="D346" s="334"/>
    </row>
    <row r="347" ht="12">
      <c r="D347" s="334"/>
    </row>
    <row r="348" ht="12">
      <c r="D348" s="334"/>
    </row>
    <row r="349" ht="12">
      <c r="D349" s="334"/>
    </row>
    <row r="350" ht="12">
      <c r="D350" s="334"/>
    </row>
    <row r="351" ht="12">
      <c r="D351" s="334"/>
    </row>
    <row r="352" ht="12">
      <c r="D352" s="334"/>
    </row>
    <row r="353" ht="12">
      <c r="D353" s="334"/>
    </row>
    <row r="354" ht="12">
      <c r="D354" s="334"/>
    </row>
    <row r="355" ht="12">
      <c r="D355" s="334"/>
    </row>
    <row r="356" ht="12">
      <c r="D356" s="334"/>
    </row>
    <row r="357" ht="12">
      <c r="D357" s="334"/>
    </row>
    <row r="358" ht="12">
      <c r="D358" s="334"/>
    </row>
    <row r="359" ht="12">
      <c r="D359" s="334"/>
    </row>
    <row r="360" ht="12">
      <c r="D360" s="334"/>
    </row>
    <row r="361" ht="12">
      <c r="D361" s="334"/>
    </row>
    <row r="362" ht="12">
      <c r="D362" s="334"/>
    </row>
    <row r="363" ht="12">
      <c r="D363" s="334"/>
    </row>
    <row r="364" ht="12">
      <c r="D364" s="334"/>
    </row>
    <row r="365" ht="12">
      <c r="D365" s="334"/>
    </row>
    <row r="366" ht="12">
      <c r="D366" s="334"/>
    </row>
    <row r="367" ht="12">
      <c r="D367" s="334"/>
    </row>
    <row r="368" ht="12">
      <c r="D368" s="334"/>
    </row>
    <row r="369" ht="12">
      <c r="D369" s="334"/>
    </row>
    <row r="370" ht="12">
      <c r="D370" s="334"/>
    </row>
    <row r="371" ht="12">
      <c r="D371" s="334"/>
    </row>
    <row r="372" ht="12">
      <c r="D372" s="334"/>
    </row>
    <row r="373" ht="12">
      <c r="D373" s="334"/>
    </row>
    <row r="374" ht="12">
      <c r="D374" s="334"/>
    </row>
    <row r="375" ht="12">
      <c r="D375" s="334"/>
    </row>
    <row r="376" ht="12">
      <c r="D376" s="334"/>
    </row>
    <row r="377" ht="12">
      <c r="D377" s="334"/>
    </row>
    <row r="378" ht="12">
      <c r="D378" s="334"/>
    </row>
    <row r="379" ht="12">
      <c r="D379" s="334"/>
    </row>
    <row r="380" ht="12">
      <c r="D380" s="334"/>
    </row>
    <row r="381" ht="12">
      <c r="D381" s="334"/>
    </row>
    <row r="382" ht="12">
      <c r="D382" s="334"/>
    </row>
    <row r="383" ht="12">
      <c r="D383" s="334"/>
    </row>
    <row r="384" ht="12">
      <c r="D384" s="334"/>
    </row>
    <row r="385" ht="12">
      <c r="D385" s="334"/>
    </row>
    <row r="386" ht="12">
      <c r="D386" s="334"/>
    </row>
    <row r="387" ht="12">
      <c r="D387" s="334"/>
    </row>
    <row r="388" ht="12">
      <c r="D388" s="334"/>
    </row>
    <row r="389" ht="12">
      <c r="D389" s="334"/>
    </row>
    <row r="390" ht="12">
      <c r="D390" s="334"/>
    </row>
    <row r="391" ht="12">
      <c r="D391" s="334"/>
    </row>
    <row r="392" ht="12">
      <c r="D392" s="334"/>
    </row>
    <row r="393" ht="12">
      <c r="D393" s="334"/>
    </row>
    <row r="394" ht="12">
      <c r="D394" s="334"/>
    </row>
    <row r="395" ht="12">
      <c r="D395" s="334"/>
    </row>
    <row r="396" ht="12">
      <c r="D396" s="334"/>
    </row>
    <row r="397" ht="12">
      <c r="D397" s="334"/>
    </row>
    <row r="398" ht="12">
      <c r="D398" s="334"/>
    </row>
    <row r="399" ht="12">
      <c r="D399" s="334"/>
    </row>
    <row r="400" ht="12">
      <c r="D400" s="334"/>
    </row>
    <row r="401" ht="12">
      <c r="D401" s="334"/>
    </row>
    <row r="402" ht="12">
      <c r="D402" s="334"/>
    </row>
    <row r="403" ht="12">
      <c r="D403" s="334"/>
    </row>
    <row r="404" ht="12">
      <c r="D404" s="334"/>
    </row>
    <row r="405" ht="12">
      <c r="D405" s="334"/>
    </row>
    <row r="406" ht="12">
      <c r="D406" s="334"/>
    </row>
    <row r="407" ht="12">
      <c r="D407" s="334"/>
    </row>
    <row r="408" ht="12">
      <c r="D408" s="334"/>
    </row>
    <row r="409" ht="12">
      <c r="D409" s="334"/>
    </row>
    <row r="410" ht="12">
      <c r="D410" s="334"/>
    </row>
    <row r="411" ht="12">
      <c r="D411" s="334"/>
    </row>
    <row r="412" ht="12">
      <c r="D412" s="334"/>
    </row>
    <row r="413" ht="12">
      <c r="D413" s="334"/>
    </row>
    <row r="414" ht="12">
      <c r="D414" s="334"/>
    </row>
    <row r="415" ht="12">
      <c r="D415" s="334"/>
    </row>
    <row r="416" ht="12">
      <c r="D416" s="334"/>
    </row>
    <row r="417" ht="12">
      <c r="D417" s="334"/>
    </row>
    <row r="418" ht="12">
      <c r="D418" s="334"/>
    </row>
    <row r="419" ht="12">
      <c r="D419" s="334"/>
    </row>
    <row r="420" ht="12">
      <c r="D420" s="334"/>
    </row>
    <row r="421" ht="12">
      <c r="D421" s="334"/>
    </row>
    <row r="422" ht="12">
      <c r="D422" s="334"/>
    </row>
    <row r="423" ht="12">
      <c r="D423" s="334"/>
    </row>
    <row r="424" ht="12">
      <c r="D424" s="334"/>
    </row>
    <row r="425" ht="12">
      <c r="D425" s="334"/>
    </row>
    <row r="426" ht="12">
      <c r="D426" s="334"/>
    </row>
    <row r="427" ht="12">
      <c r="D427" s="334"/>
    </row>
    <row r="428" ht="12">
      <c r="D428" s="334"/>
    </row>
    <row r="429" ht="12">
      <c r="D429" s="334"/>
    </row>
    <row r="430" ht="12">
      <c r="D430" s="334"/>
    </row>
    <row r="431" ht="12">
      <c r="D431" s="334"/>
    </row>
    <row r="432" ht="12">
      <c r="D432" s="334"/>
    </row>
    <row r="433" ht="12">
      <c r="D433" s="334"/>
    </row>
    <row r="434" ht="12">
      <c r="D434" s="334"/>
    </row>
    <row r="435" ht="12">
      <c r="D435" s="334"/>
    </row>
    <row r="436" ht="12">
      <c r="D436" s="334"/>
    </row>
    <row r="437" ht="12">
      <c r="D437" s="334"/>
    </row>
    <row r="438" ht="12">
      <c r="D438" s="334"/>
    </row>
    <row r="439" ht="12">
      <c r="D439" s="334"/>
    </row>
    <row r="440" ht="12">
      <c r="D440" s="334"/>
    </row>
    <row r="441" ht="12">
      <c r="D441" s="334"/>
    </row>
    <row r="442" ht="12">
      <c r="D442" s="334"/>
    </row>
    <row r="443" ht="12">
      <c r="D443" s="334"/>
    </row>
    <row r="444" ht="12">
      <c r="D444" s="334"/>
    </row>
    <row r="445" ht="12">
      <c r="D445" s="334"/>
    </row>
    <row r="446" ht="12">
      <c r="D446" s="334"/>
    </row>
    <row r="447" ht="12">
      <c r="D447" s="334"/>
    </row>
    <row r="448" ht="12">
      <c r="D448" s="334"/>
    </row>
    <row r="449" ht="12">
      <c r="D449" s="334"/>
    </row>
    <row r="450" ht="12">
      <c r="D450" s="334"/>
    </row>
    <row r="451" ht="12">
      <c r="D451" s="334"/>
    </row>
    <row r="452" ht="12">
      <c r="D452" s="334"/>
    </row>
    <row r="453" ht="12">
      <c r="D453" s="334"/>
    </row>
    <row r="454" ht="12">
      <c r="D454" s="334"/>
    </row>
    <row r="455" ht="12">
      <c r="D455" s="334"/>
    </row>
    <row r="456" ht="12">
      <c r="D456" s="334"/>
    </row>
    <row r="457" ht="12">
      <c r="D457" s="334"/>
    </row>
    <row r="458" ht="12">
      <c r="D458" s="334"/>
    </row>
    <row r="459" ht="12">
      <c r="D459" s="334"/>
    </row>
    <row r="460" ht="12">
      <c r="D460" s="334"/>
    </row>
    <row r="461" ht="12">
      <c r="D461" s="334"/>
    </row>
    <row r="462" ht="12">
      <c r="D462" s="334"/>
    </row>
    <row r="463" ht="12">
      <c r="D463" s="334"/>
    </row>
    <row r="464" ht="12">
      <c r="D464" s="334"/>
    </row>
    <row r="465" ht="12">
      <c r="D465" s="334"/>
    </row>
    <row r="466" ht="12">
      <c r="D466" s="334"/>
    </row>
    <row r="467" ht="12">
      <c r="D467" s="334"/>
    </row>
    <row r="468" ht="12">
      <c r="D468" s="334"/>
    </row>
    <row r="469" ht="12">
      <c r="D469" s="334"/>
    </row>
    <row r="470" ht="12">
      <c r="D470" s="334"/>
    </row>
    <row r="471" ht="12">
      <c r="D471" s="334"/>
    </row>
    <row r="472" ht="12">
      <c r="D472" s="334"/>
    </row>
    <row r="473" ht="12">
      <c r="D473" s="334"/>
    </row>
    <row r="474" ht="12">
      <c r="D474" s="334"/>
    </row>
    <row r="475" ht="12">
      <c r="D475" s="334"/>
    </row>
    <row r="476" ht="12">
      <c r="D476" s="334"/>
    </row>
    <row r="477" ht="12">
      <c r="D477" s="334"/>
    </row>
    <row r="478" ht="12">
      <c r="D478" s="334"/>
    </row>
    <row r="479" ht="12">
      <c r="D479" s="334"/>
    </row>
    <row r="480" ht="12">
      <c r="D480" s="334"/>
    </row>
    <row r="481" ht="12">
      <c r="D481" s="334"/>
    </row>
    <row r="482" ht="12">
      <c r="D482" s="334"/>
    </row>
    <row r="483" ht="12">
      <c r="D483" s="334"/>
    </row>
    <row r="484" ht="12">
      <c r="D484" s="334"/>
    </row>
    <row r="485" ht="12">
      <c r="D485" s="334"/>
    </row>
    <row r="486" ht="12">
      <c r="D486" s="334"/>
    </row>
    <row r="487" ht="12">
      <c r="D487" s="334"/>
    </row>
    <row r="488" ht="12">
      <c r="D488" s="334"/>
    </row>
    <row r="489" ht="12">
      <c r="D489" s="334"/>
    </row>
    <row r="490" ht="12">
      <c r="D490" s="334"/>
    </row>
    <row r="491" ht="12">
      <c r="D491" s="334"/>
    </row>
    <row r="492" ht="12">
      <c r="D492" s="334"/>
    </row>
    <row r="493" ht="12">
      <c r="D493" s="334"/>
    </row>
    <row r="494" ht="12">
      <c r="D494" s="334"/>
    </row>
    <row r="495" ht="12">
      <c r="D495" s="334"/>
    </row>
    <row r="496" ht="12">
      <c r="D496" s="334"/>
    </row>
    <row r="497" ht="12">
      <c r="D497" s="334"/>
    </row>
    <row r="498" ht="12">
      <c r="D498" s="334"/>
    </row>
    <row r="499" ht="12">
      <c r="D499" s="334"/>
    </row>
    <row r="500" ht="12">
      <c r="D500" s="334"/>
    </row>
    <row r="501" ht="12">
      <c r="D501" s="334"/>
    </row>
    <row r="502" ht="12">
      <c r="D502" s="334"/>
    </row>
    <row r="503" ht="12">
      <c r="D503" s="334"/>
    </row>
    <row r="504" ht="12">
      <c r="D504" s="334"/>
    </row>
    <row r="505" ht="12">
      <c r="D505" s="334"/>
    </row>
    <row r="506" ht="12">
      <c r="D506" s="334"/>
    </row>
    <row r="507" ht="12">
      <c r="D507" s="334"/>
    </row>
    <row r="508" ht="12">
      <c r="D508" s="334"/>
    </row>
    <row r="509" ht="12">
      <c r="D509" s="334"/>
    </row>
    <row r="510" ht="12">
      <c r="D510" s="334"/>
    </row>
    <row r="511" ht="12">
      <c r="D511" s="334"/>
    </row>
    <row r="512" ht="12">
      <c r="D512" s="334"/>
    </row>
    <row r="513" ht="12">
      <c r="D513" s="334"/>
    </row>
    <row r="514" ht="12">
      <c r="D514" s="334"/>
    </row>
    <row r="515" ht="12">
      <c r="D515" s="334"/>
    </row>
    <row r="516" ht="12">
      <c r="D516" s="334"/>
    </row>
    <row r="517" ht="12">
      <c r="D517" s="334"/>
    </row>
    <row r="518" ht="12">
      <c r="D518" s="334"/>
    </row>
    <row r="519" ht="12">
      <c r="D519" s="334"/>
    </row>
    <row r="520" ht="12">
      <c r="D520" s="334"/>
    </row>
    <row r="521" ht="12">
      <c r="D521" s="334"/>
    </row>
    <row r="522" ht="12">
      <c r="D522" s="334"/>
    </row>
    <row r="523" ht="12">
      <c r="D523" s="334"/>
    </row>
    <row r="524" ht="12">
      <c r="D524" s="334"/>
    </row>
    <row r="525" ht="12">
      <c r="D525" s="334"/>
    </row>
    <row r="526" ht="12">
      <c r="D526" s="334"/>
    </row>
    <row r="527" ht="12">
      <c r="D527" s="334"/>
    </row>
    <row r="528" ht="12">
      <c r="D528" s="334"/>
    </row>
    <row r="529" ht="12">
      <c r="D529" s="334"/>
    </row>
    <row r="530" ht="12">
      <c r="D530" s="334"/>
    </row>
    <row r="531" ht="12">
      <c r="D531" s="334"/>
    </row>
    <row r="532" ht="12">
      <c r="D532" s="334"/>
    </row>
    <row r="533" ht="12">
      <c r="D533" s="334"/>
    </row>
    <row r="534" ht="12">
      <c r="D534" s="334"/>
    </row>
    <row r="535" ht="12">
      <c r="D535" s="334"/>
    </row>
    <row r="536" ht="12">
      <c r="D536" s="334"/>
    </row>
    <row r="537" ht="12">
      <c r="D537" s="334"/>
    </row>
    <row r="538" ht="12">
      <c r="D538" s="334"/>
    </row>
    <row r="539" ht="12">
      <c r="D539" s="334"/>
    </row>
    <row r="540" ht="12">
      <c r="D540" s="334"/>
    </row>
    <row r="541" ht="12">
      <c r="D541" s="334"/>
    </row>
    <row r="542" ht="12">
      <c r="D542" s="334"/>
    </row>
    <row r="543" ht="12">
      <c r="D543" s="334"/>
    </row>
    <row r="544" ht="12">
      <c r="D544" s="334"/>
    </row>
    <row r="545" ht="12">
      <c r="D545" s="334"/>
    </row>
    <row r="546" ht="12">
      <c r="D546" s="334"/>
    </row>
    <row r="547" ht="12">
      <c r="D547" s="334"/>
    </row>
    <row r="548" ht="12">
      <c r="D548" s="334"/>
    </row>
    <row r="549" ht="12">
      <c r="D549" s="334"/>
    </row>
    <row r="550" ht="12">
      <c r="D550" s="334"/>
    </row>
    <row r="551" ht="12">
      <c r="D551" s="334"/>
    </row>
    <row r="552" ht="12">
      <c r="D552" s="334"/>
    </row>
    <row r="553" ht="12">
      <c r="D553" s="334"/>
    </row>
    <row r="554" ht="12">
      <c r="D554" s="334"/>
    </row>
    <row r="555" ht="12">
      <c r="D555" s="334"/>
    </row>
    <row r="556" ht="12">
      <c r="D556" s="334"/>
    </row>
    <row r="557" ht="12">
      <c r="D557" s="334"/>
    </row>
    <row r="558" ht="12">
      <c r="D558" s="334"/>
    </row>
    <row r="559" ht="12">
      <c r="D559" s="334"/>
    </row>
    <row r="560" ht="12">
      <c r="D560" s="334"/>
    </row>
    <row r="561" ht="12">
      <c r="D561" s="334"/>
    </row>
    <row r="562" ht="12">
      <c r="D562" s="334"/>
    </row>
    <row r="563" ht="12">
      <c r="D563" s="334"/>
    </row>
    <row r="564" ht="12">
      <c r="D564" s="334"/>
    </row>
    <row r="565" ht="12">
      <c r="D565" s="334"/>
    </row>
    <row r="566" ht="12">
      <c r="D566" s="334"/>
    </row>
    <row r="567" ht="12">
      <c r="D567" s="334"/>
    </row>
    <row r="568" ht="12">
      <c r="D568" s="334"/>
    </row>
    <row r="569" ht="12">
      <c r="D569" s="334"/>
    </row>
    <row r="570" ht="12">
      <c r="D570" s="334"/>
    </row>
    <row r="571" ht="12">
      <c r="D571" s="334"/>
    </row>
    <row r="572" ht="12">
      <c r="D572" s="334"/>
    </row>
    <row r="573" ht="12">
      <c r="D573" s="334"/>
    </row>
    <row r="574" ht="12">
      <c r="D574" s="334"/>
    </row>
    <row r="575" ht="12">
      <c r="D575" s="334"/>
    </row>
    <row r="576" ht="12">
      <c r="D576" s="334"/>
    </row>
    <row r="577" ht="12">
      <c r="D577" s="334"/>
    </row>
    <row r="578" ht="12">
      <c r="D578" s="334"/>
    </row>
    <row r="579" ht="12">
      <c r="D579" s="334"/>
    </row>
    <row r="580" ht="12">
      <c r="D580" s="334"/>
    </row>
    <row r="581" ht="12">
      <c r="D581" s="334"/>
    </row>
    <row r="582" ht="12">
      <c r="D582" s="334"/>
    </row>
    <row r="583" ht="12">
      <c r="D583" s="334"/>
    </row>
    <row r="584" ht="12">
      <c r="D584" s="334"/>
    </row>
    <row r="585" ht="12">
      <c r="D585" s="334"/>
    </row>
    <row r="586" ht="12">
      <c r="D586" s="334"/>
    </row>
    <row r="587" ht="12">
      <c r="D587" s="334"/>
    </row>
    <row r="588" ht="12">
      <c r="D588" s="334"/>
    </row>
    <row r="589" ht="12">
      <c r="D589" s="334"/>
    </row>
    <row r="590" ht="12">
      <c r="D590" s="334"/>
    </row>
    <row r="591" ht="12">
      <c r="D591" s="334"/>
    </row>
    <row r="592" ht="12">
      <c r="D592" s="334"/>
    </row>
    <row r="593" ht="12">
      <c r="D593" s="334"/>
    </row>
    <row r="594" ht="12">
      <c r="D594" s="334"/>
    </row>
    <row r="595" ht="12">
      <c r="D595" s="334"/>
    </row>
    <row r="596" ht="12">
      <c r="D596" s="334"/>
    </row>
    <row r="597" ht="12">
      <c r="D597" s="334"/>
    </row>
    <row r="598" ht="12">
      <c r="D598" s="334"/>
    </row>
    <row r="599" ht="12">
      <c r="D599" s="334"/>
    </row>
    <row r="600" ht="12">
      <c r="D600" s="334"/>
    </row>
    <row r="601" ht="12">
      <c r="D601" s="334"/>
    </row>
    <row r="602" ht="12">
      <c r="D602" s="334"/>
    </row>
    <row r="603" ht="12">
      <c r="D603" s="334"/>
    </row>
    <row r="604" ht="12">
      <c r="D604" s="334"/>
    </row>
    <row r="605" ht="12">
      <c r="D605" s="334"/>
    </row>
    <row r="606" ht="12">
      <c r="D606" s="334"/>
    </row>
    <row r="607" ht="12">
      <c r="D607" s="334"/>
    </row>
    <row r="608" ht="12">
      <c r="D608" s="334"/>
    </row>
    <row r="609" ht="12">
      <c r="D609" s="334"/>
    </row>
    <row r="610" ht="12">
      <c r="D610" s="334"/>
    </row>
    <row r="611" ht="12">
      <c r="D611" s="334"/>
    </row>
    <row r="612" ht="12">
      <c r="D612" s="334"/>
    </row>
    <row r="613" ht="12">
      <c r="D613" s="334"/>
    </row>
    <row r="614" ht="12">
      <c r="D614" s="334"/>
    </row>
    <row r="615" ht="12">
      <c r="D615" s="334"/>
    </row>
    <row r="616" ht="12">
      <c r="D616" s="334"/>
    </row>
    <row r="617" ht="12">
      <c r="D617" s="334"/>
    </row>
    <row r="618" ht="12">
      <c r="D618" s="334"/>
    </row>
    <row r="619" ht="12">
      <c r="D619" s="334"/>
    </row>
    <row r="620" ht="12">
      <c r="D620" s="334"/>
    </row>
    <row r="621" ht="12">
      <c r="D621" s="334"/>
    </row>
    <row r="622" ht="12">
      <c r="D622" s="334"/>
    </row>
    <row r="623" ht="12">
      <c r="D623" s="334"/>
    </row>
    <row r="624" ht="12">
      <c r="D624" s="334"/>
    </row>
    <row r="625" ht="12">
      <c r="D625" s="334"/>
    </row>
    <row r="626" ht="12">
      <c r="D626" s="334"/>
    </row>
    <row r="627" ht="12">
      <c r="D627" s="334"/>
    </row>
    <row r="628" ht="12">
      <c r="D628" s="334"/>
    </row>
    <row r="629" ht="12">
      <c r="D629" s="334"/>
    </row>
    <row r="630" ht="12">
      <c r="D630" s="334"/>
    </row>
    <row r="631" ht="12">
      <c r="D631" s="334"/>
    </row>
    <row r="632" ht="12">
      <c r="D632" s="334"/>
    </row>
    <row r="633" ht="12">
      <c r="D633" s="334"/>
    </row>
    <row r="634" ht="12">
      <c r="D634" s="334"/>
    </row>
    <row r="635" ht="12">
      <c r="D635" s="334"/>
    </row>
    <row r="636" ht="12">
      <c r="D636" s="334"/>
    </row>
    <row r="637" ht="12">
      <c r="D637" s="334"/>
    </row>
    <row r="638" ht="12">
      <c r="D638" s="334"/>
    </row>
    <row r="639" ht="12">
      <c r="D639" s="334"/>
    </row>
    <row r="640" ht="12">
      <c r="D640" s="334"/>
    </row>
    <row r="641" ht="12">
      <c r="D641" s="334"/>
    </row>
    <row r="642" ht="12">
      <c r="D642" s="334"/>
    </row>
    <row r="643" ht="12">
      <c r="D643" s="334"/>
    </row>
    <row r="644" ht="12">
      <c r="D644" s="334"/>
    </row>
    <row r="645" ht="12">
      <c r="D645" s="334"/>
    </row>
    <row r="646" ht="12">
      <c r="D646" s="334"/>
    </row>
    <row r="647" ht="12">
      <c r="D647" s="334"/>
    </row>
    <row r="648" ht="12">
      <c r="D648" s="334"/>
    </row>
    <row r="649" ht="12">
      <c r="D649" s="334"/>
    </row>
    <row r="650" ht="12">
      <c r="D650" s="334"/>
    </row>
    <row r="651" ht="12">
      <c r="D651" s="334"/>
    </row>
    <row r="652" ht="12">
      <c r="D652" s="334"/>
    </row>
    <row r="653" ht="12">
      <c r="D653" s="334"/>
    </row>
    <row r="654" ht="12">
      <c r="D654" s="334"/>
    </row>
    <row r="655" ht="12">
      <c r="D655" s="334"/>
    </row>
    <row r="656" ht="12">
      <c r="D656" s="334"/>
    </row>
    <row r="657" ht="12">
      <c r="D657" s="334"/>
    </row>
    <row r="658" ht="12">
      <c r="D658" s="334"/>
    </row>
    <row r="659" ht="12">
      <c r="D659" s="334"/>
    </row>
    <row r="660" ht="12">
      <c r="D660" s="334"/>
    </row>
    <row r="661" ht="12">
      <c r="D661" s="334"/>
    </row>
    <row r="662" ht="12">
      <c r="D662" s="334"/>
    </row>
    <row r="663" ht="12">
      <c r="D663" s="334"/>
    </row>
    <row r="664" ht="12">
      <c r="D664" s="334"/>
    </row>
    <row r="665" ht="12">
      <c r="D665" s="334"/>
    </row>
    <row r="666" ht="12">
      <c r="D666" s="334"/>
    </row>
    <row r="667" ht="12">
      <c r="D667" s="334"/>
    </row>
    <row r="668" ht="12">
      <c r="D668" s="334"/>
    </row>
    <row r="669" ht="12">
      <c r="D669" s="334"/>
    </row>
    <row r="670" ht="12">
      <c r="D670" s="334"/>
    </row>
    <row r="671" ht="12">
      <c r="D671" s="334"/>
    </row>
    <row r="672" ht="12">
      <c r="D672" s="334"/>
    </row>
    <row r="673" ht="12">
      <c r="D673" s="334"/>
    </row>
    <row r="674" ht="12">
      <c r="D674" s="334"/>
    </row>
    <row r="675" ht="12">
      <c r="D675" s="334"/>
    </row>
    <row r="676" ht="12">
      <c r="D676" s="334"/>
    </row>
    <row r="677" ht="12">
      <c r="D677" s="334"/>
    </row>
    <row r="678" ht="12">
      <c r="D678" s="334"/>
    </row>
    <row r="679" ht="12">
      <c r="D679" s="334"/>
    </row>
    <row r="680" ht="12">
      <c r="D680" s="334"/>
    </row>
    <row r="681" ht="12">
      <c r="D681" s="334"/>
    </row>
    <row r="682" ht="12">
      <c r="D682" s="334"/>
    </row>
    <row r="683" ht="12">
      <c r="D683" s="334"/>
    </row>
    <row r="684" ht="12">
      <c r="D684" s="334"/>
    </row>
    <row r="685" ht="12">
      <c r="D685" s="334"/>
    </row>
    <row r="686" ht="12">
      <c r="D686" s="334"/>
    </row>
    <row r="687" ht="12">
      <c r="D687" s="334"/>
    </row>
    <row r="688" ht="12">
      <c r="D688" s="334"/>
    </row>
    <row r="689" ht="12">
      <c r="D689" s="334"/>
    </row>
    <row r="690" ht="12">
      <c r="D690" s="334"/>
    </row>
    <row r="691" ht="12">
      <c r="D691" s="334"/>
    </row>
    <row r="692" ht="12">
      <c r="D692" s="334"/>
    </row>
    <row r="693" ht="12">
      <c r="D693" s="334"/>
    </row>
    <row r="694" ht="12">
      <c r="D694" s="334"/>
    </row>
    <row r="695" ht="12">
      <c r="D695" s="334"/>
    </row>
    <row r="696" ht="12">
      <c r="D696" s="334"/>
    </row>
    <row r="697" ht="12">
      <c r="D697" s="334"/>
    </row>
    <row r="698" ht="12">
      <c r="D698" s="334"/>
    </row>
    <row r="699" ht="12">
      <c r="D699" s="334"/>
    </row>
    <row r="700" ht="12">
      <c r="D700" s="334"/>
    </row>
    <row r="701" ht="12">
      <c r="D701" s="334"/>
    </row>
    <row r="702" ht="12">
      <c r="D702" s="334"/>
    </row>
    <row r="703" ht="12">
      <c r="D703" s="334"/>
    </row>
    <row r="704" ht="12">
      <c r="D704" s="334"/>
    </row>
    <row r="705" ht="12">
      <c r="D705" s="334"/>
    </row>
    <row r="706" ht="12">
      <c r="D706" s="334"/>
    </row>
    <row r="707" ht="12">
      <c r="D707" s="334"/>
    </row>
    <row r="708" ht="12">
      <c r="D708" s="334"/>
    </row>
    <row r="709" ht="12">
      <c r="D709" s="334"/>
    </row>
    <row r="710" ht="12">
      <c r="D710" s="334"/>
    </row>
    <row r="711" ht="12">
      <c r="D711" s="334"/>
    </row>
    <row r="712" ht="12">
      <c r="D712" s="334"/>
    </row>
    <row r="713" ht="12">
      <c r="D713" s="334"/>
    </row>
    <row r="714" ht="12">
      <c r="D714" s="334"/>
    </row>
    <row r="715" ht="12">
      <c r="D715" s="334"/>
    </row>
    <row r="716" ht="12">
      <c r="D716" s="334"/>
    </row>
    <row r="717" ht="12">
      <c r="D717" s="334"/>
    </row>
    <row r="718" ht="12">
      <c r="D718" s="334"/>
    </row>
    <row r="719" ht="12">
      <c r="D719" s="334"/>
    </row>
    <row r="720" ht="12">
      <c r="D720" s="334"/>
    </row>
    <row r="721" ht="12">
      <c r="D721" s="334"/>
    </row>
    <row r="722" ht="12">
      <c r="D722" s="334"/>
    </row>
    <row r="723" ht="12">
      <c r="D723" s="334"/>
    </row>
    <row r="724" ht="12">
      <c r="D724" s="334"/>
    </row>
    <row r="725" ht="12">
      <c r="D725" s="334"/>
    </row>
    <row r="726" ht="12">
      <c r="D726" s="334"/>
    </row>
    <row r="727" ht="12">
      <c r="D727" s="334"/>
    </row>
    <row r="728" ht="12">
      <c r="D728" s="334"/>
    </row>
    <row r="729" ht="12">
      <c r="D729" s="334"/>
    </row>
    <row r="730" ht="12">
      <c r="D730" s="334"/>
    </row>
    <row r="731" ht="12">
      <c r="D731" s="334"/>
    </row>
    <row r="732" ht="12">
      <c r="D732" s="334"/>
    </row>
    <row r="733" ht="12">
      <c r="D733" s="334"/>
    </row>
    <row r="734" ht="12">
      <c r="D734" s="334"/>
    </row>
    <row r="735" ht="12">
      <c r="D735" s="334"/>
    </row>
    <row r="736" ht="12">
      <c r="D736" s="334"/>
    </row>
    <row r="737" ht="12">
      <c r="D737" s="334"/>
    </row>
    <row r="738" ht="12">
      <c r="D738" s="334"/>
    </row>
    <row r="739" ht="12">
      <c r="D739" s="334"/>
    </row>
    <row r="740" ht="12">
      <c r="D740" s="334"/>
    </row>
    <row r="741" ht="12">
      <c r="D741" s="334"/>
    </row>
    <row r="742" ht="12">
      <c r="D742" s="334"/>
    </row>
    <row r="743" ht="12">
      <c r="D743" s="334"/>
    </row>
    <row r="744" ht="12">
      <c r="D744" s="334"/>
    </row>
    <row r="745" ht="12">
      <c r="D745" s="334"/>
    </row>
    <row r="746" ht="12">
      <c r="D746" s="334"/>
    </row>
    <row r="747" ht="12">
      <c r="D747" s="334"/>
    </row>
    <row r="748" ht="12">
      <c r="D748" s="334"/>
    </row>
    <row r="749" ht="12">
      <c r="D749" s="334"/>
    </row>
    <row r="750" ht="12">
      <c r="D750" s="334"/>
    </row>
    <row r="751" ht="12">
      <c r="D751" s="334"/>
    </row>
    <row r="752" ht="12">
      <c r="D752" s="334"/>
    </row>
    <row r="753" ht="12">
      <c r="D753" s="334"/>
    </row>
    <row r="754" ht="12">
      <c r="D754" s="334"/>
    </row>
    <row r="755" ht="12">
      <c r="D755" s="334"/>
    </row>
    <row r="756" ht="12">
      <c r="D756" s="334"/>
    </row>
    <row r="757" ht="12">
      <c r="D757" s="334"/>
    </row>
    <row r="758" ht="12">
      <c r="D758" s="334"/>
    </row>
    <row r="759" ht="12">
      <c r="D759" s="334"/>
    </row>
    <row r="760" ht="12">
      <c r="D760" s="334"/>
    </row>
    <row r="761" ht="12">
      <c r="D761" s="334"/>
    </row>
    <row r="762" ht="12">
      <c r="D762" s="334"/>
    </row>
    <row r="763" ht="12">
      <c r="D763" s="334"/>
    </row>
    <row r="764" ht="12">
      <c r="D764" s="334"/>
    </row>
    <row r="765" ht="12">
      <c r="D765" s="334"/>
    </row>
    <row r="766" ht="12">
      <c r="D766" s="334"/>
    </row>
    <row r="767" ht="12">
      <c r="D767" s="334"/>
    </row>
    <row r="768" ht="12">
      <c r="D768" s="334"/>
    </row>
    <row r="769" ht="12">
      <c r="D769" s="334"/>
    </row>
    <row r="770" ht="12">
      <c r="D770" s="334"/>
    </row>
    <row r="771" ht="12">
      <c r="D771" s="334"/>
    </row>
    <row r="772" ht="12">
      <c r="D772" s="334"/>
    </row>
    <row r="773" ht="12">
      <c r="D773" s="334"/>
    </row>
    <row r="774" ht="12">
      <c r="D774" s="334"/>
    </row>
    <row r="775" ht="12">
      <c r="D775" s="334"/>
    </row>
    <row r="776" ht="12">
      <c r="D776" s="334"/>
    </row>
    <row r="777" ht="12">
      <c r="D777" s="334"/>
    </row>
    <row r="778" ht="12">
      <c r="D778" s="334"/>
    </row>
    <row r="779" ht="12">
      <c r="D779" s="334"/>
    </row>
    <row r="780" ht="12">
      <c r="D780" s="334"/>
    </row>
    <row r="781" ht="12">
      <c r="D781" s="334"/>
    </row>
    <row r="782" ht="12">
      <c r="D782" s="334"/>
    </row>
    <row r="783" ht="12">
      <c r="D783" s="334"/>
    </row>
    <row r="784" ht="12">
      <c r="D784" s="334"/>
    </row>
    <row r="785" ht="12">
      <c r="D785" s="334"/>
    </row>
    <row r="786" ht="12">
      <c r="D786" s="334"/>
    </row>
    <row r="787" ht="12">
      <c r="D787" s="334"/>
    </row>
    <row r="788" ht="12">
      <c r="D788" s="334"/>
    </row>
    <row r="789" ht="12">
      <c r="D789" s="334"/>
    </row>
    <row r="790" ht="12">
      <c r="D790" s="334"/>
    </row>
    <row r="791" ht="12">
      <c r="D791" s="334"/>
    </row>
    <row r="792" ht="12">
      <c r="D792" s="334"/>
    </row>
    <row r="793" ht="12">
      <c r="D793" s="334"/>
    </row>
    <row r="794" ht="12">
      <c r="D794" s="334"/>
    </row>
    <row r="795" ht="12">
      <c r="D795" s="334"/>
    </row>
    <row r="796" ht="12">
      <c r="D796" s="334"/>
    </row>
    <row r="797" ht="12">
      <c r="D797" s="334"/>
    </row>
    <row r="798" ht="12">
      <c r="D798" s="334"/>
    </row>
    <row r="799" ht="12">
      <c r="D799" s="334"/>
    </row>
    <row r="800" ht="12">
      <c r="D800" s="334"/>
    </row>
    <row r="801" ht="12">
      <c r="D801" s="334"/>
    </row>
    <row r="802" ht="12">
      <c r="D802" s="334"/>
    </row>
    <row r="803" ht="12">
      <c r="D803" s="334"/>
    </row>
    <row r="804" ht="12">
      <c r="D804" s="334"/>
    </row>
    <row r="805" ht="12">
      <c r="D805" s="334"/>
    </row>
    <row r="806" ht="12">
      <c r="D806" s="334"/>
    </row>
    <row r="807" ht="12">
      <c r="D807" s="334"/>
    </row>
    <row r="808" ht="12">
      <c r="D808" s="334"/>
    </row>
    <row r="809" ht="12">
      <c r="D809" s="334"/>
    </row>
    <row r="810" ht="12">
      <c r="D810" s="334"/>
    </row>
    <row r="811" ht="12">
      <c r="D811" s="334"/>
    </row>
    <row r="812" ht="12">
      <c r="D812" s="334"/>
    </row>
    <row r="813" ht="12">
      <c r="D813" s="334"/>
    </row>
    <row r="814" ht="12">
      <c r="D814" s="334"/>
    </row>
    <row r="815" ht="12">
      <c r="D815" s="334"/>
    </row>
    <row r="816" ht="12">
      <c r="D816" s="334"/>
    </row>
    <row r="817" ht="12">
      <c r="D817" s="334"/>
    </row>
    <row r="818" ht="12">
      <c r="D818" s="334"/>
    </row>
    <row r="819" ht="12">
      <c r="D819" s="334"/>
    </row>
    <row r="820" ht="12">
      <c r="D820" s="334"/>
    </row>
    <row r="821" ht="12">
      <c r="D821" s="334"/>
    </row>
    <row r="822" ht="12">
      <c r="D822" s="334"/>
    </row>
    <row r="823" ht="12">
      <c r="D823" s="334"/>
    </row>
    <row r="824" ht="12">
      <c r="D824" s="334"/>
    </row>
    <row r="825" ht="12">
      <c r="D825" s="334"/>
    </row>
    <row r="826" ht="12">
      <c r="D826" s="334"/>
    </row>
    <row r="827" ht="12">
      <c r="D827" s="334"/>
    </row>
    <row r="828" ht="12">
      <c r="D828" s="334"/>
    </row>
    <row r="829" ht="12">
      <c r="D829" s="334"/>
    </row>
    <row r="830" ht="12">
      <c r="D830" s="334"/>
    </row>
    <row r="831" ht="12">
      <c r="D831" s="334"/>
    </row>
    <row r="832" ht="12">
      <c r="D832" s="334"/>
    </row>
    <row r="833" ht="12">
      <c r="D833" s="334"/>
    </row>
    <row r="834" ht="12">
      <c r="D834" s="334"/>
    </row>
    <row r="835" ht="12">
      <c r="D835" s="334"/>
    </row>
    <row r="836" ht="12">
      <c r="D836" s="334"/>
    </row>
    <row r="837" ht="12">
      <c r="D837" s="334"/>
    </row>
    <row r="838" ht="12">
      <c r="D838" s="334"/>
    </row>
    <row r="839" ht="12">
      <c r="D839" s="334"/>
    </row>
    <row r="840" ht="12">
      <c r="D840" s="334"/>
    </row>
    <row r="841" ht="12">
      <c r="D841" s="334"/>
    </row>
    <row r="842" ht="12">
      <c r="D842" s="334"/>
    </row>
    <row r="843" ht="12">
      <c r="D843" s="334"/>
    </row>
    <row r="844" ht="12">
      <c r="D844" s="334"/>
    </row>
    <row r="845" ht="12">
      <c r="D845" s="334"/>
    </row>
    <row r="846" ht="12">
      <c r="D846" s="334"/>
    </row>
    <row r="847" ht="12">
      <c r="D847" s="334"/>
    </row>
    <row r="848" ht="12">
      <c r="D848" s="334"/>
    </row>
    <row r="849" ht="12">
      <c r="D849" s="334"/>
    </row>
    <row r="850" ht="12">
      <c r="D850" s="334"/>
    </row>
    <row r="851" ht="12">
      <c r="D851" s="334"/>
    </row>
    <row r="852" ht="12">
      <c r="D852" s="334"/>
    </row>
    <row r="853" ht="12">
      <c r="D853" s="334"/>
    </row>
    <row r="854" ht="12">
      <c r="D854" s="334"/>
    </row>
    <row r="855" ht="12">
      <c r="D855" s="334"/>
    </row>
    <row r="856" ht="12">
      <c r="D856" s="334"/>
    </row>
    <row r="857" ht="12">
      <c r="D857" s="334"/>
    </row>
    <row r="858" ht="12">
      <c r="D858" s="334"/>
    </row>
    <row r="859" ht="12">
      <c r="D859" s="334"/>
    </row>
    <row r="860" ht="12">
      <c r="D860" s="334"/>
    </row>
    <row r="861" ht="12">
      <c r="D861" s="334"/>
    </row>
    <row r="862" ht="12">
      <c r="D862" s="334"/>
    </row>
    <row r="863" ht="12">
      <c r="D863" s="334"/>
    </row>
    <row r="864" ht="12">
      <c r="D864" s="334"/>
    </row>
    <row r="865" ht="12">
      <c r="D865" s="334"/>
    </row>
    <row r="866" ht="12">
      <c r="D866" s="334"/>
    </row>
    <row r="867" ht="12">
      <c r="D867" s="334"/>
    </row>
    <row r="868" ht="12">
      <c r="D868" s="334"/>
    </row>
    <row r="869" ht="12">
      <c r="D869" s="334"/>
    </row>
    <row r="870" ht="12">
      <c r="D870" s="334"/>
    </row>
    <row r="871" ht="12">
      <c r="D871" s="334"/>
    </row>
    <row r="872" ht="12">
      <c r="D872" s="334"/>
    </row>
    <row r="873" ht="12">
      <c r="D873" s="334"/>
    </row>
    <row r="874" ht="12">
      <c r="D874" s="334"/>
    </row>
    <row r="875" ht="12">
      <c r="D875" s="334"/>
    </row>
    <row r="876" ht="12">
      <c r="D876" s="334"/>
    </row>
    <row r="877" ht="12">
      <c r="D877" s="334"/>
    </row>
    <row r="878" ht="12">
      <c r="D878" s="334"/>
    </row>
    <row r="879" ht="12">
      <c r="D879" s="334"/>
    </row>
    <row r="880" ht="12">
      <c r="D880" s="334"/>
    </row>
    <row r="881" ht="12">
      <c r="D881" s="334"/>
    </row>
    <row r="882" ht="12">
      <c r="D882" s="334"/>
    </row>
    <row r="883" ht="12">
      <c r="D883" s="334"/>
    </row>
    <row r="884" ht="12">
      <c r="D884" s="334"/>
    </row>
    <row r="885" ht="12">
      <c r="D885" s="334"/>
    </row>
    <row r="886" ht="12">
      <c r="D886" s="334"/>
    </row>
    <row r="887" ht="12">
      <c r="D887" s="334"/>
    </row>
    <row r="888" ht="12">
      <c r="D888" s="334"/>
    </row>
    <row r="889" ht="12">
      <c r="D889" s="334"/>
    </row>
    <row r="890" ht="12">
      <c r="D890" s="334"/>
    </row>
    <row r="891" ht="12">
      <c r="D891" s="334"/>
    </row>
    <row r="892" ht="12">
      <c r="D892" s="334"/>
    </row>
    <row r="893" ht="12">
      <c r="D893" s="334"/>
    </row>
    <row r="894" ht="12">
      <c r="D894" s="334"/>
    </row>
    <row r="895" ht="12">
      <c r="D895" s="334"/>
    </row>
    <row r="896" ht="12">
      <c r="D896" s="334"/>
    </row>
    <row r="897" ht="12">
      <c r="D897" s="334"/>
    </row>
    <row r="898" ht="12">
      <c r="D898" s="334"/>
    </row>
    <row r="899" ht="12">
      <c r="D899" s="334"/>
    </row>
    <row r="900" ht="12">
      <c r="D900" s="334"/>
    </row>
    <row r="901" ht="12">
      <c r="D901" s="334"/>
    </row>
    <row r="902" ht="12">
      <c r="D902" s="334"/>
    </row>
    <row r="903" ht="12">
      <c r="D903" s="334"/>
    </row>
    <row r="904" ht="12">
      <c r="D904" s="334"/>
    </row>
    <row r="905" ht="12">
      <c r="D905" s="334"/>
    </row>
    <row r="906" ht="12">
      <c r="D906" s="334"/>
    </row>
    <row r="907" ht="12">
      <c r="D907" s="334"/>
    </row>
    <row r="908" ht="12">
      <c r="D908" s="334"/>
    </row>
    <row r="909" ht="12">
      <c r="D909" s="334"/>
    </row>
    <row r="910" ht="12">
      <c r="D910" s="334"/>
    </row>
    <row r="911" ht="12">
      <c r="D911" s="334"/>
    </row>
    <row r="912" ht="12">
      <c r="D912" s="334"/>
    </row>
    <row r="913" ht="12">
      <c r="D913" s="334"/>
    </row>
    <row r="914" ht="12">
      <c r="D914" s="334"/>
    </row>
    <row r="915" ht="12">
      <c r="D915" s="334"/>
    </row>
    <row r="916" ht="12">
      <c r="D916" s="334"/>
    </row>
    <row r="917" ht="12">
      <c r="D917" s="334"/>
    </row>
    <row r="918" ht="12">
      <c r="D918" s="334"/>
    </row>
    <row r="919" ht="12">
      <c r="D919" s="334"/>
    </row>
    <row r="920" ht="12">
      <c r="D920" s="334"/>
    </row>
    <row r="921" ht="12">
      <c r="D921" s="334"/>
    </row>
    <row r="922" ht="12">
      <c r="D922" s="334"/>
    </row>
    <row r="923" ht="12">
      <c r="D923" s="334"/>
    </row>
    <row r="924" ht="12">
      <c r="D924" s="334"/>
    </row>
    <row r="925" ht="12">
      <c r="D925" s="334"/>
    </row>
    <row r="926" ht="12">
      <c r="D926" s="334"/>
    </row>
    <row r="927" ht="12">
      <c r="D927" s="334"/>
    </row>
    <row r="928" ht="12">
      <c r="D928" s="334"/>
    </row>
    <row r="929" ht="12">
      <c r="D929" s="334"/>
    </row>
    <row r="930" ht="12">
      <c r="D930" s="334"/>
    </row>
    <row r="931" ht="12">
      <c r="D931" s="334"/>
    </row>
    <row r="932" ht="12">
      <c r="D932" s="334"/>
    </row>
    <row r="933" ht="12">
      <c r="D933" s="334"/>
    </row>
    <row r="934" ht="12">
      <c r="D934" s="334"/>
    </row>
    <row r="935" ht="12">
      <c r="D935" s="334"/>
    </row>
    <row r="936" ht="12">
      <c r="D936" s="334"/>
    </row>
    <row r="937" ht="12">
      <c r="D937" s="334"/>
    </row>
    <row r="938" ht="12">
      <c r="D938" s="334"/>
    </row>
    <row r="939" ht="12">
      <c r="D939" s="334"/>
    </row>
    <row r="940" ht="12">
      <c r="D940" s="334"/>
    </row>
    <row r="941" ht="12">
      <c r="D941" s="334"/>
    </row>
    <row r="942" ht="12">
      <c r="D942" s="334"/>
    </row>
    <row r="943" ht="12">
      <c r="D943" s="334"/>
    </row>
    <row r="944" ht="12">
      <c r="D944" s="334"/>
    </row>
    <row r="945" ht="12">
      <c r="D945" s="334"/>
    </row>
    <row r="946" ht="12">
      <c r="D946" s="334"/>
    </row>
    <row r="947" ht="12">
      <c r="D947" s="334"/>
    </row>
    <row r="948" ht="12">
      <c r="D948" s="334"/>
    </row>
    <row r="949" ht="12">
      <c r="D949" s="334"/>
    </row>
    <row r="950" ht="12">
      <c r="D950" s="334"/>
    </row>
    <row r="951" ht="12">
      <c r="D951" s="334"/>
    </row>
    <row r="952" ht="12">
      <c r="D952" s="334"/>
    </row>
    <row r="953" ht="12">
      <c r="D953" s="334"/>
    </row>
    <row r="954" ht="12">
      <c r="D954" s="334"/>
    </row>
    <row r="955" ht="12">
      <c r="D955" s="334"/>
    </row>
    <row r="956" ht="12">
      <c r="D956" s="334"/>
    </row>
    <row r="957" ht="12">
      <c r="D957" s="334"/>
    </row>
    <row r="958" ht="12">
      <c r="D958" s="334"/>
    </row>
    <row r="959" ht="12">
      <c r="D959" s="334"/>
    </row>
    <row r="960" ht="12">
      <c r="D960" s="334"/>
    </row>
    <row r="961" ht="12">
      <c r="D961" s="334"/>
    </row>
    <row r="962" ht="12">
      <c r="D962" s="334"/>
    </row>
    <row r="963" ht="12">
      <c r="D963" s="334"/>
    </row>
    <row r="964" ht="12">
      <c r="D964" s="334"/>
    </row>
    <row r="965" ht="12">
      <c r="D965" s="334"/>
    </row>
    <row r="966" ht="12">
      <c r="D966" s="334"/>
    </row>
    <row r="967" ht="12">
      <c r="D967" s="334"/>
    </row>
    <row r="968" ht="12">
      <c r="D968" s="334"/>
    </row>
    <row r="969" ht="12">
      <c r="D969" s="334"/>
    </row>
    <row r="970" ht="12">
      <c r="D970" s="334"/>
    </row>
    <row r="971" ht="12">
      <c r="D971" s="334"/>
    </row>
    <row r="972" ht="12">
      <c r="D972" s="334"/>
    </row>
    <row r="973" ht="12">
      <c r="D973" s="334"/>
    </row>
    <row r="974" ht="12">
      <c r="D974" s="334"/>
    </row>
    <row r="975" ht="12">
      <c r="D975" s="334"/>
    </row>
    <row r="976" ht="12">
      <c r="D976" s="334"/>
    </row>
    <row r="977" ht="12">
      <c r="D977" s="334"/>
    </row>
    <row r="978" ht="12">
      <c r="D978" s="334"/>
    </row>
    <row r="979" ht="12">
      <c r="D979" s="334"/>
    </row>
    <row r="980" ht="12">
      <c r="D980" s="334"/>
    </row>
    <row r="981" ht="12">
      <c r="D981" s="334"/>
    </row>
    <row r="982" ht="12">
      <c r="D982" s="334"/>
    </row>
    <row r="983" ht="12">
      <c r="D983" s="334"/>
    </row>
    <row r="984" ht="12">
      <c r="D984" s="334"/>
    </row>
    <row r="985" ht="12">
      <c r="D985" s="334"/>
    </row>
    <row r="986" ht="12">
      <c r="D986" s="334"/>
    </row>
    <row r="987" ht="12">
      <c r="D987" s="334"/>
    </row>
    <row r="988" ht="12">
      <c r="D988" s="334"/>
    </row>
    <row r="989" ht="12">
      <c r="D989" s="334"/>
    </row>
    <row r="990" ht="12">
      <c r="D990" s="334"/>
    </row>
    <row r="991" ht="12">
      <c r="D991" s="334"/>
    </row>
    <row r="992" ht="12">
      <c r="D992" s="334"/>
    </row>
    <row r="993" ht="12">
      <c r="D993" s="334"/>
    </row>
    <row r="994" ht="12">
      <c r="D994" s="334"/>
    </row>
    <row r="995" ht="12">
      <c r="D995" s="334"/>
    </row>
    <row r="996" ht="12">
      <c r="D996" s="334"/>
    </row>
    <row r="997" ht="12">
      <c r="D997" s="334"/>
    </row>
    <row r="998" ht="12">
      <c r="D998" s="334"/>
    </row>
    <row r="999" ht="12">
      <c r="D999" s="334"/>
    </row>
    <row r="1000" ht="12">
      <c r="D1000" s="334"/>
    </row>
    <row r="1001" ht="12">
      <c r="D1001" s="334"/>
    </row>
    <row r="1002" ht="12">
      <c r="D1002" s="334"/>
    </row>
    <row r="1003" ht="12">
      <c r="D1003" s="334"/>
    </row>
    <row r="1004" ht="12">
      <c r="D1004" s="334"/>
    </row>
    <row r="1005" ht="12">
      <c r="D1005" s="334"/>
    </row>
    <row r="1006" ht="12">
      <c r="D1006" s="334"/>
    </row>
    <row r="1007" ht="12">
      <c r="D1007" s="334"/>
    </row>
    <row r="1008" ht="12">
      <c r="D1008" s="334"/>
    </row>
    <row r="1009" ht="12">
      <c r="D1009" s="334"/>
    </row>
    <row r="1010" ht="12">
      <c r="D1010" s="334"/>
    </row>
    <row r="1011" ht="12">
      <c r="D1011" s="334"/>
    </row>
    <row r="1012" ht="12">
      <c r="D1012" s="334"/>
    </row>
    <row r="1013" ht="12">
      <c r="D1013" s="334"/>
    </row>
    <row r="1014" ht="12">
      <c r="D1014" s="334"/>
    </row>
    <row r="1015" ht="12">
      <c r="D1015" s="334"/>
    </row>
    <row r="1016" ht="12">
      <c r="D1016" s="334"/>
    </row>
    <row r="1017" ht="12">
      <c r="D1017" s="334"/>
    </row>
    <row r="1018" ht="12">
      <c r="D1018" s="334"/>
    </row>
    <row r="1019" ht="12">
      <c r="D1019" s="334"/>
    </row>
    <row r="1020" ht="12">
      <c r="D1020" s="334"/>
    </row>
    <row r="1021" ht="12">
      <c r="D1021" s="334"/>
    </row>
    <row r="1022" ht="12">
      <c r="D1022" s="334"/>
    </row>
    <row r="1023" ht="12">
      <c r="D1023" s="334"/>
    </row>
    <row r="1024" ht="12">
      <c r="D1024" s="334"/>
    </row>
    <row r="1025" ht="12">
      <c r="D1025" s="334"/>
    </row>
    <row r="1026" ht="12">
      <c r="D1026" s="334"/>
    </row>
    <row r="1027" ht="12">
      <c r="D1027" s="334"/>
    </row>
    <row r="1028" ht="12">
      <c r="D1028" s="334"/>
    </row>
    <row r="1029" ht="12">
      <c r="D1029" s="334"/>
    </row>
    <row r="1030" ht="12">
      <c r="D1030" s="334"/>
    </row>
    <row r="1031" ht="12">
      <c r="D1031" s="334"/>
    </row>
    <row r="1032" ht="12">
      <c r="D1032" s="334"/>
    </row>
    <row r="1033" ht="12">
      <c r="D1033" s="334"/>
    </row>
    <row r="1034" ht="12">
      <c r="D1034" s="334"/>
    </row>
    <row r="1035" ht="12">
      <c r="D1035" s="334"/>
    </row>
    <row r="1036" ht="12">
      <c r="D1036" s="334"/>
    </row>
    <row r="1037" ht="12">
      <c r="D1037" s="334"/>
    </row>
    <row r="1038" ht="12">
      <c r="D1038" s="334"/>
    </row>
    <row r="1039" ht="12">
      <c r="D1039" s="334"/>
    </row>
    <row r="1040" ht="12">
      <c r="D1040" s="334"/>
    </row>
    <row r="1041" ht="12">
      <c r="D1041" s="334"/>
    </row>
    <row r="1042" ht="12">
      <c r="D1042" s="334"/>
    </row>
    <row r="1043" ht="12">
      <c r="D1043" s="334"/>
    </row>
    <row r="1044" ht="12">
      <c r="D1044" s="334"/>
    </row>
    <row r="1045" ht="12">
      <c r="D1045" s="334"/>
    </row>
    <row r="1046" ht="12">
      <c r="D1046" s="334"/>
    </row>
    <row r="1047" ht="12">
      <c r="D1047" s="334"/>
    </row>
    <row r="1048" ht="12">
      <c r="D1048" s="334"/>
    </row>
    <row r="1049" ht="12">
      <c r="D1049" s="334"/>
    </row>
    <row r="1050" ht="12">
      <c r="D1050" s="334"/>
    </row>
    <row r="1051" ht="12">
      <c r="D1051" s="334"/>
    </row>
    <row r="1052" ht="12">
      <c r="D1052" s="334"/>
    </row>
    <row r="1053" ht="12">
      <c r="D1053" s="334"/>
    </row>
    <row r="1054" ht="12">
      <c r="D1054" s="334"/>
    </row>
    <row r="1055" ht="12">
      <c r="D1055" s="334"/>
    </row>
    <row r="1056" ht="12">
      <c r="D1056" s="334"/>
    </row>
    <row r="1057" ht="12">
      <c r="D1057" s="334"/>
    </row>
    <row r="1058" ht="12">
      <c r="D1058" s="334"/>
    </row>
    <row r="1059" ht="12">
      <c r="D1059" s="334"/>
    </row>
    <row r="1060" ht="12">
      <c r="D1060" s="334"/>
    </row>
    <row r="1061" ht="12">
      <c r="D1061" s="334"/>
    </row>
    <row r="1062" ht="12">
      <c r="D1062" s="334"/>
    </row>
    <row r="1063" ht="12">
      <c r="D1063" s="334"/>
    </row>
    <row r="1064" ht="12">
      <c r="D1064" s="334"/>
    </row>
    <row r="1065" ht="12">
      <c r="D1065" s="334"/>
    </row>
    <row r="1066" ht="12">
      <c r="D1066" s="334"/>
    </row>
    <row r="1067" ht="12">
      <c r="D1067" s="334"/>
    </row>
    <row r="1068" ht="12">
      <c r="D1068" s="334"/>
    </row>
    <row r="1069" ht="12">
      <c r="D1069" s="334"/>
    </row>
    <row r="1070" ht="12">
      <c r="D1070" s="334"/>
    </row>
    <row r="1071" ht="12">
      <c r="D1071" s="334"/>
    </row>
    <row r="1072" ht="12">
      <c r="D1072" s="334"/>
    </row>
    <row r="1073" ht="12">
      <c r="D1073" s="334"/>
    </row>
    <row r="1074" ht="12">
      <c r="D1074" s="334"/>
    </row>
    <row r="1075" ht="12">
      <c r="D1075" s="334"/>
    </row>
    <row r="1076" ht="12">
      <c r="D1076" s="334"/>
    </row>
    <row r="1077" ht="12">
      <c r="D1077" s="334"/>
    </row>
    <row r="1078" ht="12">
      <c r="D1078" s="334"/>
    </row>
    <row r="1079" ht="12">
      <c r="D1079" s="334"/>
    </row>
    <row r="1080" ht="12">
      <c r="D1080" s="334"/>
    </row>
    <row r="1081" ht="12">
      <c r="D1081" s="334"/>
    </row>
    <row r="1082" ht="12">
      <c r="D1082" s="334"/>
    </row>
    <row r="1083" ht="12">
      <c r="D1083" s="334"/>
    </row>
    <row r="1084" ht="12">
      <c r="D1084" s="334"/>
    </row>
    <row r="1085" ht="12">
      <c r="D1085" s="334"/>
    </row>
    <row r="1086" ht="12">
      <c r="D1086" s="334"/>
    </row>
    <row r="1087" ht="12">
      <c r="D1087" s="334"/>
    </row>
    <row r="1088" ht="12">
      <c r="D1088" s="334"/>
    </row>
    <row r="1089" ht="12">
      <c r="D1089" s="334"/>
    </row>
    <row r="1090" ht="12">
      <c r="D1090" s="334"/>
    </row>
    <row r="1091" ht="12">
      <c r="D1091" s="334"/>
    </row>
    <row r="1092" ht="12">
      <c r="D1092" s="334"/>
    </row>
    <row r="1093" ht="12">
      <c r="D1093" s="334"/>
    </row>
    <row r="1094" ht="12">
      <c r="D1094" s="334"/>
    </row>
    <row r="1095" ht="12">
      <c r="D1095" s="334"/>
    </row>
    <row r="1096" ht="12">
      <c r="D1096" s="334"/>
    </row>
    <row r="1097" ht="12">
      <c r="D1097" s="334"/>
    </row>
    <row r="1098" ht="12">
      <c r="D1098" s="334"/>
    </row>
    <row r="1099" ht="12">
      <c r="D1099" s="334"/>
    </row>
    <row r="1100" ht="12">
      <c r="D1100" s="334"/>
    </row>
    <row r="1101" ht="12">
      <c r="D1101" s="334"/>
    </row>
    <row r="1102" ht="12">
      <c r="D1102" s="334"/>
    </row>
    <row r="1103" ht="12">
      <c r="D1103" s="334"/>
    </row>
    <row r="1104" ht="12">
      <c r="D1104" s="334"/>
    </row>
    <row r="1105" ht="12">
      <c r="D1105" s="334"/>
    </row>
    <row r="1106" ht="12">
      <c r="D1106" s="334"/>
    </row>
    <row r="1107" ht="12">
      <c r="D1107" s="334"/>
    </row>
    <row r="1108" ht="12">
      <c r="D1108" s="334"/>
    </row>
    <row r="1109" ht="12">
      <c r="D1109" s="334"/>
    </row>
    <row r="1110" ht="12">
      <c r="D1110" s="334"/>
    </row>
    <row r="1111" ht="12">
      <c r="D1111" s="334"/>
    </row>
    <row r="1112" ht="12">
      <c r="D1112" s="334"/>
    </row>
    <row r="1113" ht="12">
      <c r="D1113" s="334"/>
    </row>
    <row r="1114" ht="12">
      <c r="D1114" s="334"/>
    </row>
    <row r="1115" ht="12">
      <c r="D1115" s="334"/>
    </row>
    <row r="1116" ht="12">
      <c r="D1116" s="334"/>
    </row>
    <row r="1117" ht="12">
      <c r="D1117" s="334"/>
    </row>
    <row r="1118" ht="12">
      <c r="D1118" s="334"/>
    </row>
    <row r="1119" ht="12">
      <c r="D1119" s="334"/>
    </row>
    <row r="1120" ht="12">
      <c r="D1120" s="334"/>
    </row>
    <row r="1121" ht="12">
      <c r="D1121" s="334"/>
    </row>
    <row r="1122" ht="12">
      <c r="D1122" s="334"/>
    </row>
    <row r="1123" ht="12">
      <c r="D1123" s="334"/>
    </row>
    <row r="1124" ht="12">
      <c r="D1124" s="334"/>
    </row>
    <row r="1125" ht="12">
      <c r="D1125" s="334"/>
    </row>
    <row r="1126" ht="12">
      <c r="D1126" s="334"/>
    </row>
    <row r="1127" ht="12">
      <c r="D1127" s="334"/>
    </row>
    <row r="1128" ht="12">
      <c r="D1128" s="334"/>
    </row>
    <row r="1129" ht="12">
      <c r="D1129" s="334"/>
    </row>
    <row r="1130" ht="12">
      <c r="D1130" s="334"/>
    </row>
    <row r="1131" ht="12">
      <c r="D1131" s="334"/>
    </row>
    <row r="1132" ht="12">
      <c r="D1132" s="334"/>
    </row>
    <row r="1133" ht="12">
      <c r="D1133" s="334"/>
    </row>
    <row r="1134" ht="12">
      <c r="D1134" s="334"/>
    </row>
    <row r="1135" ht="12">
      <c r="D1135" s="334"/>
    </row>
    <row r="1136" ht="12">
      <c r="D1136" s="334"/>
    </row>
    <row r="1137" ht="12">
      <c r="D1137" s="334"/>
    </row>
    <row r="1138" ht="12">
      <c r="D1138" s="334"/>
    </row>
    <row r="1139" ht="12">
      <c r="D1139" s="334"/>
    </row>
    <row r="1140" ht="12">
      <c r="D1140" s="334"/>
    </row>
    <row r="1141" ht="12">
      <c r="D1141" s="334"/>
    </row>
    <row r="1142" ht="12">
      <c r="D1142" s="334"/>
    </row>
    <row r="1143" ht="12">
      <c r="D1143" s="334"/>
    </row>
    <row r="1144" ht="12">
      <c r="D1144" s="334"/>
    </row>
    <row r="1145" ht="12">
      <c r="D1145" s="334"/>
    </row>
    <row r="1146" ht="12">
      <c r="D1146" s="334"/>
    </row>
    <row r="1147" ht="12">
      <c r="D1147" s="334"/>
    </row>
    <row r="1148" ht="12">
      <c r="D1148" s="334"/>
    </row>
    <row r="1149" ht="12">
      <c r="D1149" s="334"/>
    </row>
    <row r="1150" ht="12">
      <c r="D1150" s="334"/>
    </row>
    <row r="1151" ht="12">
      <c r="D1151" s="334"/>
    </row>
    <row r="1152" ht="12">
      <c r="D1152" s="334"/>
    </row>
    <row r="1153" ht="12">
      <c r="D1153" s="334"/>
    </row>
    <row r="1154" ht="12">
      <c r="D1154" s="334"/>
    </row>
    <row r="1155" ht="12">
      <c r="D1155" s="334"/>
    </row>
    <row r="1156" ht="12">
      <c r="D1156" s="334"/>
    </row>
    <row r="1157" ht="12">
      <c r="D1157" s="334"/>
    </row>
    <row r="1158" ht="12">
      <c r="D1158" s="334"/>
    </row>
    <row r="1159" ht="12">
      <c r="D1159" s="334"/>
    </row>
    <row r="1160" ht="12">
      <c r="D1160" s="334"/>
    </row>
    <row r="1161" ht="12">
      <c r="D1161" s="334"/>
    </row>
    <row r="1162" ht="12">
      <c r="D1162" s="334"/>
    </row>
    <row r="1163" ht="12">
      <c r="D1163" s="334"/>
    </row>
    <row r="1164" ht="12">
      <c r="D1164" s="334"/>
    </row>
    <row r="1165" ht="12">
      <c r="D1165" s="334"/>
    </row>
    <row r="1166" ht="12">
      <c r="D1166" s="334"/>
    </row>
    <row r="1167" ht="12">
      <c r="D1167" s="334"/>
    </row>
    <row r="1168" ht="12">
      <c r="D1168" s="334"/>
    </row>
    <row r="1169" ht="12">
      <c r="D1169" s="334"/>
    </row>
    <row r="1170" ht="12">
      <c r="D1170" s="334"/>
    </row>
    <row r="1171" ht="12">
      <c r="D1171" s="334"/>
    </row>
    <row r="1172" ht="12">
      <c r="D1172" s="334"/>
    </row>
    <row r="1173" ht="12">
      <c r="D1173" s="334"/>
    </row>
    <row r="1174" ht="12">
      <c r="D1174" s="334"/>
    </row>
    <row r="1175" ht="12">
      <c r="D1175" s="334"/>
    </row>
    <row r="1176" ht="12">
      <c r="D1176" s="334"/>
    </row>
    <row r="1177" ht="12">
      <c r="D1177" s="334"/>
    </row>
    <row r="1178" ht="12">
      <c r="D1178" s="334"/>
    </row>
    <row r="1179" ht="12">
      <c r="D1179" s="334"/>
    </row>
    <row r="1180" ht="12">
      <c r="D1180" s="334"/>
    </row>
    <row r="1181" ht="12">
      <c r="D1181" s="334"/>
    </row>
    <row r="1182" ht="12">
      <c r="D1182" s="334"/>
    </row>
    <row r="1183" ht="12">
      <c r="D1183" s="334"/>
    </row>
    <row r="1184" ht="12">
      <c r="D1184" s="334"/>
    </row>
    <row r="1185" ht="12">
      <c r="D1185" s="334"/>
    </row>
    <row r="1186" ht="12">
      <c r="D1186" s="334"/>
    </row>
    <row r="1187" ht="12">
      <c r="D1187" s="334"/>
    </row>
    <row r="1188" ht="12">
      <c r="D1188" s="334"/>
    </row>
    <row r="1189" ht="12">
      <c r="D1189" s="334"/>
    </row>
    <row r="1190" ht="12">
      <c r="D1190" s="334"/>
    </row>
    <row r="1191" ht="12">
      <c r="D1191" s="334"/>
    </row>
    <row r="1192" ht="12">
      <c r="D1192" s="334"/>
    </row>
    <row r="1193" ht="12">
      <c r="D1193" s="334"/>
    </row>
    <row r="1194" ht="12">
      <c r="D1194" s="334"/>
    </row>
    <row r="1195" ht="12">
      <c r="D1195" s="334"/>
    </row>
    <row r="1196" ht="12">
      <c r="D1196" s="334"/>
    </row>
    <row r="1197" ht="12">
      <c r="D1197" s="334"/>
    </row>
    <row r="1198" ht="12">
      <c r="D1198" s="334"/>
    </row>
    <row r="1199" ht="12">
      <c r="D1199" s="334"/>
    </row>
    <row r="1200" ht="12">
      <c r="D1200" s="334"/>
    </row>
    <row r="1201" ht="12">
      <c r="D1201" s="334"/>
    </row>
    <row r="1202" ht="12">
      <c r="D1202" s="334"/>
    </row>
    <row r="1203" ht="12">
      <c r="D1203" s="334"/>
    </row>
    <row r="1204" ht="12">
      <c r="D1204" s="334"/>
    </row>
    <row r="1205" ht="12">
      <c r="D1205" s="334"/>
    </row>
    <row r="1206" ht="12">
      <c r="D1206" s="334"/>
    </row>
    <row r="1207" ht="12">
      <c r="D1207" s="334"/>
    </row>
    <row r="1208" ht="12">
      <c r="D1208" s="334"/>
    </row>
    <row r="1209" ht="12">
      <c r="D1209" s="334"/>
    </row>
    <row r="1210" ht="12">
      <c r="D1210" s="334"/>
    </row>
    <row r="1211" ht="12">
      <c r="D1211" s="334"/>
    </row>
    <row r="1212" ht="12">
      <c r="D1212" s="334"/>
    </row>
    <row r="1213" ht="12">
      <c r="D1213" s="334"/>
    </row>
    <row r="1214" ht="12">
      <c r="D1214" s="334"/>
    </row>
    <row r="1215" ht="12">
      <c r="D1215" s="334"/>
    </row>
    <row r="1216" ht="12">
      <c r="D1216" s="334"/>
    </row>
    <row r="1217" ht="12">
      <c r="D1217" s="334"/>
    </row>
    <row r="1218" ht="12">
      <c r="D1218" s="334"/>
    </row>
    <row r="1219" ht="12">
      <c r="D1219" s="334"/>
    </row>
    <row r="1220" ht="12">
      <c r="D1220" s="334"/>
    </row>
    <row r="1221" ht="12">
      <c r="D1221" s="334"/>
    </row>
    <row r="1222" ht="12">
      <c r="D1222" s="334"/>
    </row>
    <row r="1223" ht="12">
      <c r="D1223" s="334"/>
    </row>
    <row r="1224" ht="12">
      <c r="D1224" s="334"/>
    </row>
    <row r="1225" ht="12">
      <c r="D1225" s="334"/>
    </row>
    <row r="1226" ht="12">
      <c r="D1226" s="334"/>
    </row>
    <row r="1227" ht="12">
      <c r="D1227" s="334"/>
    </row>
    <row r="1228" ht="12">
      <c r="D1228" s="334"/>
    </row>
    <row r="1229" ht="12">
      <c r="D1229" s="334"/>
    </row>
    <row r="1230" ht="12">
      <c r="D1230" s="334"/>
    </row>
    <row r="1231" ht="12">
      <c r="D1231" s="334"/>
    </row>
    <row r="1232" ht="12">
      <c r="D1232" s="334"/>
    </row>
    <row r="1233" ht="12">
      <c r="D1233" s="334"/>
    </row>
    <row r="1234" ht="12">
      <c r="D1234" s="334"/>
    </row>
    <row r="1235" ht="12">
      <c r="D1235" s="334"/>
    </row>
    <row r="1236" ht="12">
      <c r="D1236" s="334"/>
    </row>
    <row r="1237" ht="12">
      <c r="D1237" s="334"/>
    </row>
    <row r="1238" ht="12">
      <c r="D1238" s="334"/>
    </row>
    <row r="1239" ht="12">
      <c r="D1239" s="334"/>
    </row>
    <row r="1240" ht="12">
      <c r="D1240" s="334"/>
    </row>
    <row r="1241" ht="12">
      <c r="D1241" s="334"/>
    </row>
    <row r="1242" ht="12">
      <c r="D1242" s="334"/>
    </row>
    <row r="1243" ht="12">
      <c r="D1243" s="334"/>
    </row>
    <row r="1244" ht="12">
      <c r="D1244" s="334"/>
    </row>
    <row r="1245" ht="12">
      <c r="D1245" s="334"/>
    </row>
    <row r="1246" ht="12">
      <c r="D1246" s="334"/>
    </row>
    <row r="1247" ht="12">
      <c r="D1247" s="334"/>
    </row>
    <row r="1248" ht="12">
      <c r="D1248" s="334"/>
    </row>
    <row r="1249" ht="12">
      <c r="D1249" s="334"/>
    </row>
    <row r="1250" ht="12">
      <c r="D1250" s="334"/>
    </row>
    <row r="1251" ht="12">
      <c r="D1251" s="334"/>
    </row>
    <row r="1252" ht="12">
      <c r="D1252" s="334"/>
    </row>
    <row r="1253" ht="12">
      <c r="D1253" s="334"/>
    </row>
    <row r="1254" ht="12">
      <c r="D1254" s="334"/>
    </row>
    <row r="1255" ht="12">
      <c r="D1255" s="334"/>
    </row>
    <row r="1256" ht="12">
      <c r="D1256" s="334"/>
    </row>
    <row r="1257" ht="12">
      <c r="D1257" s="334"/>
    </row>
    <row r="1258" ht="12">
      <c r="D1258" s="334"/>
    </row>
    <row r="1259" ht="12">
      <c r="D1259" s="334"/>
    </row>
    <row r="1260" ht="12">
      <c r="D1260" s="334"/>
    </row>
    <row r="1261" ht="12">
      <c r="D1261" s="334"/>
    </row>
    <row r="1262" ht="12">
      <c r="D1262" s="334"/>
    </row>
    <row r="1263" ht="12">
      <c r="D1263" s="334"/>
    </row>
    <row r="1264" ht="12">
      <c r="D1264" s="334"/>
    </row>
    <row r="1265" ht="12">
      <c r="D1265" s="334"/>
    </row>
    <row r="1266" ht="12">
      <c r="D1266" s="334"/>
    </row>
    <row r="1267" ht="12">
      <c r="D1267" s="334"/>
    </row>
    <row r="1268" ht="12">
      <c r="D1268" s="334"/>
    </row>
    <row r="1269" ht="12">
      <c r="D1269" s="334"/>
    </row>
    <row r="1270" ht="12">
      <c r="D1270" s="334"/>
    </row>
    <row r="1271" ht="12">
      <c r="D1271" s="334"/>
    </row>
    <row r="1272" ht="12">
      <c r="D1272" s="334"/>
    </row>
    <row r="1273" ht="12">
      <c r="D1273" s="334"/>
    </row>
    <row r="1274" ht="12">
      <c r="D1274" s="334"/>
    </row>
    <row r="1275" ht="12">
      <c r="D1275" s="334"/>
    </row>
    <row r="1276" ht="12">
      <c r="D1276" s="334"/>
    </row>
    <row r="1277" ht="12">
      <c r="D1277" s="334"/>
    </row>
    <row r="1278" ht="12">
      <c r="D1278" s="334"/>
    </row>
    <row r="1279" ht="12">
      <c r="D1279" s="334"/>
    </row>
    <row r="1280" ht="12">
      <c r="D1280" s="334"/>
    </row>
    <row r="1281" ht="12">
      <c r="D1281" s="334"/>
    </row>
    <row r="1282" ht="12">
      <c r="D1282" s="334"/>
    </row>
    <row r="1283" ht="12">
      <c r="D1283" s="334"/>
    </row>
    <row r="1284" ht="12">
      <c r="D1284" s="334"/>
    </row>
    <row r="1285" ht="12">
      <c r="D1285" s="334"/>
    </row>
    <row r="1286" ht="12">
      <c r="D1286" s="334"/>
    </row>
    <row r="1287" ht="12">
      <c r="D1287" s="334"/>
    </row>
    <row r="1288" ht="12">
      <c r="D1288" s="334"/>
    </row>
    <row r="1289" ht="12">
      <c r="D1289" s="334"/>
    </row>
    <row r="1290" ht="12">
      <c r="D1290" s="334"/>
    </row>
    <row r="1291" ht="12">
      <c r="D1291" s="334"/>
    </row>
    <row r="1292" ht="12">
      <c r="D1292" s="334"/>
    </row>
    <row r="1293" ht="12">
      <c r="D1293" s="334"/>
    </row>
    <row r="1294" ht="12">
      <c r="D1294" s="334"/>
    </row>
    <row r="1295" ht="12">
      <c r="D1295" s="334"/>
    </row>
    <row r="1296" ht="12">
      <c r="D1296" s="334"/>
    </row>
    <row r="1297" ht="12">
      <c r="D1297" s="334"/>
    </row>
    <row r="1298" ht="12">
      <c r="D1298" s="334"/>
    </row>
    <row r="1299" ht="12">
      <c r="D1299" s="334"/>
    </row>
    <row r="1300" ht="12">
      <c r="D1300" s="334"/>
    </row>
    <row r="1301" ht="12">
      <c r="D1301" s="334"/>
    </row>
    <row r="1302" ht="12">
      <c r="D1302" s="334"/>
    </row>
    <row r="1303" ht="12">
      <c r="D1303" s="334"/>
    </row>
    <row r="1304" ht="12">
      <c r="D1304" s="334"/>
    </row>
    <row r="1305" ht="12">
      <c r="D1305" s="334"/>
    </row>
    <row r="1306" ht="12">
      <c r="D1306" s="334"/>
    </row>
    <row r="1307" ht="12">
      <c r="D1307" s="334"/>
    </row>
    <row r="1308" ht="12">
      <c r="D1308" s="334"/>
    </row>
    <row r="1309" ht="12">
      <c r="D1309" s="334"/>
    </row>
    <row r="1310" ht="12">
      <c r="D1310" s="334"/>
    </row>
    <row r="1311" ht="12">
      <c r="D1311" s="334"/>
    </row>
    <row r="1312" ht="12">
      <c r="D1312" s="334"/>
    </row>
    <row r="1313" ht="12">
      <c r="D1313" s="334"/>
    </row>
    <row r="1314" ht="12">
      <c r="D1314" s="334"/>
    </row>
    <row r="1315" ht="12">
      <c r="D1315" s="334"/>
    </row>
    <row r="1316" ht="12">
      <c r="D1316" s="334"/>
    </row>
    <row r="1317" ht="12">
      <c r="D1317" s="334"/>
    </row>
    <row r="1318" ht="12">
      <c r="D1318" s="334"/>
    </row>
    <row r="1319" ht="12">
      <c r="D1319" s="334"/>
    </row>
    <row r="1320" ht="12">
      <c r="D1320" s="334"/>
    </row>
    <row r="1321" ht="12">
      <c r="D1321" s="334"/>
    </row>
    <row r="1322" ht="12">
      <c r="D1322" s="334"/>
    </row>
    <row r="1323" ht="12">
      <c r="D1323" s="334"/>
    </row>
    <row r="1324" ht="12">
      <c r="D1324" s="334"/>
    </row>
    <row r="1325" ht="12">
      <c r="D1325" s="334"/>
    </row>
    <row r="1326" ht="12">
      <c r="D1326" s="334"/>
    </row>
    <row r="1327" ht="12">
      <c r="D1327" s="334"/>
    </row>
    <row r="1328" ht="12">
      <c r="D1328" s="334"/>
    </row>
    <row r="1329" ht="12">
      <c r="D1329" s="334"/>
    </row>
    <row r="1330" ht="12">
      <c r="D1330" s="334"/>
    </row>
    <row r="1331" ht="12">
      <c r="D1331" s="334"/>
    </row>
    <row r="1332" ht="12">
      <c r="D1332" s="334"/>
    </row>
    <row r="1333" ht="12">
      <c r="D1333" s="334"/>
    </row>
    <row r="1334" ht="12">
      <c r="D1334" s="334"/>
    </row>
    <row r="1335" ht="12">
      <c r="D1335" s="334"/>
    </row>
    <row r="1336" ht="12">
      <c r="D1336" s="334"/>
    </row>
    <row r="1337" ht="12">
      <c r="D1337" s="334"/>
    </row>
    <row r="1338" ht="12">
      <c r="D1338" s="334"/>
    </row>
    <row r="1339" ht="12">
      <c r="D1339" s="334"/>
    </row>
    <row r="1340" ht="12">
      <c r="D1340" s="334"/>
    </row>
    <row r="1341" ht="12">
      <c r="D1341" s="334"/>
    </row>
    <row r="1342" ht="12">
      <c r="D1342" s="334"/>
    </row>
    <row r="1343" ht="12">
      <c r="D1343" s="334"/>
    </row>
    <row r="1344" ht="12">
      <c r="D1344" s="334"/>
    </row>
    <row r="1345" ht="12">
      <c r="D1345" s="334"/>
    </row>
    <row r="1346" ht="12">
      <c r="D1346" s="334"/>
    </row>
    <row r="1347" ht="12">
      <c r="D1347" s="334"/>
    </row>
    <row r="1348" ht="12">
      <c r="D1348" s="334"/>
    </row>
    <row r="1349" ht="12">
      <c r="D1349" s="334"/>
    </row>
    <row r="1350" ht="12">
      <c r="D1350" s="334"/>
    </row>
    <row r="1351" ht="12">
      <c r="D1351" s="334"/>
    </row>
    <row r="1352" ht="12">
      <c r="D1352" s="334"/>
    </row>
    <row r="1353" ht="12">
      <c r="D1353" s="334"/>
    </row>
    <row r="1354" ht="12">
      <c r="D1354" s="334"/>
    </row>
    <row r="1355" ht="12">
      <c r="D1355" s="334"/>
    </row>
    <row r="1356" ht="12">
      <c r="D1356" s="334"/>
    </row>
    <row r="1357" ht="12">
      <c r="D1357" s="334"/>
    </row>
    <row r="1358" ht="12">
      <c r="D1358" s="334"/>
    </row>
    <row r="1359" ht="12">
      <c r="D1359" s="334"/>
    </row>
    <row r="1360" ht="12">
      <c r="D1360" s="334"/>
    </row>
    <row r="1361" ht="12">
      <c r="D1361" s="334"/>
    </row>
    <row r="1362" ht="12">
      <c r="D1362" s="334"/>
    </row>
    <row r="1363" ht="12">
      <c r="D1363" s="334"/>
    </row>
    <row r="1364" ht="12">
      <c r="D1364" s="334"/>
    </row>
    <row r="1365" ht="12">
      <c r="D1365" s="334"/>
    </row>
    <row r="1366" ht="12">
      <c r="D1366" s="334"/>
    </row>
    <row r="1367" ht="12">
      <c r="D1367" s="334"/>
    </row>
    <row r="1368" ht="12">
      <c r="D1368" s="334"/>
    </row>
    <row r="1369" ht="12">
      <c r="D1369" s="334"/>
    </row>
    <row r="1370" ht="12">
      <c r="D1370" s="334"/>
    </row>
    <row r="1371" ht="12">
      <c r="D1371" s="334"/>
    </row>
    <row r="1372" ht="12">
      <c r="D1372" s="334"/>
    </row>
    <row r="1373" ht="12">
      <c r="D1373" s="334"/>
    </row>
    <row r="1374" ht="12">
      <c r="D1374" s="334"/>
    </row>
    <row r="1375" ht="12">
      <c r="D1375" s="334"/>
    </row>
    <row r="1376" ht="12">
      <c r="D1376" s="334"/>
    </row>
    <row r="1377" ht="12">
      <c r="D1377" s="334"/>
    </row>
    <row r="1378" ht="12">
      <c r="D1378" s="334"/>
    </row>
    <row r="1379" ht="12">
      <c r="D1379" s="334"/>
    </row>
    <row r="1380" ht="12">
      <c r="D1380" s="334"/>
    </row>
    <row r="1381" ht="12">
      <c r="D1381" s="334"/>
    </row>
    <row r="1382" ht="12">
      <c r="D1382" s="334"/>
    </row>
    <row r="1383" ht="12">
      <c r="D1383" s="334"/>
    </row>
    <row r="1384" ht="12">
      <c r="D1384" s="334"/>
    </row>
    <row r="1385" ht="12">
      <c r="D1385" s="334"/>
    </row>
    <row r="1386" ht="12">
      <c r="D1386" s="334"/>
    </row>
    <row r="1387" ht="12">
      <c r="D1387" s="334"/>
    </row>
    <row r="1388" ht="12">
      <c r="D1388" s="334"/>
    </row>
    <row r="1389" ht="12">
      <c r="D1389" s="334"/>
    </row>
    <row r="1390" ht="12">
      <c r="D1390" s="334"/>
    </row>
    <row r="1391" ht="12">
      <c r="D1391" s="334"/>
    </row>
    <row r="1392" ht="12">
      <c r="D1392" s="334"/>
    </row>
    <row r="1393" ht="12">
      <c r="D1393" s="334"/>
    </row>
    <row r="1394" ht="12">
      <c r="D1394" s="334"/>
    </row>
    <row r="1395" ht="12">
      <c r="D1395" s="334"/>
    </row>
    <row r="1396" ht="12">
      <c r="D1396" s="334"/>
    </row>
    <row r="1397" ht="12">
      <c r="D1397" s="334"/>
    </row>
    <row r="1398" ht="12">
      <c r="D1398" s="334"/>
    </row>
    <row r="1399" ht="12">
      <c r="D1399" s="334"/>
    </row>
    <row r="1400" ht="12">
      <c r="D1400" s="334"/>
    </row>
    <row r="1401" ht="12">
      <c r="D1401" s="334"/>
    </row>
    <row r="1402" ht="12">
      <c r="D1402" s="334"/>
    </row>
    <row r="1403" ht="12">
      <c r="D1403" s="334"/>
    </row>
    <row r="1404" ht="12">
      <c r="D1404" s="334"/>
    </row>
    <row r="1405" ht="12">
      <c r="D1405" s="334"/>
    </row>
    <row r="1406" ht="12">
      <c r="D1406" s="334"/>
    </row>
    <row r="1407" ht="12">
      <c r="D1407" s="334"/>
    </row>
    <row r="1408" ht="12">
      <c r="D1408" s="334"/>
    </row>
    <row r="1409" ht="12">
      <c r="D1409" s="334"/>
    </row>
    <row r="1410" ht="12">
      <c r="D1410" s="334"/>
    </row>
    <row r="1411" ht="12">
      <c r="D1411" s="334"/>
    </row>
    <row r="1412" ht="12">
      <c r="D1412" s="334"/>
    </row>
    <row r="1413" ht="12">
      <c r="D1413" s="334"/>
    </row>
    <row r="1414" ht="12">
      <c r="D1414" s="334"/>
    </row>
    <row r="1415" ht="12">
      <c r="D1415" s="334"/>
    </row>
    <row r="1416" ht="12">
      <c r="D1416" s="334"/>
    </row>
    <row r="1417" ht="12">
      <c r="D1417" s="334"/>
    </row>
    <row r="1418" ht="12">
      <c r="D1418" s="334"/>
    </row>
    <row r="1419" ht="12">
      <c r="D1419" s="334"/>
    </row>
    <row r="1420" ht="12">
      <c r="D1420" s="334"/>
    </row>
    <row r="1421" ht="12">
      <c r="D1421" s="334"/>
    </row>
    <row r="1422" ht="12">
      <c r="D1422" s="334"/>
    </row>
    <row r="1423" ht="12">
      <c r="D1423" s="334"/>
    </row>
    <row r="1424" ht="12">
      <c r="D1424" s="334"/>
    </row>
    <row r="1425" ht="12">
      <c r="D1425" s="334"/>
    </row>
    <row r="1426" ht="12">
      <c r="D1426" s="334"/>
    </row>
    <row r="1427" ht="12">
      <c r="D1427" s="334"/>
    </row>
    <row r="1428" ht="12">
      <c r="D1428" s="334"/>
    </row>
    <row r="1429" ht="12">
      <c r="D1429" s="334"/>
    </row>
    <row r="1430" ht="12">
      <c r="D1430" s="334"/>
    </row>
    <row r="1431" ht="12">
      <c r="D1431" s="334"/>
    </row>
    <row r="1432" ht="12">
      <c r="D1432" s="334"/>
    </row>
    <row r="1433" ht="12">
      <c r="D1433" s="334"/>
    </row>
    <row r="1434" ht="12">
      <c r="D1434" s="334"/>
    </row>
    <row r="1435" ht="12">
      <c r="D1435" s="334"/>
    </row>
    <row r="1436" ht="12">
      <c r="D1436" s="334"/>
    </row>
    <row r="1437" ht="12">
      <c r="D1437" s="334"/>
    </row>
    <row r="1438" ht="12">
      <c r="D1438" s="334"/>
    </row>
    <row r="1439" ht="12">
      <c r="D1439" s="334"/>
    </row>
    <row r="1440" ht="12">
      <c r="D1440" s="334"/>
    </row>
    <row r="1441" ht="12">
      <c r="D1441" s="334"/>
    </row>
    <row r="1442" ht="12">
      <c r="D1442" s="334"/>
    </row>
    <row r="1443" ht="12">
      <c r="D1443" s="334"/>
    </row>
    <row r="1444" ht="12">
      <c r="D1444" s="334"/>
    </row>
    <row r="1445" ht="12">
      <c r="D1445" s="334"/>
    </row>
    <row r="1446" ht="12">
      <c r="D1446" s="334"/>
    </row>
    <row r="1447" ht="12">
      <c r="D1447" s="334"/>
    </row>
    <row r="1448" ht="12">
      <c r="D1448" s="334"/>
    </row>
    <row r="1449" ht="12">
      <c r="D1449" s="334"/>
    </row>
    <row r="1450" ht="12">
      <c r="D1450" s="334"/>
    </row>
    <row r="1451" ht="12">
      <c r="D1451" s="334"/>
    </row>
    <row r="1452" ht="12">
      <c r="D1452" s="334"/>
    </row>
    <row r="1453" ht="12">
      <c r="D1453" s="334"/>
    </row>
    <row r="1454" ht="12">
      <c r="D1454" s="334"/>
    </row>
    <row r="1455" ht="12">
      <c r="D1455" s="334"/>
    </row>
    <row r="1456" ht="12">
      <c r="D1456" s="334"/>
    </row>
    <row r="1457" ht="12">
      <c r="D1457" s="334"/>
    </row>
    <row r="1458" ht="12">
      <c r="D1458" s="334"/>
    </row>
    <row r="1459" ht="12">
      <c r="D1459" s="334"/>
    </row>
    <row r="1460" ht="12">
      <c r="D1460" s="334"/>
    </row>
    <row r="1461" ht="12">
      <c r="D1461" s="334"/>
    </row>
    <row r="1462" ht="12">
      <c r="D1462" s="334"/>
    </row>
    <row r="1463" ht="12">
      <c r="D1463" s="334"/>
    </row>
    <row r="1464" ht="12">
      <c r="D1464" s="334"/>
    </row>
    <row r="1465" ht="12">
      <c r="D1465" s="334"/>
    </row>
    <row r="1466" ht="12">
      <c r="D1466" s="334"/>
    </row>
    <row r="1467" ht="12">
      <c r="D1467" s="334"/>
    </row>
    <row r="1468" ht="12">
      <c r="D1468" s="334"/>
    </row>
    <row r="1469" ht="12">
      <c r="D1469" s="334"/>
    </row>
    <row r="1470" ht="12">
      <c r="D1470" s="334"/>
    </row>
    <row r="1471" ht="12">
      <c r="D1471" s="334"/>
    </row>
    <row r="1472" ht="12">
      <c r="D1472" s="334"/>
    </row>
    <row r="1473" ht="12">
      <c r="D1473" s="334"/>
    </row>
    <row r="1474" ht="12">
      <c r="D1474" s="334"/>
    </row>
    <row r="1475" ht="12">
      <c r="D1475" s="334"/>
    </row>
    <row r="1476" ht="12">
      <c r="D1476" s="334"/>
    </row>
    <row r="1477" ht="12">
      <c r="D1477" s="334"/>
    </row>
    <row r="1478" ht="12">
      <c r="D1478" s="334"/>
    </row>
    <row r="1479" ht="12">
      <c r="D1479" s="334"/>
    </row>
    <row r="1480" ht="12">
      <c r="D1480" s="334"/>
    </row>
    <row r="1481" ht="12">
      <c r="D1481" s="334"/>
    </row>
    <row r="1482" ht="12">
      <c r="D1482" s="334"/>
    </row>
    <row r="1483" ht="12">
      <c r="D1483" s="334"/>
    </row>
    <row r="1484" ht="12">
      <c r="D1484" s="334"/>
    </row>
    <row r="1485" ht="12">
      <c r="D1485" s="334"/>
    </row>
    <row r="1486" ht="12">
      <c r="D1486" s="334"/>
    </row>
    <row r="1487" ht="12">
      <c r="D1487" s="334"/>
    </row>
    <row r="1488" ht="12">
      <c r="D1488" s="334"/>
    </row>
    <row r="1489" ht="12">
      <c r="D1489" s="334"/>
    </row>
    <row r="1490" ht="12">
      <c r="D1490" s="334"/>
    </row>
    <row r="1491" ht="12">
      <c r="D1491" s="334"/>
    </row>
    <row r="1492" ht="12">
      <c r="D1492" s="334"/>
    </row>
    <row r="1493" ht="12">
      <c r="D1493" s="334"/>
    </row>
    <row r="1494" ht="12">
      <c r="D1494" s="334"/>
    </row>
    <row r="1495" ht="12">
      <c r="D1495" s="334"/>
    </row>
    <row r="1496" ht="12">
      <c r="D1496" s="334"/>
    </row>
    <row r="1497" ht="12">
      <c r="D1497" s="334"/>
    </row>
    <row r="1498" ht="12">
      <c r="D1498" s="334"/>
    </row>
    <row r="1499" ht="12">
      <c r="D1499" s="334"/>
    </row>
    <row r="1500" ht="12">
      <c r="D1500" s="334"/>
    </row>
    <row r="1501" ht="12">
      <c r="D1501" s="334"/>
    </row>
    <row r="1502" ht="12">
      <c r="D1502" s="334"/>
    </row>
    <row r="1503" ht="12">
      <c r="D1503" s="334"/>
    </row>
    <row r="1504" ht="12">
      <c r="D1504" s="334"/>
    </row>
    <row r="1505" ht="12">
      <c r="D1505" s="334"/>
    </row>
    <row r="1506" ht="12">
      <c r="D1506" s="334"/>
    </row>
    <row r="1507" ht="12">
      <c r="D1507" s="334"/>
    </row>
    <row r="1508" ht="12">
      <c r="D1508" s="334"/>
    </row>
    <row r="1509" ht="12">
      <c r="D1509" s="334"/>
    </row>
    <row r="1510" ht="12">
      <c r="D1510" s="334"/>
    </row>
    <row r="1511" ht="12">
      <c r="D1511" s="334"/>
    </row>
    <row r="1512" ht="12">
      <c r="D1512" s="334"/>
    </row>
    <row r="1513" ht="12">
      <c r="D1513" s="334"/>
    </row>
    <row r="1514" ht="12">
      <c r="D1514" s="334"/>
    </row>
    <row r="1515" ht="12">
      <c r="D1515" s="334"/>
    </row>
    <row r="1516" ht="12">
      <c r="D1516" s="334"/>
    </row>
    <row r="1517" ht="12">
      <c r="D1517" s="334"/>
    </row>
    <row r="1518" ht="12">
      <c r="D1518" s="334"/>
    </row>
    <row r="1519" ht="12">
      <c r="D1519" s="334"/>
    </row>
    <row r="1520" ht="12">
      <c r="D1520" s="334"/>
    </row>
    <row r="1521" ht="12">
      <c r="D1521" s="334"/>
    </row>
    <row r="1522" ht="12">
      <c r="D1522" s="334"/>
    </row>
    <row r="1523" ht="12">
      <c r="D1523" s="334"/>
    </row>
    <row r="1524" ht="12">
      <c r="D1524" s="334"/>
    </row>
    <row r="1525" ht="12">
      <c r="D1525" s="334"/>
    </row>
    <row r="1526" ht="12">
      <c r="D1526" s="334"/>
    </row>
    <row r="1527" ht="12">
      <c r="D1527" s="334"/>
    </row>
    <row r="1528" ht="12">
      <c r="D1528" s="334"/>
    </row>
    <row r="1529" ht="12">
      <c r="D1529" s="334"/>
    </row>
    <row r="1530" ht="12">
      <c r="D1530" s="334"/>
    </row>
    <row r="1531" ht="12">
      <c r="D1531" s="334"/>
    </row>
    <row r="1532" ht="12">
      <c r="D1532" s="334"/>
    </row>
    <row r="1533" ht="12">
      <c r="D1533" s="334"/>
    </row>
    <row r="1534" ht="12">
      <c r="D1534" s="334"/>
    </row>
    <row r="1535" ht="12">
      <c r="D1535" s="334"/>
    </row>
    <row r="1536" ht="12">
      <c r="D1536" s="334"/>
    </row>
    <row r="1537" ht="12">
      <c r="D1537" s="334"/>
    </row>
    <row r="1538" ht="12">
      <c r="D1538" s="334"/>
    </row>
    <row r="1539" ht="12">
      <c r="D1539" s="334"/>
    </row>
    <row r="1540" ht="12">
      <c r="D1540" s="334"/>
    </row>
    <row r="1541" ht="12">
      <c r="D1541" s="334"/>
    </row>
    <row r="1542" ht="12">
      <c r="D1542" s="334"/>
    </row>
    <row r="1543" ht="12">
      <c r="D1543" s="334"/>
    </row>
    <row r="1544" ht="12">
      <c r="D1544" s="334"/>
    </row>
    <row r="1545" ht="12">
      <c r="D1545" s="334"/>
    </row>
    <row r="1546" ht="12">
      <c r="D1546" s="334"/>
    </row>
    <row r="1547" ht="12">
      <c r="D1547" s="334"/>
    </row>
    <row r="1548" ht="12">
      <c r="D1548" s="334"/>
    </row>
    <row r="1549" ht="12">
      <c r="D1549" s="334"/>
    </row>
    <row r="1550" ht="12">
      <c r="D1550" s="334"/>
    </row>
    <row r="1551" ht="12">
      <c r="D1551" s="334"/>
    </row>
    <row r="1552" ht="12">
      <c r="D1552" s="334"/>
    </row>
    <row r="1553" ht="12">
      <c r="D1553" s="334"/>
    </row>
    <row r="1554" ht="12">
      <c r="D1554" s="334"/>
    </row>
    <row r="1555" ht="12">
      <c r="D1555" s="334"/>
    </row>
    <row r="1556" ht="12">
      <c r="D1556" s="334"/>
    </row>
    <row r="1557" ht="12">
      <c r="D1557" s="334"/>
    </row>
    <row r="1558" ht="12">
      <c r="D1558" s="334"/>
    </row>
    <row r="1559" ht="12">
      <c r="D1559" s="334"/>
    </row>
    <row r="1560" ht="12">
      <c r="D1560" s="334"/>
    </row>
    <row r="1561" ht="12">
      <c r="D1561" s="334"/>
    </row>
    <row r="1562" ht="12">
      <c r="D1562" s="334"/>
    </row>
    <row r="1563" ht="12">
      <c r="D1563" s="334"/>
    </row>
    <row r="1564" ht="12">
      <c r="D1564" s="334"/>
    </row>
    <row r="1565" ht="12">
      <c r="D1565" s="334"/>
    </row>
    <row r="1566" ht="12">
      <c r="D1566" s="334"/>
    </row>
    <row r="1567" ht="12">
      <c r="D1567" s="334"/>
    </row>
    <row r="1568" ht="12">
      <c r="D1568" s="334"/>
    </row>
    <row r="1569" ht="12">
      <c r="D1569" s="334"/>
    </row>
    <row r="1570" ht="12">
      <c r="D1570" s="334"/>
    </row>
    <row r="1571" ht="12">
      <c r="D1571" s="334"/>
    </row>
    <row r="1572" ht="12">
      <c r="D1572" s="334"/>
    </row>
    <row r="1573" ht="12">
      <c r="D1573" s="334"/>
    </row>
    <row r="1574" ht="12">
      <c r="D1574" s="334"/>
    </row>
    <row r="1575" ht="12">
      <c r="D1575" s="334"/>
    </row>
    <row r="1576" ht="12">
      <c r="D1576" s="334"/>
    </row>
    <row r="1577" ht="12">
      <c r="D1577" s="334"/>
    </row>
    <row r="1578" ht="12">
      <c r="D1578" s="334"/>
    </row>
    <row r="1579" ht="12">
      <c r="D1579" s="334"/>
    </row>
    <row r="1580" ht="12">
      <c r="D1580" s="334"/>
    </row>
    <row r="1581" ht="12">
      <c r="D1581" s="334"/>
    </row>
    <row r="1582" ht="12">
      <c r="D1582" s="334"/>
    </row>
    <row r="1583" ht="12">
      <c r="D1583" s="334"/>
    </row>
    <row r="1584" ht="12">
      <c r="D1584" s="334"/>
    </row>
    <row r="1585" ht="12">
      <c r="D1585" s="334"/>
    </row>
    <row r="1586" ht="12">
      <c r="D1586" s="334"/>
    </row>
    <row r="1587" ht="12">
      <c r="D1587" s="334"/>
    </row>
    <row r="1588" ht="12">
      <c r="D1588" s="334"/>
    </row>
    <row r="1589" ht="12">
      <c r="D1589" s="334"/>
    </row>
    <row r="1590" ht="12">
      <c r="D1590" s="334"/>
    </row>
    <row r="1591" ht="12">
      <c r="D1591" s="334"/>
    </row>
    <row r="1592" ht="12">
      <c r="D1592" s="334"/>
    </row>
    <row r="1593" ht="12">
      <c r="D1593" s="334"/>
    </row>
    <row r="1594" ht="12">
      <c r="D1594" s="334"/>
    </row>
    <row r="1595" ht="12">
      <c r="D1595" s="334"/>
    </row>
    <row r="1596" ht="12">
      <c r="D1596" s="334"/>
    </row>
    <row r="1597" ht="12">
      <c r="D1597" s="334"/>
    </row>
    <row r="1598" ht="12">
      <c r="D1598" s="334"/>
    </row>
    <row r="1599" ht="12">
      <c r="D1599" s="334"/>
    </row>
    <row r="1600" ht="12">
      <c r="D1600" s="334"/>
    </row>
    <row r="1601" ht="12">
      <c r="D1601" s="334"/>
    </row>
    <row r="1602" ht="12">
      <c r="D1602" s="334"/>
    </row>
    <row r="1603" ht="12">
      <c r="D1603" s="334"/>
    </row>
    <row r="1604" ht="12">
      <c r="D1604" s="334"/>
    </row>
    <row r="1605" ht="12">
      <c r="D1605" s="334"/>
    </row>
    <row r="1606" ht="12">
      <c r="D1606" s="334"/>
    </row>
    <row r="1607" ht="12">
      <c r="D1607" s="334"/>
    </row>
    <row r="1608" ht="12">
      <c r="D1608" s="334"/>
    </row>
    <row r="1609" ht="12">
      <c r="D1609" s="334"/>
    </row>
    <row r="1610" ht="12">
      <c r="D1610" s="334"/>
    </row>
    <row r="1611" ht="12">
      <c r="D1611" s="334"/>
    </row>
    <row r="1612" ht="12">
      <c r="D1612" s="334"/>
    </row>
    <row r="1613" ht="12">
      <c r="D1613" s="334"/>
    </row>
    <row r="1614" ht="12">
      <c r="D1614" s="334"/>
    </row>
    <row r="1615" ht="12">
      <c r="D1615" s="334"/>
    </row>
    <row r="1616" ht="12">
      <c r="D1616" s="334"/>
    </row>
    <row r="1617" ht="12">
      <c r="D1617" s="334"/>
    </row>
    <row r="1618" ht="12">
      <c r="D1618" s="334"/>
    </row>
    <row r="1619" ht="12">
      <c r="D1619" s="334"/>
    </row>
    <row r="1620" ht="12">
      <c r="D1620" s="334"/>
    </row>
    <row r="1621" ht="12">
      <c r="D1621" s="334"/>
    </row>
    <row r="1622" ht="12">
      <c r="D1622" s="334"/>
    </row>
    <row r="1623" ht="12">
      <c r="D1623" s="334"/>
    </row>
    <row r="1624" ht="12">
      <c r="D1624" s="334"/>
    </row>
    <row r="1625" ht="12">
      <c r="D1625" s="334"/>
    </row>
    <row r="1626" ht="12">
      <c r="D1626" s="334"/>
    </row>
    <row r="1627" ht="12">
      <c r="D1627" s="334"/>
    </row>
    <row r="1628" ht="12">
      <c r="D1628" s="334"/>
    </row>
    <row r="1629" ht="12">
      <c r="D1629" s="334"/>
    </row>
    <row r="1630" ht="12">
      <c r="D1630" s="334"/>
    </row>
    <row r="1631" ht="12">
      <c r="D1631" s="334"/>
    </row>
    <row r="1632" ht="12">
      <c r="D1632" s="334"/>
    </row>
    <row r="1633" ht="12">
      <c r="D1633" s="334"/>
    </row>
    <row r="1634" ht="12">
      <c r="D1634" s="334"/>
    </row>
    <row r="1635" ht="12">
      <c r="D1635" s="334"/>
    </row>
    <row r="1636" ht="12">
      <c r="D1636" s="334"/>
    </row>
    <row r="1637" ht="12">
      <c r="D1637" s="334"/>
    </row>
    <row r="1638" ht="12">
      <c r="D1638" s="334"/>
    </row>
    <row r="1639" ht="12">
      <c r="D1639" s="334"/>
    </row>
    <row r="1640" ht="12">
      <c r="D1640" s="334"/>
    </row>
    <row r="1641" ht="12">
      <c r="D1641" s="334"/>
    </row>
    <row r="1642" ht="12">
      <c r="D1642" s="334"/>
    </row>
    <row r="1643" ht="12">
      <c r="D1643" s="334"/>
    </row>
    <row r="1644" ht="12">
      <c r="D1644" s="334"/>
    </row>
    <row r="1645" ht="12">
      <c r="D1645" s="334"/>
    </row>
    <row r="1646" ht="12">
      <c r="D1646" s="334"/>
    </row>
    <row r="1647" ht="12">
      <c r="D1647" s="334"/>
    </row>
    <row r="1648" ht="12">
      <c r="D1648" s="334"/>
    </row>
    <row r="1649" ht="12">
      <c r="D1649" s="334"/>
    </row>
    <row r="1650" ht="12">
      <c r="D1650" s="334"/>
    </row>
    <row r="1651" ht="12">
      <c r="D1651" s="334"/>
    </row>
    <row r="1652" ht="12">
      <c r="D1652" s="334"/>
    </row>
    <row r="1653" ht="12">
      <c r="D1653" s="334"/>
    </row>
    <row r="1654" ht="12">
      <c r="D1654" s="334"/>
    </row>
    <row r="1655" ht="12">
      <c r="D1655" s="334"/>
    </row>
    <row r="1656" ht="12">
      <c r="D1656" s="334"/>
    </row>
    <row r="1657" ht="12">
      <c r="D1657" s="334"/>
    </row>
    <row r="1658" ht="12">
      <c r="D1658" s="334"/>
    </row>
    <row r="1659" ht="12">
      <c r="D1659" s="334"/>
    </row>
    <row r="1660" ht="12">
      <c r="D1660" s="334"/>
    </row>
    <row r="1661" ht="12">
      <c r="D1661" s="334"/>
    </row>
    <row r="1662" ht="12">
      <c r="D1662" s="334"/>
    </row>
    <row r="1663" ht="12">
      <c r="D1663" s="334"/>
    </row>
    <row r="1664" ht="12">
      <c r="D1664" s="334"/>
    </row>
    <row r="1665" ht="12">
      <c r="D1665" s="334"/>
    </row>
    <row r="1666" ht="12">
      <c r="D1666" s="334"/>
    </row>
    <row r="1667" ht="12">
      <c r="D1667" s="334"/>
    </row>
    <row r="1668" ht="12">
      <c r="D1668" s="334"/>
    </row>
    <row r="1669" ht="12">
      <c r="D1669" s="334"/>
    </row>
    <row r="1670" ht="12">
      <c r="D1670" s="334"/>
    </row>
    <row r="1671" ht="12">
      <c r="D1671" s="334"/>
    </row>
    <row r="1672" ht="12">
      <c r="D1672" s="334"/>
    </row>
    <row r="1673" ht="12">
      <c r="D1673" s="334"/>
    </row>
    <row r="1674" ht="12">
      <c r="D1674" s="334"/>
    </row>
    <row r="1675" ht="12">
      <c r="D1675" s="334"/>
    </row>
    <row r="1676" ht="12">
      <c r="D1676" s="334"/>
    </row>
    <row r="1677" ht="12">
      <c r="D1677" s="334"/>
    </row>
    <row r="1678" ht="12">
      <c r="D1678" s="334"/>
    </row>
    <row r="1679" ht="12">
      <c r="D1679" s="334"/>
    </row>
    <row r="1680" ht="12">
      <c r="D1680" s="334"/>
    </row>
    <row r="1681" ht="12">
      <c r="D1681" s="334"/>
    </row>
    <row r="1682" ht="12">
      <c r="D1682" s="334"/>
    </row>
    <row r="1683" ht="12">
      <c r="D1683" s="334"/>
    </row>
    <row r="1684" ht="12">
      <c r="D1684" s="334"/>
    </row>
    <row r="1685" ht="12">
      <c r="D1685" s="334"/>
    </row>
    <row r="1686" ht="12">
      <c r="D1686" s="334"/>
    </row>
    <row r="1687" ht="12">
      <c r="D1687" s="334"/>
    </row>
    <row r="1688" ht="12">
      <c r="D1688" s="334"/>
    </row>
    <row r="1689" ht="12">
      <c r="D1689" s="334"/>
    </row>
    <row r="1690" ht="12">
      <c r="D1690" s="334"/>
    </row>
    <row r="1691" ht="12">
      <c r="D1691" s="334"/>
    </row>
    <row r="1692" ht="12">
      <c r="D1692" s="334"/>
    </row>
    <row r="1693" ht="12">
      <c r="D1693" s="334"/>
    </row>
    <row r="1694" ht="12">
      <c r="D1694" s="334"/>
    </row>
    <row r="1695" ht="12">
      <c r="D1695" s="334"/>
    </row>
    <row r="1696" ht="12">
      <c r="D1696" s="334"/>
    </row>
    <row r="1697" ht="12">
      <c r="D1697" s="334"/>
    </row>
    <row r="1698" ht="12">
      <c r="D1698" s="334"/>
    </row>
    <row r="1699" ht="12">
      <c r="D1699" s="334"/>
    </row>
    <row r="1700" ht="12">
      <c r="D1700" s="334"/>
    </row>
    <row r="1701" ht="12">
      <c r="D1701" s="334"/>
    </row>
    <row r="1702" ht="12">
      <c r="D1702" s="334"/>
    </row>
    <row r="1703" ht="12">
      <c r="D1703" s="334"/>
    </row>
    <row r="1704" ht="12">
      <c r="D1704" s="334"/>
    </row>
    <row r="1705" ht="12">
      <c r="D1705" s="334"/>
    </row>
    <row r="1706" ht="12">
      <c r="D1706" s="334"/>
    </row>
    <row r="1707" ht="12">
      <c r="D1707" s="334"/>
    </row>
    <row r="1708" ht="12">
      <c r="D1708" s="334"/>
    </row>
    <row r="1709" ht="12">
      <c r="D1709" s="334"/>
    </row>
    <row r="1710" ht="12">
      <c r="D1710" s="334"/>
    </row>
    <row r="1711" ht="12">
      <c r="D1711" s="334"/>
    </row>
    <row r="1712" ht="12">
      <c r="D1712" s="334"/>
    </row>
    <row r="1713" ht="12">
      <c r="D1713" s="334"/>
    </row>
    <row r="1714" ht="12">
      <c r="D1714" s="334"/>
    </row>
    <row r="1715" ht="12">
      <c r="D1715" s="334"/>
    </row>
    <row r="1716" ht="12">
      <c r="D1716" s="334"/>
    </row>
    <row r="1717" ht="12">
      <c r="D1717" s="334"/>
    </row>
    <row r="1718" ht="12">
      <c r="D1718" s="334"/>
    </row>
    <row r="1719" ht="12">
      <c r="D1719" s="334"/>
    </row>
    <row r="1720" ht="12">
      <c r="D1720" s="334"/>
    </row>
    <row r="1721" ht="12">
      <c r="D1721" s="334"/>
    </row>
    <row r="1722" ht="12">
      <c r="D1722" s="334"/>
    </row>
    <row r="1723" ht="12">
      <c r="D1723" s="334"/>
    </row>
    <row r="1724" ht="12">
      <c r="D1724" s="334"/>
    </row>
    <row r="1725" ht="12">
      <c r="D1725" s="334"/>
    </row>
    <row r="1726" ht="12">
      <c r="D1726" s="334"/>
    </row>
    <row r="1727" ht="12">
      <c r="D1727" s="334"/>
    </row>
    <row r="1728" ht="12">
      <c r="D1728" s="334"/>
    </row>
    <row r="1729" ht="12">
      <c r="D1729" s="334"/>
    </row>
    <row r="1730" ht="12">
      <c r="D1730" s="334"/>
    </row>
    <row r="1731" ht="12">
      <c r="D1731" s="334"/>
    </row>
    <row r="1732" ht="12">
      <c r="D1732" s="334"/>
    </row>
    <row r="1733" ht="12">
      <c r="D1733" s="334"/>
    </row>
    <row r="1734" ht="12">
      <c r="D1734" s="334"/>
    </row>
    <row r="1735" ht="12">
      <c r="D1735" s="334"/>
    </row>
    <row r="1736" ht="12">
      <c r="D1736" s="334"/>
    </row>
    <row r="1737" ht="12">
      <c r="D1737" s="334"/>
    </row>
    <row r="1738" ht="12">
      <c r="D1738" s="334"/>
    </row>
    <row r="1739" ht="12">
      <c r="D1739" s="334"/>
    </row>
    <row r="1740" ht="12">
      <c r="D1740" s="334"/>
    </row>
    <row r="1741" ht="12">
      <c r="D1741" s="334"/>
    </row>
    <row r="1742" ht="12">
      <c r="D1742" s="334"/>
    </row>
    <row r="1743" ht="12">
      <c r="D1743" s="334"/>
    </row>
    <row r="1744" ht="12">
      <c r="D1744" s="334"/>
    </row>
    <row r="1745" ht="12">
      <c r="D1745" s="334"/>
    </row>
    <row r="1746" ht="12">
      <c r="D1746" s="334"/>
    </row>
    <row r="1747" ht="12">
      <c r="D1747" s="334"/>
    </row>
    <row r="1748" ht="12">
      <c r="D1748" s="334"/>
    </row>
    <row r="1749" ht="12">
      <c r="D1749" s="334"/>
    </row>
    <row r="1750" ht="12">
      <c r="D1750" s="334"/>
    </row>
    <row r="1751" ht="12">
      <c r="D1751" s="334"/>
    </row>
    <row r="1752" ht="12">
      <c r="D1752" s="334"/>
    </row>
    <row r="1753" ht="12">
      <c r="D1753" s="334"/>
    </row>
    <row r="1754" ht="12">
      <c r="D1754" s="334"/>
    </row>
    <row r="1755" ht="12">
      <c r="D1755" s="334"/>
    </row>
    <row r="1756" ht="12">
      <c r="D1756" s="334"/>
    </row>
    <row r="1757" ht="12">
      <c r="D1757" s="334"/>
    </row>
    <row r="1758" ht="12">
      <c r="D1758" s="334"/>
    </row>
    <row r="1759" ht="12">
      <c r="D1759" s="334"/>
    </row>
    <row r="1760" ht="12">
      <c r="D1760" s="334"/>
    </row>
    <row r="1761" ht="12">
      <c r="D1761" s="334"/>
    </row>
    <row r="1762" ht="12">
      <c r="D1762" s="334"/>
    </row>
    <row r="1763" ht="12">
      <c r="D1763" s="334"/>
    </row>
    <row r="1764" ht="12">
      <c r="D1764" s="334"/>
    </row>
    <row r="1765" ht="12">
      <c r="D1765" s="334"/>
    </row>
    <row r="1766" ht="12">
      <c r="D1766" s="334"/>
    </row>
    <row r="1767" ht="12">
      <c r="D1767" s="334"/>
    </row>
    <row r="1768" ht="12">
      <c r="D1768" s="334"/>
    </row>
    <row r="1769" ht="12">
      <c r="D1769" s="334"/>
    </row>
    <row r="1770" ht="12">
      <c r="D1770" s="334"/>
    </row>
    <row r="1771" ht="12">
      <c r="D1771" s="334"/>
    </row>
    <row r="1772" ht="12">
      <c r="D1772" s="334"/>
    </row>
    <row r="1773" ht="12">
      <c r="D1773" s="334"/>
    </row>
    <row r="1774" ht="12">
      <c r="D1774" s="334"/>
    </row>
    <row r="1775" ht="12">
      <c r="D1775" s="334"/>
    </row>
    <row r="1776" ht="12">
      <c r="D1776" s="334"/>
    </row>
    <row r="1777" ht="12">
      <c r="D1777" s="334"/>
    </row>
    <row r="1778" ht="12">
      <c r="D1778" s="334"/>
    </row>
    <row r="1779" ht="12">
      <c r="D1779" s="334"/>
    </row>
    <row r="1780" ht="12">
      <c r="D1780" s="334"/>
    </row>
    <row r="1781" ht="12">
      <c r="D1781" s="334"/>
    </row>
    <row r="1782" ht="12">
      <c r="D1782" s="334"/>
    </row>
    <row r="1783" ht="12">
      <c r="D1783" s="334"/>
    </row>
    <row r="1784" ht="12">
      <c r="D1784" s="334"/>
    </row>
    <row r="1785" ht="12">
      <c r="D1785" s="334"/>
    </row>
    <row r="1786" ht="12">
      <c r="D1786" s="334"/>
    </row>
    <row r="1787" ht="12">
      <c r="D1787" s="334"/>
    </row>
    <row r="1788" ht="12">
      <c r="D1788" s="334"/>
    </row>
    <row r="1789" ht="12">
      <c r="D1789" s="334"/>
    </row>
    <row r="1790" ht="12">
      <c r="D1790" s="334"/>
    </row>
    <row r="1791" ht="12">
      <c r="D1791" s="334"/>
    </row>
    <row r="1792" ht="12">
      <c r="D1792" s="334"/>
    </row>
    <row r="1793" ht="12">
      <c r="D1793" s="334"/>
    </row>
    <row r="1794" ht="12">
      <c r="D1794" s="334"/>
    </row>
    <row r="1795" ht="12">
      <c r="D1795" s="334"/>
    </row>
    <row r="1796" ht="12">
      <c r="D1796" s="334"/>
    </row>
    <row r="1797" ht="12">
      <c r="D1797" s="334"/>
    </row>
    <row r="1798" ht="12">
      <c r="D1798" s="334"/>
    </row>
    <row r="1799" ht="12">
      <c r="D1799" s="334"/>
    </row>
    <row r="1800" ht="12">
      <c r="D1800" s="334"/>
    </row>
    <row r="1801" ht="12">
      <c r="D1801" s="334"/>
    </row>
    <row r="1802" ht="12">
      <c r="D1802" s="334"/>
    </row>
    <row r="1803" ht="12">
      <c r="D1803" s="334"/>
    </row>
    <row r="1804" ht="12">
      <c r="D1804" s="334"/>
    </row>
    <row r="1805" ht="12">
      <c r="D1805" s="334"/>
    </row>
    <row r="1806" ht="12">
      <c r="D1806" s="334"/>
    </row>
    <row r="1807" ht="12">
      <c r="D1807" s="334"/>
    </row>
    <row r="1808" ht="12">
      <c r="D1808" s="334"/>
    </row>
    <row r="1809" ht="12">
      <c r="D1809" s="334"/>
    </row>
    <row r="1810" ht="12">
      <c r="D1810" s="334"/>
    </row>
    <row r="1811" ht="12">
      <c r="D1811" s="334"/>
    </row>
    <row r="1812" ht="12">
      <c r="D1812" s="334"/>
    </row>
    <row r="1813" ht="12">
      <c r="D1813" s="334"/>
    </row>
    <row r="1814" ht="12">
      <c r="D1814" s="334"/>
    </row>
    <row r="1815" ht="12">
      <c r="D1815" s="334"/>
    </row>
    <row r="1816" ht="12">
      <c r="D1816" s="334"/>
    </row>
    <row r="1817" ht="12">
      <c r="D1817" s="334"/>
    </row>
    <row r="1818" ht="12">
      <c r="D1818" s="334"/>
    </row>
    <row r="1819" ht="12">
      <c r="D1819" s="334"/>
    </row>
    <row r="1820" ht="12">
      <c r="D1820" s="334"/>
    </row>
    <row r="1821" ht="12">
      <c r="D1821" s="334"/>
    </row>
    <row r="1822" ht="12">
      <c r="D1822" s="334"/>
    </row>
    <row r="1823" ht="12">
      <c r="D1823" s="334"/>
    </row>
    <row r="1824" ht="12">
      <c r="D1824" s="334"/>
    </row>
    <row r="1825" ht="12">
      <c r="D1825" s="334"/>
    </row>
    <row r="1826" ht="12">
      <c r="D1826" s="334"/>
    </row>
    <row r="1827" ht="12">
      <c r="D1827" s="334"/>
    </row>
    <row r="1828" ht="12">
      <c r="D1828" s="334"/>
    </row>
    <row r="1829" ht="12">
      <c r="D1829" s="334"/>
    </row>
    <row r="1830" ht="12">
      <c r="D1830" s="334"/>
    </row>
    <row r="1831" ht="12">
      <c r="D1831" s="334"/>
    </row>
    <row r="1832" ht="12">
      <c r="D1832" s="334"/>
    </row>
    <row r="1833" ht="12">
      <c r="D1833" s="334"/>
    </row>
    <row r="1834" ht="12">
      <c r="D1834" s="334"/>
    </row>
    <row r="1835" ht="12">
      <c r="D1835" s="334"/>
    </row>
    <row r="1836" ht="12">
      <c r="D1836" s="334"/>
    </row>
    <row r="1837" ht="12">
      <c r="D1837" s="334"/>
    </row>
    <row r="1838" ht="12">
      <c r="D1838" s="334"/>
    </row>
    <row r="1839" ht="12">
      <c r="D1839" s="334"/>
    </row>
    <row r="1840" ht="12">
      <c r="D1840" s="334"/>
    </row>
    <row r="1841" ht="12">
      <c r="D1841" s="334"/>
    </row>
    <row r="1842" ht="12">
      <c r="D1842" s="334"/>
    </row>
    <row r="1843" ht="12">
      <c r="D1843" s="334"/>
    </row>
    <row r="1844" ht="12">
      <c r="D1844" s="334"/>
    </row>
    <row r="1845" ht="12">
      <c r="D1845" s="334"/>
    </row>
    <row r="1846" ht="12">
      <c r="D1846" s="334"/>
    </row>
    <row r="1847" ht="12">
      <c r="D1847" s="334"/>
    </row>
    <row r="1848" ht="12">
      <c r="D1848" s="334"/>
    </row>
    <row r="1849" ht="12">
      <c r="D1849" s="334"/>
    </row>
    <row r="1850" ht="12">
      <c r="D1850" s="334"/>
    </row>
    <row r="1851" ht="12">
      <c r="D1851" s="334"/>
    </row>
    <row r="1852" ht="12">
      <c r="D1852" s="334"/>
    </row>
    <row r="1853" ht="12">
      <c r="D1853" s="334"/>
    </row>
    <row r="1854" ht="12">
      <c r="D1854" s="334"/>
    </row>
    <row r="1855" ht="12">
      <c r="D1855" s="334"/>
    </row>
    <row r="1856" ht="12">
      <c r="D1856" s="334"/>
    </row>
    <row r="1857" ht="12">
      <c r="D1857" s="334"/>
    </row>
    <row r="1858" ht="12">
      <c r="D1858" s="334"/>
    </row>
    <row r="1859" ht="12">
      <c r="D1859" s="334"/>
    </row>
    <row r="1860" ht="12">
      <c r="D1860" s="334"/>
    </row>
    <row r="1861" ht="12">
      <c r="D1861" s="334"/>
    </row>
    <row r="1862" ht="12">
      <c r="D1862" s="334"/>
    </row>
    <row r="1863" ht="12">
      <c r="D1863" s="334"/>
    </row>
    <row r="1864" ht="12">
      <c r="D1864" s="334"/>
    </row>
    <row r="1865" ht="12">
      <c r="D1865" s="334"/>
    </row>
    <row r="1866" ht="12">
      <c r="D1866" s="334"/>
    </row>
    <row r="1867" ht="12">
      <c r="D1867" s="334"/>
    </row>
    <row r="1868" ht="12">
      <c r="D1868" s="334"/>
    </row>
    <row r="1869" ht="12">
      <c r="D1869" s="334"/>
    </row>
    <row r="1870" ht="12">
      <c r="D1870" s="334"/>
    </row>
    <row r="1871" ht="12">
      <c r="D1871" s="334"/>
    </row>
    <row r="1872" ht="12">
      <c r="D1872" s="334"/>
    </row>
    <row r="1873" ht="12">
      <c r="D1873" s="334"/>
    </row>
    <row r="1874" ht="12">
      <c r="D1874" s="334"/>
    </row>
    <row r="1875" ht="12">
      <c r="D1875" s="334"/>
    </row>
    <row r="1876" ht="12">
      <c r="D1876" s="334"/>
    </row>
    <row r="1877" ht="12">
      <c r="D1877" s="334"/>
    </row>
    <row r="1878" ht="12">
      <c r="D1878" s="334"/>
    </row>
    <row r="1879" ht="12">
      <c r="D1879" s="334"/>
    </row>
    <row r="1880" ht="12">
      <c r="D1880" s="334"/>
    </row>
    <row r="1881" ht="12">
      <c r="D1881" s="334"/>
    </row>
    <row r="1882" ht="12">
      <c r="D1882" s="334"/>
    </row>
    <row r="1883" ht="12">
      <c r="D1883" s="334"/>
    </row>
    <row r="1884" ht="12">
      <c r="D1884" s="334"/>
    </row>
    <row r="1885" ht="12">
      <c r="D1885" s="334"/>
    </row>
    <row r="1886" ht="12">
      <c r="D1886" s="334"/>
    </row>
    <row r="1887" ht="12">
      <c r="D1887" s="334"/>
    </row>
    <row r="1888" ht="12">
      <c r="D1888" s="334"/>
    </row>
    <row r="1889" ht="12">
      <c r="D1889" s="334"/>
    </row>
    <row r="1890" ht="12">
      <c r="D1890" s="334"/>
    </row>
    <row r="1891" ht="12">
      <c r="D1891" s="334"/>
    </row>
    <row r="1892" ht="12">
      <c r="D1892" s="334"/>
    </row>
    <row r="1893" ht="12">
      <c r="D1893" s="334"/>
    </row>
    <row r="1894" ht="12">
      <c r="D1894" s="334"/>
    </row>
    <row r="1895" ht="12">
      <c r="D1895" s="334"/>
    </row>
    <row r="1896" ht="12">
      <c r="D1896" s="334"/>
    </row>
    <row r="1897" ht="12">
      <c r="D1897" s="334"/>
    </row>
    <row r="1898" ht="12">
      <c r="D1898" s="334"/>
    </row>
    <row r="1899" ht="12">
      <c r="D1899" s="334"/>
    </row>
    <row r="1900" ht="12">
      <c r="D1900" s="334"/>
    </row>
    <row r="1901" ht="12">
      <c r="D1901" s="334"/>
    </row>
    <row r="1902" ht="12">
      <c r="D1902" s="334"/>
    </row>
    <row r="1903" ht="12">
      <c r="D1903" s="334"/>
    </row>
    <row r="1904" ht="12">
      <c r="D1904" s="334"/>
    </row>
    <row r="1905" ht="12">
      <c r="D1905" s="334"/>
    </row>
    <row r="1906" ht="12">
      <c r="D1906" s="334"/>
    </row>
    <row r="1907" ht="12">
      <c r="D1907" s="334"/>
    </row>
    <row r="1908" ht="12">
      <c r="D1908" s="334"/>
    </row>
    <row r="1909" ht="12">
      <c r="D1909" s="334"/>
    </row>
    <row r="1910" ht="12">
      <c r="D1910" s="334"/>
    </row>
    <row r="1911" ht="12">
      <c r="D1911" s="334"/>
    </row>
    <row r="1912" ht="12">
      <c r="D1912" s="334"/>
    </row>
    <row r="1913" ht="12">
      <c r="D1913" s="334"/>
    </row>
    <row r="1914" ht="12">
      <c r="D1914" s="334"/>
    </row>
    <row r="1915" ht="12">
      <c r="D1915" s="334"/>
    </row>
    <row r="1916" ht="12">
      <c r="D1916" s="334"/>
    </row>
    <row r="1917" ht="12">
      <c r="D1917" s="334"/>
    </row>
    <row r="1918" ht="12">
      <c r="D1918" s="334"/>
    </row>
    <row r="1919" ht="12">
      <c r="D1919" s="334"/>
    </row>
    <row r="1920" ht="12">
      <c r="D1920" s="334"/>
    </row>
    <row r="1921" ht="12">
      <c r="D1921" s="334"/>
    </row>
    <row r="1922" ht="12">
      <c r="D1922" s="334"/>
    </row>
    <row r="1923" ht="12">
      <c r="D1923" s="334"/>
    </row>
    <row r="1924" ht="12">
      <c r="D1924" s="334"/>
    </row>
    <row r="1925" ht="12">
      <c r="D1925" s="334"/>
    </row>
    <row r="1926" ht="12">
      <c r="D1926" s="334"/>
    </row>
    <row r="1927" ht="12">
      <c r="D1927" s="334"/>
    </row>
    <row r="1928" ht="12">
      <c r="D1928" s="334"/>
    </row>
    <row r="1929" ht="12">
      <c r="D1929" s="334"/>
    </row>
    <row r="1930" ht="12">
      <c r="D1930" s="334"/>
    </row>
    <row r="1931" ht="12">
      <c r="D1931" s="334"/>
    </row>
    <row r="1932" ht="12">
      <c r="D1932" s="334"/>
    </row>
    <row r="1933" ht="12">
      <c r="D1933" s="334"/>
    </row>
    <row r="1934" ht="12">
      <c r="D1934" s="334"/>
    </row>
    <row r="1935" ht="12">
      <c r="D1935" s="334"/>
    </row>
    <row r="1936" ht="12">
      <c r="D1936" s="334"/>
    </row>
    <row r="1937" ht="12">
      <c r="D1937" s="334"/>
    </row>
    <row r="1938" ht="12">
      <c r="D1938" s="334"/>
    </row>
    <row r="1939" ht="12">
      <c r="D1939" s="334"/>
    </row>
    <row r="1940" ht="12">
      <c r="D1940" s="334"/>
    </row>
    <row r="1941" ht="12">
      <c r="D1941" s="334"/>
    </row>
    <row r="1942" ht="12">
      <c r="D1942" s="334"/>
    </row>
    <row r="1943" ht="12">
      <c r="D1943" s="334"/>
    </row>
    <row r="1944" ht="12">
      <c r="D1944" s="334"/>
    </row>
    <row r="1945" ht="12">
      <c r="D1945" s="334"/>
    </row>
    <row r="1946" ht="12">
      <c r="D1946" s="334"/>
    </row>
    <row r="1947" ht="12">
      <c r="D1947" s="334"/>
    </row>
    <row r="1948" ht="12">
      <c r="D1948" s="334"/>
    </row>
    <row r="1949" ht="12">
      <c r="D1949" s="334"/>
    </row>
    <row r="1950" ht="12">
      <c r="D1950" s="334"/>
    </row>
    <row r="1951" ht="12">
      <c r="D1951" s="334"/>
    </row>
    <row r="1952" ht="12">
      <c r="D1952" s="334"/>
    </row>
    <row r="1953" ht="12">
      <c r="D1953" s="334"/>
    </row>
    <row r="1954" ht="12">
      <c r="D1954" s="334"/>
    </row>
    <row r="1955" ht="12">
      <c r="D1955" s="334"/>
    </row>
    <row r="1956" ht="12">
      <c r="D1956" s="334"/>
    </row>
    <row r="1957" ht="12">
      <c r="D1957" s="334"/>
    </row>
    <row r="1958" ht="12">
      <c r="D1958" s="334"/>
    </row>
    <row r="1959" ht="12">
      <c r="D1959" s="334"/>
    </row>
    <row r="1960" ht="12">
      <c r="D1960" s="334"/>
    </row>
    <row r="1961" ht="12">
      <c r="D1961" s="334"/>
    </row>
    <row r="1962" ht="12">
      <c r="D1962" s="334"/>
    </row>
    <row r="1963" ht="12">
      <c r="D1963" s="334"/>
    </row>
    <row r="1964" ht="12">
      <c r="D1964" s="334"/>
    </row>
    <row r="1965" ht="12">
      <c r="D1965" s="334"/>
    </row>
    <row r="1966" ht="12">
      <c r="D1966" s="334"/>
    </row>
    <row r="1967" ht="12">
      <c r="D1967" s="334"/>
    </row>
    <row r="1968" ht="12">
      <c r="D1968" s="334"/>
    </row>
    <row r="1969" ht="12">
      <c r="D1969" s="334"/>
    </row>
    <row r="1970" ht="12">
      <c r="D1970" s="334"/>
    </row>
    <row r="1971" ht="12">
      <c r="D1971" s="334"/>
    </row>
    <row r="1972" ht="12">
      <c r="D1972" s="334"/>
    </row>
    <row r="1973" ht="12">
      <c r="D1973" s="334"/>
    </row>
    <row r="1974" ht="12">
      <c r="D1974" s="334"/>
    </row>
    <row r="1975" ht="12">
      <c r="D1975" s="334"/>
    </row>
    <row r="1976" ht="12">
      <c r="D1976" s="334"/>
    </row>
    <row r="1977" ht="12">
      <c r="D1977" s="334"/>
    </row>
    <row r="1978" ht="12">
      <c r="D1978" s="334"/>
    </row>
    <row r="1979" ht="12">
      <c r="D1979" s="334"/>
    </row>
    <row r="1980" ht="12">
      <c r="D1980" s="334"/>
    </row>
    <row r="1981" ht="12">
      <c r="D1981" s="334"/>
    </row>
    <row r="1982" ht="12">
      <c r="D1982" s="334"/>
    </row>
    <row r="1983" ht="12">
      <c r="D1983" s="334"/>
    </row>
    <row r="1984" ht="12">
      <c r="D1984" s="334"/>
    </row>
    <row r="1985" ht="12">
      <c r="D1985" s="334"/>
    </row>
    <row r="1986" ht="12">
      <c r="D1986" s="334"/>
    </row>
    <row r="1987" ht="12">
      <c r="D1987" s="334"/>
    </row>
    <row r="1988" ht="12">
      <c r="D1988" s="334"/>
    </row>
    <row r="1989" ht="12">
      <c r="D1989" s="334"/>
    </row>
    <row r="1990" ht="12">
      <c r="D1990" s="334"/>
    </row>
    <row r="1991" ht="12">
      <c r="D1991" s="334"/>
    </row>
    <row r="1992" ht="12">
      <c r="D1992" s="334"/>
    </row>
    <row r="1993" ht="12">
      <c r="D1993" s="334"/>
    </row>
    <row r="1994" ht="12">
      <c r="D1994" s="334"/>
    </row>
    <row r="1995" ht="12">
      <c r="D1995" s="334"/>
    </row>
    <row r="1996" ht="12">
      <c r="D1996" s="334"/>
    </row>
    <row r="1997" ht="12">
      <c r="D1997" s="334"/>
    </row>
    <row r="1998" ht="12">
      <c r="D1998" s="334"/>
    </row>
    <row r="1999" ht="12">
      <c r="D1999" s="334"/>
    </row>
    <row r="2000" ht="12">
      <c r="D2000" s="334"/>
    </row>
    <row r="2001" ht="12">
      <c r="D2001" s="334"/>
    </row>
    <row r="2002" ht="12">
      <c r="D2002" s="334"/>
    </row>
    <row r="2003" ht="12">
      <c r="D2003" s="334"/>
    </row>
    <row r="2004" ht="12">
      <c r="D2004" s="334"/>
    </row>
    <row r="2005" ht="12">
      <c r="D2005" s="334"/>
    </row>
    <row r="2006" ht="12">
      <c r="D2006" s="334"/>
    </row>
    <row r="2007" ht="12">
      <c r="D2007" s="334"/>
    </row>
    <row r="2008" ht="12">
      <c r="D2008" s="334"/>
    </row>
    <row r="2009" ht="12">
      <c r="D2009" s="334"/>
    </row>
    <row r="2010" ht="12">
      <c r="D2010" s="334"/>
    </row>
    <row r="2011" ht="12">
      <c r="D2011" s="334"/>
    </row>
    <row r="2012" ht="12">
      <c r="D2012" s="334"/>
    </row>
    <row r="2013" ht="12">
      <c r="D2013" s="334"/>
    </row>
    <row r="2014" ht="12">
      <c r="D2014" s="334"/>
    </row>
    <row r="2015" ht="12">
      <c r="D2015" s="334"/>
    </row>
    <row r="2016" ht="12">
      <c r="D2016" s="334"/>
    </row>
    <row r="2017" ht="12">
      <c r="D2017" s="334"/>
    </row>
    <row r="2018" ht="12">
      <c r="D2018" s="334"/>
    </row>
    <row r="2019" ht="12">
      <c r="D2019" s="334"/>
    </row>
    <row r="2020" ht="12">
      <c r="D2020" s="334"/>
    </row>
    <row r="2021" ht="12">
      <c r="D2021" s="334"/>
    </row>
    <row r="2022" ht="12">
      <c r="D2022" s="334"/>
    </row>
    <row r="2023" ht="12">
      <c r="D2023" s="334"/>
    </row>
    <row r="2024" ht="12">
      <c r="D2024" s="334"/>
    </row>
    <row r="2025" ht="12">
      <c r="D2025" s="334"/>
    </row>
    <row r="2026" ht="12">
      <c r="D2026" s="334"/>
    </row>
    <row r="2027" ht="12">
      <c r="D2027" s="334"/>
    </row>
    <row r="2028" ht="12">
      <c r="D2028" s="334"/>
    </row>
    <row r="2029" ht="12">
      <c r="D2029" s="334"/>
    </row>
    <row r="2030" ht="12">
      <c r="D2030" s="334"/>
    </row>
    <row r="2031" ht="12">
      <c r="D2031" s="334"/>
    </row>
    <row r="2032" ht="12">
      <c r="D2032" s="334"/>
    </row>
    <row r="2033" ht="12">
      <c r="D2033" s="334"/>
    </row>
    <row r="2034" ht="12">
      <c r="D2034" s="334"/>
    </row>
    <row r="2035" ht="12">
      <c r="D2035" s="334"/>
    </row>
    <row r="2036" ht="12">
      <c r="D2036" s="334"/>
    </row>
    <row r="2037" ht="12">
      <c r="D2037" s="334"/>
    </row>
    <row r="2038" ht="12">
      <c r="D2038" s="334"/>
    </row>
    <row r="2039" ht="12">
      <c r="D2039" s="334"/>
    </row>
    <row r="2040" ht="12">
      <c r="D2040" s="334"/>
    </row>
    <row r="2041" ht="12">
      <c r="D2041" s="334"/>
    </row>
    <row r="2042" ht="12">
      <c r="D2042" s="334"/>
    </row>
    <row r="2043" ht="12">
      <c r="D2043" s="334"/>
    </row>
    <row r="2044" ht="12">
      <c r="D2044" s="334"/>
    </row>
    <row r="2045" ht="12">
      <c r="D2045" s="334"/>
    </row>
    <row r="2046" ht="12">
      <c r="D2046" s="334"/>
    </row>
    <row r="2047" ht="12">
      <c r="D2047" s="334"/>
    </row>
    <row r="2048" ht="12">
      <c r="D2048" s="334"/>
    </row>
    <row r="2049" ht="12">
      <c r="D2049" s="334"/>
    </row>
    <row r="2050" ht="12">
      <c r="D2050" s="334"/>
    </row>
    <row r="2051" ht="12">
      <c r="D2051" s="334"/>
    </row>
    <row r="2052" ht="12">
      <c r="D2052" s="334"/>
    </row>
    <row r="2053" ht="12">
      <c r="D2053" s="334"/>
    </row>
    <row r="2054" ht="12">
      <c r="D2054" s="334"/>
    </row>
    <row r="2055" ht="12">
      <c r="D2055" s="334"/>
    </row>
    <row r="2056" ht="12">
      <c r="D2056" s="334"/>
    </row>
    <row r="2057" ht="12">
      <c r="D2057" s="334"/>
    </row>
    <row r="2058" ht="12">
      <c r="D2058" s="334"/>
    </row>
    <row r="2059" ht="12">
      <c r="D2059" s="334"/>
    </row>
    <row r="2060" ht="12">
      <c r="D2060" s="334"/>
    </row>
    <row r="2061" ht="12">
      <c r="D2061" s="334"/>
    </row>
    <row r="2062" ht="12">
      <c r="D2062" s="334"/>
    </row>
    <row r="2063" ht="12">
      <c r="D2063" s="334"/>
    </row>
    <row r="2064" ht="12">
      <c r="D2064" s="334"/>
    </row>
    <row r="2065" ht="12">
      <c r="D2065" s="334"/>
    </row>
    <row r="2066" ht="12">
      <c r="D2066" s="334"/>
    </row>
    <row r="2067" ht="12">
      <c r="D2067" s="334"/>
    </row>
    <row r="2068" ht="12">
      <c r="D2068" s="334"/>
    </row>
    <row r="2069" ht="12">
      <c r="D2069" s="334"/>
    </row>
    <row r="2070" ht="12">
      <c r="D2070" s="334"/>
    </row>
    <row r="2071" ht="12">
      <c r="D2071" s="334"/>
    </row>
    <row r="2072" ht="12">
      <c r="D2072" s="334"/>
    </row>
    <row r="2073" ht="12">
      <c r="D2073" s="334"/>
    </row>
    <row r="2074" ht="12">
      <c r="D2074" s="334"/>
    </row>
    <row r="2075" ht="12">
      <c r="D2075" s="334"/>
    </row>
    <row r="2076" ht="12">
      <c r="D2076" s="334"/>
    </row>
    <row r="2077" ht="12">
      <c r="D2077" s="334"/>
    </row>
    <row r="2078" ht="12">
      <c r="D2078" s="334"/>
    </row>
    <row r="2079" ht="12">
      <c r="D2079" s="334"/>
    </row>
    <row r="2080" ht="12">
      <c r="D2080" s="334"/>
    </row>
    <row r="2081" ht="12">
      <c r="D2081" s="334"/>
    </row>
    <row r="2082" ht="12">
      <c r="D2082" s="334"/>
    </row>
    <row r="2083" ht="12">
      <c r="D2083" s="334"/>
    </row>
    <row r="2084" ht="12">
      <c r="D2084" s="334"/>
    </row>
    <row r="2085" ht="12">
      <c r="D2085" s="334"/>
    </row>
    <row r="2086" ht="12">
      <c r="D2086" s="334"/>
    </row>
    <row r="2087" ht="12">
      <c r="D2087" s="334"/>
    </row>
    <row r="2088" ht="12">
      <c r="D2088" s="334"/>
    </row>
    <row r="2089" ht="12">
      <c r="D2089" s="334"/>
    </row>
    <row r="2090" ht="12">
      <c r="D2090" s="334"/>
    </row>
    <row r="2091" ht="12">
      <c r="D2091" s="334"/>
    </row>
    <row r="2092" ht="12">
      <c r="D2092" s="334"/>
    </row>
    <row r="2093" ht="12">
      <c r="D2093" s="334"/>
    </row>
    <row r="2094" ht="12">
      <c r="D2094" s="334"/>
    </row>
    <row r="2095" ht="12">
      <c r="D2095" s="334"/>
    </row>
    <row r="2096" ht="12">
      <c r="D2096" s="334"/>
    </row>
    <row r="2097" ht="12">
      <c r="D2097" s="334"/>
    </row>
    <row r="2098" ht="12">
      <c r="D2098" s="334"/>
    </row>
    <row r="2099" ht="12">
      <c r="D2099" s="334"/>
    </row>
    <row r="2100" ht="12">
      <c r="D2100" s="334"/>
    </row>
    <row r="2101" ht="12">
      <c r="D2101" s="334"/>
    </row>
    <row r="2102" ht="12">
      <c r="D2102" s="334"/>
    </row>
    <row r="2103" ht="12">
      <c r="D2103" s="334"/>
    </row>
    <row r="2104" ht="12">
      <c r="D2104" s="334"/>
    </row>
    <row r="2105" ht="12">
      <c r="D2105" s="334"/>
    </row>
    <row r="2106" ht="12">
      <c r="D2106" s="334"/>
    </row>
    <row r="2107" ht="12">
      <c r="D2107" s="334"/>
    </row>
    <row r="2108" ht="12">
      <c r="D2108" s="334"/>
    </row>
    <row r="2109" ht="12">
      <c r="D2109" s="334"/>
    </row>
    <row r="2110" ht="12">
      <c r="D2110" s="334"/>
    </row>
    <row r="2111" ht="12">
      <c r="D2111" s="334"/>
    </row>
    <row r="2112" ht="12">
      <c r="D2112" s="334"/>
    </row>
    <row r="2113" ht="12">
      <c r="D2113" s="334"/>
    </row>
    <row r="2114" ht="12">
      <c r="D2114" s="334"/>
    </row>
    <row r="2115" ht="12">
      <c r="D2115" s="334"/>
    </row>
    <row r="2116" ht="12">
      <c r="D2116" s="334"/>
    </row>
    <row r="2117" ht="12">
      <c r="D2117" s="334"/>
    </row>
    <row r="2118" ht="12">
      <c r="D2118" s="334"/>
    </row>
    <row r="2119" ht="12">
      <c r="D2119" s="334"/>
    </row>
    <row r="2120" ht="12">
      <c r="D2120" s="334"/>
    </row>
    <row r="2121" ht="12">
      <c r="D2121" s="334"/>
    </row>
    <row r="2122" ht="12">
      <c r="D2122" s="334"/>
    </row>
    <row r="2123" ht="12">
      <c r="D2123" s="334"/>
    </row>
    <row r="2124" ht="12">
      <c r="D2124" s="334"/>
    </row>
    <row r="2125" ht="12">
      <c r="D2125" s="334"/>
    </row>
    <row r="2126" ht="12">
      <c r="D2126" s="334"/>
    </row>
    <row r="2127" ht="12">
      <c r="D2127" s="334"/>
    </row>
    <row r="2128" ht="12">
      <c r="D2128" s="334"/>
    </row>
    <row r="2129" ht="12">
      <c r="D2129" s="334"/>
    </row>
    <row r="2130" ht="12">
      <c r="D2130" s="334"/>
    </row>
    <row r="2131" ht="12">
      <c r="D2131" s="334"/>
    </row>
    <row r="2132" ht="12">
      <c r="D2132" s="334"/>
    </row>
    <row r="2133" ht="12">
      <c r="D2133" s="334"/>
    </row>
    <row r="2134" ht="12">
      <c r="D2134" s="334"/>
    </row>
    <row r="2135" ht="12">
      <c r="D2135" s="334"/>
    </row>
    <row r="2136" ht="12">
      <c r="D2136" s="334"/>
    </row>
    <row r="2137" ht="12">
      <c r="D2137" s="334"/>
    </row>
    <row r="2138" ht="12">
      <c r="D2138" s="334"/>
    </row>
    <row r="2139" ht="12">
      <c r="D2139" s="334"/>
    </row>
    <row r="2140" ht="12">
      <c r="D2140" s="334"/>
    </row>
    <row r="2141" ht="12">
      <c r="D2141" s="334"/>
    </row>
    <row r="2142" ht="12">
      <c r="D2142" s="334"/>
    </row>
    <row r="2143" ht="12">
      <c r="D2143" s="334"/>
    </row>
    <row r="2144" ht="12">
      <c r="D2144" s="334"/>
    </row>
    <row r="2145" ht="12">
      <c r="D2145" s="334"/>
    </row>
    <row r="2146" ht="12">
      <c r="D2146" s="334"/>
    </row>
    <row r="2147" ht="12">
      <c r="D2147" s="334"/>
    </row>
    <row r="2148" ht="12">
      <c r="D2148" s="334"/>
    </row>
    <row r="2149" ht="12">
      <c r="D2149" s="334"/>
    </row>
    <row r="2150" ht="12">
      <c r="D2150" s="334"/>
    </row>
    <row r="2151" ht="12">
      <c r="D2151" s="334"/>
    </row>
    <row r="2152" ht="12">
      <c r="D2152" s="334"/>
    </row>
    <row r="2153" ht="12">
      <c r="D2153" s="334"/>
    </row>
    <row r="2154" ht="12">
      <c r="D2154" s="334"/>
    </row>
    <row r="2155" ht="12">
      <c r="D2155" s="334"/>
    </row>
    <row r="2156" ht="12">
      <c r="D2156" s="334"/>
    </row>
    <row r="2157" ht="12">
      <c r="D2157" s="334"/>
    </row>
    <row r="2158" ht="12">
      <c r="D2158" s="334"/>
    </row>
    <row r="2159" ht="12">
      <c r="D2159" s="334"/>
    </row>
    <row r="2160" ht="12">
      <c r="D2160" s="334"/>
    </row>
    <row r="2161" ht="12">
      <c r="D2161" s="334"/>
    </row>
    <row r="2162" ht="12">
      <c r="D2162" s="334"/>
    </row>
    <row r="2163" ht="12">
      <c r="D2163" s="334"/>
    </row>
    <row r="2164" ht="12">
      <c r="D2164" s="334"/>
    </row>
    <row r="2165" ht="12">
      <c r="D2165" s="334"/>
    </row>
    <row r="2166" ht="12">
      <c r="D2166" s="334"/>
    </row>
    <row r="2167" ht="12">
      <c r="D2167" s="334"/>
    </row>
    <row r="2168" ht="12">
      <c r="D2168" s="334"/>
    </row>
    <row r="2169" ht="12">
      <c r="D2169" s="334"/>
    </row>
    <row r="2170" ht="12">
      <c r="D2170" s="334"/>
    </row>
    <row r="2171" ht="12">
      <c r="D2171" s="334"/>
    </row>
    <row r="2172" ht="12">
      <c r="D2172" s="334"/>
    </row>
    <row r="2173" ht="12">
      <c r="D2173" s="334"/>
    </row>
    <row r="2174" ht="12">
      <c r="D2174" s="334"/>
    </row>
    <row r="2175" ht="12">
      <c r="D2175" s="334"/>
    </row>
    <row r="2176" ht="12">
      <c r="D2176" s="334"/>
    </row>
    <row r="2177" ht="12">
      <c r="D2177" s="334"/>
    </row>
    <row r="2178" ht="12">
      <c r="D2178" s="334"/>
    </row>
    <row r="2179" ht="12">
      <c r="D2179" s="334"/>
    </row>
    <row r="2180" ht="12">
      <c r="D2180" s="334"/>
    </row>
    <row r="2181" ht="12">
      <c r="D2181" s="334"/>
    </row>
    <row r="2182" ht="12">
      <c r="D2182" s="334"/>
    </row>
    <row r="2183" ht="12">
      <c r="D2183" s="334"/>
    </row>
    <row r="2184" ht="12">
      <c r="D2184" s="334"/>
    </row>
    <row r="2185" ht="12">
      <c r="D2185" s="334"/>
    </row>
    <row r="2186" ht="12">
      <c r="D2186" s="334"/>
    </row>
    <row r="2187" ht="12">
      <c r="D2187" s="334"/>
    </row>
    <row r="2188" ht="12">
      <c r="D2188" s="334"/>
    </row>
    <row r="2189" ht="12">
      <c r="D2189" s="334"/>
    </row>
    <row r="2190" ht="12">
      <c r="D2190" s="334"/>
    </row>
    <row r="2191" ht="12">
      <c r="D2191" s="334"/>
    </row>
    <row r="2192" ht="12">
      <c r="D2192" s="334"/>
    </row>
    <row r="2193" ht="12">
      <c r="D2193" s="334"/>
    </row>
    <row r="2194" ht="12">
      <c r="D2194" s="334"/>
    </row>
    <row r="2195" ht="12">
      <c r="D2195" s="334"/>
    </row>
    <row r="2196" ht="12">
      <c r="D2196" s="334"/>
    </row>
    <row r="2197" ht="12">
      <c r="D2197" s="334"/>
    </row>
    <row r="2198" ht="12">
      <c r="D2198" s="334"/>
    </row>
    <row r="2199" ht="12">
      <c r="D2199" s="334"/>
    </row>
    <row r="2200" ht="12">
      <c r="D2200" s="334"/>
    </row>
    <row r="2201" ht="12">
      <c r="D2201" s="334"/>
    </row>
    <row r="2202" ht="12">
      <c r="D2202" s="334"/>
    </row>
    <row r="2203" ht="12">
      <c r="D2203" s="334"/>
    </row>
    <row r="2204" ht="12">
      <c r="D2204" s="334"/>
    </row>
    <row r="2205" ht="12">
      <c r="D2205" s="334"/>
    </row>
    <row r="2206" ht="12">
      <c r="D2206" s="334"/>
    </row>
    <row r="2207" ht="12">
      <c r="D2207" s="334"/>
    </row>
    <row r="2208" ht="12">
      <c r="D2208" s="334"/>
    </row>
    <row r="2209" ht="12">
      <c r="D2209" s="334"/>
    </row>
    <row r="2210" ht="12">
      <c r="D2210" s="334"/>
    </row>
    <row r="2211" ht="12">
      <c r="D2211" s="334"/>
    </row>
    <row r="2212" ht="12">
      <c r="D2212" s="334"/>
    </row>
    <row r="2213" ht="12">
      <c r="D2213" s="334"/>
    </row>
    <row r="2214" ht="12">
      <c r="D2214" s="334"/>
    </row>
    <row r="2215" ht="12">
      <c r="D2215" s="334"/>
    </row>
    <row r="2216" ht="12">
      <c r="D2216" s="334"/>
    </row>
    <row r="2217" ht="12">
      <c r="D2217" s="334"/>
    </row>
    <row r="2218" ht="12">
      <c r="D2218" s="334"/>
    </row>
    <row r="2219" ht="12">
      <c r="D2219" s="334"/>
    </row>
    <row r="2220" ht="12">
      <c r="D2220" s="334"/>
    </row>
    <row r="2221" ht="12">
      <c r="D2221" s="334"/>
    </row>
    <row r="2222" ht="12">
      <c r="D2222" s="334"/>
    </row>
    <row r="2223" ht="12">
      <c r="D2223" s="334"/>
    </row>
    <row r="2224" ht="12">
      <c r="D2224" s="334"/>
    </row>
    <row r="2225" ht="12">
      <c r="D2225" s="334"/>
    </row>
    <row r="2226" ht="12">
      <c r="D2226" s="334"/>
    </row>
    <row r="2227" ht="12">
      <c r="D2227" s="334"/>
    </row>
    <row r="2228" ht="12">
      <c r="D2228" s="334"/>
    </row>
    <row r="2229" ht="12">
      <c r="D2229" s="334"/>
    </row>
    <row r="2230" ht="12">
      <c r="D2230" s="334"/>
    </row>
    <row r="2231" ht="12">
      <c r="D2231" s="334"/>
    </row>
    <row r="2232" ht="12">
      <c r="D2232" s="334"/>
    </row>
    <row r="2233" ht="12">
      <c r="D2233" s="334"/>
    </row>
    <row r="2234" ht="12">
      <c r="D2234" s="334"/>
    </row>
    <row r="2235" ht="12">
      <c r="D2235" s="334"/>
    </row>
    <row r="2236" ht="12">
      <c r="D2236" s="334"/>
    </row>
    <row r="2237" ht="12">
      <c r="D2237" s="334"/>
    </row>
    <row r="2238" ht="12">
      <c r="D2238" s="334"/>
    </row>
    <row r="2239" ht="12">
      <c r="D2239" s="334"/>
    </row>
    <row r="2240" ht="12">
      <c r="D2240" s="334"/>
    </row>
    <row r="2241" ht="12">
      <c r="D2241" s="334"/>
    </row>
    <row r="2242" ht="12">
      <c r="D2242" s="334"/>
    </row>
    <row r="2243" ht="12">
      <c r="D2243" s="334"/>
    </row>
    <row r="2244" ht="12">
      <c r="D2244" s="334"/>
    </row>
    <row r="2245" ht="12">
      <c r="D2245" s="334"/>
    </row>
    <row r="2246" ht="12">
      <c r="D2246" s="334"/>
    </row>
    <row r="2247" ht="12">
      <c r="D2247" s="334"/>
    </row>
    <row r="2248" ht="12">
      <c r="D2248" s="334"/>
    </row>
    <row r="2249" ht="12">
      <c r="D2249" s="334"/>
    </row>
    <row r="2250" ht="12">
      <c r="D2250" s="334"/>
    </row>
    <row r="2251" ht="12">
      <c r="D2251" s="334"/>
    </row>
    <row r="2252" ht="12">
      <c r="D2252" s="334"/>
    </row>
    <row r="2253" ht="12">
      <c r="D2253" s="334"/>
    </row>
    <row r="2254" ht="12">
      <c r="D2254" s="334"/>
    </row>
    <row r="2255" ht="12">
      <c r="D2255" s="334"/>
    </row>
    <row r="2256" ht="12">
      <c r="D2256" s="334"/>
    </row>
    <row r="2257" ht="12">
      <c r="D2257" s="334"/>
    </row>
    <row r="2258" ht="12">
      <c r="D2258" s="334"/>
    </row>
    <row r="2259" ht="12">
      <c r="D2259" s="334"/>
    </row>
    <row r="2260" ht="12">
      <c r="D2260" s="334"/>
    </row>
    <row r="2261" ht="12">
      <c r="D2261" s="334"/>
    </row>
    <row r="2262" ht="12">
      <c r="D2262" s="334"/>
    </row>
    <row r="2263" ht="12">
      <c r="D2263" s="334"/>
    </row>
    <row r="2264" ht="12">
      <c r="D2264" s="334"/>
    </row>
    <row r="2265" ht="12">
      <c r="D2265" s="334"/>
    </row>
    <row r="2266" ht="12">
      <c r="D2266" s="334"/>
    </row>
    <row r="2267" ht="12">
      <c r="D2267" s="334"/>
    </row>
    <row r="2268" ht="12">
      <c r="D2268" s="334"/>
    </row>
    <row r="2269" ht="12">
      <c r="D2269" s="334"/>
    </row>
    <row r="2270" ht="12">
      <c r="D2270" s="334"/>
    </row>
    <row r="2271" ht="12">
      <c r="D2271" s="334"/>
    </row>
    <row r="2272" ht="12">
      <c r="D2272" s="334"/>
    </row>
    <row r="2273" ht="12">
      <c r="D2273" s="334"/>
    </row>
    <row r="2274" ht="12">
      <c r="D2274" s="334"/>
    </row>
    <row r="2275" ht="12">
      <c r="D2275" s="334"/>
    </row>
    <row r="2276" ht="12">
      <c r="D2276" s="334"/>
    </row>
    <row r="2277" ht="12">
      <c r="D2277" s="334"/>
    </row>
    <row r="2278" ht="12">
      <c r="D2278" s="334"/>
    </row>
    <row r="2279" ht="12">
      <c r="D2279" s="334"/>
    </row>
    <row r="2280" ht="12">
      <c r="D2280" s="334"/>
    </row>
    <row r="2281" ht="12">
      <c r="D2281" s="334"/>
    </row>
    <row r="2282" ht="12">
      <c r="D2282" s="334"/>
    </row>
    <row r="2283" ht="12">
      <c r="D2283" s="334"/>
    </row>
    <row r="2284" ht="12">
      <c r="D2284" s="334"/>
    </row>
    <row r="2285" ht="12">
      <c r="D2285" s="334"/>
    </row>
    <row r="2286" ht="12">
      <c r="D2286" s="334"/>
    </row>
    <row r="2287" ht="12">
      <c r="D2287" s="334"/>
    </row>
    <row r="2288" ht="12">
      <c r="D2288" s="334"/>
    </row>
    <row r="2289" ht="12">
      <c r="D2289" s="334"/>
    </row>
    <row r="2290" ht="12">
      <c r="D2290" s="334"/>
    </row>
    <row r="2291" ht="12">
      <c r="D2291" s="334"/>
    </row>
    <row r="2292" ht="12">
      <c r="D2292" s="334"/>
    </row>
    <row r="2293" ht="12">
      <c r="D2293" s="334"/>
    </row>
    <row r="2294" ht="12">
      <c r="D2294" s="334"/>
    </row>
    <row r="2295" ht="12">
      <c r="D2295" s="334"/>
    </row>
    <row r="2296" ht="12">
      <c r="D2296" s="334"/>
    </row>
    <row r="2297" ht="12">
      <c r="D2297" s="334"/>
    </row>
    <row r="2298" ht="12">
      <c r="D2298" s="334"/>
    </row>
    <row r="2299" ht="12">
      <c r="D2299" s="334"/>
    </row>
    <row r="2300" ht="12">
      <c r="D2300" s="334"/>
    </row>
    <row r="2301" ht="12">
      <c r="D2301" s="334"/>
    </row>
    <row r="2302" ht="12">
      <c r="D2302" s="334"/>
    </row>
    <row r="2303" ht="12">
      <c r="D2303" s="334"/>
    </row>
    <row r="2304" ht="12">
      <c r="D2304" s="334"/>
    </row>
    <row r="2305" ht="12">
      <c r="D2305" s="334"/>
    </row>
    <row r="2306" ht="12">
      <c r="D2306" s="334"/>
    </row>
    <row r="2307" ht="12">
      <c r="D2307" s="334"/>
    </row>
    <row r="2308" ht="12">
      <c r="D2308" s="334"/>
    </row>
    <row r="2309" ht="12">
      <c r="D2309" s="334"/>
    </row>
    <row r="2310" ht="12">
      <c r="D2310" s="334"/>
    </row>
    <row r="2311" ht="12">
      <c r="D2311" s="334"/>
    </row>
    <row r="2312" ht="12">
      <c r="D2312" s="334"/>
    </row>
    <row r="2313" ht="12">
      <c r="D2313" s="334"/>
    </row>
    <row r="2314" ht="12">
      <c r="D2314" s="334"/>
    </row>
    <row r="2315" ht="12">
      <c r="D2315" s="334"/>
    </row>
    <row r="2316" ht="12">
      <c r="D2316" s="334"/>
    </row>
    <row r="2317" ht="12">
      <c r="D2317" s="334"/>
    </row>
    <row r="2318" ht="12">
      <c r="D2318" s="334"/>
    </row>
    <row r="2319" ht="12">
      <c r="D2319" s="334"/>
    </row>
    <row r="2320" ht="12">
      <c r="D2320" s="334"/>
    </row>
    <row r="2321" ht="12">
      <c r="D2321" s="334"/>
    </row>
    <row r="2322" ht="12">
      <c r="D2322" s="334"/>
    </row>
    <row r="2323" ht="12">
      <c r="D2323" s="334"/>
    </row>
    <row r="2324" ht="12">
      <c r="D2324" s="334"/>
    </row>
    <row r="2325" ht="12">
      <c r="D2325" s="334"/>
    </row>
    <row r="2326" ht="12">
      <c r="D2326" s="334"/>
    </row>
    <row r="2327" ht="12">
      <c r="D2327" s="334"/>
    </row>
    <row r="2328" ht="12">
      <c r="D2328" s="334"/>
    </row>
    <row r="2329" ht="12">
      <c r="D2329" s="334"/>
    </row>
    <row r="2330" ht="12">
      <c r="D2330" s="334"/>
    </row>
    <row r="2331" ht="12">
      <c r="D2331" s="334"/>
    </row>
    <row r="2332" ht="12">
      <c r="D2332" s="334"/>
    </row>
    <row r="2333" ht="12">
      <c r="D2333" s="334"/>
    </row>
    <row r="2334" ht="12">
      <c r="D2334" s="334"/>
    </row>
    <row r="2335" ht="12">
      <c r="D2335" s="334"/>
    </row>
    <row r="2336" ht="12">
      <c r="D2336" s="334"/>
    </row>
    <row r="2337" ht="12">
      <c r="D2337" s="334"/>
    </row>
    <row r="2338" ht="12">
      <c r="D2338" s="334"/>
    </row>
    <row r="2339" ht="12">
      <c r="D2339" s="334"/>
    </row>
    <row r="2340" ht="12">
      <c r="D2340" s="334"/>
    </row>
    <row r="2341" ht="12">
      <c r="D2341" s="334"/>
    </row>
    <row r="2342" ht="12">
      <c r="D2342" s="334"/>
    </row>
    <row r="2343" ht="12">
      <c r="D2343" s="334"/>
    </row>
    <row r="2344" ht="12">
      <c r="D2344" s="334"/>
    </row>
    <row r="2345" ht="12">
      <c r="D2345" s="334"/>
    </row>
    <row r="2346" ht="12">
      <c r="D2346" s="334"/>
    </row>
    <row r="2347" ht="12">
      <c r="D2347" s="334"/>
    </row>
    <row r="2348" ht="12">
      <c r="D2348" s="334"/>
    </row>
    <row r="2349" ht="12">
      <c r="D2349" s="334"/>
    </row>
    <row r="2350" ht="12">
      <c r="D2350" s="334"/>
    </row>
    <row r="2351" ht="12">
      <c r="D2351" s="334"/>
    </row>
    <row r="2352" ht="12">
      <c r="D2352" s="334"/>
    </row>
    <row r="2353" ht="12">
      <c r="D2353" s="334"/>
    </row>
    <row r="2354" ht="12">
      <c r="D2354" s="334"/>
    </row>
    <row r="2355" ht="12">
      <c r="D2355" s="334"/>
    </row>
    <row r="2356" ht="12">
      <c r="D2356" s="334"/>
    </row>
    <row r="2357" ht="12">
      <c r="D2357" s="334"/>
    </row>
    <row r="2358" ht="12">
      <c r="D2358" s="334"/>
    </row>
    <row r="2359" ht="12">
      <c r="D2359" s="334"/>
    </row>
    <row r="2360" ht="12">
      <c r="D2360" s="334"/>
    </row>
    <row r="2361" ht="12">
      <c r="D2361" s="334"/>
    </row>
    <row r="2362" ht="12">
      <c r="D2362" s="334"/>
    </row>
    <row r="2363" ht="12">
      <c r="D2363" s="334"/>
    </row>
    <row r="2364" ht="12">
      <c r="D2364" s="334"/>
    </row>
    <row r="2365" ht="12">
      <c r="D2365" s="334"/>
    </row>
    <row r="2366" ht="12">
      <c r="D2366" s="334"/>
    </row>
    <row r="2367" ht="12">
      <c r="D2367" s="334"/>
    </row>
    <row r="2368" ht="12">
      <c r="D2368" s="334"/>
    </row>
    <row r="2369" ht="12">
      <c r="D2369" s="334"/>
    </row>
    <row r="2370" ht="12">
      <c r="D2370" s="334"/>
    </row>
    <row r="2371" ht="12">
      <c r="D2371" s="334"/>
    </row>
    <row r="2372" ht="12">
      <c r="D2372" s="334"/>
    </row>
    <row r="2373" ht="12">
      <c r="D2373" s="334"/>
    </row>
    <row r="2374" ht="12">
      <c r="D2374" s="334"/>
    </row>
    <row r="2375" ht="12">
      <c r="D2375" s="334"/>
    </row>
    <row r="2376" ht="12">
      <c r="D2376" s="334"/>
    </row>
    <row r="2377" ht="12">
      <c r="D2377" s="334"/>
    </row>
    <row r="2378" ht="12">
      <c r="D2378" s="334"/>
    </row>
    <row r="2379" ht="12">
      <c r="D2379" s="334"/>
    </row>
    <row r="2380" ht="12">
      <c r="D2380" s="334"/>
    </row>
    <row r="2381" ht="12">
      <c r="D2381" s="334"/>
    </row>
    <row r="2382" ht="12">
      <c r="D2382" s="334"/>
    </row>
    <row r="2383" ht="12">
      <c r="D2383" s="334"/>
    </row>
    <row r="2384" ht="12">
      <c r="D2384" s="334"/>
    </row>
    <row r="2385" ht="12">
      <c r="D2385" s="334"/>
    </row>
    <row r="2386" ht="12">
      <c r="D2386" s="334"/>
    </row>
    <row r="2387" ht="12">
      <c r="D2387" s="334"/>
    </row>
    <row r="2388" ht="12">
      <c r="D2388" s="334"/>
    </row>
    <row r="2389" ht="12">
      <c r="D2389" s="334"/>
    </row>
    <row r="2390" ht="12">
      <c r="D2390" s="334"/>
    </row>
    <row r="2391" ht="12">
      <c r="D2391" s="334"/>
    </row>
    <row r="2392" ht="12">
      <c r="D2392" s="334"/>
    </row>
    <row r="2393" ht="12">
      <c r="D2393" s="334"/>
    </row>
    <row r="2394" ht="12">
      <c r="D2394" s="334"/>
    </row>
    <row r="2395" ht="12">
      <c r="D2395" s="334"/>
    </row>
    <row r="2396" ht="12">
      <c r="D2396" s="334"/>
    </row>
    <row r="2397" ht="12">
      <c r="D2397" s="334"/>
    </row>
    <row r="2398" ht="12">
      <c r="D2398" s="334"/>
    </row>
    <row r="2399" ht="12">
      <c r="D2399" s="334"/>
    </row>
    <row r="2400" ht="12">
      <c r="D2400" s="334"/>
    </row>
    <row r="2401" ht="12">
      <c r="D2401" s="334"/>
    </row>
    <row r="2402" ht="12">
      <c r="D2402" s="334"/>
    </row>
    <row r="2403" ht="12">
      <c r="D2403" s="334"/>
    </row>
    <row r="2404" ht="12">
      <c r="D2404" s="334"/>
    </row>
    <row r="2405" ht="12">
      <c r="D2405" s="334"/>
    </row>
    <row r="2406" ht="12">
      <c r="D2406" s="334"/>
    </row>
    <row r="2407" ht="12">
      <c r="D2407" s="334"/>
    </row>
    <row r="2408" ht="12">
      <c r="D2408" s="334"/>
    </row>
    <row r="2409" ht="12">
      <c r="D2409" s="334"/>
    </row>
    <row r="2410" ht="12">
      <c r="D2410" s="334"/>
    </row>
    <row r="2411" ht="12">
      <c r="D2411" s="334"/>
    </row>
    <row r="2412" ht="12">
      <c r="D2412" s="334"/>
    </row>
    <row r="2413" ht="12">
      <c r="D2413" s="334"/>
    </row>
    <row r="2414" ht="12">
      <c r="D2414" s="334"/>
    </row>
    <row r="2415" ht="12">
      <c r="D2415" s="334"/>
    </row>
    <row r="2416" ht="12">
      <c r="D2416" s="334"/>
    </row>
    <row r="2417" ht="12">
      <c r="D2417" s="334"/>
    </row>
    <row r="2418" ht="12">
      <c r="D2418" s="334"/>
    </row>
    <row r="2419" ht="12">
      <c r="D2419" s="334"/>
    </row>
    <row r="2420" ht="12">
      <c r="D2420" s="334"/>
    </row>
    <row r="2421" ht="12">
      <c r="D2421" s="334"/>
    </row>
    <row r="2422" ht="12">
      <c r="D2422" s="334"/>
    </row>
    <row r="2423" ht="12">
      <c r="D2423" s="334"/>
    </row>
    <row r="2424" ht="12">
      <c r="D2424" s="334"/>
    </row>
    <row r="2425" ht="12">
      <c r="D2425" s="334"/>
    </row>
    <row r="2426" ht="12">
      <c r="D2426" s="334"/>
    </row>
    <row r="2427" ht="12">
      <c r="D2427" s="334"/>
    </row>
    <row r="2428" ht="12">
      <c r="D2428" s="334"/>
    </row>
    <row r="2429" ht="12">
      <c r="D2429" s="334"/>
    </row>
    <row r="2430" ht="12">
      <c r="D2430" s="334"/>
    </row>
    <row r="2431" ht="12">
      <c r="D2431" s="334"/>
    </row>
    <row r="2432" ht="12">
      <c r="D2432" s="334"/>
    </row>
    <row r="2433" ht="12">
      <c r="D2433" s="334"/>
    </row>
    <row r="2434" ht="12">
      <c r="D2434" s="334"/>
    </row>
    <row r="2435" ht="12">
      <c r="D2435" s="334"/>
    </row>
    <row r="2436" ht="12">
      <c r="D2436" s="334"/>
    </row>
    <row r="2437" ht="12">
      <c r="D2437" s="334"/>
    </row>
    <row r="2438" ht="12">
      <c r="D2438" s="334"/>
    </row>
    <row r="2439" ht="12">
      <c r="D2439" s="334"/>
    </row>
    <row r="2440" ht="12">
      <c r="D2440" s="334"/>
    </row>
    <row r="2441" ht="12">
      <c r="D2441" s="334"/>
    </row>
    <row r="2442" ht="12">
      <c r="D2442" s="334"/>
    </row>
    <row r="2443" ht="12">
      <c r="D2443" s="334"/>
    </row>
    <row r="2444" ht="12">
      <c r="D2444" s="334"/>
    </row>
    <row r="2445" ht="12">
      <c r="D2445" s="334"/>
    </row>
    <row r="2446" ht="12">
      <c r="D2446" s="334"/>
    </row>
    <row r="2447" ht="12">
      <c r="D2447" s="334"/>
    </row>
    <row r="2448" ht="12">
      <c r="D2448" s="334"/>
    </row>
    <row r="2449" ht="12">
      <c r="D2449" s="334"/>
    </row>
    <row r="2450" ht="12">
      <c r="D2450" s="334"/>
    </row>
    <row r="2451" ht="12">
      <c r="D2451" s="334"/>
    </row>
    <row r="2452" ht="12">
      <c r="D2452" s="334"/>
    </row>
    <row r="2453" ht="12">
      <c r="D2453" s="334"/>
    </row>
    <row r="2454" ht="12">
      <c r="D2454" s="334"/>
    </row>
    <row r="2455" ht="12">
      <c r="D2455" s="334"/>
    </row>
    <row r="2456" ht="12">
      <c r="D2456" s="334"/>
    </row>
    <row r="2457" ht="12">
      <c r="D2457" s="334"/>
    </row>
    <row r="2458" ht="12">
      <c r="D2458" s="334"/>
    </row>
    <row r="2459" ht="12">
      <c r="D2459" s="334"/>
    </row>
    <row r="2460" ht="12">
      <c r="D2460" s="334"/>
    </row>
    <row r="2461" ht="12">
      <c r="D2461" s="334"/>
    </row>
    <row r="2462" ht="12">
      <c r="D2462" s="334"/>
    </row>
    <row r="2463" ht="12">
      <c r="D2463" s="334"/>
    </row>
    <row r="2464" ht="12">
      <c r="D2464" s="334"/>
    </row>
    <row r="2465" ht="12">
      <c r="D2465" s="334"/>
    </row>
    <row r="2466" ht="12">
      <c r="D2466" s="334"/>
    </row>
    <row r="2467" ht="12">
      <c r="D2467" s="334"/>
    </row>
    <row r="2468" ht="12">
      <c r="D2468" s="334"/>
    </row>
    <row r="2469" ht="12">
      <c r="D2469" s="334"/>
    </row>
    <row r="2470" ht="12">
      <c r="D2470" s="334"/>
    </row>
    <row r="2471" ht="12">
      <c r="D2471" s="334"/>
    </row>
    <row r="2472" ht="12">
      <c r="D2472" s="334"/>
    </row>
    <row r="2473" ht="12">
      <c r="D2473" s="334"/>
    </row>
    <row r="2474" ht="12">
      <c r="D2474" s="334"/>
    </row>
    <row r="2475" ht="12">
      <c r="D2475" s="334"/>
    </row>
    <row r="2476" ht="12">
      <c r="D2476" s="334"/>
    </row>
    <row r="2477" ht="12">
      <c r="D2477" s="334"/>
    </row>
    <row r="2478" ht="12">
      <c r="D2478" s="334"/>
    </row>
    <row r="2479" ht="12">
      <c r="D2479" s="334"/>
    </row>
    <row r="2480" ht="12">
      <c r="D2480" s="334"/>
    </row>
    <row r="2481" ht="12">
      <c r="D2481" s="334"/>
    </row>
    <row r="2482" ht="12">
      <c r="D2482" s="334"/>
    </row>
    <row r="2483" ht="12">
      <c r="D2483" s="334"/>
    </row>
    <row r="2484" ht="12">
      <c r="D2484" s="334"/>
    </row>
    <row r="2485" ht="12">
      <c r="D2485" s="334"/>
    </row>
    <row r="2486" ht="12">
      <c r="D2486" s="334"/>
    </row>
    <row r="2487" ht="12">
      <c r="D2487" s="334"/>
    </row>
    <row r="2488" ht="12">
      <c r="D2488" s="334"/>
    </row>
    <row r="2489" ht="12">
      <c r="D2489" s="334"/>
    </row>
    <row r="2490" ht="12">
      <c r="D2490" s="334"/>
    </row>
    <row r="2491" ht="12">
      <c r="D2491" s="334"/>
    </row>
    <row r="2492" ht="12">
      <c r="D2492" s="334"/>
    </row>
    <row r="2493" ht="12">
      <c r="D2493" s="334"/>
    </row>
    <row r="2494" ht="12">
      <c r="D2494" s="334"/>
    </row>
    <row r="2495" ht="12">
      <c r="D2495" s="334"/>
    </row>
    <row r="2496" ht="12">
      <c r="D2496" s="334"/>
    </row>
    <row r="2497" ht="12">
      <c r="D2497" s="334"/>
    </row>
    <row r="2498" ht="12">
      <c r="D2498" s="334"/>
    </row>
    <row r="2499" ht="12">
      <c r="D2499" s="334"/>
    </row>
    <row r="2500" ht="12">
      <c r="D2500" s="334"/>
    </row>
    <row r="2501" ht="12">
      <c r="D2501" s="334"/>
    </row>
    <row r="2502" ht="12">
      <c r="D2502" s="334"/>
    </row>
    <row r="2503" ht="12">
      <c r="D2503" s="334"/>
    </row>
    <row r="2504" ht="12">
      <c r="D2504" s="334"/>
    </row>
    <row r="2505" ht="12">
      <c r="D2505" s="334"/>
    </row>
    <row r="2506" ht="12">
      <c r="D2506" s="334"/>
    </row>
    <row r="2507" ht="12">
      <c r="D2507" s="334"/>
    </row>
    <row r="2508" ht="12">
      <c r="D2508" s="334"/>
    </row>
    <row r="2509" ht="12">
      <c r="D2509" s="334"/>
    </row>
    <row r="2510" ht="12">
      <c r="D2510" s="334"/>
    </row>
    <row r="2511" ht="12">
      <c r="D2511" s="334"/>
    </row>
    <row r="2512" ht="12">
      <c r="D2512" s="334"/>
    </row>
    <row r="2513" ht="12">
      <c r="D2513" s="334"/>
    </row>
    <row r="2514" ht="12">
      <c r="D2514" s="334"/>
    </row>
    <row r="2515" ht="12">
      <c r="D2515" s="334"/>
    </row>
    <row r="2516" ht="12">
      <c r="D2516" s="334"/>
    </row>
    <row r="2517" ht="12">
      <c r="D2517" s="334"/>
    </row>
    <row r="2518" ht="12">
      <c r="D2518" s="334"/>
    </row>
    <row r="2519" ht="12">
      <c r="D2519" s="334"/>
    </row>
    <row r="2520" ht="12">
      <c r="D2520" s="334"/>
    </row>
    <row r="2521" ht="12">
      <c r="D2521" s="334"/>
    </row>
    <row r="2522" ht="12">
      <c r="D2522" s="334"/>
    </row>
    <row r="2523" ht="12">
      <c r="D2523" s="334"/>
    </row>
    <row r="2524" ht="12">
      <c r="D2524" s="334"/>
    </row>
    <row r="2525" ht="12">
      <c r="D2525" s="334"/>
    </row>
    <row r="2526" ht="12">
      <c r="D2526" s="334"/>
    </row>
    <row r="2527" ht="12">
      <c r="D2527" s="334"/>
    </row>
    <row r="2528" ht="12">
      <c r="D2528" s="334"/>
    </row>
    <row r="2529" ht="12">
      <c r="D2529" s="334"/>
    </row>
    <row r="2530" ht="12">
      <c r="D2530" s="334"/>
    </row>
    <row r="2531" ht="12">
      <c r="D2531" s="334"/>
    </row>
    <row r="2532" ht="12">
      <c r="D2532" s="334"/>
    </row>
    <row r="2533" ht="12">
      <c r="D2533" s="334"/>
    </row>
    <row r="2534" ht="12">
      <c r="D2534" s="334"/>
    </row>
    <row r="2535" ht="12">
      <c r="D2535" s="334"/>
    </row>
    <row r="2536" ht="12">
      <c r="D2536" s="334"/>
    </row>
    <row r="2537" ht="12">
      <c r="D2537" s="334"/>
    </row>
    <row r="2538" ht="12">
      <c r="D2538" s="334"/>
    </row>
    <row r="2539" ht="12">
      <c r="D2539" s="334"/>
    </row>
    <row r="2540" ht="12">
      <c r="D2540" s="334"/>
    </row>
    <row r="2541" ht="12">
      <c r="D2541" s="334"/>
    </row>
    <row r="2542" ht="12">
      <c r="D2542" s="334"/>
    </row>
    <row r="2543" ht="12">
      <c r="D2543" s="334"/>
    </row>
    <row r="2544" ht="12">
      <c r="D2544" s="334"/>
    </row>
    <row r="2545" ht="12">
      <c r="D2545" s="334"/>
    </row>
    <row r="2546" ht="12">
      <c r="D2546" s="334"/>
    </row>
    <row r="2547" ht="12">
      <c r="D2547" s="334"/>
    </row>
    <row r="2548" ht="12">
      <c r="D2548" s="334"/>
    </row>
    <row r="2549" ht="12">
      <c r="D2549" s="334"/>
    </row>
    <row r="2550" ht="12">
      <c r="D2550" s="334"/>
    </row>
    <row r="2551" ht="12">
      <c r="D2551" s="334"/>
    </row>
    <row r="2552" ht="12">
      <c r="D2552" s="334"/>
    </row>
    <row r="2553" ht="12">
      <c r="D2553" s="334"/>
    </row>
    <row r="2554" ht="12">
      <c r="D2554" s="334"/>
    </row>
    <row r="2555" ht="12">
      <c r="D2555" s="334"/>
    </row>
    <row r="2556" ht="12">
      <c r="D2556" s="334"/>
    </row>
    <row r="2557" ht="12">
      <c r="D2557" s="334"/>
    </row>
    <row r="2558" ht="12">
      <c r="D2558" s="334"/>
    </row>
    <row r="2559" ht="12">
      <c r="D2559" s="334"/>
    </row>
    <row r="2560" ht="12">
      <c r="D2560" s="334"/>
    </row>
    <row r="2561" ht="12">
      <c r="D2561" s="334"/>
    </row>
    <row r="2562" ht="12">
      <c r="D2562" s="334"/>
    </row>
    <row r="2563" ht="12">
      <c r="D2563" s="334"/>
    </row>
    <row r="2564" ht="12">
      <c r="D2564" s="334"/>
    </row>
    <row r="2565" ht="12">
      <c r="D2565" s="334"/>
    </row>
    <row r="2566" ht="12">
      <c r="D2566" s="334"/>
    </row>
    <row r="2567" ht="12">
      <c r="D2567" s="334"/>
    </row>
    <row r="2568" ht="12">
      <c r="D2568" s="334"/>
    </row>
    <row r="2569" ht="12">
      <c r="D2569" s="334"/>
    </row>
    <row r="2570" ht="12">
      <c r="D2570" s="334"/>
    </row>
    <row r="2571" ht="12">
      <c r="D2571" s="334"/>
    </row>
    <row r="2572" ht="12">
      <c r="D2572" s="334"/>
    </row>
    <row r="2573" ht="12">
      <c r="D2573" s="334"/>
    </row>
    <row r="2574" ht="12">
      <c r="D2574" s="334"/>
    </row>
    <row r="2575" ht="12">
      <c r="D2575" s="334"/>
    </row>
    <row r="2576" ht="12">
      <c r="D2576" s="334"/>
    </row>
    <row r="2577" ht="12">
      <c r="D2577" s="334"/>
    </row>
    <row r="2578" ht="12">
      <c r="D2578" s="334"/>
    </row>
    <row r="2579" ht="12">
      <c r="D2579" s="334"/>
    </row>
    <row r="2580" ht="12">
      <c r="D2580" s="334"/>
    </row>
    <row r="2581" ht="12">
      <c r="D2581" s="334"/>
    </row>
    <row r="2582" ht="12">
      <c r="D2582" s="334"/>
    </row>
    <row r="2583" ht="12">
      <c r="D2583" s="334"/>
    </row>
    <row r="2584" ht="12">
      <c r="D2584" s="334"/>
    </row>
    <row r="2585" ht="12">
      <c r="D2585" s="334"/>
    </row>
    <row r="2586" ht="12">
      <c r="D2586" s="334"/>
    </row>
    <row r="2587" ht="12">
      <c r="D2587" s="334"/>
    </row>
    <row r="2588" ht="12">
      <c r="D2588" s="334"/>
    </row>
    <row r="2589" ht="12">
      <c r="D2589" s="334"/>
    </row>
    <row r="2590" ht="12">
      <c r="D2590" s="334"/>
    </row>
    <row r="2591" ht="12">
      <c r="D2591" s="334"/>
    </row>
    <row r="2592" ht="12">
      <c r="D2592" s="334"/>
    </row>
    <row r="2593" ht="12">
      <c r="D2593" s="334"/>
    </row>
    <row r="2594" ht="12">
      <c r="D2594" s="334"/>
    </row>
    <row r="2595" ht="12">
      <c r="D2595" s="334"/>
    </row>
    <row r="2596" ht="12">
      <c r="D2596" s="334"/>
    </row>
    <row r="2597" ht="12">
      <c r="D2597" s="334"/>
    </row>
    <row r="2598" ht="12">
      <c r="D2598" s="334"/>
    </row>
    <row r="2599" ht="12">
      <c r="D2599" s="334"/>
    </row>
    <row r="2600" ht="12">
      <c r="D2600" s="334"/>
    </row>
    <row r="2601" ht="12">
      <c r="D2601" s="334"/>
    </row>
    <row r="2602" ht="12">
      <c r="D2602" s="334"/>
    </row>
    <row r="2603" ht="12">
      <c r="D2603" s="334"/>
    </row>
    <row r="2604" ht="12">
      <c r="D2604" s="334"/>
    </row>
    <row r="2605" ht="12">
      <c r="D2605" s="334"/>
    </row>
    <row r="2606" ht="12">
      <c r="D2606" s="334"/>
    </row>
    <row r="2607" ht="12">
      <c r="D2607" s="334"/>
    </row>
    <row r="2608" ht="12">
      <c r="D2608" s="334"/>
    </row>
    <row r="2609" ht="12">
      <c r="D2609" s="334"/>
    </row>
    <row r="2610" ht="12">
      <c r="D2610" s="334"/>
    </row>
    <row r="2611" ht="12">
      <c r="D2611" s="334"/>
    </row>
    <row r="2612" ht="12">
      <c r="D2612" s="334"/>
    </row>
    <row r="2613" ht="12">
      <c r="D2613" s="334"/>
    </row>
    <row r="2614" ht="12">
      <c r="D2614" s="334"/>
    </row>
    <row r="2615" ht="12">
      <c r="D2615" s="334"/>
    </row>
    <row r="2616" ht="12">
      <c r="D2616" s="334"/>
    </row>
    <row r="2617" ht="12">
      <c r="D2617" s="334"/>
    </row>
    <row r="2618" ht="12">
      <c r="D2618" s="334"/>
    </row>
    <row r="2619" ht="12">
      <c r="D2619" s="334"/>
    </row>
    <row r="2620" ht="12">
      <c r="D2620" s="334"/>
    </row>
    <row r="2621" ht="12">
      <c r="D2621" s="334"/>
    </row>
    <row r="2622" ht="12">
      <c r="D2622" s="334"/>
    </row>
    <row r="2623" ht="12">
      <c r="D2623" s="334"/>
    </row>
    <row r="2624" ht="12">
      <c r="D2624" s="334"/>
    </row>
    <row r="2625" ht="12">
      <c r="D2625" s="334"/>
    </row>
    <row r="2626" ht="12">
      <c r="D2626" s="334"/>
    </row>
    <row r="2627" ht="12">
      <c r="D2627" s="334"/>
    </row>
    <row r="2628" ht="12">
      <c r="D2628" s="334"/>
    </row>
    <row r="2629" ht="12">
      <c r="D2629" s="334"/>
    </row>
    <row r="2630" ht="12">
      <c r="D2630" s="334"/>
    </row>
    <row r="2631" ht="12">
      <c r="D2631" s="334"/>
    </row>
    <row r="2632" ht="12">
      <c r="D2632" s="334"/>
    </row>
    <row r="2633" ht="12">
      <c r="D2633" s="334"/>
    </row>
    <row r="2634" ht="12">
      <c r="D2634" s="334"/>
    </row>
    <row r="2635" ht="12">
      <c r="D2635" s="334"/>
    </row>
    <row r="2636" ht="12">
      <c r="D2636" s="334"/>
    </row>
    <row r="2637" ht="12">
      <c r="D2637" s="334"/>
    </row>
    <row r="2638" ht="12">
      <c r="D2638" s="334"/>
    </row>
    <row r="2639" ht="12">
      <c r="D2639" s="334"/>
    </row>
    <row r="2640" ht="12">
      <c r="D2640" s="334"/>
    </row>
    <row r="2641" ht="12">
      <c r="D2641" s="334"/>
    </row>
    <row r="2642" ht="12">
      <c r="D2642" s="334"/>
    </row>
    <row r="2643" ht="12">
      <c r="D2643" s="334"/>
    </row>
    <row r="2644" ht="12">
      <c r="D2644" s="334"/>
    </row>
    <row r="2645" ht="12">
      <c r="D2645" s="334"/>
    </row>
    <row r="2646" ht="12">
      <c r="D2646" s="334"/>
    </row>
    <row r="2647" ht="12">
      <c r="D2647" s="334"/>
    </row>
    <row r="2648" ht="12">
      <c r="D2648" s="334"/>
    </row>
    <row r="2649" ht="12">
      <c r="D2649" s="334"/>
    </row>
    <row r="2650" ht="12">
      <c r="D2650" s="334"/>
    </row>
    <row r="2651" ht="12">
      <c r="D2651" s="334"/>
    </row>
    <row r="2652" ht="12">
      <c r="D2652" s="334"/>
    </row>
    <row r="2653" ht="12">
      <c r="D2653" s="334"/>
    </row>
    <row r="2654" ht="12">
      <c r="D2654" s="334"/>
    </row>
    <row r="2655" ht="12">
      <c r="D2655" s="334"/>
    </row>
    <row r="2656" ht="12">
      <c r="D2656" s="334"/>
    </row>
    <row r="2657" ht="12">
      <c r="D2657" s="334"/>
    </row>
    <row r="2658" ht="12">
      <c r="D2658" s="334"/>
    </row>
    <row r="2659" ht="12">
      <c r="D2659" s="334"/>
    </row>
    <row r="2660" ht="12">
      <c r="D2660" s="334"/>
    </row>
    <row r="2661" ht="12">
      <c r="D2661" s="334"/>
    </row>
    <row r="2662" ht="12">
      <c r="D2662" s="334"/>
    </row>
    <row r="2663" ht="12">
      <c r="D2663" s="334"/>
    </row>
    <row r="2664" ht="12">
      <c r="D2664" s="334"/>
    </row>
    <row r="2665" ht="12">
      <c r="D2665" s="334"/>
    </row>
    <row r="2666" ht="12">
      <c r="D2666" s="334"/>
    </row>
    <row r="2667" ht="12">
      <c r="D2667" s="334"/>
    </row>
    <row r="2668" ht="12">
      <c r="D2668" s="334"/>
    </row>
    <row r="2669" ht="12">
      <c r="D2669" s="334"/>
    </row>
    <row r="2670" ht="12">
      <c r="D2670" s="334"/>
    </row>
    <row r="2671" ht="12">
      <c r="D2671" s="334"/>
    </row>
    <row r="2672" ht="12">
      <c r="D2672" s="334"/>
    </row>
    <row r="2673" ht="12">
      <c r="D2673" s="334"/>
    </row>
    <row r="2674" ht="12">
      <c r="D2674" s="334"/>
    </row>
    <row r="2675" ht="12">
      <c r="D2675" s="334"/>
    </row>
    <row r="2676" ht="12">
      <c r="D2676" s="334"/>
    </row>
    <row r="2677" ht="12">
      <c r="D2677" s="334"/>
    </row>
    <row r="2678" ht="12">
      <c r="D2678" s="334"/>
    </row>
    <row r="2679" ht="12">
      <c r="D2679" s="334"/>
    </row>
    <row r="2680" ht="12">
      <c r="D2680" s="334"/>
    </row>
    <row r="2681" ht="12">
      <c r="D2681" s="334"/>
    </row>
    <row r="2682" ht="12">
      <c r="D2682" s="334"/>
    </row>
    <row r="2683" ht="12">
      <c r="D2683" s="334"/>
    </row>
    <row r="2684" ht="12">
      <c r="D2684" s="334"/>
    </row>
    <row r="2685" ht="12">
      <c r="D2685" s="334"/>
    </row>
    <row r="2686" ht="12">
      <c r="D2686" s="334"/>
    </row>
    <row r="2687" ht="12">
      <c r="D2687" s="334"/>
    </row>
    <row r="2688" ht="12">
      <c r="D2688" s="334"/>
    </row>
    <row r="2689" ht="12">
      <c r="D2689" s="334"/>
    </row>
    <row r="2690" ht="12">
      <c r="D2690" s="334"/>
    </row>
    <row r="2691" ht="12">
      <c r="D2691" s="334"/>
    </row>
    <row r="2692" ht="12">
      <c r="D2692" s="334"/>
    </row>
    <row r="2693" ht="12">
      <c r="D2693" s="334"/>
    </row>
    <row r="2694" ht="12">
      <c r="D2694" s="334"/>
    </row>
    <row r="2695" ht="12">
      <c r="D2695" s="334"/>
    </row>
    <row r="2696" ht="12">
      <c r="D2696" s="334"/>
    </row>
    <row r="2697" ht="12">
      <c r="D2697" s="334"/>
    </row>
    <row r="2698" ht="12">
      <c r="D2698" s="334"/>
    </row>
    <row r="2699" ht="12">
      <c r="D2699" s="334"/>
    </row>
    <row r="2700" ht="12">
      <c r="D2700" s="334"/>
    </row>
    <row r="2701" ht="12">
      <c r="D2701" s="334"/>
    </row>
    <row r="2702" ht="12">
      <c r="D2702" s="334"/>
    </row>
    <row r="2703" ht="12">
      <c r="D2703" s="334"/>
    </row>
    <row r="2704" ht="12">
      <c r="D2704" s="334"/>
    </row>
    <row r="2705" ht="12">
      <c r="D2705" s="334"/>
    </row>
    <row r="2706" ht="12">
      <c r="D2706" s="334"/>
    </row>
    <row r="2707" ht="12">
      <c r="D2707" s="334"/>
    </row>
    <row r="2708" ht="12">
      <c r="D2708" s="334"/>
    </row>
    <row r="2709" ht="12">
      <c r="D2709" s="334"/>
    </row>
    <row r="2710" ht="12">
      <c r="D2710" s="334"/>
    </row>
    <row r="2711" ht="12">
      <c r="D2711" s="334"/>
    </row>
    <row r="2712" ht="12">
      <c r="D2712" s="334"/>
    </row>
    <row r="2713" ht="12">
      <c r="D2713" s="334"/>
    </row>
    <row r="2714" ht="12">
      <c r="D2714" s="334"/>
    </row>
    <row r="2715" ht="12">
      <c r="D2715" s="334"/>
    </row>
    <row r="2716" ht="12">
      <c r="D2716" s="334"/>
    </row>
    <row r="2717" ht="12">
      <c r="D2717" s="334"/>
    </row>
    <row r="2718" ht="12">
      <c r="D2718" s="334"/>
    </row>
    <row r="2719" ht="12">
      <c r="D2719" s="334"/>
    </row>
    <row r="2720" ht="12">
      <c r="D2720" s="334"/>
    </row>
    <row r="2721" ht="12">
      <c r="D2721" s="334"/>
    </row>
    <row r="2722" ht="12">
      <c r="D2722" s="334"/>
    </row>
    <row r="2723" ht="12">
      <c r="D2723" s="334"/>
    </row>
    <row r="2724" ht="12">
      <c r="D2724" s="334"/>
    </row>
    <row r="2725" ht="12">
      <c r="D2725" s="334"/>
    </row>
    <row r="2726" ht="12">
      <c r="D2726" s="334"/>
    </row>
    <row r="2727" ht="12">
      <c r="D2727" s="334"/>
    </row>
    <row r="2728" ht="12">
      <c r="D2728" s="334"/>
    </row>
    <row r="2729" ht="12">
      <c r="D2729" s="334"/>
    </row>
    <row r="2730" ht="12">
      <c r="D2730" s="334"/>
    </row>
    <row r="2731" ht="12">
      <c r="D2731" s="334"/>
    </row>
    <row r="2732" ht="12">
      <c r="D2732" s="334"/>
    </row>
    <row r="2733" ht="12">
      <c r="D2733" s="334"/>
    </row>
    <row r="2734" ht="12">
      <c r="D2734" s="334"/>
    </row>
    <row r="2735" ht="12">
      <c r="D2735" s="334"/>
    </row>
    <row r="2736" ht="12">
      <c r="D2736" s="334"/>
    </row>
    <row r="2737" ht="12">
      <c r="D2737" s="334"/>
    </row>
    <row r="2738" ht="12">
      <c r="D2738" s="334"/>
    </row>
    <row r="2739" ht="12">
      <c r="D2739" s="334"/>
    </row>
    <row r="2740" ht="12">
      <c r="D2740" s="334"/>
    </row>
    <row r="2741" ht="12">
      <c r="D2741" s="334"/>
    </row>
    <row r="2742" ht="12">
      <c r="D2742" s="334"/>
    </row>
    <row r="2743" ht="12">
      <c r="D2743" s="334"/>
    </row>
    <row r="2744" ht="12">
      <c r="D2744" s="334"/>
    </row>
    <row r="2745" ht="12">
      <c r="D2745" s="334"/>
    </row>
    <row r="2746" ht="12">
      <c r="D2746" s="334"/>
    </row>
    <row r="2747" ht="12">
      <c r="D2747" s="334"/>
    </row>
    <row r="2748" ht="12">
      <c r="D2748" s="334"/>
    </row>
    <row r="2749" ht="12">
      <c r="D2749" s="334"/>
    </row>
    <row r="2750" ht="12">
      <c r="D2750" s="334"/>
    </row>
    <row r="2751" ht="12">
      <c r="D2751" s="334"/>
    </row>
    <row r="2752" ht="12">
      <c r="D2752" s="334"/>
    </row>
    <row r="2753" ht="12">
      <c r="D2753" s="334"/>
    </row>
    <row r="2754" ht="12">
      <c r="D2754" s="334"/>
    </row>
    <row r="2755" ht="12">
      <c r="D2755" s="334"/>
    </row>
    <row r="2756" ht="12">
      <c r="D2756" s="334"/>
    </row>
    <row r="2757" ht="12">
      <c r="D2757" s="334"/>
    </row>
    <row r="2758" ht="12">
      <c r="D2758" s="334"/>
    </row>
    <row r="2759" ht="12">
      <c r="D2759" s="334"/>
    </row>
    <row r="2760" ht="12">
      <c r="D2760" s="334"/>
    </row>
    <row r="2761" ht="12">
      <c r="D2761" s="334"/>
    </row>
    <row r="2762" ht="12">
      <c r="D2762" s="334"/>
    </row>
    <row r="2763" ht="12">
      <c r="D2763" s="334"/>
    </row>
    <row r="2764" ht="12">
      <c r="D2764" s="334"/>
    </row>
    <row r="2765" ht="12">
      <c r="D2765" s="334"/>
    </row>
    <row r="2766" ht="12">
      <c r="D2766" s="334"/>
    </row>
    <row r="2767" ht="12">
      <c r="D2767" s="334"/>
    </row>
    <row r="2768" ht="12">
      <c r="D2768" s="334"/>
    </row>
    <row r="2769" ht="12">
      <c r="D2769" s="334"/>
    </row>
    <row r="2770" ht="12">
      <c r="D2770" s="334"/>
    </row>
    <row r="2771" ht="12">
      <c r="D2771" s="334"/>
    </row>
    <row r="2772" ht="12">
      <c r="D2772" s="334"/>
    </row>
    <row r="2773" ht="12">
      <c r="D2773" s="334"/>
    </row>
    <row r="2774" ht="12">
      <c r="D2774" s="334"/>
    </row>
    <row r="2775" ht="12">
      <c r="D2775" s="334"/>
    </row>
    <row r="2776" ht="12">
      <c r="D2776" s="334"/>
    </row>
    <row r="2777" ht="12">
      <c r="D2777" s="334"/>
    </row>
    <row r="2778" ht="12">
      <c r="D2778" s="334"/>
    </row>
    <row r="2779" ht="12">
      <c r="D2779" s="334"/>
    </row>
    <row r="2780" ht="12">
      <c r="D2780" s="334"/>
    </row>
    <row r="2781" ht="12">
      <c r="D2781" s="334"/>
    </row>
    <row r="2782" ht="12">
      <c r="D2782" s="334"/>
    </row>
    <row r="2783" ht="12">
      <c r="D2783" s="334"/>
    </row>
    <row r="2784" ht="12">
      <c r="D2784" s="334"/>
    </row>
    <row r="2785" ht="12">
      <c r="D2785" s="334"/>
    </row>
    <row r="2786" ht="12">
      <c r="D2786" s="334"/>
    </row>
    <row r="2787" ht="12">
      <c r="D2787" s="334"/>
    </row>
    <row r="2788" ht="12">
      <c r="D2788" s="334"/>
    </row>
    <row r="2789" ht="12">
      <c r="D2789" s="334"/>
    </row>
    <row r="2790" ht="12">
      <c r="D2790" s="334"/>
    </row>
    <row r="2791" ht="12">
      <c r="D2791" s="334"/>
    </row>
    <row r="2792" ht="12">
      <c r="D2792" s="334"/>
    </row>
    <row r="2793" ht="12">
      <c r="D2793" s="334"/>
    </row>
    <row r="2794" ht="12">
      <c r="D2794" s="334"/>
    </row>
    <row r="2795" ht="12">
      <c r="D2795" s="334"/>
    </row>
    <row r="2796" ht="12">
      <c r="D2796" s="334"/>
    </row>
    <row r="2797" ht="12">
      <c r="D2797" s="334"/>
    </row>
    <row r="2798" ht="12">
      <c r="D2798" s="334"/>
    </row>
    <row r="2799" ht="12">
      <c r="D2799" s="334"/>
    </row>
    <row r="2800" ht="12">
      <c r="D2800" s="334"/>
    </row>
    <row r="2801" ht="12">
      <c r="D2801" s="334"/>
    </row>
    <row r="2802" ht="12">
      <c r="D2802" s="334"/>
    </row>
    <row r="2803" ht="12">
      <c r="D2803" s="334"/>
    </row>
    <row r="2804" ht="12">
      <c r="D2804" s="334"/>
    </row>
    <row r="2805" ht="12">
      <c r="D2805" s="334"/>
    </row>
    <row r="2806" ht="12">
      <c r="D2806" s="334"/>
    </row>
    <row r="2807" ht="12">
      <c r="D2807" s="334"/>
    </row>
    <row r="2808" ht="12">
      <c r="D2808" s="334"/>
    </row>
    <row r="2809" ht="12">
      <c r="D2809" s="334"/>
    </row>
    <row r="2810" ht="12">
      <c r="D2810" s="334"/>
    </row>
    <row r="2811" ht="12">
      <c r="D2811" s="334"/>
    </row>
    <row r="2812" ht="12">
      <c r="D2812" s="334"/>
    </row>
    <row r="2813" ht="12">
      <c r="D2813" s="334"/>
    </row>
    <row r="2814" ht="12">
      <c r="D2814" s="334"/>
    </row>
    <row r="2815" ht="12">
      <c r="D2815" s="334"/>
    </row>
    <row r="2816" ht="12">
      <c r="D2816" s="334"/>
    </row>
    <row r="2817" ht="12">
      <c r="D2817" s="334"/>
    </row>
    <row r="2818" ht="12">
      <c r="D2818" s="334"/>
    </row>
    <row r="2819" ht="12">
      <c r="D2819" s="334"/>
    </row>
    <row r="2820" ht="12">
      <c r="D2820" s="334"/>
    </row>
    <row r="2821" ht="12">
      <c r="D2821" s="334"/>
    </row>
    <row r="2822" ht="12">
      <c r="D2822" s="334"/>
    </row>
    <row r="2823" ht="12">
      <c r="D2823" s="334"/>
    </row>
    <row r="2824" ht="12">
      <c r="D2824" s="334"/>
    </row>
    <row r="2825" ht="12">
      <c r="D2825" s="334"/>
    </row>
    <row r="2826" ht="12">
      <c r="D2826" s="334"/>
    </row>
    <row r="2827" ht="12">
      <c r="D2827" s="334"/>
    </row>
    <row r="2828" ht="12">
      <c r="D2828" s="334"/>
    </row>
    <row r="2829" ht="12">
      <c r="D2829" s="334"/>
    </row>
    <row r="2830" ht="12">
      <c r="D2830" s="334"/>
    </row>
    <row r="2831" ht="12">
      <c r="D2831" s="334"/>
    </row>
    <row r="2832" ht="12">
      <c r="D2832" s="334"/>
    </row>
    <row r="2833" ht="12">
      <c r="D2833" s="334"/>
    </row>
    <row r="2834" ht="12">
      <c r="D2834" s="334"/>
    </row>
    <row r="2835" ht="12">
      <c r="D2835" s="334"/>
    </row>
    <row r="2836" ht="12">
      <c r="D2836" s="334"/>
    </row>
    <row r="2837" ht="12">
      <c r="D2837" s="334"/>
    </row>
    <row r="2838" ht="12">
      <c r="D2838" s="334"/>
    </row>
    <row r="2839" ht="12">
      <c r="D2839" s="334"/>
    </row>
    <row r="2840" ht="12">
      <c r="D2840" s="334"/>
    </row>
    <row r="2841" ht="12">
      <c r="D2841" s="334"/>
    </row>
    <row r="2842" ht="12">
      <c r="D2842" s="334"/>
    </row>
    <row r="2843" ht="12">
      <c r="D2843" s="334"/>
    </row>
    <row r="2844" ht="12">
      <c r="D2844" s="334"/>
    </row>
    <row r="2845" ht="12">
      <c r="D2845" s="334"/>
    </row>
    <row r="2846" ht="12">
      <c r="D2846" s="334"/>
    </row>
    <row r="2847" ht="12">
      <c r="D2847" s="334"/>
    </row>
    <row r="2848" ht="12">
      <c r="D2848" s="334"/>
    </row>
    <row r="2849" ht="12">
      <c r="D2849" s="334"/>
    </row>
    <row r="2850" ht="12">
      <c r="D2850" s="334"/>
    </row>
    <row r="2851" ht="12">
      <c r="D2851" s="334"/>
    </row>
    <row r="2852" ht="12">
      <c r="D2852" s="334"/>
    </row>
    <row r="2853" ht="12">
      <c r="D2853" s="334"/>
    </row>
    <row r="2854" ht="12">
      <c r="D2854" s="334"/>
    </row>
    <row r="2855" ht="12">
      <c r="D2855" s="334"/>
    </row>
    <row r="2856" ht="12">
      <c r="D2856" s="334"/>
    </row>
    <row r="2857" ht="12">
      <c r="D2857" s="334"/>
    </row>
    <row r="2858" ht="12">
      <c r="D2858" s="334"/>
    </row>
    <row r="2859" ht="12">
      <c r="D2859" s="334"/>
    </row>
    <row r="2860" ht="12">
      <c r="D2860" s="334"/>
    </row>
    <row r="2861" ht="12">
      <c r="D2861" s="334"/>
    </row>
    <row r="2862" ht="12">
      <c r="D2862" s="334"/>
    </row>
    <row r="2863" ht="12">
      <c r="D2863" s="334"/>
    </row>
    <row r="2864" ht="12">
      <c r="D2864" s="334"/>
    </row>
    <row r="2865" ht="12">
      <c r="D2865" s="334"/>
    </row>
    <row r="2866" ht="12">
      <c r="D2866" s="334"/>
    </row>
    <row r="2867" ht="12">
      <c r="D2867" s="334"/>
    </row>
    <row r="2868" ht="12">
      <c r="D2868" s="334"/>
    </row>
    <row r="2869" ht="12">
      <c r="D2869" s="334"/>
    </row>
    <row r="2870" ht="12">
      <c r="D2870" s="334"/>
    </row>
    <row r="2871" ht="12">
      <c r="D2871" s="334"/>
    </row>
    <row r="2872" ht="12">
      <c r="D2872" s="334"/>
    </row>
    <row r="2873" ht="12">
      <c r="D2873" s="334"/>
    </row>
    <row r="2874" ht="12">
      <c r="D2874" s="334"/>
    </row>
    <row r="2875" ht="12">
      <c r="D2875" s="334"/>
    </row>
    <row r="2876" ht="12">
      <c r="D2876" s="334"/>
    </row>
    <row r="2877" ht="12">
      <c r="D2877" s="334"/>
    </row>
    <row r="2878" ht="12">
      <c r="D2878" s="334"/>
    </row>
    <row r="2879" ht="12">
      <c r="D2879" s="334"/>
    </row>
    <row r="2880" ht="12">
      <c r="D2880" s="334"/>
    </row>
    <row r="2881" ht="12">
      <c r="D2881" s="334"/>
    </row>
    <row r="2882" ht="12">
      <c r="D2882" s="334"/>
    </row>
    <row r="2883" ht="12">
      <c r="D2883" s="334"/>
    </row>
    <row r="2884" ht="12">
      <c r="D2884" s="334"/>
    </row>
    <row r="2885" ht="12">
      <c r="D2885" s="334"/>
    </row>
    <row r="2886" ht="12">
      <c r="D2886" s="334"/>
    </row>
    <row r="2887" ht="12">
      <c r="D2887" s="334"/>
    </row>
    <row r="2888" ht="12">
      <c r="D2888" s="334"/>
    </row>
    <row r="2889" ht="12">
      <c r="D2889" s="334"/>
    </row>
    <row r="2890" ht="12">
      <c r="D2890" s="334"/>
    </row>
    <row r="2891" ht="12">
      <c r="D2891" s="334"/>
    </row>
    <row r="2892" ht="12">
      <c r="D2892" s="334"/>
    </row>
    <row r="2893" ht="12">
      <c r="D2893" s="334"/>
    </row>
    <row r="2894" ht="12">
      <c r="D2894" s="334"/>
    </row>
    <row r="2895" ht="12">
      <c r="D2895" s="334"/>
    </row>
    <row r="2896" ht="12">
      <c r="D2896" s="334"/>
    </row>
    <row r="2897" ht="12">
      <c r="D2897" s="334"/>
    </row>
    <row r="2898" ht="12">
      <c r="D2898" s="334"/>
    </row>
    <row r="2899" ht="12">
      <c r="D2899" s="334"/>
    </row>
    <row r="2900" ht="12">
      <c r="D2900" s="334"/>
    </row>
    <row r="2901" ht="12">
      <c r="D2901" s="334"/>
    </row>
    <row r="2902" ht="12">
      <c r="D2902" s="334"/>
    </row>
    <row r="2903" ht="12">
      <c r="D2903" s="334"/>
    </row>
    <row r="2904" ht="12">
      <c r="D2904" s="334"/>
    </row>
    <row r="2905" ht="12">
      <c r="D2905" s="334"/>
    </row>
    <row r="2906" ht="12">
      <c r="D2906" s="334"/>
    </row>
    <row r="2907" ht="12">
      <c r="D2907" s="334"/>
    </row>
    <row r="2908" ht="12">
      <c r="D2908" s="334"/>
    </row>
    <row r="2909" ht="12">
      <c r="D2909" s="334"/>
    </row>
    <row r="2910" ht="12">
      <c r="D2910" s="334"/>
    </row>
    <row r="2911" ht="12">
      <c r="D2911" s="334"/>
    </row>
    <row r="2912" ht="12">
      <c r="D2912" s="334"/>
    </row>
    <row r="2913" ht="12">
      <c r="D2913" s="334"/>
    </row>
    <row r="2914" ht="12">
      <c r="D2914" s="334"/>
    </row>
    <row r="2915" ht="12">
      <c r="D2915" s="334"/>
    </row>
    <row r="2916" ht="12">
      <c r="D2916" s="334"/>
    </row>
    <row r="2917" ht="12">
      <c r="D2917" s="334"/>
    </row>
    <row r="2918" ht="12">
      <c r="D2918" s="334"/>
    </row>
    <row r="2919" ht="12">
      <c r="D2919" s="334"/>
    </row>
    <row r="2920" ht="12">
      <c r="D2920" s="334"/>
    </row>
    <row r="2921" ht="12">
      <c r="D2921" s="334"/>
    </row>
    <row r="2922" ht="12">
      <c r="D2922" s="334"/>
    </row>
    <row r="2923" ht="12">
      <c r="D2923" s="334"/>
    </row>
    <row r="2924" ht="12">
      <c r="D2924" s="334"/>
    </row>
    <row r="2925" ht="12">
      <c r="D2925" s="334"/>
    </row>
    <row r="2926" ht="12">
      <c r="D2926" s="334"/>
    </row>
    <row r="2927" ht="12">
      <c r="D2927" s="334"/>
    </row>
    <row r="2928" ht="12">
      <c r="D2928" s="334"/>
    </row>
    <row r="2929" ht="12">
      <c r="D2929" s="334"/>
    </row>
    <row r="2930" ht="12">
      <c r="D2930" s="334"/>
    </row>
    <row r="2931" ht="12">
      <c r="D2931" s="334"/>
    </row>
    <row r="2932" ht="12">
      <c r="D2932" s="334"/>
    </row>
    <row r="2933" ht="12">
      <c r="D2933" s="334"/>
    </row>
    <row r="2934" ht="12">
      <c r="D2934" s="334"/>
    </row>
    <row r="2935" ht="12">
      <c r="D2935" s="334"/>
    </row>
    <row r="2936" ht="12">
      <c r="D2936" s="334"/>
    </row>
    <row r="2937" ht="12">
      <c r="D2937" s="334"/>
    </row>
    <row r="2938" ht="12">
      <c r="D2938" s="334"/>
    </row>
    <row r="2939" ht="12">
      <c r="D2939" s="334"/>
    </row>
    <row r="2940" ht="12">
      <c r="D2940" s="334"/>
    </row>
    <row r="2941" ht="12">
      <c r="D2941" s="334"/>
    </row>
    <row r="2942" ht="12">
      <c r="D2942" s="334"/>
    </row>
    <row r="2943" ht="12">
      <c r="D2943" s="334"/>
    </row>
    <row r="2944" ht="12">
      <c r="D2944" s="334"/>
    </row>
    <row r="2945" ht="12">
      <c r="D2945" s="334"/>
    </row>
    <row r="2946" ht="12">
      <c r="D2946" s="334"/>
    </row>
    <row r="2947" ht="12">
      <c r="D2947" s="334"/>
    </row>
    <row r="2948" ht="12">
      <c r="D2948" s="334"/>
    </row>
    <row r="2949" ht="12">
      <c r="D2949" s="334"/>
    </row>
    <row r="2950" ht="12">
      <c r="D2950" s="334"/>
    </row>
    <row r="2951" ht="12">
      <c r="D2951" s="334"/>
    </row>
    <row r="2952" ht="12">
      <c r="D2952" s="334"/>
    </row>
    <row r="2953" ht="12">
      <c r="D2953" s="334"/>
    </row>
    <row r="2954" ht="12">
      <c r="D2954" s="334"/>
    </row>
    <row r="2955" ht="12">
      <c r="D2955" s="334"/>
    </row>
    <row r="2956" ht="12">
      <c r="D2956" s="334"/>
    </row>
    <row r="2957" ht="12">
      <c r="D2957" s="334"/>
    </row>
    <row r="2958" ht="12">
      <c r="D2958" s="334"/>
    </row>
    <row r="2959" ht="12">
      <c r="D2959" s="334"/>
    </row>
    <row r="2960" ht="12">
      <c r="D2960" s="334"/>
    </row>
    <row r="2961" ht="12">
      <c r="D2961" s="334"/>
    </row>
    <row r="2962" ht="12">
      <c r="D2962" s="334"/>
    </row>
    <row r="2963" ht="12">
      <c r="D2963" s="334"/>
    </row>
    <row r="2964" ht="12">
      <c r="D2964" s="334"/>
    </row>
    <row r="2965" ht="12">
      <c r="D2965" s="334"/>
    </row>
    <row r="2966" ht="12">
      <c r="D2966" s="334"/>
    </row>
    <row r="2967" ht="12">
      <c r="D2967" s="334"/>
    </row>
    <row r="2968" ht="12">
      <c r="D2968" s="334"/>
    </row>
    <row r="2969" ht="12">
      <c r="D2969" s="334"/>
    </row>
    <row r="2970" ht="12">
      <c r="D2970" s="334"/>
    </row>
    <row r="2971" ht="12">
      <c r="D2971" s="334"/>
    </row>
    <row r="2972" ht="12">
      <c r="D2972" s="334"/>
    </row>
    <row r="2973" ht="12">
      <c r="D2973" s="334"/>
    </row>
    <row r="2974" ht="12">
      <c r="D2974" s="334"/>
    </row>
    <row r="2975" ht="12">
      <c r="D2975" s="334"/>
    </row>
    <row r="2976" ht="12">
      <c r="D2976" s="334"/>
    </row>
    <row r="2977" ht="12">
      <c r="D2977" s="334"/>
    </row>
    <row r="2978" ht="12">
      <c r="D2978" s="334"/>
    </row>
    <row r="2979" ht="12">
      <c r="D2979" s="334"/>
    </row>
    <row r="2980" ht="12">
      <c r="D2980" s="334"/>
    </row>
    <row r="2981" ht="12">
      <c r="D2981" s="334"/>
    </row>
    <row r="2982" ht="12">
      <c r="D2982" s="334"/>
    </row>
    <row r="2983" ht="12">
      <c r="D2983" s="334"/>
    </row>
    <row r="2984" ht="12">
      <c r="D2984" s="334"/>
    </row>
    <row r="2985" ht="12">
      <c r="D2985" s="334"/>
    </row>
    <row r="2986" ht="12">
      <c r="D2986" s="334"/>
    </row>
    <row r="2987" ht="12">
      <c r="D2987" s="334"/>
    </row>
    <row r="2988" ht="12">
      <c r="D2988" s="334"/>
    </row>
    <row r="2989" ht="12">
      <c r="D2989" s="334"/>
    </row>
    <row r="2990" ht="12">
      <c r="D2990" s="334"/>
    </row>
    <row r="2991" ht="12">
      <c r="D2991" s="334"/>
    </row>
    <row r="2992" ht="12">
      <c r="D2992" s="334"/>
    </row>
    <row r="2993" ht="12">
      <c r="D2993" s="334"/>
    </row>
    <row r="2994" ht="12">
      <c r="D2994" s="334"/>
    </row>
    <row r="2995" ht="12">
      <c r="D2995" s="334"/>
    </row>
    <row r="2996" ht="12">
      <c r="D2996" s="334"/>
    </row>
    <row r="2997" ht="12">
      <c r="D2997" s="334"/>
    </row>
    <row r="2998" ht="12">
      <c r="D2998" s="334"/>
    </row>
    <row r="2999" ht="12">
      <c r="D2999" s="334"/>
    </row>
    <row r="3000" ht="12">
      <c r="D3000" s="334"/>
    </row>
    <row r="3001" ht="12">
      <c r="D3001" s="334"/>
    </row>
    <row r="3002" ht="12">
      <c r="D3002" s="334"/>
    </row>
    <row r="3003" ht="12">
      <c r="D3003" s="334"/>
    </row>
    <row r="3004" ht="12">
      <c r="D3004" s="334"/>
    </row>
    <row r="3005" ht="12">
      <c r="D3005" s="334"/>
    </row>
    <row r="3006" ht="12">
      <c r="D3006" s="334"/>
    </row>
    <row r="3007" ht="12">
      <c r="D3007" s="334"/>
    </row>
    <row r="3008" ht="12">
      <c r="D3008" s="334"/>
    </row>
    <row r="3009" ht="12">
      <c r="D3009" s="334"/>
    </row>
    <row r="3010" ht="12">
      <c r="D3010" s="334"/>
    </row>
    <row r="3011" ht="12">
      <c r="D3011" s="334"/>
    </row>
    <row r="3012" ht="12">
      <c r="D3012" s="334"/>
    </row>
    <row r="3013" ht="12">
      <c r="D3013" s="334"/>
    </row>
    <row r="3014" ht="12">
      <c r="D3014" s="334"/>
    </row>
    <row r="3015" ht="12">
      <c r="D3015" s="334"/>
    </row>
    <row r="3016" ht="12">
      <c r="D3016" s="334"/>
    </row>
    <row r="3017" ht="12">
      <c r="D3017" s="334"/>
    </row>
    <row r="3018" ht="12">
      <c r="D3018" s="334"/>
    </row>
    <row r="3019" ht="12">
      <c r="D3019" s="334"/>
    </row>
    <row r="3020" ht="12">
      <c r="D3020" s="334"/>
    </row>
    <row r="3021" ht="12">
      <c r="D3021" s="334"/>
    </row>
    <row r="3022" ht="12">
      <c r="D3022" s="334"/>
    </row>
    <row r="3023" ht="12">
      <c r="D3023" s="334"/>
    </row>
    <row r="3024" ht="12">
      <c r="D3024" s="334"/>
    </row>
    <row r="3025" ht="12">
      <c r="D3025" s="334"/>
    </row>
    <row r="3026" ht="12">
      <c r="D3026" s="334"/>
    </row>
    <row r="3027" ht="12">
      <c r="D3027" s="334"/>
    </row>
    <row r="3028" ht="12">
      <c r="D3028" s="334"/>
    </row>
    <row r="3029" ht="12">
      <c r="D3029" s="334"/>
    </row>
    <row r="3030" ht="12">
      <c r="D3030" s="334"/>
    </row>
    <row r="3031" ht="12">
      <c r="D3031" s="334"/>
    </row>
    <row r="3032" ht="12">
      <c r="D3032" s="334"/>
    </row>
    <row r="3033" ht="12">
      <c r="D3033" s="334"/>
    </row>
    <row r="3034" ht="12">
      <c r="D3034" s="334"/>
    </row>
    <row r="3035" ht="12">
      <c r="D3035" s="334"/>
    </row>
    <row r="3036" ht="12">
      <c r="D3036" s="334"/>
    </row>
    <row r="3037" ht="12">
      <c r="D3037" s="334"/>
    </row>
    <row r="3038" ht="12">
      <c r="D3038" s="334"/>
    </row>
    <row r="3039" ht="12">
      <c r="D3039" s="334"/>
    </row>
    <row r="3040" ht="12">
      <c r="D3040" s="334"/>
    </row>
    <row r="3041" ht="12">
      <c r="D3041" s="334"/>
    </row>
    <row r="3042" ht="12">
      <c r="D3042" s="334"/>
    </row>
    <row r="3043" ht="12">
      <c r="D3043" s="334"/>
    </row>
    <row r="3044" ht="12">
      <c r="D3044" s="334"/>
    </row>
    <row r="3045" ht="12">
      <c r="D3045" s="334"/>
    </row>
    <row r="3046" ht="12">
      <c r="D3046" s="334"/>
    </row>
    <row r="3047" ht="12">
      <c r="D3047" s="334"/>
    </row>
    <row r="3048" ht="12">
      <c r="D3048" s="334"/>
    </row>
    <row r="3049" ht="12">
      <c r="D3049" s="334"/>
    </row>
    <row r="3050" ht="12">
      <c r="D3050" s="334"/>
    </row>
    <row r="3051" ht="12">
      <c r="D3051" s="334"/>
    </row>
    <row r="3052" ht="12">
      <c r="D3052" s="334"/>
    </row>
    <row r="3053" ht="12">
      <c r="D3053" s="334"/>
    </row>
    <row r="3054" ht="12">
      <c r="D3054" s="334"/>
    </row>
    <row r="3055" ht="12">
      <c r="D3055" s="334"/>
    </row>
    <row r="3056" ht="12">
      <c r="D3056" s="334"/>
    </row>
    <row r="3057" ht="12">
      <c r="D3057" s="334"/>
    </row>
    <row r="3058" ht="12">
      <c r="D3058" s="334"/>
    </row>
    <row r="3059" ht="12">
      <c r="D3059" s="334"/>
    </row>
    <row r="3060" ht="12">
      <c r="D3060" s="334"/>
    </row>
    <row r="3061" ht="12">
      <c r="D3061" s="334"/>
    </row>
    <row r="3062" ht="12">
      <c r="D3062" s="334"/>
    </row>
    <row r="3063" ht="12">
      <c r="D3063" s="334"/>
    </row>
    <row r="3064" ht="12">
      <c r="D3064" s="334"/>
    </row>
    <row r="3065" ht="12">
      <c r="D3065" s="334"/>
    </row>
    <row r="3066" ht="12">
      <c r="D3066" s="334"/>
    </row>
    <row r="3067" ht="12">
      <c r="D3067" s="334"/>
    </row>
    <row r="3068" ht="12">
      <c r="D3068" s="334"/>
    </row>
    <row r="3069" ht="12">
      <c r="D3069" s="334"/>
    </row>
    <row r="3070" ht="12">
      <c r="D3070" s="334"/>
    </row>
    <row r="3071" ht="12">
      <c r="D3071" s="334"/>
    </row>
    <row r="3072" ht="12">
      <c r="D3072" s="334"/>
    </row>
    <row r="3073" ht="12">
      <c r="D3073" s="334"/>
    </row>
    <row r="3074" ht="12">
      <c r="D3074" s="334"/>
    </row>
    <row r="3075" ht="12">
      <c r="D3075" s="334"/>
    </row>
    <row r="3076" ht="12">
      <c r="D3076" s="334"/>
    </row>
    <row r="3077" ht="12">
      <c r="D3077" s="334"/>
    </row>
    <row r="3078" ht="12">
      <c r="D3078" s="334"/>
    </row>
    <row r="3079" ht="12">
      <c r="D3079" s="334"/>
    </row>
    <row r="3080" ht="12">
      <c r="D3080" s="334"/>
    </row>
    <row r="3081" ht="12">
      <c r="D3081" s="334"/>
    </row>
    <row r="3082" ht="12">
      <c r="D3082" s="334"/>
    </row>
    <row r="3083" ht="12">
      <c r="D3083" s="334"/>
    </row>
    <row r="3084" ht="12">
      <c r="D3084" s="334"/>
    </row>
    <row r="3085" ht="12">
      <c r="D3085" s="334"/>
    </row>
    <row r="3086" ht="12">
      <c r="D3086" s="334"/>
    </row>
    <row r="3087" ht="12">
      <c r="D3087" s="334"/>
    </row>
    <row r="3088" ht="12">
      <c r="D3088" s="334"/>
    </row>
    <row r="3089" ht="12">
      <c r="D3089" s="334"/>
    </row>
    <row r="3090" ht="12">
      <c r="D3090" s="334"/>
    </row>
    <row r="3091" ht="12">
      <c r="D3091" s="334"/>
    </row>
    <row r="3092" ht="12">
      <c r="D3092" s="334"/>
    </row>
    <row r="3093" ht="12">
      <c r="D3093" s="334"/>
    </row>
    <row r="3094" ht="12">
      <c r="D3094" s="334"/>
    </row>
    <row r="3095" ht="12">
      <c r="D3095" s="334"/>
    </row>
    <row r="3096" ht="12">
      <c r="D3096" s="334"/>
    </row>
    <row r="3097" ht="12">
      <c r="D3097" s="334"/>
    </row>
    <row r="3098" ht="12">
      <c r="D3098" s="334"/>
    </row>
    <row r="3099" ht="12">
      <c r="D3099" s="334"/>
    </row>
    <row r="3100" ht="12">
      <c r="D3100" s="334"/>
    </row>
    <row r="3101" ht="12">
      <c r="D3101" s="334"/>
    </row>
    <row r="3102" ht="12">
      <c r="D3102" s="334"/>
    </row>
    <row r="3103" ht="12">
      <c r="D3103" s="334"/>
    </row>
    <row r="3104" ht="12">
      <c r="D3104" s="334"/>
    </row>
    <row r="3105" ht="12">
      <c r="D3105" s="334"/>
    </row>
    <row r="3106" ht="12">
      <c r="D3106" s="334"/>
    </row>
    <row r="3107" ht="12">
      <c r="D3107" s="334"/>
    </row>
    <row r="3108" ht="12">
      <c r="D3108" s="334"/>
    </row>
    <row r="3109" ht="12">
      <c r="D3109" s="334"/>
    </row>
    <row r="3110" ht="12">
      <c r="D3110" s="334"/>
    </row>
    <row r="3111" ht="12">
      <c r="D3111" s="334"/>
    </row>
    <row r="3112" ht="12">
      <c r="D3112" s="334"/>
    </row>
    <row r="3113" ht="12">
      <c r="D3113" s="334"/>
    </row>
    <row r="3114" ht="12">
      <c r="D3114" s="334"/>
    </row>
    <row r="3115" ht="12">
      <c r="D3115" s="334"/>
    </row>
    <row r="3116" ht="12">
      <c r="D3116" s="334"/>
    </row>
    <row r="3117" ht="12">
      <c r="D3117" s="334"/>
    </row>
    <row r="3118" ht="12">
      <c r="D3118" s="334"/>
    </row>
    <row r="3119" ht="12">
      <c r="D3119" s="334"/>
    </row>
    <row r="3120" ht="12">
      <c r="D3120" s="334"/>
    </row>
    <row r="3121" ht="12">
      <c r="D3121" s="334"/>
    </row>
    <row r="3122" ht="12">
      <c r="D3122" s="334"/>
    </row>
    <row r="3123" ht="12">
      <c r="D3123" s="334"/>
    </row>
    <row r="3124" ht="12">
      <c r="D3124" s="334"/>
    </row>
    <row r="3125" ht="12">
      <c r="D3125" s="334"/>
    </row>
    <row r="3126" ht="12">
      <c r="D3126" s="334"/>
    </row>
    <row r="3127" ht="12">
      <c r="D3127" s="334"/>
    </row>
    <row r="3128" ht="12">
      <c r="D3128" s="334"/>
    </row>
    <row r="3129" ht="12">
      <c r="D3129" s="334"/>
    </row>
    <row r="3130" ht="12">
      <c r="D3130" s="334"/>
    </row>
    <row r="3131" ht="12">
      <c r="D3131" s="334"/>
    </row>
    <row r="3132" ht="12">
      <c r="D3132" s="334"/>
    </row>
    <row r="3133" ht="12">
      <c r="D3133" s="334"/>
    </row>
    <row r="3134" ht="12">
      <c r="D3134" s="334"/>
    </row>
    <row r="3135" ht="12">
      <c r="D3135" s="334"/>
    </row>
    <row r="3136" ht="12">
      <c r="D3136" s="334"/>
    </row>
    <row r="3137" ht="12">
      <c r="D3137" s="334"/>
    </row>
    <row r="3138" ht="12">
      <c r="D3138" s="334"/>
    </row>
    <row r="3139" ht="12">
      <c r="D3139" s="334"/>
    </row>
    <row r="3140" ht="12">
      <c r="D3140" s="334"/>
    </row>
    <row r="3141" ht="12">
      <c r="D3141" s="334"/>
    </row>
    <row r="3142" ht="12">
      <c r="D3142" s="334"/>
    </row>
    <row r="3143" ht="12">
      <c r="D3143" s="334"/>
    </row>
    <row r="3144" ht="12">
      <c r="D3144" s="334"/>
    </row>
    <row r="3145" ht="12">
      <c r="D3145" s="334"/>
    </row>
    <row r="3146" ht="12">
      <c r="D3146" s="334"/>
    </row>
    <row r="3147" ht="12">
      <c r="D3147" s="334"/>
    </row>
    <row r="3148" ht="12">
      <c r="D3148" s="334"/>
    </row>
    <row r="3149" ht="12">
      <c r="D3149" s="334"/>
    </row>
    <row r="3150" ht="12">
      <c r="D3150" s="334"/>
    </row>
    <row r="3151" ht="12">
      <c r="D3151" s="334"/>
    </row>
    <row r="3152" ht="12">
      <c r="D3152" s="334"/>
    </row>
    <row r="3153" ht="12">
      <c r="D3153" s="334"/>
    </row>
    <row r="3154" ht="12">
      <c r="D3154" s="334"/>
    </row>
    <row r="3155" ht="12">
      <c r="D3155" s="334"/>
    </row>
    <row r="3156" ht="12">
      <c r="D3156" s="334"/>
    </row>
    <row r="3157" ht="12">
      <c r="D3157" s="334"/>
    </row>
    <row r="3158" ht="12">
      <c r="D3158" s="334"/>
    </row>
    <row r="3159" ht="12">
      <c r="D3159" s="334"/>
    </row>
    <row r="3160" ht="12">
      <c r="D3160" s="334"/>
    </row>
    <row r="3161" ht="12">
      <c r="D3161" s="334"/>
    </row>
    <row r="3162" ht="12">
      <c r="D3162" s="334"/>
    </row>
    <row r="3163" ht="12">
      <c r="D3163" s="334"/>
    </row>
    <row r="3164" ht="12">
      <c r="D3164" s="334"/>
    </row>
    <row r="3165" ht="12">
      <c r="D3165" s="334"/>
    </row>
    <row r="3166" ht="12">
      <c r="D3166" s="334"/>
    </row>
    <row r="3167" ht="12">
      <c r="D3167" s="334"/>
    </row>
    <row r="3168" ht="12">
      <c r="D3168" s="334"/>
    </row>
    <row r="3169" ht="12">
      <c r="D3169" s="334"/>
    </row>
    <row r="3170" ht="12">
      <c r="D3170" s="334"/>
    </row>
    <row r="3171" ht="12">
      <c r="D3171" s="334"/>
    </row>
    <row r="3172" ht="12">
      <c r="D3172" s="334"/>
    </row>
    <row r="3173" ht="12">
      <c r="D3173" s="334"/>
    </row>
    <row r="3174" ht="12">
      <c r="D3174" s="334"/>
    </row>
    <row r="3175" ht="12">
      <c r="D3175" s="334"/>
    </row>
    <row r="3176" ht="12">
      <c r="D3176" s="334"/>
    </row>
    <row r="3177" ht="12">
      <c r="D3177" s="334"/>
    </row>
    <row r="3178" ht="12">
      <c r="D3178" s="334"/>
    </row>
    <row r="3179" ht="12">
      <c r="D3179" s="334"/>
    </row>
    <row r="3180" ht="12">
      <c r="D3180" s="334"/>
    </row>
    <row r="3181" ht="12">
      <c r="D3181" s="334"/>
    </row>
    <row r="3182" ht="12">
      <c r="D3182" s="334"/>
    </row>
    <row r="3183" ht="12">
      <c r="D3183" s="334"/>
    </row>
    <row r="3184" ht="12">
      <c r="D3184" s="334"/>
    </row>
    <row r="3185" ht="12">
      <c r="D3185" s="334"/>
    </row>
    <row r="3186" ht="12">
      <c r="D3186" s="334"/>
    </row>
    <row r="3187" ht="12">
      <c r="D3187" s="334"/>
    </row>
    <row r="3188" ht="12">
      <c r="D3188" s="334"/>
    </row>
    <row r="3189" ht="12">
      <c r="D3189" s="334"/>
    </row>
    <row r="3190" ht="12">
      <c r="D3190" s="334"/>
    </row>
    <row r="3191" ht="12">
      <c r="D3191" s="334"/>
    </row>
    <row r="3192" ht="12">
      <c r="D3192" s="334"/>
    </row>
    <row r="3193" ht="12">
      <c r="D3193" s="334"/>
    </row>
    <row r="3194" ht="12">
      <c r="D3194" s="334"/>
    </row>
    <row r="3195" ht="12">
      <c r="D3195" s="334"/>
    </row>
    <row r="3196" ht="12">
      <c r="D3196" s="334"/>
    </row>
    <row r="3197" ht="12">
      <c r="D3197" s="334"/>
    </row>
    <row r="3198" ht="12">
      <c r="D3198" s="334"/>
    </row>
    <row r="3199" ht="12">
      <c r="D3199" s="334"/>
    </row>
    <row r="3200" ht="12">
      <c r="D3200" s="334"/>
    </row>
    <row r="3201" ht="12">
      <c r="D3201" s="334"/>
    </row>
    <row r="3202" ht="12">
      <c r="D3202" s="334"/>
    </row>
    <row r="3203" ht="12">
      <c r="D3203" s="334"/>
    </row>
    <row r="3204" ht="12">
      <c r="D3204" s="334"/>
    </row>
    <row r="3205" ht="12">
      <c r="D3205" s="334"/>
    </row>
    <row r="3206" ht="12">
      <c r="D3206" s="334"/>
    </row>
    <row r="3207" ht="12">
      <c r="D3207" s="334"/>
    </row>
    <row r="3208" ht="12">
      <c r="D3208" s="334"/>
    </row>
    <row r="3209" ht="12">
      <c r="D3209" s="334"/>
    </row>
    <row r="3210" ht="12">
      <c r="D3210" s="334"/>
    </row>
    <row r="3211" ht="12">
      <c r="D3211" s="334"/>
    </row>
    <row r="3212" ht="12">
      <c r="D3212" s="334"/>
    </row>
    <row r="3213" ht="12">
      <c r="D3213" s="334"/>
    </row>
    <row r="3214" ht="12">
      <c r="D3214" s="334"/>
    </row>
    <row r="3215" ht="12">
      <c r="D3215" s="334"/>
    </row>
    <row r="3216" ht="12">
      <c r="D3216" s="334"/>
    </row>
    <row r="3217" ht="12">
      <c r="D3217" s="334"/>
    </row>
    <row r="3218" ht="12">
      <c r="D3218" s="334"/>
    </row>
    <row r="3219" ht="12">
      <c r="D3219" s="334"/>
    </row>
    <row r="3220" ht="12">
      <c r="D3220" s="334"/>
    </row>
    <row r="3221" ht="12">
      <c r="D3221" s="334"/>
    </row>
    <row r="3222" ht="12">
      <c r="D3222" s="334"/>
    </row>
    <row r="3223" ht="12">
      <c r="D3223" s="334"/>
    </row>
    <row r="3224" ht="12">
      <c r="D3224" s="334"/>
    </row>
    <row r="3225" ht="12">
      <c r="D3225" s="334"/>
    </row>
    <row r="3226" ht="12">
      <c r="D3226" s="334"/>
    </row>
    <row r="3227" ht="12">
      <c r="D3227" s="334"/>
    </row>
    <row r="3228" ht="12">
      <c r="D3228" s="334"/>
    </row>
    <row r="3229" ht="12">
      <c r="D3229" s="334"/>
    </row>
    <row r="3230" ht="12">
      <c r="D3230" s="334"/>
    </row>
    <row r="3231" ht="12">
      <c r="D3231" s="334"/>
    </row>
    <row r="3232" ht="12">
      <c r="D3232" s="334"/>
    </row>
    <row r="3233" ht="12">
      <c r="D3233" s="334"/>
    </row>
    <row r="3234" ht="12">
      <c r="D3234" s="334"/>
    </row>
    <row r="3235" ht="12">
      <c r="D3235" s="334"/>
    </row>
    <row r="3236" ht="12">
      <c r="D3236" s="334"/>
    </row>
    <row r="3237" ht="12">
      <c r="D3237" s="334"/>
    </row>
    <row r="3238" ht="12">
      <c r="D3238" s="334"/>
    </row>
    <row r="3239" ht="12">
      <c r="D3239" s="334"/>
    </row>
    <row r="3240" ht="12">
      <c r="D3240" s="334"/>
    </row>
    <row r="3241" ht="12">
      <c r="D3241" s="334"/>
    </row>
    <row r="3242" ht="12">
      <c r="D3242" s="334"/>
    </row>
    <row r="3243" ht="12">
      <c r="D3243" s="334"/>
    </row>
    <row r="3244" ht="12">
      <c r="D3244" s="334"/>
    </row>
    <row r="3245" ht="12">
      <c r="D3245" s="334"/>
    </row>
    <row r="3246" ht="12">
      <c r="D3246" s="334"/>
    </row>
    <row r="3247" ht="12">
      <c r="D3247" s="334"/>
    </row>
    <row r="3248" ht="12">
      <c r="D3248" s="334"/>
    </row>
    <row r="3249" ht="12">
      <c r="D3249" s="334"/>
    </row>
    <row r="3250" ht="12">
      <c r="D3250" s="334"/>
    </row>
    <row r="3251" ht="12">
      <c r="D3251" s="334"/>
    </row>
    <row r="3252" ht="12">
      <c r="D3252" s="334"/>
    </row>
    <row r="3253" ht="12">
      <c r="D3253" s="334"/>
    </row>
    <row r="3254" ht="12">
      <c r="D3254" s="334"/>
    </row>
    <row r="3255" ht="12">
      <c r="D3255" s="334"/>
    </row>
    <row r="3256" ht="12">
      <c r="D3256" s="334"/>
    </row>
    <row r="3257" ht="12">
      <c r="D3257" s="334"/>
    </row>
    <row r="3258" ht="12">
      <c r="D3258" s="334"/>
    </row>
    <row r="3259" ht="12">
      <c r="D3259" s="334"/>
    </row>
    <row r="3260" ht="12">
      <c r="D3260" s="334"/>
    </row>
    <row r="3261" ht="12">
      <c r="D3261" s="334"/>
    </row>
    <row r="3262" ht="12">
      <c r="D3262" s="334"/>
    </row>
    <row r="3263" ht="12">
      <c r="D3263" s="334"/>
    </row>
    <row r="3264" ht="12">
      <c r="D3264" s="334"/>
    </row>
    <row r="3265" ht="12">
      <c r="D3265" s="334"/>
    </row>
    <row r="3266" ht="12">
      <c r="D3266" s="334"/>
    </row>
    <row r="3267" ht="12">
      <c r="D3267" s="334"/>
    </row>
    <row r="3268" ht="12">
      <c r="D3268" s="334"/>
    </row>
    <row r="3269" ht="12">
      <c r="D3269" s="334"/>
    </row>
    <row r="3270" ht="12">
      <c r="D3270" s="334"/>
    </row>
    <row r="3271" ht="12">
      <c r="D3271" s="334"/>
    </row>
    <row r="3272" ht="12">
      <c r="D3272" s="334"/>
    </row>
    <row r="3273" ht="12">
      <c r="D3273" s="334"/>
    </row>
    <row r="3274" ht="12">
      <c r="D3274" s="334"/>
    </row>
    <row r="3275" ht="12">
      <c r="D3275" s="334"/>
    </row>
    <row r="3276" ht="12">
      <c r="D3276" s="334"/>
    </row>
    <row r="3277" ht="12">
      <c r="D3277" s="334"/>
    </row>
    <row r="3278" ht="12">
      <c r="D3278" s="334"/>
    </row>
    <row r="3279" ht="12">
      <c r="D3279" s="334"/>
    </row>
    <row r="3280" ht="12">
      <c r="D3280" s="334"/>
    </row>
    <row r="3281" ht="12">
      <c r="D3281" s="334"/>
    </row>
    <row r="3282" ht="12">
      <c r="D3282" s="334"/>
    </row>
    <row r="3283" ht="12">
      <c r="D3283" s="334"/>
    </row>
    <row r="3284" ht="12">
      <c r="D3284" s="334"/>
    </row>
    <row r="3285" ht="12">
      <c r="D3285" s="334"/>
    </row>
    <row r="3286" ht="12">
      <c r="D3286" s="334"/>
    </row>
    <row r="3287" ht="12">
      <c r="D3287" s="334"/>
    </row>
    <row r="3288" ht="12">
      <c r="D3288" s="334"/>
    </row>
    <row r="3289" ht="12">
      <c r="D3289" s="334"/>
    </row>
    <row r="3290" ht="12">
      <c r="D3290" s="334"/>
    </row>
    <row r="3291" ht="12">
      <c r="D3291" s="334"/>
    </row>
    <row r="3292" ht="12">
      <c r="D3292" s="334"/>
    </row>
    <row r="3293" ht="12">
      <c r="D3293" s="334"/>
    </row>
    <row r="3294" ht="12">
      <c r="D3294" s="334"/>
    </row>
    <row r="3295" ht="12">
      <c r="D3295" s="334"/>
    </row>
    <row r="3296" ht="12">
      <c r="D3296" s="334"/>
    </row>
    <row r="3297" ht="12">
      <c r="D3297" s="334"/>
    </row>
    <row r="3298" ht="12">
      <c r="D3298" s="334"/>
    </row>
    <row r="3299" ht="12">
      <c r="D3299" s="334"/>
    </row>
    <row r="3300" ht="12">
      <c r="D3300" s="334"/>
    </row>
    <row r="3301" ht="12">
      <c r="D3301" s="334"/>
    </row>
    <row r="3302" ht="12">
      <c r="D3302" s="334"/>
    </row>
    <row r="3303" ht="12">
      <c r="D3303" s="334"/>
    </row>
    <row r="3304" ht="12">
      <c r="D3304" s="334"/>
    </row>
    <row r="3305" ht="12">
      <c r="D3305" s="334"/>
    </row>
    <row r="3306" ht="12">
      <c r="D3306" s="334"/>
    </row>
    <row r="3307" ht="12">
      <c r="D3307" s="334"/>
    </row>
    <row r="3308" ht="12">
      <c r="D3308" s="334"/>
    </row>
    <row r="3309" ht="12">
      <c r="D3309" s="334"/>
    </row>
    <row r="3310" ht="12">
      <c r="D3310" s="334"/>
    </row>
    <row r="3311" ht="12">
      <c r="D3311" s="334"/>
    </row>
    <row r="3312" ht="12">
      <c r="D3312" s="334"/>
    </row>
    <row r="3313" ht="12">
      <c r="D3313" s="334"/>
    </row>
    <row r="3314" ht="12">
      <c r="D3314" s="334"/>
    </row>
    <row r="3315" ht="12">
      <c r="D3315" s="334"/>
    </row>
    <row r="3316" ht="12">
      <c r="D3316" s="334"/>
    </row>
    <row r="3317" ht="12">
      <c r="D3317" s="334"/>
    </row>
    <row r="3318" ht="12">
      <c r="D3318" s="334"/>
    </row>
    <row r="3319" ht="12">
      <c r="D3319" s="334"/>
    </row>
    <row r="3320" ht="12">
      <c r="D3320" s="334"/>
    </row>
    <row r="3321" ht="12">
      <c r="D3321" s="334"/>
    </row>
    <row r="3322" ht="12">
      <c r="D3322" s="334"/>
    </row>
    <row r="3323" ht="12">
      <c r="D3323" s="334"/>
    </row>
    <row r="3324" ht="12">
      <c r="D3324" s="334"/>
    </row>
    <row r="3325" ht="12">
      <c r="D3325" s="334"/>
    </row>
    <row r="3326" ht="12">
      <c r="D3326" s="334"/>
    </row>
    <row r="3327" ht="12">
      <c r="D3327" s="334"/>
    </row>
    <row r="3328" ht="12">
      <c r="D3328" s="334"/>
    </row>
    <row r="3329" ht="12">
      <c r="D3329" s="334"/>
    </row>
    <row r="3330" ht="12">
      <c r="D3330" s="334"/>
    </row>
    <row r="3331" ht="12">
      <c r="D3331" s="334"/>
    </row>
    <row r="3332" ht="12">
      <c r="D3332" s="334"/>
    </row>
    <row r="3333" ht="12">
      <c r="D3333" s="334"/>
    </row>
    <row r="3334" ht="12">
      <c r="D3334" s="334"/>
    </row>
    <row r="3335" ht="12">
      <c r="D3335" s="334"/>
    </row>
    <row r="3336" ht="12">
      <c r="D3336" s="334"/>
    </row>
    <row r="3337" ht="12">
      <c r="D3337" s="334"/>
    </row>
    <row r="3338" ht="12">
      <c r="D3338" s="334"/>
    </row>
    <row r="3339" ht="12">
      <c r="D3339" s="334"/>
    </row>
    <row r="3340" ht="12">
      <c r="D3340" s="334"/>
    </row>
    <row r="3341" ht="12">
      <c r="D3341" s="334"/>
    </row>
    <row r="3342" ht="12">
      <c r="D3342" s="334"/>
    </row>
    <row r="3343" ht="12">
      <c r="D3343" s="334"/>
    </row>
    <row r="3344" ht="12">
      <c r="D3344" s="334"/>
    </row>
    <row r="3345" ht="12">
      <c r="D3345" s="334"/>
    </row>
    <row r="3346" ht="12">
      <c r="D3346" s="334"/>
    </row>
    <row r="3347" ht="12">
      <c r="D3347" s="334"/>
    </row>
    <row r="3348" ht="12">
      <c r="D3348" s="334"/>
    </row>
    <row r="3349" ht="12">
      <c r="D3349" s="334"/>
    </row>
    <row r="3350" ht="12">
      <c r="D3350" s="334"/>
    </row>
    <row r="3351" ht="12">
      <c r="D3351" s="334"/>
    </row>
    <row r="3352" ht="12">
      <c r="D3352" s="334"/>
    </row>
    <row r="3353" ht="12">
      <c r="D3353" s="334"/>
    </row>
    <row r="3354" ht="12">
      <c r="D3354" s="334"/>
    </row>
    <row r="3355" ht="12">
      <c r="D3355" s="334"/>
    </row>
    <row r="3356" ht="12">
      <c r="D3356" s="334"/>
    </row>
    <row r="3357" ht="12">
      <c r="D3357" s="334"/>
    </row>
    <row r="3358" ht="12">
      <c r="D3358" s="334"/>
    </row>
    <row r="3359" ht="12">
      <c r="D3359" s="334"/>
    </row>
    <row r="3360" ht="12">
      <c r="D3360" s="334"/>
    </row>
    <row r="3361" ht="12">
      <c r="D3361" s="334"/>
    </row>
    <row r="3362" ht="12">
      <c r="D3362" s="334"/>
    </row>
    <row r="3363" ht="12">
      <c r="D3363" s="334"/>
    </row>
    <row r="3364" ht="12">
      <c r="D3364" s="334"/>
    </row>
    <row r="3365" ht="12">
      <c r="D3365" s="334"/>
    </row>
    <row r="3366" ht="12">
      <c r="D3366" s="334"/>
    </row>
    <row r="3367" ht="12">
      <c r="D3367" s="334"/>
    </row>
    <row r="3368" ht="12">
      <c r="D3368" s="334"/>
    </row>
    <row r="3369" ht="12">
      <c r="D3369" s="334"/>
    </row>
    <row r="3370" ht="12">
      <c r="D3370" s="334"/>
    </row>
    <row r="3371" ht="12">
      <c r="D3371" s="334"/>
    </row>
    <row r="3372" ht="12">
      <c r="D3372" s="334"/>
    </row>
    <row r="3373" ht="12">
      <c r="D3373" s="334"/>
    </row>
    <row r="3374" ht="12">
      <c r="D3374" s="334"/>
    </row>
    <row r="3375" ht="12">
      <c r="D3375" s="334"/>
    </row>
    <row r="3376" ht="12">
      <c r="D3376" s="334"/>
    </row>
    <row r="3377" ht="12">
      <c r="D3377" s="334"/>
    </row>
    <row r="3378" ht="12">
      <c r="D3378" s="334"/>
    </row>
    <row r="3379" ht="12">
      <c r="D3379" s="334"/>
    </row>
    <row r="3380" ht="12">
      <c r="D3380" s="334"/>
    </row>
    <row r="3381" ht="12">
      <c r="D3381" s="334"/>
    </row>
    <row r="3382" ht="12">
      <c r="D3382" s="334"/>
    </row>
    <row r="3383" ht="12">
      <c r="D3383" s="334"/>
    </row>
    <row r="3384" ht="12">
      <c r="D3384" s="334"/>
    </row>
    <row r="3385" ht="12">
      <c r="D3385" s="334"/>
    </row>
    <row r="3386" ht="12">
      <c r="D3386" s="334"/>
    </row>
    <row r="3387" ht="12">
      <c r="D3387" s="334"/>
    </row>
    <row r="3388" ht="12">
      <c r="D3388" s="334"/>
    </row>
    <row r="3389" ht="12">
      <c r="D3389" s="334"/>
    </row>
    <row r="3390" ht="12">
      <c r="D3390" s="334"/>
    </row>
    <row r="3391" ht="12">
      <c r="D3391" s="334"/>
    </row>
    <row r="3392" ht="12">
      <c r="D3392" s="334"/>
    </row>
    <row r="3393" ht="12">
      <c r="D3393" s="334"/>
    </row>
    <row r="3394" ht="12">
      <c r="D3394" s="334"/>
    </row>
    <row r="3395" ht="12">
      <c r="D3395" s="334"/>
    </row>
    <row r="3396" ht="12">
      <c r="D3396" s="334"/>
    </row>
    <row r="3397" ht="12">
      <c r="D3397" s="334"/>
    </row>
    <row r="3398" ht="12">
      <c r="D3398" s="334"/>
    </row>
    <row r="3399" ht="12">
      <c r="D3399" s="334"/>
    </row>
    <row r="3400" ht="12">
      <c r="D3400" s="334"/>
    </row>
    <row r="3401" ht="12">
      <c r="D3401" s="334"/>
    </row>
    <row r="3402" ht="12">
      <c r="D3402" s="334"/>
    </row>
    <row r="3403" ht="12">
      <c r="D3403" s="334"/>
    </row>
    <row r="3404" ht="12">
      <c r="D3404" s="334"/>
    </row>
    <row r="3405" ht="12">
      <c r="D3405" s="334"/>
    </row>
    <row r="3406" ht="12">
      <c r="D3406" s="334"/>
    </row>
    <row r="3407" ht="12">
      <c r="D3407" s="334"/>
    </row>
    <row r="3408" ht="12">
      <c r="D3408" s="334"/>
    </row>
    <row r="3409" ht="12">
      <c r="D3409" s="334"/>
    </row>
    <row r="3410" ht="12">
      <c r="D3410" s="334"/>
    </row>
    <row r="3411" ht="12">
      <c r="D3411" s="334"/>
    </row>
    <row r="3412" ht="12">
      <c r="D3412" s="334"/>
    </row>
    <row r="3413" ht="12">
      <c r="D3413" s="334"/>
    </row>
    <row r="3414" ht="12">
      <c r="D3414" s="334"/>
    </row>
    <row r="3415" ht="12">
      <c r="D3415" s="334"/>
    </row>
    <row r="3416" ht="12">
      <c r="D3416" s="334"/>
    </row>
    <row r="3417" ht="12">
      <c r="D3417" s="334"/>
    </row>
    <row r="3418" ht="12">
      <c r="D3418" s="334"/>
    </row>
    <row r="3419" ht="12">
      <c r="D3419" s="334"/>
    </row>
    <row r="3420" ht="12">
      <c r="D3420" s="334"/>
    </row>
    <row r="3421" ht="12">
      <c r="D3421" s="334"/>
    </row>
    <row r="3422" ht="12">
      <c r="D3422" s="334"/>
    </row>
    <row r="3423" ht="12">
      <c r="D3423" s="334"/>
    </row>
    <row r="3424" ht="12">
      <c r="D3424" s="334"/>
    </row>
    <row r="3425" ht="12">
      <c r="D3425" s="334"/>
    </row>
    <row r="3426" ht="12">
      <c r="D3426" s="334"/>
    </row>
    <row r="3427" ht="12">
      <c r="D3427" s="334"/>
    </row>
    <row r="3428" ht="12">
      <c r="D3428" s="334"/>
    </row>
    <row r="3429" ht="12">
      <c r="D3429" s="334"/>
    </row>
    <row r="3430" ht="12">
      <c r="D3430" s="334"/>
    </row>
    <row r="3431" ht="12">
      <c r="D3431" s="334"/>
    </row>
    <row r="3432" ht="12">
      <c r="D3432" s="334"/>
    </row>
    <row r="3433" ht="12">
      <c r="D3433" s="334"/>
    </row>
    <row r="3434" ht="12">
      <c r="D3434" s="334"/>
    </row>
    <row r="3435" ht="12">
      <c r="D3435" s="334"/>
    </row>
    <row r="3436" ht="12">
      <c r="D3436" s="334"/>
    </row>
    <row r="3437" ht="12">
      <c r="D3437" s="334"/>
    </row>
    <row r="3438" ht="12">
      <c r="D3438" s="334"/>
    </row>
    <row r="3439" ht="12">
      <c r="D3439" s="334"/>
    </row>
    <row r="3440" ht="12">
      <c r="D3440" s="334"/>
    </row>
    <row r="3441" ht="12">
      <c r="D3441" s="334"/>
    </row>
    <row r="3442" ht="12">
      <c r="D3442" s="334"/>
    </row>
    <row r="3443" ht="12">
      <c r="D3443" s="334"/>
    </row>
    <row r="3444" ht="12">
      <c r="D3444" s="334"/>
    </row>
    <row r="3445" ht="12">
      <c r="D3445" s="334"/>
    </row>
    <row r="3446" ht="12">
      <c r="D3446" s="334"/>
    </row>
    <row r="3447" ht="12">
      <c r="D3447" s="334"/>
    </row>
    <row r="3448" ht="12">
      <c r="D3448" s="334"/>
    </row>
    <row r="3449" ht="12">
      <c r="D3449" s="334"/>
    </row>
    <row r="3450" ht="12">
      <c r="D3450" s="334"/>
    </row>
    <row r="3451" ht="12">
      <c r="D3451" s="334"/>
    </row>
    <row r="3452" ht="12">
      <c r="D3452" s="334"/>
    </row>
    <row r="3453" ht="12">
      <c r="D3453" s="334"/>
    </row>
    <row r="3454" ht="12">
      <c r="D3454" s="334"/>
    </row>
    <row r="3455" ht="12">
      <c r="D3455" s="334"/>
    </row>
    <row r="3456" ht="12">
      <c r="D3456" s="334"/>
    </row>
    <row r="3457" ht="12">
      <c r="D3457" s="334"/>
    </row>
    <row r="3458" ht="12">
      <c r="D3458" s="334"/>
    </row>
    <row r="3459" ht="12">
      <c r="D3459" s="334"/>
    </row>
    <row r="3460" ht="12">
      <c r="D3460" s="334"/>
    </row>
    <row r="3461" ht="12">
      <c r="D3461" s="334"/>
    </row>
    <row r="3462" ht="12">
      <c r="D3462" s="334"/>
    </row>
    <row r="3463" ht="12">
      <c r="D3463" s="334"/>
    </row>
    <row r="3464" ht="12">
      <c r="D3464" s="334"/>
    </row>
    <row r="3465" ht="12">
      <c r="D3465" s="334"/>
    </row>
    <row r="3466" ht="12">
      <c r="D3466" s="334"/>
    </row>
    <row r="3467" ht="12">
      <c r="D3467" s="334"/>
    </row>
    <row r="3468" ht="12">
      <c r="D3468" s="334"/>
    </row>
    <row r="3469" ht="12">
      <c r="D3469" s="334"/>
    </row>
    <row r="3470" ht="12">
      <c r="D3470" s="334"/>
    </row>
    <row r="3471" ht="12">
      <c r="D3471" s="334"/>
    </row>
    <row r="3472" ht="12">
      <c r="D3472" s="334"/>
    </row>
    <row r="3473" ht="12">
      <c r="D3473" s="334"/>
    </row>
    <row r="3474" ht="12">
      <c r="D3474" s="334"/>
    </row>
    <row r="3475" ht="12">
      <c r="D3475" s="334"/>
    </row>
    <row r="3476" ht="12">
      <c r="D3476" s="334"/>
    </row>
    <row r="3477" ht="12">
      <c r="D3477" s="334"/>
    </row>
    <row r="3478" ht="12">
      <c r="D3478" s="334"/>
    </row>
    <row r="3479" ht="12">
      <c r="D3479" s="334"/>
    </row>
    <row r="3480" ht="12">
      <c r="D3480" s="334"/>
    </row>
    <row r="3481" ht="12">
      <c r="D3481" s="334"/>
    </row>
    <row r="3482" ht="12">
      <c r="D3482" s="334"/>
    </row>
    <row r="3483" ht="12">
      <c r="D3483" s="334"/>
    </row>
    <row r="3484" ht="12">
      <c r="D3484" s="334"/>
    </row>
    <row r="3485" ht="12">
      <c r="D3485" s="334"/>
    </row>
    <row r="3486" ht="12">
      <c r="D3486" s="334"/>
    </row>
    <row r="3487" ht="12">
      <c r="D3487" s="334"/>
    </row>
    <row r="3488" ht="12">
      <c r="D3488" s="334"/>
    </row>
    <row r="3489" ht="12">
      <c r="D3489" s="334"/>
    </row>
    <row r="3490" ht="12">
      <c r="D3490" s="334"/>
    </row>
    <row r="3491" ht="12">
      <c r="D3491" s="334"/>
    </row>
    <row r="3492" ht="12">
      <c r="D3492" s="334"/>
    </row>
    <row r="3493" ht="12">
      <c r="D3493" s="334"/>
    </row>
    <row r="3494" ht="12">
      <c r="D3494" s="334"/>
    </row>
    <row r="3495" ht="12">
      <c r="D3495" s="334"/>
    </row>
    <row r="3496" ht="12">
      <c r="D3496" s="334"/>
    </row>
    <row r="3497" ht="12">
      <c r="D3497" s="334"/>
    </row>
    <row r="3498" ht="12">
      <c r="D3498" s="334"/>
    </row>
    <row r="3499" ht="12">
      <c r="D3499" s="334"/>
    </row>
    <row r="3500" ht="12">
      <c r="D3500" s="334"/>
    </row>
    <row r="3501" ht="12">
      <c r="D3501" s="334"/>
    </row>
    <row r="3502" ht="12">
      <c r="D3502" s="334"/>
    </row>
    <row r="3503" ht="12">
      <c r="D3503" s="334"/>
    </row>
    <row r="3504" ht="12">
      <c r="D3504" s="334"/>
    </row>
    <row r="3505" ht="12">
      <c r="D3505" s="334"/>
    </row>
    <row r="3506" ht="12">
      <c r="D3506" s="334"/>
    </row>
    <row r="3507" ht="12">
      <c r="D3507" s="334"/>
    </row>
    <row r="3508" ht="12">
      <c r="D3508" s="334"/>
    </row>
    <row r="3509" ht="12">
      <c r="D3509" s="334"/>
    </row>
    <row r="3510" ht="12">
      <c r="D3510" s="334"/>
    </row>
    <row r="3511" ht="12">
      <c r="D3511" s="334"/>
    </row>
    <row r="3512" ht="12">
      <c r="D3512" s="334"/>
    </row>
    <row r="3513" ht="12">
      <c r="D3513" s="334"/>
    </row>
    <row r="3514" ht="12">
      <c r="D3514" s="334"/>
    </row>
    <row r="3515" ht="12">
      <c r="D3515" s="334"/>
    </row>
    <row r="3516" ht="12">
      <c r="D3516" s="334"/>
    </row>
    <row r="3517" ht="12">
      <c r="D3517" s="334"/>
    </row>
    <row r="3518" ht="12">
      <c r="D3518" s="334"/>
    </row>
    <row r="3519" ht="12">
      <c r="D3519" s="334"/>
    </row>
    <row r="3520" ht="12">
      <c r="D3520" s="334"/>
    </row>
    <row r="3521" ht="12">
      <c r="D3521" s="334"/>
    </row>
    <row r="3522" ht="12">
      <c r="D3522" s="334"/>
    </row>
    <row r="3523" ht="12">
      <c r="D3523" s="334"/>
    </row>
    <row r="3524" ht="12">
      <c r="D3524" s="334"/>
    </row>
    <row r="3525" ht="12">
      <c r="D3525" s="334"/>
    </row>
    <row r="3526" ht="12">
      <c r="D3526" s="334"/>
    </row>
    <row r="3527" ht="12">
      <c r="D3527" s="334"/>
    </row>
    <row r="3528" ht="12">
      <c r="D3528" s="334"/>
    </row>
    <row r="3529" ht="12">
      <c r="D3529" s="334"/>
    </row>
    <row r="3530" ht="12">
      <c r="D3530" s="334"/>
    </row>
    <row r="3531" ht="12">
      <c r="D3531" s="334"/>
    </row>
    <row r="3532" ht="12">
      <c r="D3532" s="334"/>
    </row>
    <row r="3533" ht="12">
      <c r="D3533" s="334"/>
    </row>
    <row r="3534" ht="12">
      <c r="D3534" s="334"/>
    </row>
    <row r="3535" ht="12">
      <c r="D3535" s="334"/>
    </row>
    <row r="3536" ht="12">
      <c r="D3536" s="334"/>
    </row>
    <row r="3537" ht="12">
      <c r="D3537" s="334"/>
    </row>
    <row r="3538" ht="12">
      <c r="D3538" s="334"/>
    </row>
    <row r="3539" ht="12">
      <c r="D3539" s="334"/>
    </row>
    <row r="3540" ht="12">
      <c r="D3540" s="334"/>
    </row>
    <row r="3541" ht="12">
      <c r="D3541" s="334"/>
    </row>
    <row r="3542" ht="12">
      <c r="D3542" s="334"/>
    </row>
    <row r="3543" ht="12">
      <c r="D3543" s="334"/>
    </row>
    <row r="3544" ht="12">
      <c r="D3544" s="334"/>
    </row>
    <row r="3545" ht="12">
      <c r="D3545" s="334"/>
    </row>
    <row r="3546" ht="12">
      <c r="D3546" s="334"/>
    </row>
    <row r="3547" ht="12">
      <c r="D3547" s="334"/>
    </row>
    <row r="3548" ht="12">
      <c r="D3548" s="334"/>
    </row>
    <row r="3549" ht="12">
      <c r="D3549" s="334"/>
    </row>
    <row r="3550" ht="12">
      <c r="D3550" s="334"/>
    </row>
    <row r="3551" ht="12">
      <c r="D3551" s="334"/>
    </row>
    <row r="3552" ht="12">
      <c r="D3552" s="334"/>
    </row>
    <row r="3553" ht="12">
      <c r="D3553" s="334"/>
    </row>
    <row r="3554" ht="12">
      <c r="D3554" s="334"/>
    </row>
    <row r="3555" ht="12">
      <c r="D3555" s="334"/>
    </row>
    <row r="3556" ht="12">
      <c r="D3556" s="334"/>
    </row>
    <row r="3557" ht="12">
      <c r="D3557" s="334"/>
    </row>
    <row r="3558" ht="12">
      <c r="D3558" s="334"/>
    </row>
    <row r="3559" ht="12">
      <c r="D3559" s="334"/>
    </row>
    <row r="3560" ht="12">
      <c r="D3560" s="334"/>
    </row>
    <row r="3561" ht="12">
      <c r="D3561" s="334"/>
    </row>
    <row r="3562" ht="12">
      <c r="D3562" s="334"/>
    </row>
    <row r="3563" ht="12">
      <c r="D3563" s="334"/>
    </row>
    <row r="3564" ht="12">
      <c r="D3564" s="334"/>
    </row>
    <row r="3565" ht="12">
      <c r="D3565" s="334"/>
    </row>
    <row r="3566" ht="12">
      <c r="D3566" s="334"/>
    </row>
    <row r="3567" ht="12">
      <c r="D3567" s="334"/>
    </row>
    <row r="3568" ht="12">
      <c r="D3568" s="334"/>
    </row>
    <row r="3569" ht="12">
      <c r="D3569" s="334"/>
    </row>
    <row r="3570" ht="12">
      <c r="D3570" s="334"/>
    </row>
    <row r="3571" ht="12">
      <c r="D3571" s="334"/>
    </row>
    <row r="3572" ht="12">
      <c r="D3572" s="334"/>
    </row>
    <row r="3573" ht="12">
      <c r="D3573" s="334"/>
    </row>
    <row r="3574" ht="12">
      <c r="D3574" s="334"/>
    </row>
    <row r="3575" ht="12">
      <c r="D3575" s="334"/>
    </row>
    <row r="3576" ht="12">
      <c r="D3576" s="334"/>
    </row>
    <row r="3577" ht="12">
      <c r="D3577" s="334"/>
    </row>
    <row r="3578" ht="12">
      <c r="D3578" s="334"/>
    </row>
    <row r="3579" ht="12">
      <c r="D3579" s="334"/>
    </row>
    <row r="3580" ht="12">
      <c r="D3580" s="334"/>
    </row>
    <row r="3581" ht="12">
      <c r="D3581" s="334"/>
    </row>
    <row r="3582" ht="12">
      <c r="D3582" s="334"/>
    </row>
    <row r="3583" ht="12">
      <c r="D3583" s="334"/>
    </row>
    <row r="3584" ht="12">
      <c r="D3584" s="334"/>
    </row>
    <row r="3585" ht="12">
      <c r="D3585" s="334"/>
    </row>
    <row r="3586" ht="12">
      <c r="D3586" s="334"/>
    </row>
    <row r="3587" ht="12">
      <c r="D3587" s="334"/>
    </row>
    <row r="3588" ht="12">
      <c r="D3588" s="334"/>
    </row>
    <row r="3589" ht="12">
      <c r="D3589" s="334"/>
    </row>
    <row r="3590" ht="12">
      <c r="D3590" s="334"/>
    </row>
    <row r="3591" ht="12">
      <c r="D3591" s="334"/>
    </row>
    <row r="3592" ht="12">
      <c r="D3592" s="334"/>
    </row>
    <row r="3593" ht="12">
      <c r="D3593" s="334"/>
    </row>
    <row r="3594" ht="12">
      <c r="D3594" s="334"/>
    </row>
    <row r="3595" ht="12">
      <c r="D3595" s="334"/>
    </row>
    <row r="3596" ht="12">
      <c r="D3596" s="334"/>
    </row>
    <row r="3597" ht="12">
      <c r="D3597" s="334"/>
    </row>
    <row r="3598" ht="12">
      <c r="D3598" s="334"/>
    </row>
    <row r="3599" ht="12">
      <c r="D3599" s="334"/>
    </row>
    <row r="3600" ht="12">
      <c r="D3600" s="334"/>
    </row>
    <row r="3601" ht="12">
      <c r="D3601" s="334"/>
    </row>
    <row r="3602" ht="12">
      <c r="D3602" s="334"/>
    </row>
    <row r="3603" ht="12">
      <c r="D3603" s="334"/>
    </row>
    <row r="3604" ht="12">
      <c r="D3604" s="334"/>
    </row>
    <row r="3605" ht="12">
      <c r="D3605" s="334"/>
    </row>
    <row r="3606" ht="12">
      <c r="D3606" s="334"/>
    </row>
    <row r="3607" ht="12">
      <c r="D3607" s="334"/>
    </row>
    <row r="3608" ht="12">
      <c r="D3608" s="334"/>
    </row>
    <row r="3609" ht="12">
      <c r="D3609" s="334"/>
    </row>
    <row r="3610" ht="12">
      <c r="D3610" s="334"/>
    </row>
    <row r="3611" ht="12">
      <c r="D3611" s="334"/>
    </row>
    <row r="3612" ht="12">
      <c r="D3612" s="334"/>
    </row>
    <row r="3613" ht="12">
      <c r="D3613" s="334"/>
    </row>
    <row r="3614" ht="12">
      <c r="D3614" s="334"/>
    </row>
    <row r="3615" ht="12">
      <c r="D3615" s="334"/>
    </row>
    <row r="3616" ht="12">
      <c r="D3616" s="334"/>
    </row>
    <row r="3617" ht="12">
      <c r="D3617" s="334"/>
    </row>
    <row r="3618" ht="12">
      <c r="D3618" s="334"/>
    </row>
    <row r="3619" ht="12">
      <c r="D3619" s="334"/>
    </row>
    <row r="3620" ht="12">
      <c r="D3620" s="334"/>
    </row>
    <row r="3621" ht="12">
      <c r="D3621" s="334"/>
    </row>
    <row r="3622" ht="12">
      <c r="D3622" s="334"/>
    </row>
    <row r="3623" ht="12">
      <c r="D3623" s="334"/>
    </row>
    <row r="3624" ht="12">
      <c r="D3624" s="334"/>
    </row>
    <row r="3625" ht="12">
      <c r="D3625" s="334"/>
    </row>
    <row r="3626" ht="12">
      <c r="D3626" s="334"/>
    </row>
    <row r="3627" ht="12">
      <c r="D3627" s="334"/>
    </row>
    <row r="3628" ht="12">
      <c r="D3628" s="334"/>
    </row>
    <row r="3629" ht="12">
      <c r="D3629" s="334"/>
    </row>
    <row r="3630" ht="12">
      <c r="D3630" s="334"/>
    </row>
    <row r="3631" ht="12">
      <c r="D3631" s="334"/>
    </row>
    <row r="3632" ht="12">
      <c r="D3632" s="334"/>
    </row>
    <row r="3633" ht="12">
      <c r="D3633" s="334"/>
    </row>
    <row r="3634" ht="12">
      <c r="D3634" s="334"/>
    </row>
    <row r="3635" ht="12">
      <c r="D3635" s="334"/>
    </row>
    <row r="3636" ht="12">
      <c r="D3636" s="334"/>
    </row>
    <row r="3637" ht="12">
      <c r="D3637" s="334"/>
    </row>
    <row r="3638" ht="12">
      <c r="D3638" s="334"/>
    </row>
    <row r="3639" ht="12">
      <c r="D3639" s="334"/>
    </row>
    <row r="3640" ht="12">
      <c r="D3640" s="334"/>
    </row>
    <row r="3641" ht="12">
      <c r="D3641" s="334"/>
    </row>
    <row r="3642" ht="12">
      <c r="D3642" s="334"/>
    </row>
    <row r="3643" ht="12">
      <c r="D3643" s="334"/>
    </row>
    <row r="3644" ht="12">
      <c r="D3644" s="334"/>
    </row>
    <row r="3645" ht="12">
      <c r="D3645" s="334"/>
    </row>
    <row r="3646" ht="12">
      <c r="D3646" s="334"/>
    </row>
    <row r="3647" ht="12">
      <c r="D3647" s="334"/>
    </row>
    <row r="3648" ht="12">
      <c r="D3648" s="334"/>
    </row>
    <row r="3649" ht="12">
      <c r="D3649" s="334"/>
    </row>
    <row r="3650" ht="12">
      <c r="D3650" s="334"/>
    </row>
    <row r="3651" ht="12">
      <c r="D3651" s="334"/>
    </row>
    <row r="3652" ht="12">
      <c r="D3652" s="334"/>
    </row>
    <row r="3653" ht="12">
      <c r="D3653" s="334"/>
    </row>
    <row r="3654" ht="12">
      <c r="D3654" s="334"/>
    </row>
    <row r="3655" ht="12">
      <c r="D3655" s="334"/>
    </row>
    <row r="3656" ht="12">
      <c r="D3656" s="334"/>
    </row>
    <row r="3657" ht="12">
      <c r="D3657" s="334"/>
    </row>
    <row r="3658" ht="12">
      <c r="D3658" s="334"/>
    </row>
    <row r="3659" ht="12">
      <c r="D3659" s="334"/>
    </row>
    <row r="3660" ht="12">
      <c r="D3660" s="334"/>
    </row>
    <row r="3661" ht="12">
      <c r="D3661" s="334"/>
    </row>
    <row r="3662" ht="12">
      <c r="D3662" s="334"/>
    </row>
    <row r="3663" ht="12">
      <c r="D3663" s="334"/>
    </row>
    <row r="3664" ht="12">
      <c r="D3664" s="334"/>
    </row>
    <row r="3665" ht="12">
      <c r="D3665" s="334"/>
    </row>
    <row r="3666" ht="12">
      <c r="D3666" s="334"/>
    </row>
    <row r="3667" ht="12">
      <c r="D3667" s="334"/>
    </row>
    <row r="3668" ht="12">
      <c r="D3668" s="334"/>
    </row>
    <row r="3669" ht="12">
      <c r="D3669" s="334"/>
    </row>
    <row r="3670" ht="12">
      <c r="D3670" s="334"/>
    </row>
    <row r="3671" ht="12">
      <c r="D3671" s="334"/>
    </row>
    <row r="3672" ht="12">
      <c r="D3672" s="334"/>
    </row>
    <row r="3673" ht="12">
      <c r="D3673" s="334"/>
    </row>
    <row r="3674" ht="12">
      <c r="D3674" s="334"/>
    </row>
    <row r="3675" ht="12">
      <c r="D3675" s="334"/>
    </row>
    <row r="3676" ht="12">
      <c r="D3676" s="334"/>
    </row>
    <row r="3677" ht="12">
      <c r="D3677" s="334"/>
    </row>
    <row r="3678" ht="12">
      <c r="D3678" s="334"/>
    </row>
    <row r="3679" ht="12">
      <c r="D3679" s="334"/>
    </row>
    <row r="3680" ht="12">
      <c r="D3680" s="334"/>
    </row>
    <row r="3681" ht="12">
      <c r="D3681" s="334"/>
    </row>
    <row r="3682" ht="12">
      <c r="D3682" s="334"/>
    </row>
    <row r="3683" ht="12">
      <c r="D3683" s="334"/>
    </row>
    <row r="3684" ht="12">
      <c r="D3684" s="334"/>
    </row>
    <row r="3685" ht="12">
      <c r="D3685" s="334"/>
    </row>
    <row r="3686" ht="12">
      <c r="D3686" s="334"/>
    </row>
    <row r="3687" ht="12">
      <c r="D3687" s="334"/>
    </row>
    <row r="3688" ht="12">
      <c r="D3688" s="334"/>
    </row>
    <row r="3689" ht="12">
      <c r="D3689" s="334"/>
    </row>
    <row r="3690" ht="12">
      <c r="D3690" s="334"/>
    </row>
    <row r="3691" ht="12">
      <c r="D3691" s="334"/>
    </row>
    <row r="3692" ht="12">
      <c r="D3692" s="334"/>
    </row>
    <row r="3693" ht="12">
      <c r="D3693" s="334"/>
    </row>
    <row r="3694" ht="12">
      <c r="D3694" s="334"/>
    </row>
    <row r="3695" ht="12">
      <c r="D3695" s="334"/>
    </row>
    <row r="3696" ht="12">
      <c r="D3696" s="334"/>
    </row>
    <row r="3697" ht="12">
      <c r="D3697" s="334"/>
    </row>
    <row r="3698" ht="12">
      <c r="D3698" s="334"/>
    </row>
    <row r="3699" ht="12">
      <c r="D3699" s="334"/>
    </row>
    <row r="3700" ht="12">
      <c r="D3700" s="334"/>
    </row>
    <row r="3701" ht="12">
      <c r="D3701" s="334"/>
    </row>
    <row r="3702" ht="12">
      <c r="D3702" s="334"/>
    </row>
    <row r="3703" ht="12">
      <c r="D3703" s="334"/>
    </row>
    <row r="3704" ht="12">
      <c r="D3704" s="334"/>
    </row>
    <row r="3705" ht="12">
      <c r="D3705" s="334"/>
    </row>
    <row r="3706" ht="12">
      <c r="D3706" s="334"/>
    </row>
    <row r="3707" ht="12">
      <c r="D3707" s="334"/>
    </row>
    <row r="3708" ht="12">
      <c r="D3708" s="334"/>
    </row>
    <row r="3709" ht="12">
      <c r="D3709" s="334"/>
    </row>
    <row r="3710" ht="12">
      <c r="D3710" s="334"/>
    </row>
    <row r="3711" ht="12">
      <c r="D3711" s="334"/>
    </row>
    <row r="3712" ht="12">
      <c r="D3712" s="334"/>
    </row>
    <row r="3713" ht="12">
      <c r="D3713" s="334"/>
    </row>
    <row r="3714" ht="12">
      <c r="D3714" s="334"/>
    </row>
    <row r="3715" ht="12">
      <c r="D3715" s="334"/>
    </row>
    <row r="3716" ht="12">
      <c r="D3716" s="334"/>
    </row>
    <row r="3717" ht="12">
      <c r="D3717" s="334"/>
    </row>
    <row r="3718" ht="12">
      <c r="D3718" s="334"/>
    </row>
    <row r="3719" ht="12">
      <c r="D3719" s="334"/>
    </row>
    <row r="3720" ht="12">
      <c r="D3720" s="334"/>
    </row>
    <row r="3721" ht="12">
      <c r="D3721" s="334"/>
    </row>
    <row r="3722" ht="12">
      <c r="D3722" s="334"/>
    </row>
    <row r="3723" ht="12">
      <c r="D3723" s="334"/>
    </row>
    <row r="3724" ht="12">
      <c r="D3724" s="334"/>
    </row>
    <row r="3725" ht="12">
      <c r="D3725" s="334"/>
    </row>
    <row r="3726" ht="12">
      <c r="D3726" s="334"/>
    </row>
    <row r="3727" ht="12">
      <c r="D3727" s="334"/>
    </row>
    <row r="3728" ht="12">
      <c r="D3728" s="334"/>
    </row>
    <row r="3729" ht="12">
      <c r="D3729" s="334"/>
    </row>
    <row r="3730" ht="12">
      <c r="D3730" s="334"/>
    </row>
    <row r="3731" ht="12">
      <c r="D3731" s="334"/>
    </row>
    <row r="3732" ht="12">
      <c r="D3732" s="334"/>
    </row>
    <row r="3733" ht="12">
      <c r="D3733" s="334"/>
    </row>
    <row r="3734" ht="12">
      <c r="D3734" s="334"/>
    </row>
    <row r="3735" ht="12">
      <c r="D3735" s="334"/>
    </row>
    <row r="3736" ht="12">
      <c r="D3736" s="334"/>
    </row>
    <row r="3737" ht="12">
      <c r="D3737" s="334"/>
    </row>
    <row r="3738" ht="12">
      <c r="D3738" s="334"/>
    </row>
    <row r="3739" ht="12">
      <c r="D3739" s="334"/>
    </row>
    <row r="3740" ht="12">
      <c r="D3740" s="334"/>
    </row>
    <row r="3741" ht="12">
      <c r="D3741" s="334"/>
    </row>
    <row r="3742" ht="12">
      <c r="D3742" s="334"/>
    </row>
    <row r="3743" ht="12">
      <c r="D3743" s="334"/>
    </row>
    <row r="3744" ht="12">
      <c r="D3744" s="334"/>
    </row>
    <row r="3745" ht="12">
      <c r="D3745" s="334"/>
    </row>
    <row r="3746" ht="12">
      <c r="D3746" s="334"/>
    </row>
    <row r="3747" ht="12">
      <c r="D3747" s="334"/>
    </row>
    <row r="3748" ht="12">
      <c r="D3748" s="334"/>
    </row>
    <row r="3749" ht="12">
      <c r="D3749" s="334"/>
    </row>
    <row r="3750" ht="12">
      <c r="D3750" s="334"/>
    </row>
    <row r="3751" ht="12">
      <c r="D3751" s="334"/>
    </row>
    <row r="3752" ht="12">
      <c r="D3752" s="334"/>
    </row>
    <row r="3753" ht="12">
      <c r="D3753" s="334"/>
    </row>
    <row r="3754" ht="12">
      <c r="D3754" s="334"/>
    </row>
    <row r="3755" ht="12">
      <c r="D3755" s="334"/>
    </row>
    <row r="3756" ht="12">
      <c r="D3756" s="334"/>
    </row>
    <row r="3757" ht="12">
      <c r="D3757" s="334"/>
    </row>
    <row r="3758" ht="12">
      <c r="D3758" s="334"/>
    </row>
    <row r="3759" ht="12">
      <c r="D3759" s="334"/>
    </row>
    <row r="3760" ht="12">
      <c r="D3760" s="334"/>
    </row>
    <row r="3761" ht="12">
      <c r="D3761" s="334"/>
    </row>
    <row r="3762" ht="12">
      <c r="D3762" s="334"/>
    </row>
    <row r="3763" ht="12">
      <c r="D3763" s="334"/>
    </row>
    <row r="3764" ht="12">
      <c r="D3764" s="334"/>
    </row>
    <row r="3765" ht="12">
      <c r="D3765" s="334"/>
    </row>
    <row r="3766" ht="12">
      <c r="D3766" s="334"/>
    </row>
    <row r="3767" ht="12">
      <c r="D3767" s="334"/>
    </row>
    <row r="3768" ht="12">
      <c r="D3768" s="334"/>
    </row>
    <row r="3769" ht="12">
      <c r="D3769" s="334"/>
    </row>
    <row r="3770" ht="12">
      <c r="D3770" s="334"/>
    </row>
    <row r="3771" ht="12">
      <c r="D3771" s="334"/>
    </row>
    <row r="3772" ht="12">
      <c r="D3772" s="334"/>
    </row>
    <row r="3773" ht="12">
      <c r="D3773" s="334"/>
    </row>
    <row r="3774" ht="12">
      <c r="D3774" s="334"/>
    </row>
    <row r="3775" ht="12">
      <c r="D3775" s="334"/>
    </row>
    <row r="3776" ht="12">
      <c r="D3776" s="334"/>
    </row>
    <row r="3777" ht="12">
      <c r="D3777" s="334"/>
    </row>
    <row r="3778" ht="12">
      <c r="D3778" s="334"/>
    </row>
    <row r="3779" ht="12">
      <c r="D3779" s="334"/>
    </row>
    <row r="3780" ht="12">
      <c r="D3780" s="334"/>
    </row>
    <row r="3781" ht="12">
      <c r="D3781" s="334"/>
    </row>
    <row r="3782" ht="12">
      <c r="D3782" s="334"/>
    </row>
    <row r="3783" ht="12">
      <c r="D3783" s="334"/>
    </row>
    <row r="3784" ht="12">
      <c r="D3784" s="334"/>
    </row>
    <row r="3785" ht="12">
      <c r="D3785" s="334"/>
    </row>
    <row r="3786" ht="12">
      <c r="D3786" s="334"/>
    </row>
    <row r="3787" ht="12">
      <c r="D3787" s="334"/>
    </row>
    <row r="3788" ht="12">
      <c r="D3788" s="334"/>
    </row>
    <row r="3789" ht="12">
      <c r="D3789" s="334"/>
    </row>
    <row r="3790" ht="12">
      <c r="D3790" s="334"/>
    </row>
    <row r="3791" ht="12">
      <c r="D3791" s="334"/>
    </row>
    <row r="3792" ht="12">
      <c r="D3792" s="334"/>
    </row>
    <row r="3793" ht="12">
      <c r="D3793" s="334"/>
    </row>
    <row r="3794" ht="12">
      <c r="D3794" s="334"/>
    </row>
    <row r="3795" ht="12">
      <c r="D3795" s="334"/>
    </row>
    <row r="3796" ht="12">
      <c r="D3796" s="334"/>
    </row>
    <row r="3797" ht="12">
      <c r="D3797" s="334"/>
    </row>
    <row r="3798" ht="12">
      <c r="D3798" s="334"/>
    </row>
    <row r="3799" ht="12">
      <c r="D3799" s="334"/>
    </row>
    <row r="3800" ht="12">
      <c r="D3800" s="334"/>
    </row>
    <row r="3801" ht="12">
      <c r="D3801" s="334"/>
    </row>
    <row r="3802" ht="12">
      <c r="D3802" s="334"/>
    </row>
    <row r="3803" ht="12">
      <c r="D3803" s="334"/>
    </row>
    <row r="3804" ht="12">
      <c r="D3804" s="334"/>
    </row>
    <row r="3805" ht="12">
      <c r="D3805" s="334"/>
    </row>
    <row r="3806" ht="12">
      <c r="D3806" s="334"/>
    </row>
    <row r="3807" ht="12">
      <c r="D3807" s="334"/>
    </row>
    <row r="3808" ht="12">
      <c r="D3808" s="334"/>
    </row>
    <row r="3809" ht="12">
      <c r="D3809" s="334"/>
    </row>
    <row r="3810" ht="12">
      <c r="D3810" s="334"/>
    </row>
    <row r="3811" ht="12">
      <c r="D3811" s="334"/>
    </row>
    <row r="3812" ht="12">
      <c r="D3812" s="334"/>
    </row>
    <row r="3813" ht="12">
      <c r="D3813" s="334"/>
    </row>
    <row r="3814" ht="12">
      <c r="D3814" s="334"/>
    </row>
    <row r="3815" ht="12">
      <c r="D3815" s="334"/>
    </row>
    <row r="3816" ht="12">
      <c r="D3816" s="334"/>
    </row>
    <row r="3817" ht="12">
      <c r="D3817" s="334"/>
    </row>
    <row r="3818" ht="12">
      <c r="D3818" s="334"/>
    </row>
    <row r="3819" ht="12">
      <c r="D3819" s="334"/>
    </row>
    <row r="3820" ht="12">
      <c r="D3820" s="334"/>
    </row>
    <row r="3821" ht="12">
      <c r="D3821" s="334"/>
    </row>
    <row r="3822" ht="12">
      <c r="D3822" s="334"/>
    </row>
    <row r="3823" ht="12">
      <c r="D3823" s="334"/>
    </row>
    <row r="3824" ht="12">
      <c r="D3824" s="334"/>
    </row>
    <row r="3825" ht="12">
      <c r="D3825" s="334"/>
    </row>
    <row r="3826" ht="12">
      <c r="D3826" s="334"/>
    </row>
    <row r="3827" ht="12">
      <c r="D3827" s="334"/>
    </row>
    <row r="3828" ht="12">
      <c r="D3828" s="334"/>
    </row>
    <row r="3829" ht="12">
      <c r="D3829" s="334"/>
    </row>
    <row r="3830" ht="12">
      <c r="D3830" s="334"/>
    </row>
    <row r="3831" ht="12">
      <c r="D3831" s="334"/>
    </row>
    <row r="3832" ht="12">
      <c r="D3832" s="334"/>
    </row>
    <row r="3833" ht="12">
      <c r="D3833" s="334"/>
    </row>
    <row r="3834" ht="12">
      <c r="D3834" s="334"/>
    </row>
    <row r="3835" ht="12">
      <c r="D3835" s="334"/>
    </row>
    <row r="3836" ht="12">
      <c r="D3836" s="334"/>
    </row>
    <row r="3837" ht="12">
      <c r="D3837" s="334"/>
    </row>
    <row r="3838" ht="12">
      <c r="D3838" s="334"/>
    </row>
    <row r="3839" ht="12">
      <c r="D3839" s="334"/>
    </row>
    <row r="3840" ht="12">
      <c r="D3840" s="334"/>
    </row>
    <row r="3841" ht="12">
      <c r="D3841" s="334"/>
    </row>
    <row r="3842" ht="12">
      <c r="D3842" s="334"/>
    </row>
    <row r="3843" ht="12">
      <c r="D3843" s="334"/>
    </row>
    <row r="3844" ht="12">
      <c r="D3844" s="334"/>
    </row>
    <row r="3845" ht="12">
      <c r="D3845" s="334"/>
    </row>
    <row r="3846" ht="12">
      <c r="D3846" s="334"/>
    </row>
    <row r="3847" ht="12">
      <c r="D3847" s="334"/>
    </row>
    <row r="3848" ht="12">
      <c r="D3848" s="334"/>
    </row>
    <row r="3849" ht="12">
      <c r="D3849" s="334"/>
    </row>
    <row r="3850" ht="12">
      <c r="D3850" s="334"/>
    </row>
    <row r="3851" ht="12">
      <c r="D3851" s="334"/>
    </row>
    <row r="3852" ht="12">
      <c r="D3852" s="334"/>
    </row>
    <row r="3853" ht="12">
      <c r="D3853" s="334"/>
    </row>
    <row r="3854" ht="12">
      <c r="D3854" s="334"/>
    </row>
    <row r="3855" ht="12">
      <c r="D3855" s="334"/>
    </row>
    <row r="3856" ht="12">
      <c r="D3856" s="334"/>
    </row>
    <row r="3857" ht="12">
      <c r="D3857" s="334"/>
    </row>
    <row r="3858" ht="12">
      <c r="D3858" s="334"/>
    </row>
    <row r="3859" ht="12">
      <c r="D3859" s="334"/>
    </row>
    <row r="3860" ht="12">
      <c r="D3860" s="334"/>
    </row>
    <row r="3861" ht="12">
      <c r="D3861" s="334"/>
    </row>
    <row r="3862" ht="12">
      <c r="D3862" s="334"/>
    </row>
    <row r="3863" ht="12">
      <c r="D3863" s="334"/>
    </row>
    <row r="3864" ht="12">
      <c r="D3864" s="334"/>
    </row>
    <row r="3865" ht="12">
      <c r="D3865" s="334"/>
    </row>
    <row r="3866" ht="12">
      <c r="D3866" s="334"/>
    </row>
    <row r="3867" ht="12">
      <c r="D3867" s="334"/>
    </row>
    <row r="3868" ht="12">
      <c r="D3868" s="334"/>
    </row>
    <row r="3869" ht="12">
      <c r="D3869" s="334"/>
    </row>
    <row r="3870" ht="12">
      <c r="D3870" s="334"/>
    </row>
    <row r="3871" ht="12">
      <c r="D3871" s="334"/>
    </row>
    <row r="3872" ht="12">
      <c r="D3872" s="334"/>
    </row>
    <row r="3873" ht="12">
      <c r="D3873" s="334"/>
    </row>
    <row r="3874" ht="12">
      <c r="D3874" s="334"/>
    </row>
    <row r="3875" ht="12">
      <c r="D3875" s="334"/>
    </row>
    <row r="3876" ht="12">
      <c r="D3876" s="334"/>
    </row>
    <row r="3877" ht="12">
      <c r="D3877" s="334"/>
    </row>
    <row r="3878" ht="12">
      <c r="D3878" s="334"/>
    </row>
    <row r="3879" ht="12">
      <c r="D3879" s="334"/>
    </row>
    <row r="3880" ht="12">
      <c r="D3880" s="334"/>
    </row>
    <row r="3881" ht="12">
      <c r="D3881" s="334"/>
    </row>
    <row r="3882" ht="12">
      <c r="D3882" s="334"/>
    </row>
    <row r="3883" ht="12">
      <c r="D3883" s="334"/>
    </row>
    <row r="3884" ht="12">
      <c r="D3884" s="334"/>
    </row>
    <row r="3885" ht="12">
      <c r="D3885" s="334"/>
    </row>
    <row r="3886" ht="12">
      <c r="D3886" s="334"/>
    </row>
    <row r="3887" ht="12">
      <c r="D3887" s="334"/>
    </row>
    <row r="3888" ht="12">
      <c r="D3888" s="334"/>
    </row>
    <row r="3889" ht="12">
      <c r="D3889" s="334"/>
    </row>
    <row r="3890" ht="12">
      <c r="D3890" s="334"/>
    </row>
    <row r="3891" ht="12">
      <c r="D3891" s="334"/>
    </row>
    <row r="3892" ht="12">
      <c r="D3892" s="334"/>
    </row>
    <row r="3893" ht="12">
      <c r="D3893" s="334"/>
    </row>
    <row r="3894" ht="12">
      <c r="D3894" s="334"/>
    </row>
    <row r="3895" ht="12">
      <c r="D3895" s="334"/>
    </row>
    <row r="3896" ht="12">
      <c r="D3896" s="334"/>
    </row>
    <row r="3897" ht="12">
      <c r="D3897" s="334"/>
    </row>
    <row r="3898" ht="12">
      <c r="D3898" s="334"/>
    </row>
    <row r="3899" ht="12">
      <c r="D3899" s="334"/>
    </row>
    <row r="3900" ht="12">
      <c r="D3900" s="334"/>
    </row>
    <row r="3901" ht="12">
      <c r="D3901" s="334"/>
    </row>
    <row r="3902" ht="12">
      <c r="D3902" s="334"/>
    </row>
    <row r="3903" ht="12">
      <c r="D3903" s="334"/>
    </row>
    <row r="3904" ht="12">
      <c r="D3904" s="334"/>
    </row>
    <row r="3905" ht="12">
      <c r="D3905" s="334"/>
    </row>
    <row r="3906" ht="12">
      <c r="D3906" s="334"/>
    </row>
    <row r="3907" ht="12">
      <c r="D3907" s="334"/>
    </row>
    <row r="3908" ht="12">
      <c r="D3908" s="334"/>
    </row>
    <row r="3909" ht="12">
      <c r="D3909" s="334"/>
    </row>
    <row r="3910" ht="12">
      <c r="D3910" s="334"/>
    </row>
    <row r="3911" ht="12">
      <c r="D3911" s="334"/>
    </row>
    <row r="3912" ht="12">
      <c r="D3912" s="334"/>
    </row>
    <row r="3913" ht="12">
      <c r="D3913" s="334"/>
    </row>
    <row r="3914" ht="12">
      <c r="D3914" s="334"/>
    </row>
    <row r="3915" ht="12">
      <c r="D3915" s="334"/>
    </row>
    <row r="3916" ht="12">
      <c r="D3916" s="334"/>
    </row>
    <row r="3917" ht="12">
      <c r="D3917" s="334"/>
    </row>
    <row r="3918" ht="12">
      <c r="D3918" s="334"/>
    </row>
    <row r="3919" ht="12">
      <c r="D3919" s="334"/>
    </row>
    <row r="3920" ht="12">
      <c r="D3920" s="334"/>
    </row>
    <row r="3921" ht="12">
      <c r="D3921" s="334"/>
    </row>
    <row r="3922" ht="12">
      <c r="D3922" s="334"/>
    </row>
    <row r="3923" ht="12">
      <c r="D3923" s="334"/>
    </row>
    <row r="3924" ht="12">
      <c r="D3924" s="334"/>
    </row>
    <row r="3925" ht="12">
      <c r="D3925" s="334"/>
    </row>
    <row r="3926" ht="12">
      <c r="D3926" s="334"/>
    </row>
    <row r="3927" ht="12">
      <c r="D3927" s="334"/>
    </row>
    <row r="3928" ht="12">
      <c r="D3928" s="334"/>
    </row>
    <row r="3929" ht="12">
      <c r="D3929" s="334"/>
    </row>
    <row r="3930" ht="12">
      <c r="D3930" s="334"/>
    </row>
    <row r="3931" ht="12">
      <c r="D3931" s="334"/>
    </row>
    <row r="3932" ht="12">
      <c r="D3932" s="334"/>
    </row>
    <row r="3933" ht="12">
      <c r="D3933" s="334"/>
    </row>
    <row r="3934" ht="12">
      <c r="D3934" s="334"/>
    </row>
    <row r="3935" ht="12">
      <c r="D3935" s="334"/>
    </row>
    <row r="3936" ht="12">
      <c r="D3936" s="334"/>
    </row>
    <row r="3937" ht="12">
      <c r="D3937" s="334"/>
    </row>
    <row r="3938" ht="12">
      <c r="D3938" s="334"/>
    </row>
    <row r="3939" ht="12">
      <c r="D3939" s="334"/>
    </row>
    <row r="3940" ht="12">
      <c r="D3940" s="334"/>
    </row>
    <row r="3941" ht="12">
      <c r="D3941" s="334"/>
    </row>
    <row r="3942" ht="12">
      <c r="D3942" s="334"/>
    </row>
    <row r="3943" ht="12">
      <c r="D3943" s="334"/>
    </row>
    <row r="3944" ht="12">
      <c r="D3944" s="334"/>
    </row>
    <row r="3945" ht="12">
      <c r="D3945" s="334"/>
    </row>
    <row r="3946" ht="12">
      <c r="D3946" s="334"/>
    </row>
    <row r="3947" ht="12">
      <c r="D3947" s="334"/>
    </row>
    <row r="3948" ht="12">
      <c r="D3948" s="334"/>
    </row>
    <row r="3949" ht="12">
      <c r="D3949" s="334"/>
    </row>
    <row r="3950" ht="12">
      <c r="D3950" s="334"/>
    </row>
    <row r="3951" ht="12">
      <c r="D3951" s="334"/>
    </row>
    <row r="3952" ht="12">
      <c r="D3952" s="334"/>
    </row>
    <row r="3953" ht="12">
      <c r="D3953" s="334"/>
    </row>
    <row r="3954" ht="12">
      <c r="D3954" s="334"/>
    </row>
    <row r="3955" ht="12">
      <c r="D3955" s="334"/>
    </row>
    <row r="3956" ht="12">
      <c r="D3956" s="334"/>
    </row>
    <row r="3957" ht="12">
      <c r="D3957" s="334"/>
    </row>
    <row r="3958" ht="12">
      <c r="D3958" s="334"/>
    </row>
    <row r="3959" ht="12">
      <c r="D3959" s="334"/>
    </row>
    <row r="3960" ht="12">
      <c r="D3960" s="334"/>
    </row>
    <row r="3961" ht="12">
      <c r="D3961" s="334"/>
    </row>
    <row r="3962" ht="12">
      <c r="D3962" s="334"/>
    </row>
    <row r="3963" ht="12">
      <c r="D3963" s="334"/>
    </row>
    <row r="3964" ht="12">
      <c r="D3964" s="334"/>
    </row>
    <row r="3965" ht="12">
      <c r="D3965" s="334"/>
    </row>
    <row r="3966" ht="12">
      <c r="D3966" s="334"/>
    </row>
    <row r="3967" ht="12">
      <c r="D3967" s="334"/>
    </row>
    <row r="3968" ht="12">
      <c r="D3968" s="334"/>
    </row>
    <row r="3969" ht="12">
      <c r="D3969" s="334"/>
    </row>
    <row r="3970" ht="12">
      <c r="D3970" s="334"/>
    </row>
    <row r="3971" ht="12">
      <c r="D3971" s="334"/>
    </row>
    <row r="3972" ht="12">
      <c r="D3972" s="334"/>
    </row>
    <row r="3973" ht="12">
      <c r="D3973" s="334"/>
    </row>
    <row r="3974" ht="12">
      <c r="D3974" s="334"/>
    </row>
    <row r="3975" ht="12">
      <c r="D3975" s="334"/>
    </row>
    <row r="3976" ht="12">
      <c r="D3976" s="334"/>
    </row>
    <row r="3977" ht="12">
      <c r="D3977" s="334"/>
    </row>
    <row r="3978" ht="12">
      <c r="D3978" s="334"/>
    </row>
    <row r="3979" ht="12">
      <c r="D3979" s="334"/>
    </row>
    <row r="3980" ht="12">
      <c r="D3980" s="334"/>
    </row>
    <row r="3981" ht="12">
      <c r="D3981" s="334"/>
    </row>
    <row r="3982" ht="12">
      <c r="D3982" s="334"/>
    </row>
    <row r="3983" ht="12">
      <c r="D3983" s="334"/>
    </row>
    <row r="3984" ht="12">
      <c r="D3984" s="334"/>
    </row>
    <row r="3985" ht="12">
      <c r="D3985" s="334"/>
    </row>
    <row r="3986" ht="12">
      <c r="D3986" s="334"/>
    </row>
    <row r="3987" ht="12">
      <c r="D3987" s="334"/>
    </row>
    <row r="3988" ht="12">
      <c r="D3988" s="334"/>
    </row>
    <row r="3989" ht="12">
      <c r="D3989" s="334"/>
    </row>
    <row r="3990" ht="12">
      <c r="D3990" s="334"/>
    </row>
    <row r="3991" ht="12">
      <c r="D3991" s="334"/>
    </row>
    <row r="3992" ht="12">
      <c r="D3992" s="334"/>
    </row>
    <row r="3993" ht="12">
      <c r="D3993" s="334"/>
    </row>
    <row r="3994" ht="12">
      <c r="D3994" s="334"/>
    </row>
    <row r="3995" ht="12">
      <c r="D3995" s="334"/>
    </row>
    <row r="3996" ht="12">
      <c r="D3996" s="334"/>
    </row>
    <row r="3997" ht="12">
      <c r="D3997" s="334"/>
    </row>
    <row r="3998" ht="12">
      <c r="D3998" s="334"/>
    </row>
    <row r="3999" ht="12">
      <c r="D3999" s="334"/>
    </row>
    <row r="4000" ht="12">
      <c r="D4000" s="334"/>
    </row>
    <row r="4001" ht="12">
      <c r="D4001" s="334"/>
    </row>
    <row r="4002" ht="12">
      <c r="D4002" s="334"/>
    </row>
    <row r="4003" ht="12">
      <c r="D4003" s="334"/>
    </row>
    <row r="4004" ht="12">
      <c r="D4004" s="334"/>
    </row>
    <row r="4005" ht="12">
      <c r="D4005" s="334"/>
    </row>
    <row r="4006" ht="12">
      <c r="D4006" s="334"/>
    </row>
    <row r="4007" ht="12">
      <c r="D4007" s="334"/>
    </row>
    <row r="4008" ht="12">
      <c r="D4008" s="334"/>
    </row>
    <row r="4009" ht="12">
      <c r="D4009" s="334"/>
    </row>
    <row r="4010" ht="12">
      <c r="D4010" s="334"/>
    </row>
    <row r="4011" ht="12">
      <c r="D4011" s="334"/>
    </row>
    <row r="4012" ht="12">
      <c r="D4012" s="334"/>
    </row>
    <row r="4013" ht="12">
      <c r="D4013" s="334"/>
    </row>
    <row r="4014" ht="12">
      <c r="D4014" s="334"/>
    </row>
    <row r="4015" ht="12">
      <c r="D4015" s="334"/>
    </row>
    <row r="4016" ht="12">
      <c r="D4016" s="334"/>
    </row>
    <row r="4017" ht="12">
      <c r="D4017" s="334"/>
    </row>
    <row r="4018" ht="12">
      <c r="D4018" s="334"/>
    </row>
    <row r="4019" ht="12">
      <c r="D4019" s="334"/>
    </row>
    <row r="4020" ht="12">
      <c r="D4020" s="334"/>
    </row>
    <row r="4021" ht="12">
      <c r="D4021" s="334"/>
    </row>
    <row r="4022" ht="12">
      <c r="D4022" s="334"/>
    </row>
    <row r="4023" ht="12">
      <c r="D4023" s="334"/>
    </row>
    <row r="4024" ht="12">
      <c r="D4024" s="334"/>
    </row>
    <row r="4025" ht="12">
      <c r="D4025" s="334"/>
    </row>
    <row r="4026" ht="12">
      <c r="D4026" s="334"/>
    </row>
    <row r="4027" ht="12">
      <c r="D4027" s="334"/>
    </row>
    <row r="4028" ht="12">
      <c r="D4028" s="334"/>
    </row>
    <row r="4029" ht="12">
      <c r="D4029" s="334"/>
    </row>
    <row r="4030" ht="12">
      <c r="D4030" s="334"/>
    </row>
    <row r="4031" ht="12">
      <c r="D4031" s="334"/>
    </row>
    <row r="4032" ht="12">
      <c r="D4032" s="334"/>
    </row>
    <row r="4033" ht="12">
      <c r="D4033" s="334"/>
    </row>
    <row r="4034" ht="12">
      <c r="D4034" s="334"/>
    </row>
    <row r="4035" ht="12">
      <c r="D4035" s="334"/>
    </row>
    <row r="4036" ht="12">
      <c r="D4036" s="334"/>
    </row>
    <row r="4037" ht="12">
      <c r="D4037" s="334"/>
    </row>
    <row r="4038" ht="12">
      <c r="D4038" s="334"/>
    </row>
    <row r="4039" ht="12">
      <c r="D4039" s="334"/>
    </row>
    <row r="4040" ht="12">
      <c r="D4040" s="334"/>
    </row>
    <row r="4041" ht="12">
      <c r="D4041" s="334"/>
    </row>
    <row r="4042" ht="12">
      <c r="D4042" s="334"/>
    </row>
    <row r="4043" ht="12">
      <c r="D4043" s="334"/>
    </row>
    <row r="4044" ht="12">
      <c r="D4044" s="334"/>
    </row>
    <row r="4045" ht="12">
      <c r="D4045" s="334"/>
    </row>
    <row r="4046" ht="12">
      <c r="D4046" s="334"/>
    </row>
    <row r="4047" ht="12">
      <c r="D4047" s="334"/>
    </row>
    <row r="4048" ht="12">
      <c r="D4048" s="334"/>
    </row>
    <row r="4049" ht="12">
      <c r="D4049" s="334"/>
    </row>
    <row r="4050" ht="12">
      <c r="D4050" s="334"/>
    </row>
    <row r="4051" ht="12">
      <c r="D4051" s="334"/>
    </row>
    <row r="4052" ht="12">
      <c r="D4052" s="334"/>
    </row>
    <row r="4053" ht="12">
      <c r="D4053" s="334"/>
    </row>
    <row r="4054" ht="12">
      <c r="D4054" s="334"/>
    </row>
    <row r="4055" ht="12">
      <c r="D4055" s="334"/>
    </row>
    <row r="4056" ht="12">
      <c r="D4056" s="334"/>
    </row>
    <row r="4057" ht="12">
      <c r="D4057" s="334"/>
    </row>
    <row r="4058" ht="12">
      <c r="D4058" s="334"/>
    </row>
    <row r="4059" ht="12">
      <c r="D4059" s="334"/>
    </row>
    <row r="4060" ht="12">
      <c r="D4060" s="334"/>
    </row>
    <row r="4061" ht="12">
      <c r="D4061" s="334"/>
    </row>
    <row r="4062" ht="12">
      <c r="D4062" s="334"/>
    </row>
    <row r="4063" ht="12">
      <c r="D4063" s="334"/>
    </row>
    <row r="4064" ht="12">
      <c r="D4064" s="334"/>
    </row>
    <row r="4065" ht="12">
      <c r="D4065" s="334"/>
    </row>
    <row r="4066" ht="12">
      <c r="D4066" s="334"/>
    </row>
    <row r="4067" ht="12">
      <c r="D4067" s="334"/>
    </row>
    <row r="4068" ht="12">
      <c r="D4068" s="334"/>
    </row>
    <row r="4069" ht="12">
      <c r="D4069" s="334"/>
    </row>
    <row r="4070" ht="12">
      <c r="D4070" s="334"/>
    </row>
    <row r="4071" ht="12">
      <c r="D4071" s="334"/>
    </row>
    <row r="4072" ht="12">
      <c r="D4072" s="334"/>
    </row>
    <row r="4073" ht="12">
      <c r="D4073" s="334"/>
    </row>
    <row r="4074" ht="12">
      <c r="D4074" s="334"/>
    </row>
    <row r="4075" ht="12">
      <c r="D4075" s="334"/>
    </row>
    <row r="4076" ht="12">
      <c r="D4076" s="334"/>
    </row>
    <row r="4077" ht="12">
      <c r="D4077" s="334"/>
    </row>
    <row r="4078" ht="12">
      <c r="D4078" s="334"/>
    </row>
    <row r="4079" ht="12">
      <c r="D4079" s="334"/>
    </row>
    <row r="4080" ht="12">
      <c r="D4080" s="334"/>
    </row>
    <row r="4081" ht="12">
      <c r="D4081" s="334"/>
    </row>
    <row r="4082" ht="12">
      <c r="D4082" s="334"/>
    </row>
    <row r="4083" ht="12">
      <c r="D4083" s="334"/>
    </row>
    <row r="4084" ht="12">
      <c r="D4084" s="334"/>
    </row>
    <row r="4085" ht="12">
      <c r="D4085" s="334"/>
    </row>
    <row r="4086" ht="12">
      <c r="D4086" s="334"/>
    </row>
    <row r="4087" ht="12">
      <c r="D4087" s="334"/>
    </row>
    <row r="4088" ht="12">
      <c r="D4088" s="334"/>
    </row>
    <row r="4089" ht="12">
      <c r="D4089" s="334"/>
    </row>
    <row r="4090" ht="12">
      <c r="D4090" s="334"/>
    </row>
    <row r="4091" ht="12">
      <c r="D4091" s="334"/>
    </row>
    <row r="4092" ht="12">
      <c r="D4092" s="334"/>
    </row>
    <row r="4093" ht="12">
      <c r="D4093" s="334"/>
    </row>
    <row r="4094" ht="12">
      <c r="D4094" s="334"/>
    </row>
    <row r="4095" ht="12">
      <c r="D4095" s="334"/>
    </row>
    <row r="4096" ht="12">
      <c r="D4096" s="334"/>
    </row>
    <row r="4097" ht="12">
      <c r="D4097" s="334"/>
    </row>
    <row r="4098" ht="12">
      <c r="D4098" s="334"/>
    </row>
    <row r="4099" ht="12">
      <c r="D4099" s="334"/>
    </row>
    <row r="4100" ht="12">
      <c r="D4100" s="334"/>
    </row>
    <row r="4101" ht="12">
      <c r="D4101" s="334"/>
    </row>
    <row r="4102" ht="12">
      <c r="D4102" s="334"/>
    </row>
    <row r="4103" ht="12">
      <c r="D4103" s="334"/>
    </row>
    <row r="4104" ht="12">
      <c r="D4104" s="334"/>
    </row>
    <row r="4105" ht="12">
      <c r="D4105" s="334"/>
    </row>
    <row r="4106" ht="12">
      <c r="D4106" s="334"/>
    </row>
    <row r="4107" ht="12">
      <c r="D4107" s="334"/>
    </row>
    <row r="4108" ht="12">
      <c r="D4108" s="334"/>
    </row>
    <row r="4109" ht="12">
      <c r="D4109" s="334"/>
    </row>
    <row r="4110" ht="12">
      <c r="D4110" s="334"/>
    </row>
    <row r="4111" ht="12">
      <c r="D4111" s="334"/>
    </row>
    <row r="4112" ht="12">
      <c r="D4112" s="334"/>
    </row>
    <row r="4113" ht="12">
      <c r="D4113" s="334"/>
    </row>
    <row r="4114" ht="12">
      <c r="D4114" s="334"/>
    </row>
    <row r="4115" ht="12">
      <c r="D4115" s="334"/>
    </row>
    <row r="4116" ht="12">
      <c r="D4116" s="334"/>
    </row>
    <row r="4117" ht="12">
      <c r="D4117" s="334"/>
    </row>
    <row r="4118" ht="12">
      <c r="D4118" s="334"/>
    </row>
    <row r="4119" ht="12">
      <c r="D4119" s="334"/>
    </row>
    <row r="4120" ht="12">
      <c r="D4120" s="334"/>
    </row>
    <row r="4121" ht="12">
      <c r="D4121" s="334"/>
    </row>
    <row r="4122" ht="12">
      <c r="D4122" s="334"/>
    </row>
    <row r="4123" ht="12">
      <c r="D4123" s="334"/>
    </row>
    <row r="4124" ht="12">
      <c r="D4124" s="334"/>
    </row>
    <row r="4125" ht="12">
      <c r="D4125" s="334"/>
    </row>
    <row r="4126" ht="12">
      <c r="D4126" s="334"/>
    </row>
    <row r="4127" ht="12">
      <c r="D4127" s="334"/>
    </row>
    <row r="4128" ht="12">
      <c r="D4128" s="334"/>
    </row>
    <row r="4129" ht="12">
      <c r="D4129" s="334"/>
    </row>
    <row r="4130" ht="12">
      <c r="D4130" s="334"/>
    </row>
    <row r="4131" ht="12">
      <c r="D4131" s="334"/>
    </row>
    <row r="4132" ht="12">
      <c r="D4132" s="334"/>
    </row>
    <row r="4133" ht="12">
      <c r="D4133" s="334"/>
    </row>
    <row r="4134" ht="12">
      <c r="D4134" s="334"/>
    </row>
    <row r="4135" ht="12">
      <c r="D4135" s="334"/>
    </row>
    <row r="4136" ht="12">
      <c r="D4136" s="334"/>
    </row>
    <row r="4137" ht="12">
      <c r="D4137" s="334"/>
    </row>
    <row r="4138" ht="12">
      <c r="D4138" s="334"/>
    </row>
    <row r="4139" ht="12">
      <c r="D4139" s="334"/>
    </row>
    <row r="4140" ht="12">
      <c r="D4140" s="334"/>
    </row>
    <row r="4141" ht="12">
      <c r="D4141" s="334"/>
    </row>
    <row r="4142" ht="12">
      <c r="D4142" s="334"/>
    </row>
    <row r="4143" ht="12">
      <c r="D4143" s="334"/>
    </row>
    <row r="4144" ht="12">
      <c r="D4144" s="334"/>
    </row>
    <row r="4145" ht="12">
      <c r="D4145" s="334"/>
    </row>
    <row r="4146" ht="12">
      <c r="D4146" s="334"/>
    </row>
    <row r="4147" ht="12">
      <c r="D4147" s="334"/>
    </row>
    <row r="4148" ht="12">
      <c r="D4148" s="334"/>
    </row>
    <row r="4149" ht="12">
      <c r="D4149" s="334"/>
    </row>
    <row r="4150" ht="12">
      <c r="D4150" s="334"/>
    </row>
    <row r="4151" ht="12">
      <c r="D4151" s="334"/>
    </row>
    <row r="4152" ht="12">
      <c r="D4152" s="334"/>
    </row>
    <row r="4153" ht="12">
      <c r="D4153" s="334"/>
    </row>
    <row r="4154" ht="12">
      <c r="D4154" s="334"/>
    </row>
    <row r="4155" ht="12">
      <c r="D4155" s="334"/>
    </row>
    <row r="4156" ht="12">
      <c r="D4156" s="334"/>
    </row>
    <row r="4157" ht="12">
      <c r="D4157" s="334"/>
    </row>
    <row r="4158" ht="12">
      <c r="D4158" s="334"/>
    </row>
    <row r="4159" ht="12">
      <c r="D4159" s="334"/>
    </row>
    <row r="4160" ht="12">
      <c r="D4160" s="334"/>
    </row>
    <row r="4161" ht="12">
      <c r="D4161" s="334"/>
    </row>
    <row r="4162" ht="12">
      <c r="D4162" s="334"/>
    </row>
    <row r="4163" ht="12">
      <c r="D4163" s="334"/>
    </row>
    <row r="4164" ht="12">
      <c r="D4164" s="334"/>
    </row>
    <row r="4165" ht="12">
      <c r="D4165" s="334"/>
    </row>
    <row r="4166" ht="12">
      <c r="D4166" s="334"/>
    </row>
    <row r="4167" ht="12">
      <c r="D4167" s="334"/>
    </row>
    <row r="4168" ht="12">
      <c r="D4168" s="334"/>
    </row>
    <row r="4169" ht="12">
      <c r="D4169" s="334"/>
    </row>
    <row r="4170" ht="12">
      <c r="D4170" s="334"/>
    </row>
    <row r="4171" ht="12">
      <c r="D4171" s="334"/>
    </row>
    <row r="4172" ht="12">
      <c r="D4172" s="334"/>
    </row>
    <row r="4173" ht="12">
      <c r="D4173" s="334"/>
    </row>
    <row r="4174" ht="12">
      <c r="D4174" s="334"/>
    </row>
    <row r="4175" ht="12">
      <c r="D4175" s="334"/>
    </row>
    <row r="4176" ht="12">
      <c r="D4176" s="334"/>
    </row>
    <row r="4177" ht="12">
      <c r="D4177" s="334"/>
    </row>
    <row r="4178" ht="12">
      <c r="D4178" s="334"/>
    </row>
    <row r="4179" ht="12">
      <c r="D4179" s="334"/>
    </row>
    <row r="4180" ht="12">
      <c r="D4180" s="334"/>
    </row>
    <row r="4181" ht="12">
      <c r="D4181" s="334"/>
    </row>
    <row r="4182" ht="12">
      <c r="D4182" s="334"/>
    </row>
    <row r="4183" ht="12">
      <c r="D4183" s="334"/>
    </row>
    <row r="4184" ht="12">
      <c r="D4184" s="334"/>
    </row>
    <row r="4185" ht="12">
      <c r="D4185" s="334"/>
    </row>
    <row r="4186" ht="12">
      <c r="D4186" s="334"/>
    </row>
    <row r="4187" ht="12">
      <c r="D4187" s="334"/>
    </row>
    <row r="4188" ht="12">
      <c r="D4188" s="334"/>
    </row>
    <row r="4189" ht="12">
      <c r="D4189" s="334"/>
    </row>
    <row r="4190" ht="12">
      <c r="D4190" s="334"/>
    </row>
    <row r="4191" ht="12">
      <c r="D4191" s="334"/>
    </row>
    <row r="4192" ht="12">
      <c r="D4192" s="334"/>
    </row>
    <row r="4193" ht="12">
      <c r="D4193" s="334"/>
    </row>
    <row r="4194" ht="12">
      <c r="D4194" s="334"/>
    </row>
    <row r="4195" ht="12">
      <c r="D4195" s="334"/>
    </row>
    <row r="4196" ht="12">
      <c r="D4196" s="334"/>
    </row>
    <row r="4197" ht="12">
      <c r="D4197" s="334"/>
    </row>
    <row r="4198" ht="12">
      <c r="D4198" s="334"/>
    </row>
    <row r="4199" ht="12">
      <c r="D4199" s="334"/>
    </row>
    <row r="4200" ht="12">
      <c r="D4200" s="334"/>
    </row>
    <row r="4201" ht="12">
      <c r="D4201" s="334"/>
    </row>
    <row r="4202" ht="12">
      <c r="D4202" s="334"/>
    </row>
    <row r="4203" ht="12">
      <c r="D4203" s="334"/>
    </row>
    <row r="4204" ht="12">
      <c r="D4204" s="334"/>
    </row>
    <row r="4205" ht="12">
      <c r="D4205" s="334"/>
    </row>
    <row r="4206" ht="12">
      <c r="D4206" s="334"/>
    </row>
    <row r="4207" ht="12">
      <c r="D4207" s="334"/>
    </row>
    <row r="4208" ht="12">
      <c r="D4208" s="334"/>
    </row>
    <row r="4209" ht="12">
      <c r="D4209" s="334"/>
    </row>
    <row r="4210" ht="12">
      <c r="D4210" s="334"/>
    </row>
    <row r="4211" ht="12">
      <c r="D4211" s="334"/>
    </row>
    <row r="4212" ht="12">
      <c r="D4212" s="334"/>
    </row>
    <row r="4213" ht="12">
      <c r="D4213" s="334"/>
    </row>
    <row r="4214" ht="12">
      <c r="D4214" s="334"/>
    </row>
    <row r="4215" ht="12">
      <c r="D4215" s="334"/>
    </row>
    <row r="4216" ht="12">
      <c r="D4216" s="334"/>
    </row>
    <row r="4217" ht="12">
      <c r="D4217" s="334"/>
    </row>
    <row r="4218" ht="12">
      <c r="D4218" s="334"/>
    </row>
    <row r="4219" ht="12">
      <c r="D4219" s="334"/>
    </row>
    <row r="4220" ht="12">
      <c r="D4220" s="334"/>
    </row>
    <row r="4221" ht="12">
      <c r="D4221" s="334"/>
    </row>
    <row r="4222" ht="12">
      <c r="D4222" s="334"/>
    </row>
    <row r="4223" ht="12">
      <c r="D4223" s="334"/>
    </row>
    <row r="4224" ht="12">
      <c r="D4224" s="334"/>
    </row>
    <row r="4225" ht="12">
      <c r="D4225" s="334"/>
    </row>
    <row r="4226" ht="12">
      <c r="D4226" s="334"/>
    </row>
    <row r="4227" ht="12">
      <c r="D4227" s="334"/>
    </row>
    <row r="4228" ht="12">
      <c r="D4228" s="334"/>
    </row>
    <row r="4229" ht="12">
      <c r="D4229" s="334"/>
    </row>
    <row r="4230" ht="12">
      <c r="D4230" s="334"/>
    </row>
    <row r="4231" ht="12">
      <c r="D4231" s="334"/>
    </row>
    <row r="4232" ht="12">
      <c r="D4232" s="334"/>
    </row>
    <row r="4233" ht="12">
      <c r="D4233" s="334"/>
    </row>
    <row r="4234" ht="12">
      <c r="D4234" s="334"/>
    </row>
    <row r="4235" ht="12">
      <c r="D4235" s="334"/>
    </row>
    <row r="4236" ht="12">
      <c r="D4236" s="334"/>
    </row>
    <row r="4237" ht="12">
      <c r="D4237" s="334"/>
    </row>
    <row r="4238" ht="12">
      <c r="D4238" s="334"/>
    </row>
    <row r="4239" ht="12">
      <c r="D4239" s="334"/>
    </row>
    <row r="4240" ht="12">
      <c r="D4240" s="334"/>
    </row>
    <row r="4241" ht="12">
      <c r="D4241" s="334"/>
    </row>
    <row r="4242" ht="12">
      <c r="D4242" s="334"/>
    </row>
    <row r="4243" ht="12">
      <c r="D4243" s="334"/>
    </row>
    <row r="4244" ht="12">
      <c r="D4244" s="334"/>
    </row>
    <row r="4245" ht="12">
      <c r="D4245" s="334"/>
    </row>
    <row r="4246" ht="12">
      <c r="D4246" s="334"/>
    </row>
    <row r="4247" ht="12">
      <c r="D4247" s="334"/>
    </row>
    <row r="4248" ht="12">
      <c r="D4248" s="334"/>
    </row>
    <row r="4249" ht="12">
      <c r="D4249" s="334"/>
    </row>
    <row r="4250" ht="12">
      <c r="D4250" s="334"/>
    </row>
    <row r="4251" ht="12">
      <c r="D4251" s="334"/>
    </row>
    <row r="4252" ht="12">
      <c r="D4252" s="334"/>
    </row>
    <row r="4253" ht="12">
      <c r="D4253" s="334"/>
    </row>
    <row r="4254" ht="12">
      <c r="D4254" s="334"/>
    </row>
    <row r="4255" ht="12">
      <c r="D4255" s="334"/>
    </row>
    <row r="4256" ht="12">
      <c r="D4256" s="334"/>
    </row>
    <row r="4257" ht="12">
      <c r="D4257" s="334"/>
    </row>
    <row r="4258" ht="12">
      <c r="D4258" s="334"/>
    </row>
    <row r="4259" ht="12">
      <c r="D4259" s="334"/>
    </row>
    <row r="4260" ht="12">
      <c r="D4260" s="334"/>
    </row>
    <row r="4261" ht="12">
      <c r="D4261" s="334"/>
    </row>
    <row r="4262" ht="12">
      <c r="D4262" s="334"/>
    </row>
    <row r="4263" ht="12">
      <c r="D4263" s="334"/>
    </row>
    <row r="4264" ht="12">
      <c r="D4264" s="334"/>
    </row>
    <row r="4265" ht="12">
      <c r="D4265" s="334"/>
    </row>
    <row r="4266" ht="12">
      <c r="D4266" s="334"/>
    </row>
    <row r="4267" ht="12">
      <c r="D4267" s="334"/>
    </row>
    <row r="4268" ht="12">
      <c r="D4268" s="334"/>
    </row>
    <row r="4269" ht="12">
      <c r="D4269" s="334"/>
    </row>
    <row r="4270" ht="12">
      <c r="D4270" s="334"/>
    </row>
    <row r="4271" ht="12">
      <c r="D4271" s="334"/>
    </row>
    <row r="4272" ht="12">
      <c r="D4272" s="334"/>
    </row>
    <row r="4273" ht="12">
      <c r="D4273" s="334"/>
    </row>
    <row r="4274" ht="12">
      <c r="D4274" s="334"/>
    </row>
    <row r="4275" ht="12">
      <c r="D4275" s="334"/>
    </row>
    <row r="4276" ht="12">
      <c r="D4276" s="334"/>
    </row>
    <row r="4277" ht="12">
      <c r="D4277" s="334"/>
    </row>
    <row r="4278" ht="12">
      <c r="D4278" s="334"/>
    </row>
    <row r="4279" ht="12">
      <c r="D4279" s="334"/>
    </row>
    <row r="4280" ht="12">
      <c r="D4280" s="334"/>
    </row>
    <row r="4281" ht="12">
      <c r="D4281" s="334"/>
    </row>
    <row r="4282" ht="12">
      <c r="D4282" s="334"/>
    </row>
    <row r="4283" ht="12">
      <c r="D4283" s="334"/>
    </row>
    <row r="4284" ht="12">
      <c r="D4284" s="334"/>
    </row>
    <row r="4285" ht="12">
      <c r="D4285" s="334"/>
    </row>
    <row r="4286" ht="12">
      <c r="D4286" s="334"/>
    </row>
    <row r="4287" ht="12">
      <c r="D4287" s="334"/>
    </row>
    <row r="4288" ht="12">
      <c r="D4288" s="334"/>
    </row>
    <row r="4289" ht="12">
      <c r="D4289" s="334"/>
    </row>
    <row r="4290" ht="12">
      <c r="D4290" s="334"/>
    </row>
    <row r="4291" ht="12">
      <c r="D4291" s="334"/>
    </row>
    <row r="4292" ht="12">
      <c r="D4292" s="334"/>
    </row>
    <row r="4293" ht="12">
      <c r="D4293" s="334"/>
    </row>
    <row r="4294" ht="12">
      <c r="D4294" s="334"/>
    </row>
    <row r="4295" ht="12">
      <c r="D4295" s="334"/>
    </row>
    <row r="4296" ht="12">
      <c r="D4296" s="334"/>
    </row>
    <row r="4297" ht="12">
      <c r="D4297" s="334"/>
    </row>
    <row r="4298" ht="12">
      <c r="D4298" s="334"/>
    </row>
    <row r="4299" ht="12">
      <c r="D4299" s="334"/>
    </row>
    <row r="4300" ht="12">
      <c r="D4300" s="334"/>
    </row>
    <row r="4301" ht="12">
      <c r="D4301" s="334"/>
    </row>
    <row r="4302" ht="12">
      <c r="D4302" s="334"/>
    </row>
    <row r="4303" ht="12">
      <c r="D4303" s="334"/>
    </row>
    <row r="4304" ht="12">
      <c r="D4304" s="334"/>
    </row>
    <row r="4305" ht="12">
      <c r="D4305" s="334"/>
    </row>
    <row r="4306" ht="12">
      <c r="D4306" s="334"/>
    </row>
    <row r="4307" ht="12">
      <c r="D4307" s="334"/>
    </row>
    <row r="4308" ht="12">
      <c r="D4308" s="334"/>
    </row>
    <row r="4309" ht="12">
      <c r="D4309" s="334"/>
    </row>
    <row r="4310" ht="12">
      <c r="D4310" s="334"/>
    </row>
    <row r="4311" ht="12">
      <c r="D4311" s="334"/>
    </row>
    <row r="4312" ht="12">
      <c r="D4312" s="334"/>
    </row>
    <row r="4313" ht="12">
      <c r="D4313" s="334"/>
    </row>
    <row r="4314" ht="12">
      <c r="D4314" s="334"/>
    </row>
    <row r="4315" ht="12">
      <c r="D4315" s="334"/>
    </row>
    <row r="4316" ht="12">
      <c r="D4316" s="334"/>
    </row>
    <row r="4317" ht="12">
      <c r="D4317" s="334"/>
    </row>
    <row r="4318" ht="12">
      <c r="D4318" s="334"/>
    </row>
    <row r="4319" ht="12">
      <c r="D4319" s="334"/>
    </row>
    <row r="4320" ht="12">
      <c r="D4320" s="334"/>
    </row>
    <row r="4321" ht="12">
      <c r="D4321" s="334"/>
    </row>
    <row r="4322" ht="12">
      <c r="D4322" s="334"/>
    </row>
    <row r="4323" ht="12">
      <c r="D4323" s="334"/>
    </row>
    <row r="4324" ht="12">
      <c r="D4324" s="334"/>
    </row>
    <row r="4325" ht="12">
      <c r="D4325" s="334"/>
    </row>
    <row r="4326" ht="12">
      <c r="D4326" s="334"/>
    </row>
    <row r="4327" ht="12">
      <c r="D4327" s="334"/>
    </row>
    <row r="4328" ht="12">
      <c r="D4328" s="334"/>
    </row>
    <row r="4329" ht="12">
      <c r="D4329" s="334"/>
    </row>
    <row r="4330" ht="12">
      <c r="D4330" s="334"/>
    </row>
    <row r="4331" ht="12">
      <c r="D4331" s="334"/>
    </row>
    <row r="4332" ht="12">
      <c r="D4332" s="334"/>
    </row>
    <row r="4333" ht="12">
      <c r="D4333" s="334"/>
    </row>
    <row r="4334" ht="12">
      <c r="D4334" s="334"/>
    </row>
    <row r="4335" ht="12">
      <c r="D4335" s="334"/>
    </row>
    <row r="4336" ht="12">
      <c r="D4336" s="334"/>
    </row>
    <row r="4337" ht="12">
      <c r="D4337" s="334"/>
    </row>
    <row r="4338" ht="12">
      <c r="D4338" s="334"/>
    </row>
    <row r="4339" ht="12">
      <c r="D4339" s="334"/>
    </row>
    <row r="4340" ht="12">
      <c r="D4340" s="334"/>
    </row>
    <row r="4341" ht="12">
      <c r="D4341" s="334"/>
    </row>
    <row r="4342" ht="12">
      <c r="D4342" s="334"/>
    </row>
    <row r="4343" ht="12">
      <c r="D4343" s="334"/>
    </row>
    <row r="4344" ht="12">
      <c r="D4344" s="334"/>
    </row>
    <row r="4345" ht="12">
      <c r="D4345" s="334"/>
    </row>
    <row r="4346" ht="12">
      <c r="D4346" s="334"/>
    </row>
    <row r="4347" ht="12">
      <c r="D4347" s="334"/>
    </row>
    <row r="4348" ht="12">
      <c r="D4348" s="334"/>
    </row>
    <row r="4349" ht="12">
      <c r="D4349" s="334"/>
    </row>
    <row r="4350" ht="12">
      <c r="D4350" s="334"/>
    </row>
    <row r="4351" ht="12">
      <c r="D4351" s="334"/>
    </row>
    <row r="4352" ht="12">
      <c r="D4352" s="334"/>
    </row>
    <row r="4353" ht="12">
      <c r="D4353" s="334"/>
    </row>
    <row r="4354" ht="12">
      <c r="D4354" s="334"/>
    </row>
    <row r="4355" ht="12">
      <c r="D4355" s="334"/>
    </row>
    <row r="4356" ht="12">
      <c r="D4356" s="334"/>
    </row>
    <row r="4357" ht="12">
      <c r="D4357" s="334"/>
    </row>
    <row r="4358" ht="12">
      <c r="D4358" s="334"/>
    </row>
    <row r="4359" ht="12">
      <c r="D4359" s="334"/>
    </row>
    <row r="4360" ht="12">
      <c r="D4360" s="334"/>
    </row>
    <row r="4361" ht="12">
      <c r="D4361" s="334"/>
    </row>
    <row r="4362" ht="12">
      <c r="D4362" s="334"/>
    </row>
    <row r="4363" ht="12">
      <c r="D4363" s="334"/>
    </row>
    <row r="4364" ht="12">
      <c r="D4364" s="334"/>
    </row>
    <row r="4365" ht="12">
      <c r="D4365" s="334"/>
    </row>
    <row r="4366" ht="12">
      <c r="D4366" s="334"/>
    </row>
    <row r="4367" ht="12">
      <c r="D4367" s="334"/>
    </row>
    <row r="4368" ht="12">
      <c r="D4368" s="334"/>
    </row>
    <row r="4369" ht="12">
      <c r="D4369" s="334"/>
    </row>
    <row r="4370" ht="12">
      <c r="D4370" s="334"/>
    </row>
    <row r="4371" ht="12">
      <c r="D4371" s="334"/>
    </row>
    <row r="4372" ht="12">
      <c r="D4372" s="334"/>
    </row>
    <row r="4373" ht="12">
      <c r="D4373" s="334"/>
    </row>
    <row r="4374" ht="12">
      <c r="D4374" s="334"/>
    </row>
    <row r="4375" ht="12">
      <c r="D4375" s="334"/>
    </row>
    <row r="4376" ht="12">
      <c r="D4376" s="334"/>
    </row>
    <row r="4377" ht="12">
      <c r="D4377" s="334"/>
    </row>
    <row r="4378" ht="12">
      <c r="D4378" s="334"/>
    </row>
    <row r="4379" ht="12">
      <c r="D4379" s="334"/>
    </row>
    <row r="4380" ht="12">
      <c r="D4380" s="334"/>
    </row>
    <row r="4381" ht="12">
      <c r="D4381" s="334"/>
    </row>
    <row r="4382" ht="12">
      <c r="D4382" s="334"/>
    </row>
    <row r="4383" ht="12">
      <c r="D4383" s="334"/>
    </row>
    <row r="4384" ht="12">
      <c r="D4384" s="334"/>
    </row>
    <row r="4385" ht="12">
      <c r="D4385" s="334"/>
    </row>
    <row r="4386" ht="12">
      <c r="D4386" s="334"/>
    </row>
    <row r="4387" ht="12">
      <c r="D4387" s="334"/>
    </row>
    <row r="4388" ht="12">
      <c r="D4388" s="334"/>
    </row>
    <row r="4389" ht="12">
      <c r="D4389" s="334"/>
    </row>
    <row r="4390" ht="12">
      <c r="D4390" s="334"/>
    </row>
    <row r="4391" ht="12">
      <c r="D4391" s="334"/>
    </row>
    <row r="4392" ht="12">
      <c r="D4392" s="334"/>
    </row>
    <row r="4393" ht="12">
      <c r="D4393" s="334"/>
    </row>
    <row r="4394" ht="12">
      <c r="D4394" s="334"/>
    </row>
    <row r="4395" ht="12">
      <c r="D4395" s="334"/>
    </row>
    <row r="4396" ht="12">
      <c r="D4396" s="334"/>
    </row>
    <row r="4397" ht="12">
      <c r="D4397" s="334"/>
    </row>
    <row r="4398" ht="12">
      <c r="D4398" s="334"/>
    </row>
    <row r="4399" ht="12">
      <c r="D4399" s="334"/>
    </row>
    <row r="4400" ht="12">
      <c r="D4400" s="334"/>
    </row>
    <row r="4401" ht="12">
      <c r="D4401" s="334"/>
    </row>
    <row r="4402" ht="12">
      <c r="D4402" s="334"/>
    </row>
    <row r="4403" ht="12">
      <c r="D4403" s="334"/>
    </row>
    <row r="4404" ht="12">
      <c r="D4404" s="334"/>
    </row>
    <row r="4405" ht="12">
      <c r="D4405" s="334"/>
    </row>
    <row r="4406" ht="12">
      <c r="D4406" s="334"/>
    </row>
    <row r="4407" ht="12">
      <c r="D4407" s="334"/>
    </row>
    <row r="4408" ht="12">
      <c r="D4408" s="334"/>
    </row>
    <row r="4409" ht="12">
      <c r="D4409" s="334"/>
    </row>
    <row r="4410" ht="12">
      <c r="D4410" s="334"/>
    </row>
    <row r="4411" ht="12">
      <c r="D4411" s="334"/>
    </row>
    <row r="4412" ht="12">
      <c r="D4412" s="334"/>
    </row>
    <row r="4413" ht="12">
      <c r="D4413" s="334"/>
    </row>
    <row r="4414" ht="12">
      <c r="D4414" s="334"/>
    </row>
    <row r="4415" ht="12">
      <c r="D4415" s="334"/>
    </row>
    <row r="4416" ht="12">
      <c r="D4416" s="334"/>
    </row>
    <row r="4417" ht="12">
      <c r="D4417" s="334"/>
    </row>
    <row r="4418" ht="12">
      <c r="D4418" s="334"/>
    </row>
    <row r="4419" ht="12">
      <c r="D4419" s="334"/>
    </row>
    <row r="4420" ht="12">
      <c r="D4420" s="334"/>
    </row>
    <row r="4421" ht="12">
      <c r="D4421" s="334"/>
    </row>
    <row r="4422" ht="12">
      <c r="D4422" s="334"/>
    </row>
    <row r="4423" ht="12">
      <c r="D4423" s="334"/>
    </row>
    <row r="4424" ht="12">
      <c r="D4424" s="334"/>
    </row>
    <row r="4425" ht="12">
      <c r="D4425" s="334"/>
    </row>
    <row r="4426" ht="12">
      <c r="D4426" s="334"/>
    </row>
    <row r="4427" ht="12">
      <c r="D4427" s="334"/>
    </row>
    <row r="4428" ht="12">
      <c r="D4428" s="334"/>
    </row>
    <row r="4429" ht="12">
      <c r="D4429" s="334"/>
    </row>
    <row r="4430" ht="12">
      <c r="D4430" s="334"/>
    </row>
    <row r="4431" ht="12">
      <c r="D4431" s="334"/>
    </row>
    <row r="4432" ht="12">
      <c r="D4432" s="334"/>
    </row>
    <row r="4433" ht="12">
      <c r="D4433" s="334"/>
    </row>
    <row r="4434" ht="12">
      <c r="D4434" s="334"/>
    </row>
    <row r="4435" ht="12">
      <c r="D4435" s="334"/>
    </row>
    <row r="4436" ht="12">
      <c r="D4436" s="334"/>
    </row>
    <row r="4437" ht="12">
      <c r="D4437" s="334"/>
    </row>
    <row r="4438" ht="12">
      <c r="D4438" s="334"/>
    </row>
    <row r="4439" ht="12">
      <c r="D4439" s="334"/>
    </row>
    <row r="4440" ht="12">
      <c r="D4440" s="334"/>
    </row>
    <row r="4441" ht="12">
      <c r="D4441" s="334"/>
    </row>
    <row r="4442" ht="12">
      <c r="D4442" s="334"/>
    </row>
    <row r="4443" ht="12">
      <c r="D4443" s="334"/>
    </row>
    <row r="4444" ht="12">
      <c r="D4444" s="334"/>
    </row>
    <row r="4445" ht="12">
      <c r="D4445" s="334"/>
    </row>
    <row r="4446" ht="12">
      <c r="D4446" s="334"/>
    </row>
    <row r="4447" ht="12">
      <c r="D4447" s="334"/>
    </row>
    <row r="4448" ht="12">
      <c r="D4448" s="334"/>
    </row>
    <row r="4449" ht="12">
      <c r="D4449" s="334"/>
    </row>
    <row r="4450" ht="12">
      <c r="D4450" s="334"/>
    </row>
    <row r="4451" ht="12">
      <c r="D4451" s="334"/>
    </row>
    <row r="4452" ht="12">
      <c r="D4452" s="334"/>
    </row>
    <row r="4453" ht="12">
      <c r="D4453" s="334"/>
    </row>
    <row r="4454" ht="12">
      <c r="D4454" s="334"/>
    </row>
    <row r="4455" ht="12">
      <c r="D4455" s="334"/>
    </row>
    <row r="4456" ht="12">
      <c r="D4456" s="334"/>
    </row>
    <row r="4457" ht="12">
      <c r="D4457" s="334"/>
    </row>
    <row r="4458" ht="12">
      <c r="D4458" s="334"/>
    </row>
    <row r="4459" ht="12">
      <c r="D4459" s="334"/>
    </row>
    <row r="4460" ht="12">
      <c r="D4460" s="334"/>
    </row>
    <row r="4461" ht="12">
      <c r="D4461" s="334"/>
    </row>
    <row r="4462" ht="12">
      <c r="D4462" s="334"/>
    </row>
    <row r="4463" ht="12">
      <c r="D4463" s="334"/>
    </row>
    <row r="4464" ht="12">
      <c r="D4464" s="334"/>
    </row>
    <row r="4465" ht="12">
      <c r="D4465" s="334"/>
    </row>
    <row r="4466" ht="12">
      <c r="D4466" s="334"/>
    </row>
    <row r="4467" ht="12">
      <c r="D4467" s="334"/>
    </row>
    <row r="4468" ht="12">
      <c r="D4468" s="334"/>
    </row>
    <row r="4469" ht="12">
      <c r="D4469" s="334"/>
    </row>
    <row r="4470" ht="12">
      <c r="D4470" s="334"/>
    </row>
    <row r="4471" ht="12">
      <c r="D4471" s="334"/>
    </row>
    <row r="4472" ht="12">
      <c r="D4472" s="334"/>
    </row>
    <row r="4473" ht="12">
      <c r="D4473" s="334"/>
    </row>
    <row r="4474" ht="12">
      <c r="D4474" s="334"/>
    </row>
    <row r="4475" ht="12">
      <c r="D4475" s="334"/>
    </row>
    <row r="4476" ht="12">
      <c r="D4476" s="334"/>
    </row>
    <row r="4477" ht="12">
      <c r="D4477" s="334"/>
    </row>
    <row r="4478" ht="12">
      <c r="D4478" s="334"/>
    </row>
    <row r="4479" ht="12">
      <c r="D4479" s="334"/>
    </row>
    <row r="4480" ht="12">
      <c r="D4480" s="334"/>
    </row>
    <row r="4481" ht="12">
      <c r="D4481" s="334"/>
    </row>
    <row r="4482" ht="12">
      <c r="D4482" s="334"/>
    </row>
    <row r="4483" ht="12">
      <c r="D4483" s="334"/>
    </row>
    <row r="4484" ht="12">
      <c r="D4484" s="334"/>
    </row>
    <row r="4485" ht="12">
      <c r="D4485" s="334"/>
    </row>
    <row r="4486" ht="12">
      <c r="D4486" s="334"/>
    </row>
    <row r="4487" ht="12">
      <c r="D4487" s="334"/>
    </row>
    <row r="4488" ht="12">
      <c r="D4488" s="334"/>
    </row>
    <row r="4489" ht="12">
      <c r="D4489" s="334"/>
    </row>
    <row r="4490" ht="12">
      <c r="D4490" s="334"/>
    </row>
    <row r="4491" ht="12">
      <c r="D4491" s="334"/>
    </row>
    <row r="4492" ht="12">
      <c r="D4492" s="334"/>
    </row>
    <row r="4493" ht="12">
      <c r="D4493" s="334"/>
    </row>
    <row r="4494" ht="12">
      <c r="D4494" s="334"/>
    </row>
    <row r="4495" ht="12">
      <c r="D4495" s="334"/>
    </row>
    <row r="4496" ht="12">
      <c r="D4496" s="334"/>
    </row>
    <row r="4497" ht="12">
      <c r="D4497" s="334"/>
    </row>
    <row r="4498" ht="12">
      <c r="D4498" s="334"/>
    </row>
    <row r="4499" ht="12">
      <c r="D4499" s="334"/>
    </row>
    <row r="4500" ht="12">
      <c r="D4500" s="334"/>
    </row>
    <row r="4501" ht="12">
      <c r="D4501" s="334"/>
    </row>
    <row r="4502" ht="12">
      <c r="D4502" s="334"/>
    </row>
    <row r="4503" ht="12">
      <c r="D4503" s="334"/>
    </row>
    <row r="4504" ht="12">
      <c r="D4504" s="334"/>
    </row>
    <row r="4505" ht="12">
      <c r="D4505" s="334"/>
    </row>
    <row r="4506" ht="12">
      <c r="D4506" s="334"/>
    </row>
    <row r="4507" ht="12">
      <c r="D4507" s="334"/>
    </row>
    <row r="4508" ht="12">
      <c r="D4508" s="334"/>
    </row>
    <row r="4509" ht="12">
      <c r="D4509" s="334"/>
    </row>
    <row r="4510" ht="12">
      <c r="D4510" s="334"/>
    </row>
    <row r="4511" ht="12">
      <c r="D4511" s="334"/>
    </row>
    <row r="4512" ht="12">
      <c r="D4512" s="334"/>
    </row>
    <row r="4513" ht="12">
      <c r="D4513" s="334"/>
    </row>
    <row r="4514" ht="12">
      <c r="D4514" s="334"/>
    </row>
    <row r="4515" ht="12">
      <c r="D4515" s="334"/>
    </row>
    <row r="4516" ht="12">
      <c r="D4516" s="334"/>
    </row>
    <row r="4517" ht="12">
      <c r="D4517" s="334"/>
    </row>
    <row r="4518" ht="12">
      <c r="D4518" s="334"/>
    </row>
    <row r="4519" ht="12">
      <c r="D4519" s="334"/>
    </row>
    <row r="4520" ht="12">
      <c r="D4520" s="334"/>
    </row>
    <row r="4521" ht="12">
      <c r="D4521" s="334"/>
    </row>
    <row r="4522" ht="12">
      <c r="D4522" s="334"/>
    </row>
    <row r="4523" ht="12">
      <c r="D4523" s="334"/>
    </row>
    <row r="4524" ht="12">
      <c r="D4524" s="334"/>
    </row>
    <row r="4525" ht="12">
      <c r="D4525" s="334"/>
    </row>
    <row r="4526" ht="12">
      <c r="D4526" s="334"/>
    </row>
    <row r="4527" ht="12">
      <c r="D4527" s="334"/>
    </row>
    <row r="4528" ht="12">
      <c r="D4528" s="334"/>
    </row>
    <row r="4529" ht="12">
      <c r="D4529" s="334"/>
    </row>
    <row r="4530" ht="12">
      <c r="D4530" s="334"/>
    </row>
    <row r="4531" ht="12">
      <c r="D4531" s="334"/>
    </row>
    <row r="4532" ht="12">
      <c r="D4532" s="334"/>
    </row>
    <row r="4533" ht="12">
      <c r="D4533" s="334"/>
    </row>
    <row r="4534" ht="12">
      <c r="D4534" s="334"/>
    </row>
    <row r="4535" ht="12">
      <c r="D4535" s="334"/>
    </row>
    <row r="4536" ht="12">
      <c r="D4536" s="334"/>
    </row>
    <row r="4537" ht="12">
      <c r="D4537" s="334"/>
    </row>
    <row r="4538" ht="12">
      <c r="D4538" s="334"/>
    </row>
    <row r="4539" ht="12">
      <c r="D4539" s="334"/>
    </row>
    <row r="4540" ht="12">
      <c r="D4540" s="334"/>
    </row>
    <row r="4541" ht="12">
      <c r="D4541" s="334"/>
    </row>
    <row r="4542" ht="12">
      <c r="D4542" s="334"/>
    </row>
    <row r="4543" ht="12">
      <c r="D4543" s="334"/>
    </row>
    <row r="4544" ht="12">
      <c r="D4544" s="334"/>
    </row>
    <row r="4545" ht="12">
      <c r="D4545" s="334"/>
    </row>
    <row r="4546" ht="12">
      <c r="D4546" s="334"/>
    </row>
    <row r="4547" ht="12">
      <c r="D4547" s="334"/>
    </row>
    <row r="4548" ht="12">
      <c r="D4548" s="334"/>
    </row>
    <row r="4549" ht="12">
      <c r="D4549" s="334"/>
    </row>
    <row r="4550" ht="12">
      <c r="D4550" s="334"/>
    </row>
    <row r="4551" ht="12">
      <c r="D4551" s="334"/>
    </row>
    <row r="4552" ht="12">
      <c r="D4552" s="334"/>
    </row>
    <row r="4553" ht="12">
      <c r="D4553" s="334"/>
    </row>
    <row r="4554" ht="12">
      <c r="D4554" s="334"/>
    </row>
    <row r="4555" ht="12">
      <c r="D4555" s="334"/>
    </row>
    <row r="4556" ht="12">
      <c r="D4556" s="334"/>
    </row>
    <row r="4557" ht="12">
      <c r="D4557" s="334"/>
    </row>
    <row r="4558" ht="12">
      <c r="D4558" s="334"/>
    </row>
    <row r="4559" ht="12">
      <c r="D4559" s="334"/>
    </row>
    <row r="4560" ht="12">
      <c r="D4560" s="334"/>
    </row>
    <row r="4561" ht="12">
      <c r="D4561" s="334"/>
    </row>
    <row r="4562" ht="12">
      <c r="D4562" s="334"/>
    </row>
    <row r="4563" ht="12">
      <c r="D4563" s="334"/>
    </row>
    <row r="4564" ht="12">
      <c r="D4564" s="334"/>
    </row>
    <row r="4565" ht="12">
      <c r="D4565" s="334"/>
    </row>
    <row r="4566" ht="12">
      <c r="D4566" s="334"/>
    </row>
    <row r="4567" ht="12">
      <c r="D4567" s="334"/>
    </row>
    <row r="4568" ht="12">
      <c r="D4568" s="334"/>
    </row>
    <row r="4569" ht="12">
      <c r="D4569" s="334"/>
    </row>
    <row r="4570" ht="12">
      <c r="D4570" s="334"/>
    </row>
    <row r="4571" ht="12">
      <c r="D4571" s="334"/>
    </row>
    <row r="4572" ht="12">
      <c r="D4572" s="334"/>
    </row>
    <row r="4573" ht="12">
      <c r="D4573" s="334"/>
    </row>
    <row r="4574" ht="12">
      <c r="D4574" s="334"/>
    </row>
    <row r="4575" ht="12">
      <c r="D4575" s="334"/>
    </row>
    <row r="4576" ht="12">
      <c r="D4576" s="334"/>
    </row>
    <row r="4577" ht="12">
      <c r="D4577" s="334"/>
    </row>
    <row r="4578" ht="12">
      <c r="D4578" s="334"/>
    </row>
    <row r="4579" ht="12">
      <c r="D4579" s="334"/>
    </row>
    <row r="4580" ht="12">
      <c r="D4580" s="334"/>
    </row>
    <row r="4581" ht="12">
      <c r="D4581" s="334"/>
    </row>
    <row r="4582" ht="12">
      <c r="D4582" s="334"/>
    </row>
    <row r="4583" ht="12">
      <c r="D4583" s="334"/>
    </row>
    <row r="4584" ht="12">
      <c r="D4584" s="334"/>
    </row>
    <row r="4585" ht="12">
      <c r="D4585" s="334"/>
    </row>
    <row r="4586" ht="12">
      <c r="D4586" s="334"/>
    </row>
    <row r="4587" ht="12">
      <c r="D4587" s="334"/>
    </row>
    <row r="4588" ht="12">
      <c r="D4588" s="334"/>
    </row>
    <row r="4589" ht="12">
      <c r="D4589" s="334"/>
    </row>
    <row r="4590" ht="12">
      <c r="D4590" s="334"/>
    </row>
    <row r="4591" ht="12">
      <c r="D4591" s="334"/>
    </row>
    <row r="4592" ht="12">
      <c r="D4592" s="334"/>
    </row>
    <row r="4593" ht="12">
      <c r="D4593" s="334"/>
    </row>
    <row r="4594" ht="12">
      <c r="D4594" s="334"/>
    </row>
    <row r="4595" ht="12">
      <c r="D4595" s="334"/>
    </row>
    <row r="4596" ht="12">
      <c r="D4596" s="334"/>
    </row>
    <row r="4597" ht="12">
      <c r="D4597" s="334"/>
    </row>
    <row r="4598" ht="12">
      <c r="D4598" s="334"/>
    </row>
    <row r="4599" ht="12">
      <c r="D4599" s="334"/>
    </row>
    <row r="4600" ht="12">
      <c r="D4600" s="334"/>
    </row>
    <row r="4601" ht="12">
      <c r="D4601" s="334"/>
    </row>
    <row r="4602" ht="12">
      <c r="D4602" s="334"/>
    </row>
    <row r="4603" ht="12">
      <c r="D4603" s="334"/>
    </row>
    <row r="4604" ht="12">
      <c r="D4604" s="334"/>
    </row>
    <row r="4605" ht="12">
      <c r="D4605" s="334"/>
    </row>
    <row r="4606" ht="12">
      <c r="D4606" s="334"/>
    </row>
    <row r="4607" ht="12">
      <c r="D4607" s="334"/>
    </row>
    <row r="4608" ht="12">
      <c r="D4608" s="334"/>
    </row>
    <row r="4609" ht="12">
      <c r="D4609" s="334"/>
    </row>
    <row r="4610" ht="12">
      <c r="D4610" s="334"/>
    </row>
    <row r="4611" ht="12">
      <c r="D4611" s="334"/>
    </row>
    <row r="4612" ht="12">
      <c r="D4612" s="334"/>
    </row>
    <row r="4613" ht="12">
      <c r="D4613" s="334"/>
    </row>
    <row r="4614" ht="12">
      <c r="D4614" s="334"/>
    </row>
    <row r="4615" ht="12">
      <c r="D4615" s="334"/>
    </row>
    <row r="4616" ht="12">
      <c r="D4616" s="334"/>
    </row>
    <row r="4617" ht="12">
      <c r="D4617" s="334"/>
    </row>
    <row r="4618" ht="12">
      <c r="D4618" s="334"/>
    </row>
    <row r="4619" ht="12">
      <c r="D4619" s="334"/>
    </row>
    <row r="4620" ht="12">
      <c r="D4620" s="334"/>
    </row>
    <row r="4621" ht="12">
      <c r="D4621" s="334"/>
    </row>
    <row r="4622" ht="12">
      <c r="D4622" s="334"/>
    </row>
    <row r="4623" ht="12">
      <c r="D4623" s="334"/>
    </row>
    <row r="4624" ht="12">
      <c r="D4624" s="334"/>
    </row>
    <row r="4625" ht="12">
      <c r="D4625" s="334"/>
    </row>
    <row r="4626" ht="12">
      <c r="D4626" s="334"/>
    </row>
    <row r="4627" ht="12">
      <c r="D4627" s="334"/>
    </row>
    <row r="4628" ht="12">
      <c r="D4628" s="334"/>
    </row>
    <row r="4629" ht="12">
      <c r="D4629" s="334"/>
    </row>
    <row r="4630" ht="12">
      <c r="D4630" s="334"/>
    </row>
    <row r="4631" ht="12">
      <c r="D4631" s="334"/>
    </row>
    <row r="4632" ht="12">
      <c r="D4632" s="334"/>
    </row>
    <row r="4633" ht="12">
      <c r="D4633" s="334"/>
    </row>
    <row r="4634" ht="12">
      <c r="D4634" s="334"/>
    </row>
    <row r="4635" ht="12">
      <c r="D4635" s="334"/>
    </row>
    <row r="4636" ht="12">
      <c r="D4636" s="334"/>
    </row>
    <row r="4637" ht="12">
      <c r="D4637" s="334"/>
    </row>
    <row r="4638" ht="12">
      <c r="D4638" s="334"/>
    </row>
    <row r="4639" ht="12">
      <c r="D4639" s="334"/>
    </row>
    <row r="4640" ht="12">
      <c r="D4640" s="334"/>
    </row>
    <row r="4641" ht="12">
      <c r="D4641" s="334"/>
    </row>
    <row r="4642" ht="12">
      <c r="D4642" s="334"/>
    </row>
    <row r="4643" ht="12">
      <c r="D4643" s="334"/>
    </row>
    <row r="4644" ht="12">
      <c r="D4644" s="334"/>
    </row>
    <row r="4645" ht="12">
      <c r="D4645" s="334"/>
    </row>
    <row r="4646" ht="12">
      <c r="D4646" s="334"/>
    </row>
    <row r="4647" ht="12">
      <c r="D4647" s="334"/>
    </row>
    <row r="4648" ht="12">
      <c r="D4648" s="334"/>
    </row>
    <row r="4649" ht="12">
      <c r="D4649" s="334"/>
    </row>
    <row r="4650" ht="12">
      <c r="D4650" s="334"/>
    </row>
    <row r="4651" ht="12">
      <c r="D4651" s="334"/>
    </row>
    <row r="4652" ht="12">
      <c r="D4652" s="334"/>
    </row>
    <row r="4653" ht="12">
      <c r="D4653" s="334"/>
    </row>
    <row r="4654" ht="12">
      <c r="D4654" s="334"/>
    </row>
    <row r="4655" ht="12">
      <c r="D4655" s="334"/>
    </row>
    <row r="4656" ht="12">
      <c r="D4656" s="334"/>
    </row>
    <row r="4657" ht="12">
      <c r="D4657" s="334"/>
    </row>
    <row r="4658" ht="12">
      <c r="D4658" s="334"/>
    </row>
    <row r="4659" ht="12">
      <c r="D4659" s="334"/>
    </row>
    <row r="4660" ht="12">
      <c r="D4660" s="334"/>
    </row>
    <row r="4661" ht="12">
      <c r="D4661" s="334"/>
    </row>
    <row r="4662" ht="12">
      <c r="D4662" s="334"/>
    </row>
    <row r="4663" ht="12">
      <c r="D4663" s="334"/>
    </row>
    <row r="4664" ht="12">
      <c r="D4664" s="334"/>
    </row>
    <row r="4665" ht="12">
      <c r="D4665" s="334"/>
    </row>
    <row r="4666" ht="12">
      <c r="D4666" s="334"/>
    </row>
    <row r="4667" ht="12">
      <c r="D4667" s="334"/>
    </row>
    <row r="4668" ht="12">
      <c r="D4668" s="334"/>
    </row>
    <row r="4669" ht="12">
      <c r="D4669" s="334"/>
    </row>
    <row r="4670" ht="12">
      <c r="D4670" s="334"/>
    </row>
    <row r="4671" ht="12">
      <c r="D4671" s="334"/>
    </row>
    <row r="4672" ht="12">
      <c r="D4672" s="334"/>
    </row>
    <row r="4673" ht="12">
      <c r="D4673" s="334"/>
    </row>
    <row r="4674" ht="12">
      <c r="D4674" s="334"/>
    </row>
    <row r="4675" ht="12">
      <c r="D4675" s="334"/>
    </row>
    <row r="4676" ht="12">
      <c r="D4676" s="334"/>
    </row>
    <row r="4677" ht="12">
      <c r="D4677" s="334"/>
    </row>
    <row r="4678" ht="12">
      <c r="D4678" s="334"/>
    </row>
    <row r="4679" ht="12">
      <c r="D4679" s="334"/>
    </row>
    <row r="4680" ht="12">
      <c r="D4680" s="334"/>
    </row>
    <row r="4681" ht="12">
      <c r="D4681" s="334"/>
    </row>
    <row r="4682" ht="12">
      <c r="D4682" s="334"/>
    </row>
    <row r="4683" ht="12">
      <c r="D4683" s="334"/>
    </row>
    <row r="4684" ht="12">
      <c r="D4684" s="334"/>
    </row>
    <row r="4685" ht="12">
      <c r="D4685" s="334"/>
    </row>
    <row r="4686" ht="12">
      <c r="D4686" s="334"/>
    </row>
    <row r="4687" ht="12">
      <c r="D4687" s="334"/>
    </row>
    <row r="4688" ht="12">
      <c r="D4688" s="334"/>
    </row>
    <row r="4689" ht="12">
      <c r="D4689" s="334"/>
    </row>
    <row r="4690" ht="12">
      <c r="D4690" s="334"/>
    </row>
    <row r="4691" ht="12">
      <c r="D4691" s="334"/>
    </row>
    <row r="4692" ht="12">
      <c r="D4692" s="334"/>
    </row>
    <row r="4693" ht="12">
      <c r="D4693" s="334"/>
    </row>
    <row r="4694" ht="12">
      <c r="D4694" s="334"/>
    </row>
    <row r="4695" ht="12">
      <c r="D4695" s="334"/>
    </row>
    <row r="4696" ht="12">
      <c r="D4696" s="334"/>
    </row>
    <row r="4697" ht="12">
      <c r="D4697" s="334"/>
    </row>
    <row r="4698" ht="12">
      <c r="D4698" s="334"/>
    </row>
    <row r="4699" ht="12">
      <c r="D4699" s="334"/>
    </row>
    <row r="4700" ht="12">
      <c r="D4700" s="334"/>
    </row>
    <row r="4701" ht="12">
      <c r="D4701" s="334"/>
    </row>
    <row r="4702" ht="12">
      <c r="D4702" s="334"/>
    </row>
    <row r="4703" ht="12">
      <c r="D4703" s="334"/>
    </row>
    <row r="4704" ht="12">
      <c r="D4704" s="334"/>
    </row>
    <row r="4705" ht="12">
      <c r="D4705" s="334"/>
    </row>
    <row r="4706" ht="12">
      <c r="D4706" s="334"/>
    </row>
    <row r="4707" ht="12">
      <c r="D4707" s="334"/>
    </row>
    <row r="4708" ht="12">
      <c r="D4708" s="334"/>
    </row>
    <row r="4709" ht="12">
      <c r="D4709" s="334"/>
    </row>
    <row r="4710" ht="12">
      <c r="D4710" s="334"/>
    </row>
    <row r="4711" ht="12">
      <c r="D4711" s="334"/>
    </row>
    <row r="4712" ht="12">
      <c r="D4712" s="334"/>
    </row>
    <row r="4713" ht="12">
      <c r="D4713" s="334"/>
    </row>
    <row r="4714" ht="12">
      <c r="D4714" s="334"/>
    </row>
    <row r="4715" ht="12">
      <c r="D4715" s="334"/>
    </row>
    <row r="4716" ht="12">
      <c r="D4716" s="334"/>
    </row>
    <row r="4717" ht="12">
      <c r="D4717" s="334"/>
    </row>
    <row r="4718" ht="12">
      <c r="D4718" s="334"/>
    </row>
    <row r="4719" ht="12">
      <c r="D4719" s="334"/>
    </row>
    <row r="4720" ht="12">
      <c r="D4720" s="334"/>
    </row>
    <row r="4721" ht="12">
      <c r="D4721" s="334"/>
    </row>
    <row r="4722" ht="12">
      <c r="D4722" s="334"/>
    </row>
    <row r="4723" ht="12">
      <c r="D4723" s="334"/>
    </row>
    <row r="4724" ht="12">
      <c r="D4724" s="334"/>
    </row>
    <row r="4725" ht="12">
      <c r="D4725" s="334"/>
    </row>
    <row r="4726" ht="12">
      <c r="D4726" s="334"/>
    </row>
    <row r="4727" ht="12">
      <c r="D4727" s="334"/>
    </row>
    <row r="4728" ht="12">
      <c r="D4728" s="334"/>
    </row>
    <row r="4729" ht="12">
      <c r="D4729" s="334"/>
    </row>
    <row r="4730" ht="12">
      <c r="D4730" s="334"/>
    </row>
    <row r="4731" ht="12">
      <c r="D4731" s="334"/>
    </row>
    <row r="4732" ht="12">
      <c r="D4732" s="334"/>
    </row>
    <row r="4733" ht="12">
      <c r="D4733" s="334"/>
    </row>
    <row r="4734" ht="12">
      <c r="D4734" s="334"/>
    </row>
    <row r="4735" ht="12">
      <c r="D4735" s="334"/>
    </row>
    <row r="4736" ht="12">
      <c r="D4736" s="334"/>
    </row>
    <row r="4737" ht="12">
      <c r="D4737" s="334"/>
    </row>
    <row r="4738" ht="12">
      <c r="D4738" s="334"/>
    </row>
    <row r="4739" ht="12">
      <c r="D4739" s="334"/>
    </row>
    <row r="4740" ht="12">
      <c r="D4740" s="334"/>
    </row>
    <row r="4741" ht="12">
      <c r="D4741" s="334"/>
    </row>
    <row r="4742" ht="12">
      <c r="D4742" s="334"/>
    </row>
    <row r="4743" ht="12">
      <c r="D4743" s="334"/>
    </row>
    <row r="4744" ht="12">
      <c r="D4744" s="334"/>
    </row>
    <row r="4745" ht="12">
      <c r="D4745" s="334"/>
    </row>
    <row r="4746" ht="12">
      <c r="D4746" s="334"/>
    </row>
    <row r="4747" ht="12">
      <c r="D4747" s="334"/>
    </row>
    <row r="4748" ht="12">
      <c r="D4748" s="334"/>
    </row>
    <row r="4749" ht="12">
      <c r="D4749" s="334"/>
    </row>
    <row r="4750" ht="12">
      <c r="D4750" s="334"/>
    </row>
    <row r="4751" ht="12">
      <c r="D4751" s="334"/>
    </row>
    <row r="4752" ht="12">
      <c r="D4752" s="334"/>
    </row>
    <row r="4753" ht="12">
      <c r="D4753" s="334"/>
    </row>
    <row r="4754" ht="12">
      <c r="D4754" s="334"/>
    </row>
    <row r="4755" ht="12">
      <c r="D4755" s="334"/>
    </row>
    <row r="4756" ht="12">
      <c r="D4756" s="334"/>
    </row>
    <row r="4757" ht="12">
      <c r="D4757" s="334"/>
    </row>
    <row r="4758" ht="12">
      <c r="D4758" s="334"/>
    </row>
    <row r="4759" ht="12">
      <c r="D4759" s="334"/>
    </row>
    <row r="4760" ht="12">
      <c r="D4760" s="334"/>
    </row>
    <row r="4761" ht="12">
      <c r="D4761" s="334"/>
    </row>
    <row r="4762" ht="12">
      <c r="D4762" s="334"/>
    </row>
    <row r="4763" ht="12">
      <c r="D4763" s="334"/>
    </row>
    <row r="4764" ht="12">
      <c r="D4764" s="334"/>
    </row>
    <row r="4765" ht="12">
      <c r="D4765" s="334"/>
    </row>
    <row r="4766" ht="12">
      <c r="D4766" s="334"/>
    </row>
    <row r="4767" ht="12">
      <c r="D4767" s="334"/>
    </row>
    <row r="4768" ht="12">
      <c r="D4768" s="334"/>
    </row>
    <row r="4769" ht="12">
      <c r="D4769" s="334"/>
    </row>
    <row r="4770" ht="12">
      <c r="D4770" s="334"/>
    </row>
    <row r="4771" ht="12">
      <c r="D4771" s="334"/>
    </row>
    <row r="4772" ht="12">
      <c r="D4772" s="334"/>
    </row>
    <row r="4773" ht="12">
      <c r="D4773" s="334"/>
    </row>
    <row r="4774" ht="12">
      <c r="D4774" s="334"/>
    </row>
    <row r="4775" ht="12">
      <c r="D4775" s="334"/>
    </row>
    <row r="4776" ht="12">
      <c r="D4776" s="334"/>
    </row>
    <row r="4777" ht="12">
      <c r="D4777" s="334"/>
    </row>
    <row r="4778" ht="12">
      <c r="D4778" s="334"/>
    </row>
    <row r="4779" ht="12">
      <c r="D4779" s="334"/>
    </row>
    <row r="4780" ht="12">
      <c r="D4780" s="334"/>
    </row>
    <row r="4781" ht="12">
      <c r="D4781" s="334"/>
    </row>
    <row r="4782" ht="12">
      <c r="D4782" s="334"/>
    </row>
    <row r="4783" ht="12">
      <c r="D4783" s="334"/>
    </row>
    <row r="4784" ht="12">
      <c r="D4784" s="334"/>
    </row>
    <row r="4785" ht="12">
      <c r="D4785" s="334"/>
    </row>
    <row r="4786" ht="12">
      <c r="D4786" s="334"/>
    </row>
    <row r="4787" ht="12">
      <c r="D4787" s="334"/>
    </row>
    <row r="4788" ht="12">
      <c r="D4788" s="334"/>
    </row>
    <row r="4789" ht="12">
      <c r="D4789" s="334"/>
    </row>
    <row r="4790" ht="12">
      <c r="D4790" s="334"/>
    </row>
    <row r="4791" ht="12">
      <c r="D4791" s="334"/>
    </row>
    <row r="4792" ht="12">
      <c r="D4792" s="334"/>
    </row>
    <row r="4793" ht="12">
      <c r="D4793" s="334"/>
    </row>
    <row r="4794" ht="12">
      <c r="D4794" s="334"/>
    </row>
    <row r="4795" ht="12">
      <c r="D4795" s="334"/>
    </row>
    <row r="4796" ht="12">
      <c r="D4796" s="334"/>
    </row>
    <row r="4797" ht="12">
      <c r="D4797" s="334"/>
    </row>
    <row r="4798" ht="12">
      <c r="D4798" s="334"/>
    </row>
    <row r="4799" ht="12">
      <c r="D4799" s="334"/>
    </row>
    <row r="4800" ht="12">
      <c r="D4800" s="334"/>
    </row>
    <row r="4801" ht="12">
      <c r="D4801" s="334"/>
    </row>
    <row r="4802" ht="12">
      <c r="D4802" s="334"/>
    </row>
    <row r="4803" ht="12">
      <c r="D4803" s="334"/>
    </row>
    <row r="4804" ht="12">
      <c r="D4804" s="334"/>
    </row>
    <row r="4805" ht="12">
      <c r="D4805" s="334"/>
    </row>
    <row r="4806" ht="12">
      <c r="D4806" s="334"/>
    </row>
    <row r="4807" ht="12">
      <c r="D4807" s="334"/>
    </row>
    <row r="4808" ht="12">
      <c r="D4808" s="334"/>
    </row>
    <row r="4809" ht="12">
      <c r="D4809" s="334"/>
    </row>
    <row r="4810" ht="12">
      <c r="D4810" s="334"/>
    </row>
    <row r="4811" ht="12">
      <c r="D4811" s="334"/>
    </row>
    <row r="4812" ht="12">
      <c r="D4812" s="334"/>
    </row>
    <row r="4813" ht="12">
      <c r="D4813" s="334"/>
    </row>
    <row r="4814" ht="12">
      <c r="D4814" s="334"/>
    </row>
    <row r="4815" ht="12">
      <c r="D4815" s="334"/>
    </row>
    <row r="4816" ht="12">
      <c r="D4816" s="334"/>
    </row>
    <row r="4817" ht="12">
      <c r="D4817" s="334"/>
    </row>
    <row r="4818" ht="12">
      <c r="D4818" s="334"/>
    </row>
    <row r="4819" ht="12">
      <c r="D4819" s="334"/>
    </row>
    <row r="4820" ht="12">
      <c r="D4820" s="334"/>
    </row>
    <row r="4821" ht="12">
      <c r="D4821" s="334"/>
    </row>
    <row r="4822" ht="12">
      <c r="D4822" s="334"/>
    </row>
    <row r="4823" ht="12">
      <c r="D4823" s="334"/>
    </row>
    <row r="4824" ht="12">
      <c r="D4824" s="334"/>
    </row>
    <row r="4825" ht="12">
      <c r="D4825" s="334"/>
    </row>
    <row r="4826" ht="12">
      <c r="D4826" s="334"/>
    </row>
    <row r="4827" ht="12">
      <c r="D4827" s="334"/>
    </row>
    <row r="4828" ht="12">
      <c r="D4828" s="334"/>
    </row>
    <row r="4829" ht="12">
      <c r="D4829" s="334"/>
    </row>
    <row r="4830" ht="12">
      <c r="D4830" s="334"/>
    </row>
    <row r="4831" ht="12">
      <c r="D4831" s="334"/>
    </row>
    <row r="4832" ht="12">
      <c r="D4832" s="334"/>
    </row>
    <row r="4833" ht="12">
      <c r="D4833" s="334"/>
    </row>
    <row r="4834" ht="12">
      <c r="D4834" s="334"/>
    </row>
    <row r="4835" ht="12">
      <c r="D4835" s="334"/>
    </row>
    <row r="4836" ht="12">
      <c r="D4836" s="334"/>
    </row>
    <row r="4837" ht="12">
      <c r="D4837" s="334"/>
    </row>
    <row r="4838" ht="12">
      <c r="D4838" s="334"/>
    </row>
    <row r="4839" ht="12">
      <c r="D4839" s="334"/>
    </row>
    <row r="4840" ht="12">
      <c r="D4840" s="334"/>
    </row>
    <row r="4841" ht="12">
      <c r="D4841" s="334"/>
    </row>
    <row r="4842" ht="12">
      <c r="D4842" s="334"/>
    </row>
    <row r="4843" ht="12">
      <c r="D4843" s="334"/>
    </row>
    <row r="4844" ht="12">
      <c r="D4844" s="334"/>
    </row>
    <row r="4845" ht="12">
      <c r="D4845" s="334"/>
    </row>
    <row r="4846" ht="12">
      <c r="D4846" s="334"/>
    </row>
    <row r="4847" ht="12">
      <c r="D4847" s="334"/>
    </row>
    <row r="4848" ht="12">
      <c r="D4848" s="334"/>
    </row>
    <row r="4849" ht="12">
      <c r="D4849" s="334"/>
    </row>
    <row r="4850" ht="12">
      <c r="D4850" s="334"/>
    </row>
    <row r="4851" ht="12">
      <c r="D4851" s="334"/>
    </row>
    <row r="4852" ht="12">
      <c r="D4852" s="334"/>
    </row>
    <row r="4853" ht="12">
      <c r="D4853" s="334"/>
    </row>
    <row r="4854" ht="12">
      <c r="D4854" s="334"/>
    </row>
    <row r="4855" ht="12">
      <c r="D4855" s="334"/>
    </row>
    <row r="4856" ht="12">
      <c r="D4856" s="334"/>
    </row>
    <row r="4857" ht="12">
      <c r="D4857" s="334"/>
    </row>
    <row r="4858" ht="12">
      <c r="D4858" s="334"/>
    </row>
    <row r="4859" ht="12">
      <c r="D4859" s="334"/>
    </row>
    <row r="4860" ht="12">
      <c r="D4860" s="334"/>
    </row>
    <row r="4861" ht="12">
      <c r="D4861" s="334"/>
    </row>
    <row r="4862" ht="12">
      <c r="D4862" s="334"/>
    </row>
    <row r="4863" ht="12">
      <c r="D4863" s="334"/>
    </row>
    <row r="4864" ht="12">
      <c r="D4864" s="334"/>
    </row>
    <row r="4865" ht="12">
      <c r="D4865" s="334"/>
    </row>
    <row r="4866" ht="12">
      <c r="D4866" s="334"/>
    </row>
    <row r="4867" ht="12">
      <c r="D4867" s="334"/>
    </row>
    <row r="4868" ht="12">
      <c r="D4868" s="334"/>
    </row>
    <row r="4869" ht="12">
      <c r="D4869" s="334"/>
    </row>
    <row r="4870" ht="12">
      <c r="D4870" s="334"/>
    </row>
    <row r="4871" ht="12">
      <c r="D4871" s="334"/>
    </row>
    <row r="4872" ht="12">
      <c r="D4872" s="334"/>
    </row>
    <row r="4873" ht="12">
      <c r="D4873" s="334"/>
    </row>
    <row r="4874" ht="12">
      <c r="D4874" s="334"/>
    </row>
    <row r="4875" ht="12">
      <c r="D4875" s="334"/>
    </row>
    <row r="4876" ht="12">
      <c r="D4876" s="334"/>
    </row>
    <row r="4877" ht="12">
      <c r="D4877" s="334"/>
    </row>
    <row r="4878" ht="12">
      <c r="D4878" s="334"/>
    </row>
    <row r="4879" ht="12">
      <c r="D4879" s="334"/>
    </row>
    <row r="4880" ht="12">
      <c r="D4880" s="334"/>
    </row>
    <row r="4881" ht="12">
      <c r="D4881" s="334"/>
    </row>
    <row r="4882" ht="12">
      <c r="D4882" s="334"/>
    </row>
    <row r="4883" ht="12">
      <c r="D4883" s="334"/>
    </row>
    <row r="4884" ht="12">
      <c r="D4884" s="334"/>
    </row>
    <row r="4885" ht="12">
      <c r="D4885" s="334"/>
    </row>
    <row r="4886" ht="12">
      <c r="D4886" s="334"/>
    </row>
    <row r="4887" ht="12">
      <c r="D4887" s="334"/>
    </row>
    <row r="4888" ht="12">
      <c r="D4888" s="334"/>
    </row>
    <row r="4889" ht="12">
      <c r="D4889" s="334"/>
    </row>
    <row r="4890" ht="12">
      <c r="D4890" s="334"/>
    </row>
    <row r="4891" ht="12">
      <c r="D4891" s="334"/>
    </row>
    <row r="4892" ht="12">
      <c r="D4892" s="334"/>
    </row>
    <row r="4893" ht="12">
      <c r="D4893" s="334"/>
    </row>
    <row r="4894" ht="12">
      <c r="D4894" s="334"/>
    </row>
    <row r="4895" ht="12">
      <c r="D4895" s="334"/>
    </row>
    <row r="4896" ht="12">
      <c r="D4896" s="334"/>
    </row>
    <row r="4897" ht="12">
      <c r="D4897" s="334"/>
    </row>
    <row r="4898" ht="12">
      <c r="D4898" s="334"/>
    </row>
    <row r="4899" ht="12">
      <c r="D4899" s="334"/>
    </row>
    <row r="4900" ht="12">
      <c r="D4900" s="334"/>
    </row>
    <row r="4901" ht="12">
      <c r="D4901" s="334"/>
    </row>
    <row r="4902" ht="12">
      <c r="D4902" s="334"/>
    </row>
    <row r="4903" ht="12">
      <c r="D4903" s="334"/>
    </row>
    <row r="4904" ht="12">
      <c r="D4904" s="334"/>
    </row>
    <row r="4905" ht="12">
      <c r="D4905" s="334"/>
    </row>
    <row r="4906" ht="12">
      <c r="D4906" s="334"/>
    </row>
    <row r="4907" ht="12">
      <c r="D4907" s="334"/>
    </row>
    <row r="4908" ht="12">
      <c r="D4908" s="334"/>
    </row>
    <row r="4909" ht="12">
      <c r="D4909" s="334"/>
    </row>
    <row r="4910" ht="12">
      <c r="D4910" s="334"/>
    </row>
    <row r="4911" ht="12">
      <c r="D4911" s="334"/>
    </row>
    <row r="4912" ht="12">
      <c r="D4912" s="334"/>
    </row>
    <row r="4913" ht="12">
      <c r="D4913" s="334"/>
    </row>
    <row r="4914" ht="12">
      <c r="D4914" s="334"/>
    </row>
    <row r="4915" ht="12">
      <c r="D4915" s="334"/>
    </row>
    <row r="4916" ht="12">
      <c r="D4916" s="334"/>
    </row>
    <row r="4917" ht="12">
      <c r="D4917" s="334"/>
    </row>
    <row r="4918" ht="12">
      <c r="D4918" s="334"/>
    </row>
    <row r="4919" ht="12">
      <c r="D4919" s="334"/>
    </row>
    <row r="4920" ht="12">
      <c r="D4920" s="334"/>
    </row>
    <row r="4921" ht="12">
      <c r="D4921" s="334"/>
    </row>
    <row r="4922" ht="12">
      <c r="D4922" s="334"/>
    </row>
    <row r="4923" ht="12">
      <c r="D4923" s="334"/>
    </row>
    <row r="4924" ht="12">
      <c r="D4924" s="334"/>
    </row>
    <row r="4925" ht="12">
      <c r="D4925" s="334"/>
    </row>
    <row r="4926" ht="12">
      <c r="D4926" s="334"/>
    </row>
    <row r="4927" ht="12">
      <c r="D4927" s="334"/>
    </row>
    <row r="4928" ht="12">
      <c r="D4928" s="334"/>
    </row>
    <row r="4929" ht="12">
      <c r="D4929" s="334"/>
    </row>
    <row r="4930" ht="12">
      <c r="D4930" s="334"/>
    </row>
    <row r="4931" ht="12">
      <c r="D4931" s="334"/>
    </row>
    <row r="4932" ht="12">
      <c r="D4932" s="334"/>
    </row>
    <row r="4933" ht="12">
      <c r="D4933" s="334"/>
    </row>
    <row r="4934" ht="12">
      <c r="D4934" s="334"/>
    </row>
    <row r="4935" ht="12">
      <c r="D4935" s="334"/>
    </row>
    <row r="4936" ht="12">
      <c r="D4936" s="334"/>
    </row>
    <row r="4937" ht="12">
      <c r="D4937" s="334"/>
    </row>
    <row r="4938" ht="12">
      <c r="D4938" s="334"/>
    </row>
    <row r="4939" ht="12">
      <c r="D4939" s="334"/>
    </row>
    <row r="4940" ht="12">
      <c r="D4940" s="334"/>
    </row>
    <row r="4941" ht="12">
      <c r="D4941" s="334"/>
    </row>
    <row r="4942" ht="12">
      <c r="D4942" s="334"/>
    </row>
    <row r="4943" ht="12">
      <c r="D4943" s="334"/>
    </row>
    <row r="4944" ht="12">
      <c r="D4944" s="334"/>
    </row>
    <row r="4945" ht="12">
      <c r="D4945" s="334"/>
    </row>
    <row r="4946" ht="12">
      <c r="D4946" s="334"/>
    </row>
    <row r="4947" ht="12">
      <c r="D4947" s="334"/>
    </row>
    <row r="4948" ht="12">
      <c r="D4948" s="334"/>
    </row>
    <row r="4949" ht="12">
      <c r="D4949" s="334"/>
    </row>
    <row r="4950" ht="12">
      <c r="D4950" s="334"/>
    </row>
    <row r="4951" ht="12">
      <c r="D4951" s="334"/>
    </row>
    <row r="4952" ht="12">
      <c r="D4952" s="334"/>
    </row>
    <row r="4953" ht="12">
      <c r="D4953" s="334"/>
    </row>
    <row r="4954" ht="12">
      <c r="D4954" s="334"/>
    </row>
    <row r="4955" ht="12">
      <c r="D4955" s="334"/>
    </row>
    <row r="4956" ht="12">
      <c r="D4956" s="334"/>
    </row>
    <row r="4957" ht="12">
      <c r="D4957" s="334"/>
    </row>
    <row r="4958" ht="12">
      <c r="D4958" s="334"/>
    </row>
    <row r="4959" ht="12">
      <c r="D4959" s="334"/>
    </row>
    <row r="4960" ht="12">
      <c r="D4960" s="334"/>
    </row>
    <row r="4961" ht="12">
      <c r="D4961" s="334"/>
    </row>
    <row r="4962" ht="12">
      <c r="D4962" s="334"/>
    </row>
    <row r="4963" ht="12">
      <c r="D4963" s="334"/>
    </row>
    <row r="4964" ht="12">
      <c r="D4964" s="334"/>
    </row>
    <row r="4965" ht="12">
      <c r="D4965" s="334"/>
    </row>
    <row r="4966" ht="12">
      <c r="D4966" s="334"/>
    </row>
    <row r="4967" ht="12">
      <c r="D4967" s="334"/>
    </row>
    <row r="4968" ht="12">
      <c r="D4968" s="334"/>
    </row>
    <row r="4969" ht="12">
      <c r="D4969" s="334"/>
    </row>
    <row r="4970" ht="12">
      <c r="D4970" s="334"/>
    </row>
    <row r="4971" ht="12">
      <c r="D4971" s="334"/>
    </row>
    <row r="4972" ht="12">
      <c r="D4972" s="334"/>
    </row>
    <row r="4973" ht="12">
      <c r="D4973" s="334"/>
    </row>
    <row r="4974" ht="12">
      <c r="D4974" s="334"/>
    </row>
    <row r="4975" ht="12">
      <c r="D4975" s="334"/>
    </row>
    <row r="4976" ht="12">
      <c r="D4976" s="334"/>
    </row>
    <row r="4977" ht="12">
      <c r="D4977" s="334"/>
    </row>
    <row r="4978" ht="12">
      <c r="D4978" s="334"/>
    </row>
    <row r="4979" ht="12">
      <c r="D4979" s="334"/>
    </row>
    <row r="4980" ht="12">
      <c r="D4980" s="334"/>
    </row>
    <row r="4981" ht="12">
      <c r="D4981" s="334"/>
    </row>
    <row r="4982" ht="12">
      <c r="D4982" s="334"/>
    </row>
    <row r="4983" ht="12">
      <c r="D4983" s="334"/>
    </row>
    <row r="4984" ht="12">
      <c r="D4984" s="334"/>
    </row>
    <row r="4985" ht="12">
      <c r="D4985" s="334"/>
    </row>
    <row r="4986" ht="12">
      <c r="D4986" s="334"/>
    </row>
    <row r="4987" ht="12">
      <c r="D4987" s="334"/>
    </row>
    <row r="4988" ht="12">
      <c r="D4988" s="334"/>
    </row>
    <row r="4989" ht="12">
      <c r="D4989" s="334"/>
    </row>
    <row r="4990" ht="12">
      <c r="D4990" s="334"/>
    </row>
    <row r="4991" ht="12">
      <c r="D4991" s="334"/>
    </row>
    <row r="4992" ht="12">
      <c r="D4992" s="334"/>
    </row>
    <row r="4993" ht="12">
      <c r="D4993" s="334"/>
    </row>
    <row r="4994" ht="12">
      <c r="D4994" s="334"/>
    </row>
    <row r="4995" ht="12">
      <c r="D4995" s="334"/>
    </row>
    <row r="4996" ht="12">
      <c r="D4996" s="334"/>
    </row>
    <row r="4997" ht="12">
      <c r="D4997" s="334"/>
    </row>
    <row r="4998" ht="12">
      <c r="D4998" s="334"/>
    </row>
    <row r="4999" ht="12">
      <c r="D4999" s="334"/>
    </row>
    <row r="5000" ht="12">
      <c r="D5000" s="334"/>
    </row>
  </sheetData>
  <sheetProtection algorithmName="SHA-512" hashValue="qoS6L/y+HYPDw4ksXhmVZLZ5/T9TXDgFPbv/kdSwlDht8qSCsDdeoVJ1q//ZpPwOiloFs+2y5KbwIsnhyLbXOg==" saltValue="jIdbQhmMqkE2a4Bn/6cW7A==" spinCount="100000" sheet="1" objects="1" scenarios="1" selectLockedCells="1"/>
  <mergeCells count="28">
    <mergeCell ref="C79:G79"/>
    <mergeCell ref="C80:G80"/>
    <mergeCell ref="C81:G81"/>
    <mergeCell ref="C82:G82"/>
    <mergeCell ref="C57:G57"/>
    <mergeCell ref="C60:G60"/>
    <mergeCell ref="C63:G63"/>
    <mergeCell ref="C76:G76"/>
    <mergeCell ref="C77:G77"/>
    <mergeCell ref="C78:G78"/>
    <mergeCell ref="C54:G54"/>
    <mergeCell ref="C16:G16"/>
    <mergeCell ref="C19:G19"/>
    <mergeCell ref="C23:G23"/>
    <mergeCell ref="C28:G28"/>
    <mergeCell ref="C32:G32"/>
    <mergeCell ref="C41:G41"/>
    <mergeCell ref="C44:G44"/>
    <mergeCell ref="C45:G45"/>
    <mergeCell ref="C48:G48"/>
    <mergeCell ref="C52:G52"/>
    <mergeCell ref="C53:G53"/>
    <mergeCell ref="C13:G13"/>
    <mergeCell ref="A1:G1"/>
    <mergeCell ref="C2:G2"/>
    <mergeCell ref="C3:G3"/>
    <mergeCell ref="C4:G4"/>
    <mergeCell ref="C10:G10"/>
  </mergeCell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5"/>
  <sheetViews>
    <sheetView showGridLines="0" workbookViewId="0" topLeftCell="A43">
      <selection activeCell="AN14" sqref="AN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474"/>
      <c r="AS2" s="474"/>
      <c r="AT2" s="474"/>
      <c r="AU2" s="474"/>
      <c r="AV2" s="474"/>
      <c r="AW2" s="474"/>
      <c r="AX2" s="474"/>
      <c r="AY2" s="474"/>
      <c r="AZ2" s="474"/>
      <c r="BA2" s="474"/>
      <c r="BB2" s="474"/>
      <c r="BC2" s="474"/>
      <c r="BD2" s="474"/>
      <c r="BE2" s="474"/>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482" t="s">
        <v>14</v>
      </c>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22"/>
      <c r="AQ5" s="22"/>
      <c r="AR5" s="20"/>
      <c r="BE5" s="479" t="s">
        <v>15</v>
      </c>
      <c r="BS5" s="17" t="s">
        <v>6</v>
      </c>
    </row>
    <row r="6" spans="2:71" s="1" customFormat="1" ht="36.95" customHeight="1">
      <c r="B6" s="21"/>
      <c r="C6" s="22"/>
      <c r="D6" s="28" t="s">
        <v>16</v>
      </c>
      <c r="E6" s="22"/>
      <c r="F6" s="22"/>
      <c r="G6" s="22"/>
      <c r="H6" s="22"/>
      <c r="I6" s="22"/>
      <c r="J6" s="22"/>
      <c r="K6" s="484" t="s">
        <v>874</v>
      </c>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22"/>
      <c r="AQ6" s="22"/>
      <c r="AR6" s="20"/>
      <c r="BE6" s="480"/>
      <c r="BS6" s="17" t="s">
        <v>6</v>
      </c>
    </row>
    <row r="7" spans="2:71" s="1" customFormat="1" ht="12" customHeight="1">
      <c r="B7" s="21"/>
      <c r="C7" s="22"/>
      <c r="D7" s="29" t="s">
        <v>17</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18</v>
      </c>
      <c r="AL7" s="22"/>
      <c r="AM7" s="22"/>
      <c r="AN7" s="27" t="s">
        <v>1</v>
      </c>
      <c r="AO7" s="22"/>
      <c r="AP7" s="22"/>
      <c r="AQ7" s="22"/>
      <c r="AR7" s="20"/>
      <c r="BE7" s="480"/>
      <c r="BS7" s="17" t="s">
        <v>6</v>
      </c>
    </row>
    <row r="8" spans="2:71" s="1" customFormat="1" ht="12" customHeight="1">
      <c r="B8" s="21"/>
      <c r="C8" s="22"/>
      <c r="D8" s="29" t="s">
        <v>19</v>
      </c>
      <c r="E8" s="22"/>
      <c r="F8" s="22"/>
      <c r="G8" s="22"/>
      <c r="H8" s="22"/>
      <c r="I8" s="22"/>
      <c r="J8" s="22"/>
      <c r="K8" s="27" t="s">
        <v>20</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21</v>
      </c>
      <c r="AL8" s="22"/>
      <c r="AM8" s="22"/>
      <c r="AN8" s="250">
        <v>44652</v>
      </c>
      <c r="AO8" s="22"/>
      <c r="AP8" s="22"/>
      <c r="AQ8" s="22"/>
      <c r="AR8" s="20"/>
      <c r="BE8" s="480"/>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480"/>
      <c r="BS9" s="17" t="s">
        <v>6</v>
      </c>
    </row>
    <row r="10" spans="2:71" s="1" customFormat="1" ht="12" customHeight="1">
      <c r="B10" s="21"/>
      <c r="C10" s="22"/>
      <c r="D10" s="29" t="s">
        <v>22</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23</v>
      </c>
      <c r="AL10" s="22"/>
      <c r="AM10" s="22"/>
      <c r="AN10" s="27" t="s">
        <v>1</v>
      </c>
      <c r="AO10" s="22"/>
      <c r="AP10" s="22"/>
      <c r="AQ10" s="22"/>
      <c r="AR10" s="20"/>
      <c r="BE10" s="480"/>
      <c r="BS10" s="17" t="s">
        <v>6</v>
      </c>
    </row>
    <row r="11" spans="2:71" s="1" customFormat="1" ht="18.4" customHeight="1">
      <c r="B11" s="21"/>
      <c r="C11" s="22"/>
      <c r="D11" s="22"/>
      <c r="E11" s="27" t="s">
        <v>24</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25</v>
      </c>
      <c r="AL11" s="22"/>
      <c r="AM11" s="22"/>
      <c r="AN11" s="27" t="s">
        <v>1</v>
      </c>
      <c r="AO11" s="22"/>
      <c r="AP11" s="22"/>
      <c r="AQ11" s="22"/>
      <c r="AR11" s="20"/>
      <c r="BE11" s="480"/>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480"/>
      <c r="BS12" s="17" t="s">
        <v>6</v>
      </c>
    </row>
    <row r="13" spans="2:71" s="1" customFormat="1" ht="12" customHeight="1">
      <c r="B13" s="21"/>
      <c r="C13" s="22"/>
      <c r="D13" s="29" t="s">
        <v>26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23</v>
      </c>
      <c r="AL13" s="22"/>
      <c r="AM13" s="22"/>
      <c r="AN13" s="31" t="s">
        <v>27</v>
      </c>
      <c r="AO13" s="22"/>
      <c r="AP13" s="22"/>
      <c r="AQ13" s="22"/>
      <c r="AR13" s="20"/>
      <c r="BE13" s="480"/>
      <c r="BS13" s="17" t="s">
        <v>6</v>
      </c>
    </row>
    <row r="14" spans="2:71" ht="12.75">
      <c r="B14" s="21"/>
      <c r="C14" s="22"/>
      <c r="D14" s="22"/>
      <c r="E14" s="485" t="s">
        <v>27</v>
      </c>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29" t="s">
        <v>25</v>
      </c>
      <c r="AL14" s="22"/>
      <c r="AM14" s="22"/>
      <c r="AN14" s="31" t="s">
        <v>27</v>
      </c>
      <c r="AO14" s="22"/>
      <c r="AP14" s="22"/>
      <c r="AQ14" s="22"/>
      <c r="AR14" s="20"/>
      <c r="BE14" s="480"/>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480"/>
      <c r="BS15" s="17" t="s">
        <v>4</v>
      </c>
    </row>
    <row r="16" spans="2:71" s="1" customFormat="1" ht="12" customHeight="1">
      <c r="B16" s="21"/>
      <c r="C16" s="22"/>
      <c r="D16" s="29" t="s">
        <v>28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23</v>
      </c>
      <c r="AL16" s="22"/>
      <c r="AM16" s="22"/>
      <c r="AN16" s="27" t="s">
        <v>1</v>
      </c>
      <c r="AO16" s="22"/>
      <c r="AP16" s="22"/>
      <c r="AQ16" s="22"/>
      <c r="AR16" s="20"/>
      <c r="BE16" s="480"/>
      <c r="BS16" s="17" t="s">
        <v>4</v>
      </c>
    </row>
    <row r="17" spans="2:71" s="1" customFormat="1" ht="18.4" customHeight="1">
      <c r="B17" s="21"/>
      <c r="C17" s="22"/>
      <c r="D17" s="22"/>
      <c r="E17" s="27" t="s">
        <v>29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25</v>
      </c>
      <c r="AL17" s="22"/>
      <c r="AM17" s="22"/>
      <c r="AN17" s="27" t="s">
        <v>1</v>
      </c>
      <c r="AO17" s="22"/>
      <c r="AP17" s="22"/>
      <c r="AQ17" s="22"/>
      <c r="AR17" s="20"/>
      <c r="BE17" s="480"/>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480"/>
      <c r="BS18" s="17" t="s">
        <v>6</v>
      </c>
    </row>
    <row r="19" spans="2: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23</v>
      </c>
      <c r="AL19" s="22"/>
      <c r="AM19" s="22"/>
      <c r="AN19" s="27" t="s">
        <v>1</v>
      </c>
      <c r="AO19" s="22"/>
      <c r="AP19" s="22"/>
      <c r="AQ19" s="22"/>
      <c r="AR19" s="20"/>
      <c r="BE19" s="480"/>
      <c r="BS19" s="17" t="s">
        <v>6</v>
      </c>
    </row>
    <row r="20" spans="2:71" s="1" customFormat="1" ht="18.4" customHeight="1">
      <c r="B20" s="21"/>
      <c r="C20" s="22"/>
      <c r="D20" s="22"/>
      <c r="E20" s="27" t="s">
        <v>32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25</v>
      </c>
      <c r="AL20" s="22"/>
      <c r="AM20" s="22"/>
      <c r="AN20" s="27" t="s">
        <v>1</v>
      </c>
      <c r="AO20" s="22"/>
      <c r="AP20" s="22"/>
      <c r="AQ20" s="22"/>
      <c r="AR20" s="20"/>
      <c r="BE20" s="480"/>
      <c r="BS20" s="17" t="s">
        <v>30</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480"/>
    </row>
    <row r="22" spans="2:57" s="1" customFormat="1" ht="12" customHeight="1">
      <c r="B22" s="21"/>
      <c r="C22" s="22"/>
      <c r="D22" s="29"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480"/>
    </row>
    <row r="23" spans="2:57" s="1" customFormat="1" ht="16.5" customHeight="1">
      <c r="B23" s="21"/>
      <c r="C23" s="22"/>
      <c r="D23" s="22"/>
      <c r="E23" s="487" t="s">
        <v>1</v>
      </c>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22"/>
      <c r="AP23" s="22"/>
      <c r="AQ23" s="22"/>
      <c r="AR23" s="20"/>
      <c r="BE23" s="480"/>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480"/>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480"/>
    </row>
    <row r="26" spans="1:57" s="2" customFormat="1" ht="25.9" customHeight="1">
      <c r="A26" s="34"/>
      <c r="B26" s="35"/>
      <c r="C26" s="36"/>
      <c r="D26" s="37" t="s">
        <v>34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471">
        <f>ROUND(AG94,2)</f>
        <v>0</v>
      </c>
      <c r="AL26" s="472"/>
      <c r="AM26" s="472"/>
      <c r="AN26" s="472"/>
      <c r="AO26" s="472"/>
      <c r="AP26" s="36"/>
      <c r="AQ26" s="36"/>
      <c r="AR26" s="39"/>
      <c r="BE26" s="480"/>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480"/>
    </row>
    <row r="28" spans="1:57" s="2" customFormat="1" ht="12.75">
      <c r="A28" s="34"/>
      <c r="B28" s="35"/>
      <c r="C28" s="36"/>
      <c r="D28" s="36"/>
      <c r="E28" s="36"/>
      <c r="F28" s="36"/>
      <c r="G28" s="36"/>
      <c r="H28" s="36"/>
      <c r="I28" s="36"/>
      <c r="J28" s="36"/>
      <c r="K28" s="36"/>
      <c r="L28" s="473" t="s">
        <v>35</v>
      </c>
      <c r="M28" s="473"/>
      <c r="N28" s="473"/>
      <c r="O28" s="473"/>
      <c r="P28" s="473"/>
      <c r="Q28" s="36"/>
      <c r="R28" s="36"/>
      <c r="S28" s="36"/>
      <c r="T28" s="36"/>
      <c r="U28" s="36"/>
      <c r="V28" s="36"/>
      <c r="W28" s="473" t="s">
        <v>36</v>
      </c>
      <c r="X28" s="473"/>
      <c r="Y28" s="473"/>
      <c r="Z28" s="473"/>
      <c r="AA28" s="473"/>
      <c r="AB28" s="473"/>
      <c r="AC28" s="473"/>
      <c r="AD28" s="473"/>
      <c r="AE28" s="473"/>
      <c r="AF28" s="36"/>
      <c r="AG28" s="36"/>
      <c r="AH28" s="36"/>
      <c r="AI28" s="36"/>
      <c r="AJ28" s="36"/>
      <c r="AK28" s="473" t="s">
        <v>37</v>
      </c>
      <c r="AL28" s="473"/>
      <c r="AM28" s="473"/>
      <c r="AN28" s="473"/>
      <c r="AO28" s="473"/>
      <c r="AP28" s="36"/>
      <c r="AQ28" s="36"/>
      <c r="AR28" s="39"/>
      <c r="BE28" s="480"/>
    </row>
    <row r="29" spans="2:57" s="3" customFormat="1" ht="14.45" customHeight="1">
      <c r="B29" s="40"/>
      <c r="C29" s="41"/>
      <c r="D29" s="29" t="s">
        <v>38</v>
      </c>
      <c r="E29" s="41"/>
      <c r="F29" s="29" t="s">
        <v>39</v>
      </c>
      <c r="G29" s="41"/>
      <c r="H29" s="41"/>
      <c r="I29" s="41"/>
      <c r="J29" s="41"/>
      <c r="K29" s="41"/>
      <c r="L29" s="467">
        <v>0.21</v>
      </c>
      <c r="M29" s="466"/>
      <c r="N29" s="466"/>
      <c r="O29" s="466"/>
      <c r="P29" s="466"/>
      <c r="Q29" s="41"/>
      <c r="R29" s="41"/>
      <c r="S29" s="41"/>
      <c r="T29" s="41"/>
      <c r="U29" s="41"/>
      <c r="V29" s="41"/>
      <c r="W29" s="465">
        <f>ROUND(AZ94,2)</f>
        <v>0</v>
      </c>
      <c r="X29" s="466"/>
      <c r="Y29" s="466"/>
      <c r="Z29" s="466"/>
      <c r="AA29" s="466"/>
      <c r="AB29" s="466"/>
      <c r="AC29" s="466"/>
      <c r="AD29" s="466"/>
      <c r="AE29" s="466"/>
      <c r="AF29" s="41"/>
      <c r="AG29" s="41"/>
      <c r="AH29" s="41"/>
      <c r="AI29" s="41"/>
      <c r="AJ29" s="41"/>
      <c r="AK29" s="465">
        <f>ROUND(AV94,2)</f>
        <v>0</v>
      </c>
      <c r="AL29" s="466"/>
      <c r="AM29" s="466"/>
      <c r="AN29" s="466"/>
      <c r="AO29" s="466"/>
      <c r="AP29" s="41"/>
      <c r="AQ29" s="41"/>
      <c r="AR29" s="42"/>
      <c r="BE29" s="481"/>
    </row>
    <row r="30" spans="2:57" s="3" customFormat="1" ht="14.45" customHeight="1">
      <c r="B30" s="40"/>
      <c r="C30" s="41"/>
      <c r="D30" s="41"/>
      <c r="E30" s="41"/>
      <c r="F30" s="29" t="s">
        <v>40</v>
      </c>
      <c r="G30" s="41"/>
      <c r="H30" s="41"/>
      <c r="I30" s="41"/>
      <c r="J30" s="41"/>
      <c r="K30" s="41"/>
      <c r="L30" s="467">
        <v>0.15</v>
      </c>
      <c r="M30" s="466"/>
      <c r="N30" s="466"/>
      <c r="O30" s="466"/>
      <c r="P30" s="466"/>
      <c r="Q30" s="41"/>
      <c r="R30" s="41"/>
      <c r="S30" s="41"/>
      <c r="T30" s="41"/>
      <c r="U30" s="41"/>
      <c r="V30" s="41"/>
      <c r="W30" s="465">
        <f>ROUND(BA94,2)</f>
        <v>0</v>
      </c>
      <c r="X30" s="466"/>
      <c r="Y30" s="466"/>
      <c r="Z30" s="466"/>
      <c r="AA30" s="466"/>
      <c r="AB30" s="466"/>
      <c r="AC30" s="466"/>
      <c r="AD30" s="466"/>
      <c r="AE30" s="466"/>
      <c r="AF30" s="41"/>
      <c r="AG30" s="41"/>
      <c r="AH30" s="41"/>
      <c r="AI30" s="41"/>
      <c r="AJ30" s="41"/>
      <c r="AK30" s="465">
        <f>ROUND(AW94,2)</f>
        <v>0</v>
      </c>
      <c r="AL30" s="466"/>
      <c r="AM30" s="466"/>
      <c r="AN30" s="466"/>
      <c r="AO30" s="466"/>
      <c r="AP30" s="41"/>
      <c r="AQ30" s="41"/>
      <c r="AR30" s="42"/>
      <c r="BE30" s="481"/>
    </row>
    <row r="31" spans="2:57" s="3" customFormat="1" ht="14.45" customHeight="1" hidden="1">
      <c r="B31" s="40"/>
      <c r="C31" s="41"/>
      <c r="D31" s="41"/>
      <c r="E31" s="41"/>
      <c r="F31" s="29" t="s">
        <v>41</v>
      </c>
      <c r="G31" s="41"/>
      <c r="H31" s="41"/>
      <c r="I31" s="41"/>
      <c r="J31" s="41"/>
      <c r="K31" s="41"/>
      <c r="L31" s="467">
        <v>0.21</v>
      </c>
      <c r="M31" s="466"/>
      <c r="N31" s="466"/>
      <c r="O31" s="466"/>
      <c r="P31" s="466"/>
      <c r="Q31" s="41"/>
      <c r="R31" s="41"/>
      <c r="S31" s="41"/>
      <c r="T31" s="41"/>
      <c r="U31" s="41"/>
      <c r="V31" s="41"/>
      <c r="W31" s="465">
        <f>ROUND(BB94,2)</f>
        <v>0</v>
      </c>
      <c r="X31" s="466"/>
      <c r="Y31" s="466"/>
      <c r="Z31" s="466"/>
      <c r="AA31" s="466"/>
      <c r="AB31" s="466"/>
      <c r="AC31" s="466"/>
      <c r="AD31" s="466"/>
      <c r="AE31" s="466"/>
      <c r="AF31" s="41"/>
      <c r="AG31" s="41"/>
      <c r="AH31" s="41"/>
      <c r="AI31" s="41"/>
      <c r="AJ31" s="41"/>
      <c r="AK31" s="465">
        <v>0</v>
      </c>
      <c r="AL31" s="466"/>
      <c r="AM31" s="466"/>
      <c r="AN31" s="466"/>
      <c r="AO31" s="466"/>
      <c r="AP31" s="41"/>
      <c r="AQ31" s="41"/>
      <c r="AR31" s="42"/>
      <c r="BE31" s="481"/>
    </row>
    <row r="32" spans="2:57" s="3" customFormat="1" ht="14.45" customHeight="1" hidden="1">
      <c r="B32" s="40"/>
      <c r="C32" s="41"/>
      <c r="D32" s="41"/>
      <c r="E32" s="41"/>
      <c r="F32" s="29" t="s">
        <v>42</v>
      </c>
      <c r="G32" s="41"/>
      <c r="H32" s="41"/>
      <c r="I32" s="41"/>
      <c r="J32" s="41"/>
      <c r="K32" s="41"/>
      <c r="L32" s="467">
        <v>0.15</v>
      </c>
      <c r="M32" s="466"/>
      <c r="N32" s="466"/>
      <c r="O32" s="466"/>
      <c r="P32" s="466"/>
      <c r="Q32" s="41"/>
      <c r="R32" s="41"/>
      <c r="S32" s="41"/>
      <c r="T32" s="41"/>
      <c r="U32" s="41"/>
      <c r="V32" s="41"/>
      <c r="W32" s="465">
        <f>ROUND(BC94,2)</f>
        <v>0</v>
      </c>
      <c r="X32" s="466"/>
      <c r="Y32" s="466"/>
      <c r="Z32" s="466"/>
      <c r="AA32" s="466"/>
      <c r="AB32" s="466"/>
      <c r="AC32" s="466"/>
      <c r="AD32" s="466"/>
      <c r="AE32" s="466"/>
      <c r="AF32" s="41"/>
      <c r="AG32" s="41"/>
      <c r="AH32" s="41"/>
      <c r="AI32" s="41"/>
      <c r="AJ32" s="41"/>
      <c r="AK32" s="465">
        <v>0</v>
      </c>
      <c r="AL32" s="466"/>
      <c r="AM32" s="466"/>
      <c r="AN32" s="466"/>
      <c r="AO32" s="466"/>
      <c r="AP32" s="41"/>
      <c r="AQ32" s="41"/>
      <c r="AR32" s="42"/>
      <c r="BE32" s="481"/>
    </row>
    <row r="33" spans="2:57" s="3" customFormat="1" ht="14.45" customHeight="1" hidden="1">
      <c r="B33" s="40"/>
      <c r="C33" s="41"/>
      <c r="D33" s="41"/>
      <c r="E33" s="41"/>
      <c r="F33" s="29" t="s">
        <v>43</v>
      </c>
      <c r="G33" s="41"/>
      <c r="H33" s="41"/>
      <c r="I33" s="41"/>
      <c r="J33" s="41"/>
      <c r="K33" s="41"/>
      <c r="L33" s="467">
        <v>0</v>
      </c>
      <c r="M33" s="466"/>
      <c r="N33" s="466"/>
      <c r="O33" s="466"/>
      <c r="P33" s="466"/>
      <c r="Q33" s="41"/>
      <c r="R33" s="41"/>
      <c r="S33" s="41"/>
      <c r="T33" s="41"/>
      <c r="U33" s="41"/>
      <c r="V33" s="41"/>
      <c r="W33" s="465">
        <f>ROUND(BD94,2)</f>
        <v>0</v>
      </c>
      <c r="X33" s="466"/>
      <c r="Y33" s="466"/>
      <c r="Z33" s="466"/>
      <c r="AA33" s="466"/>
      <c r="AB33" s="466"/>
      <c r="AC33" s="466"/>
      <c r="AD33" s="466"/>
      <c r="AE33" s="466"/>
      <c r="AF33" s="41"/>
      <c r="AG33" s="41"/>
      <c r="AH33" s="41"/>
      <c r="AI33" s="41"/>
      <c r="AJ33" s="41"/>
      <c r="AK33" s="465">
        <v>0</v>
      </c>
      <c r="AL33" s="466"/>
      <c r="AM33" s="466"/>
      <c r="AN33" s="466"/>
      <c r="AO33" s="466"/>
      <c r="AP33" s="41"/>
      <c r="AQ33" s="41"/>
      <c r="AR33" s="42"/>
      <c r="BE33" s="481"/>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480"/>
    </row>
    <row r="35" spans="1:57" s="2" customFormat="1" ht="25.9" customHeight="1">
      <c r="A35" s="34"/>
      <c r="B35" s="35"/>
      <c r="C35" s="43"/>
      <c r="D35" s="44" t="s">
        <v>44</v>
      </c>
      <c r="E35" s="45"/>
      <c r="F35" s="45"/>
      <c r="G35" s="45"/>
      <c r="H35" s="45"/>
      <c r="I35" s="45"/>
      <c r="J35" s="45"/>
      <c r="K35" s="45"/>
      <c r="L35" s="45"/>
      <c r="M35" s="45"/>
      <c r="N35" s="45"/>
      <c r="O35" s="45"/>
      <c r="P35" s="45"/>
      <c r="Q35" s="45"/>
      <c r="R35" s="45"/>
      <c r="S35" s="45"/>
      <c r="T35" s="46" t="s">
        <v>45</v>
      </c>
      <c r="U35" s="45"/>
      <c r="V35" s="45"/>
      <c r="W35" s="45"/>
      <c r="X35" s="478" t="s">
        <v>46</v>
      </c>
      <c r="Y35" s="476"/>
      <c r="Z35" s="476"/>
      <c r="AA35" s="476"/>
      <c r="AB35" s="476"/>
      <c r="AC35" s="45"/>
      <c r="AD35" s="45"/>
      <c r="AE35" s="45"/>
      <c r="AF35" s="45"/>
      <c r="AG35" s="45"/>
      <c r="AH35" s="45"/>
      <c r="AI35" s="45"/>
      <c r="AJ35" s="45"/>
      <c r="AK35" s="475">
        <f>SUM(AK26:AK33)</f>
        <v>0</v>
      </c>
      <c r="AL35" s="476"/>
      <c r="AM35" s="476"/>
      <c r="AN35" s="476"/>
      <c r="AO35" s="477"/>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47</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48</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49</v>
      </c>
      <c r="E60" s="38"/>
      <c r="F60" s="38"/>
      <c r="G60" s="38"/>
      <c r="H60" s="38"/>
      <c r="I60" s="38"/>
      <c r="J60" s="38"/>
      <c r="K60" s="38"/>
      <c r="L60" s="38"/>
      <c r="M60" s="38"/>
      <c r="N60" s="38"/>
      <c r="O60" s="38"/>
      <c r="P60" s="38"/>
      <c r="Q60" s="38"/>
      <c r="R60" s="38"/>
      <c r="S60" s="38"/>
      <c r="T60" s="38"/>
      <c r="U60" s="38"/>
      <c r="V60" s="52" t="s">
        <v>50</v>
      </c>
      <c r="W60" s="38"/>
      <c r="X60" s="38"/>
      <c r="Y60" s="38"/>
      <c r="Z60" s="38"/>
      <c r="AA60" s="38"/>
      <c r="AB60" s="38"/>
      <c r="AC60" s="38"/>
      <c r="AD60" s="38"/>
      <c r="AE60" s="38"/>
      <c r="AF60" s="38"/>
      <c r="AG60" s="38"/>
      <c r="AH60" s="52" t="s">
        <v>49</v>
      </c>
      <c r="AI60" s="38"/>
      <c r="AJ60" s="38"/>
      <c r="AK60" s="38"/>
      <c r="AL60" s="38"/>
      <c r="AM60" s="52" t="s">
        <v>50</v>
      </c>
      <c r="AN60" s="38"/>
      <c r="AO60" s="38"/>
      <c r="AP60" s="36"/>
      <c r="AQ60" s="36"/>
      <c r="AR60" s="39"/>
      <c r="BE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51</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52</v>
      </c>
      <c r="AI64" s="53"/>
      <c r="AJ64" s="53"/>
      <c r="AK64" s="53"/>
      <c r="AL64" s="53"/>
      <c r="AM64" s="53"/>
      <c r="AN64" s="53"/>
      <c r="AO64" s="53"/>
      <c r="AP64" s="36"/>
      <c r="AQ64" s="36"/>
      <c r="AR64" s="39"/>
      <c r="BE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49</v>
      </c>
      <c r="E75" s="38"/>
      <c r="F75" s="38"/>
      <c r="G75" s="38"/>
      <c r="H75" s="38"/>
      <c r="I75" s="38"/>
      <c r="J75" s="38"/>
      <c r="K75" s="38"/>
      <c r="L75" s="38"/>
      <c r="M75" s="38"/>
      <c r="N75" s="38"/>
      <c r="O75" s="38"/>
      <c r="P75" s="38"/>
      <c r="Q75" s="38"/>
      <c r="R75" s="38"/>
      <c r="S75" s="38"/>
      <c r="T75" s="38"/>
      <c r="U75" s="38"/>
      <c r="V75" s="52" t="s">
        <v>50</v>
      </c>
      <c r="W75" s="38"/>
      <c r="X75" s="38"/>
      <c r="Y75" s="38"/>
      <c r="Z75" s="38"/>
      <c r="AA75" s="38"/>
      <c r="AB75" s="38"/>
      <c r="AC75" s="38"/>
      <c r="AD75" s="38"/>
      <c r="AE75" s="38"/>
      <c r="AF75" s="38"/>
      <c r="AG75" s="38"/>
      <c r="AH75" s="52" t="s">
        <v>49</v>
      </c>
      <c r="AI75" s="38"/>
      <c r="AJ75" s="38"/>
      <c r="AK75" s="38"/>
      <c r="AL75" s="38"/>
      <c r="AM75" s="52" t="s">
        <v>50</v>
      </c>
      <c r="AN75" s="38"/>
      <c r="AO75" s="38"/>
      <c r="AP75" s="36"/>
      <c r="AQ75" s="36"/>
      <c r="AR75" s="39"/>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53</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22-03_4590_M</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468" t="str">
        <f>K6</f>
        <v>Sad JUDr. Karla Jaroše, ul.Sokolovská-Pastýřská p.č.528/2, 529, 530, 562/1, Liberec</v>
      </c>
      <c r="M85" s="469"/>
      <c r="N85" s="469"/>
      <c r="O85" s="469"/>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c r="AN85" s="469"/>
      <c r="AO85" s="469"/>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19</v>
      </c>
      <c r="D87" s="36"/>
      <c r="E87" s="36"/>
      <c r="F87" s="36"/>
      <c r="G87" s="36"/>
      <c r="H87" s="36"/>
      <c r="I87" s="36"/>
      <c r="J87" s="36"/>
      <c r="K87" s="36"/>
      <c r="L87" s="65" t="str">
        <f>IF(K8="","",K8)</f>
        <v>Liberec</v>
      </c>
      <c r="M87" s="36"/>
      <c r="N87" s="36"/>
      <c r="O87" s="36"/>
      <c r="P87" s="36"/>
      <c r="Q87" s="36"/>
      <c r="R87" s="36"/>
      <c r="S87" s="36"/>
      <c r="T87" s="36"/>
      <c r="U87" s="36"/>
      <c r="V87" s="36"/>
      <c r="W87" s="36"/>
      <c r="X87" s="36"/>
      <c r="Y87" s="36"/>
      <c r="Z87" s="36"/>
      <c r="AA87" s="36"/>
      <c r="AB87" s="36"/>
      <c r="AC87" s="36"/>
      <c r="AD87" s="36"/>
      <c r="AE87" s="36"/>
      <c r="AF87" s="36"/>
      <c r="AG87" s="36"/>
      <c r="AH87" s="36"/>
      <c r="AI87" s="29" t="s">
        <v>21</v>
      </c>
      <c r="AJ87" s="36"/>
      <c r="AK87" s="36"/>
      <c r="AL87" s="36"/>
      <c r="AM87" s="470">
        <f>IF(AN8="","",AN8)</f>
        <v>44652</v>
      </c>
      <c r="AN87" s="470"/>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25.7" customHeight="1">
      <c r="A89" s="34"/>
      <c r="B89" s="35"/>
      <c r="C89" s="29" t="s">
        <v>22</v>
      </c>
      <c r="D89" s="36"/>
      <c r="E89" s="36"/>
      <c r="F89" s="36"/>
      <c r="G89" s="36"/>
      <c r="H89" s="36"/>
      <c r="I89" s="36"/>
      <c r="J89" s="36"/>
      <c r="K89" s="36"/>
      <c r="L89" s="59" t="str">
        <f>IF(E11="","",E11)</f>
        <v>Statutární město Liberec, nám.Dr.E.Beneše1/1, LBC</v>
      </c>
      <c r="M89" s="36"/>
      <c r="N89" s="36"/>
      <c r="O89" s="36"/>
      <c r="P89" s="36"/>
      <c r="Q89" s="36"/>
      <c r="R89" s="36"/>
      <c r="S89" s="36"/>
      <c r="T89" s="36"/>
      <c r="U89" s="36"/>
      <c r="V89" s="36"/>
      <c r="W89" s="36"/>
      <c r="X89" s="36"/>
      <c r="Y89" s="36"/>
      <c r="Z89" s="36"/>
      <c r="AA89" s="36"/>
      <c r="AB89" s="36"/>
      <c r="AC89" s="36"/>
      <c r="AD89" s="36"/>
      <c r="AE89" s="36"/>
      <c r="AF89" s="36"/>
      <c r="AG89" s="36"/>
      <c r="AH89" s="36"/>
      <c r="AI89" s="29" t="s">
        <v>28</v>
      </c>
      <c r="AJ89" s="36"/>
      <c r="AK89" s="36"/>
      <c r="AL89" s="36"/>
      <c r="AM89" s="449" t="str">
        <f>IF(E17="","",E17)</f>
        <v>Miriam Janů DiS., Divoká 127/13, Liberec 14</v>
      </c>
      <c r="AN89" s="450"/>
      <c r="AO89" s="450"/>
      <c r="AP89" s="450"/>
      <c r="AQ89" s="36"/>
      <c r="AR89" s="39"/>
      <c r="AS89" s="443" t="s">
        <v>54</v>
      </c>
      <c r="AT89" s="444"/>
      <c r="AU89" s="67"/>
      <c r="AV89" s="67"/>
      <c r="AW89" s="67"/>
      <c r="AX89" s="67"/>
      <c r="AY89" s="67"/>
      <c r="AZ89" s="67"/>
      <c r="BA89" s="67"/>
      <c r="BB89" s="67"/>
      <c r="BC89" s="67"/>
      <c r="BD89" s="68"/>
      <c r="BE89" s="34"/>
    </row>
    <row r="90" spans="1:57" s="2" customFormat="1" ht="15.2" customHeight="1">
      <c r="A90" s="34"/>
      <c r="B90" s="35"/>
      <c r="C90" s="29" t="s">
        <v>26</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449" t="str">
        <f>IF(E20="","",E20)</f>
        <v>PROPOS Liberec s.r.o.</v>
      </c>
      <c r="AN90" s="450"/>
      <c r="AO90" s="450"/>
      <c r="AP90" s="450"/>
      <c r="AQ90" s="36"/>
      <c r="AR90" s="39"/>
      <c r="AS90" s="445"/>
      <c r="AT90" s="446"/>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447"/>
      <c r="AT91" s="448"/>
      <c r="AU91" s="71"/>
      <c r="AV91" s="71"/>
      <c r="AW91" s="71"/>
      <c r="AX91" s="71"/>
      <c r="AY91" s="71"/>
      <c r="AZ91" s="71"/>
      <c r="BA91" s="71"/>
      <c r="BB91" s="71"/>
      <c r="BC91" s="71"/>
      <c r="BD91" s="72"/>
      <c r="BE91" s="34"/>
    </row>
    <row r="92" spans="1:57" s="2" customFormat="1" ht="29.25" customHeight="1">
      <c r="A92" s="34"/>
      <c r="B92" s="35"/>
      <c r="C92" s="451" t="s">
        <v>55</v>
      </c>
      <c r="D92" s="452"/>
      <c r="E92" s="452"/>
      <c r="F92" s="452"/>
      <c r="G92" s="452"/>
      <c r="H92" s="73"/>
      <c r="I92" s="454" t="s">
        <v>56</v>
      </c>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3" t="s">
        <v>57</v>
      </c>
      <c r="AH92" s="452"/>
      <c r="AI92" s="452"/>
      <c r="AJ92" s="452"/>
      <c r="AK92" s="452"/>
      <c r="AL92" s="452"/>
      <c r="AM92" s="452"/>
      <c r="AN92" s="454" t="s">
        <v>58</v>
      </c>
      <c r="AO92" s="452"/>
      <c r="AP92" s="455"/>
      <c r="AQ92" s="74" t="s">
        <v>59</v>
      </c>
      <c r="AR92" s="39"/>
      <c r="AS92" s="75" t="s">
        <v>60</v>
      </c>
      <c r="AT92" s="76" t="s">
        <v>61</v>
      </c>
      <c r="AU92" s="76" t="s">
        <v>62</v>
      </c>
      <c r="AV92" s="76" t="s">
        <v>63</v>
      </c>
      <c r="AW92" s="76" t="s">
        <v>64</v>
      </c>
      <c r="AX92" s="76" t="s">
        <v>65</v>
      </c>
      <c r="AY92" s="76" t="s">
        <v>66</v>
      </c>
      <c r="AZ92" s="76" t="s">
        <v>67</v>
      </c>
      <c r="BA92" s="76" t="s">
        <v>68</v>
      </c>
      <c r="BB92" s="76" t="s">
        <v>69</v>
      </c>
      <c r="BC92" s="76" t="s">
        <v>70</v>
      </c>
      <c r="BD92" s="77" t="s">
        <v>71</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72</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459">
        <f>ROUND(AG95+AG96+AG102+AG103,2)</f>
        <v>0</v>
      </c>
      <c r="AH94" s="459"/>
      <c r="AI94" s="459"/>
      <c r="AJ94" s="459"/>
      <c r="AK94" s="459"/>
      <c r="AL94" s="459"/>
      <c r="AM94" s="459"/>
      <c r="AN94" s="460">
        <f aca="true" t="shared" si="0" ref="AN94:AN103">SUM(AG94,AT94)</f>
        <v>0</v>
      </c>
      <c r="AO94" s="460"/>
      <c r="AP94" s="460"/>
      <c r="AQ94" s="85" t="s">
        <v>1</v>
      </c>
      <c r="AR94" s="86"/>
      <c r="AS94" s="87">
        <f>ROUND(AS95+AS96+AS102+AS103,2)</f>
        <v>0</v>
      </c>
      <c r="AT94" s="88">
        <f aca="true" t="shared" si="1" ref="AT94:AT103">ROUND(SUM(AV94:AW94),2)</f>
        <v>0</v>
      </c>
      <c r="AU94" s="89">
        <f>ROUND(AU95+AU96+AU102+AU103,5)</f>
        <v>0</v>
      </c>
      <c r="AV94" s="88">
        <f>ROUND(AZ94*L29,2)</f>
        <v>0</v>
      </c>
      <c r="AW94" s="88">
        <f>ROUND(BA94*L30,2)</f>
        <v>0</v>
      </c>
      <c r="AX94" s="88">
        <f>ROUND(BB94*L29,2)</f>
        <v>0</v>
      </c>
      <c r="AY94" s="88">
        <f>ROUND(BC94*L30,2)</f>
        <v>0</v>
      </c>
      <c r="AZ94" s="88">
        <f>ROUND(AZ95+AZ96+AZ102+AZ103,2)</f>
        <v>0</v>
      </c>
      <c r="BA94" s="88">
        <f>ROUND(BA95+BA96+BA102+BA103,2)</f>
        <v>0</v>
      </c>
      <c r="BB94" s="88">
        <f>ROUND(BB95+BB96+BB102+BB103,2)</f>
        <v>0</v>
      </c>
      <c r="BC94" s="88">
        <f>ROUND(BC95+BC96+BC102+BC103,2)</f>
        <v>0</v>
      </c>
      <c r="BD94" s="90">
        <f>ROUND(BD95+BD96+BD102+BD103,2)</f>
        <v>0</v>
      </c>
      <c r="BS94" s="91" t="s">
        <v>73</v>
      </c>
      <c r="BT94" s="91" t="s">
        <v>74</v>
      </c>
      <c r="BU94" s="92" t="s">
        <v>75</v>
      </c>
      <c r="BV94" s="91" t="s">
        <v>76</v>
      </c>
      <c r="BW94" s="91" t="s">
        <v>5</v>
      </c>
      <c r="BX94" s="91" t="s">
        <v>77</v>
      </c>
      <c r="CL94" s="91" t="s">
        <v>1</v>
      </c>
    </row>
    <row r="95" spans="1:91" s="7" customFormat="1" ht="16.5" customHeight="1">
      <c r="A95" s="93" t="s">
        <v>78</v>
      </c>
      <c r="B95" s="94"/>
      <c r="C95" s="95"/>
      <c r="D95" s="456" t="s">
        <v>79</v>
      </c>
      <c r="E95" s="456"/>
      <c r="F95" s="456"/>
      <c r="G95" s="456"/>
      <c r="H95" s="456"/>
      <c r="I95" s="96"/>
      <c r="J95" s="456" t="s">
        <v>80</v>
      </c>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7">
        <f>'01 - Přípravné, dokončova...'!J30</f>
        <v>0</v>
      </c>
      <c r="AH95" s="458"/>
      <c r="AI95" s="458"/>
      <c r="AJ95" s="458"/>
      <c r="AK95" s="458"/>
      <c r="AL95" s="458"/>
      <c r="AM95" s="458"/>
      <c r="AN95" s="457">
        <f t="shared" si="0"/>
        <v>0</v>
      </c>
      <c r="AO95" s="458"/>
      <c r="AP95" s="458"/>
      <c r="AQ95" s="97" t="s">
        <v>81</v>
      </c>
      <c r="AR95" s="98"/>
      <c r="AS95" s="99">
        <v>0</v>
      </c>
      <c r="AT95" s="100">
        <f t="shared" si="1"/>
        <v>0</v>
      </c>
      <c r="AU95" s="101">
        <f>'01 - Přípravné, dokončova...'!P122</f>
        <v>0</v>
      </c>
      <c r="AV95" s="100">
        <f>'01 - Přípravné, dokončova...'!J33</f>
        <v>0</v>
      </c>
      <c r="AW95" s="100">
        <f>'01 - Přípravné, dokončova...'!J34</f>
        <v>0</v>
      </c>
      <c r="AX95" s="100">
        <f>'01 - Přípravné, dokončova...'!J35</f>
        <v>0</v>
      </c>
      <c r="AY95" s="100">
        <f>'01 - Přípravné, dokončova...'!J36</f>
        <v>0</v>
      </c>
      <c r="AZ95" s="100">
        <f>'01 - Přípravné, dokončova...'!F33</f>
        <v>0</v>
      </c>
      <c r="BA95" s="100">
        <f>'01 - Přípravné, dokončova...'!F34</f>
        <v>0</v>
      </c>
      <c r="BB95" s="100">
        <f>'01 - Přípravné, dokončova...'!F35</f>
        <v>0</v>
      </c>
      <c r="BC95" s="100">
        <f>'01 - Přípravné, dokončova...'!F36</f>
        <v>0</v>
      </c>
      <c r="BD95" s="102">
        <f>'01 - Přípravné, dokončova...'!F37</f>
        <v>0</v>
      </c>
      <c r="BT95" s="103" t="s">
        <v>82</v>
      </c>
      <c r="BV95" s="103" t="s">
        <v>76</v>
      </c>
      <c r="BW95" s="103" t="s">
        <v>83</v>
      </c>
      <c r="BX95" s="103" t="s">
        <v>5</v>
      </c>
      <c r="CL95" s="103" t="s">
        <v>1</v>
      </c>
      <c r="CM95" s="103" t="s">
        <v>84</v>
      </c>
    </row>
    <row r="96" spans="2:91" s="7" customFormat="1" ht="16.5" customHeight="1">
      <c r="B96" s="94"/>
      <c r="C96" s="95"/>
      <c r="D96" s="456" t="s">
        <v>85</v>
      </c>
      <c r="E96" s="456"/>
      <c r="F96" s="456"/>
      <c r="G96" s="456"/>
      <c r="H96" s="456"/>
      <c r="I96" s="96"/>
      <c r="J96" s="456" t="s">
        <v>86</v>
      </c>
      <c r="K96" s="456"/>
      <c r="L96" s="456"/>
      <c r="M96" s="456"/>
      <c r="N96" s="456"/>
      <c r="O96" s="456"/>
      <c r="P96" s="456"/>
      <c r="Q96" s="456"/>
      <c r="R96" s="456"/>
      <c r="S96" s="456"/>
      <c r="T96" s="456"/>
      <c r="U96" s="456"/>
      <c r="V96" s="456"/>
      <c r="W96" s="456"/>
      <c r="X96" s="456"/>
      <c r="Y96" s="456"/>
      <c r="Z96" s="456"/>
      <c r="AA96" s="456"/>
      <c r="AB96" s="456"/>
      <c r="AC96" s="456"/>
      <c r="AD96" s="456"/>
      <c r="AE96" s="456"/>
      <c r="AF96" s="456"/>
      <c r="AG96" s="461">
        <f>ROUND(SUM(AG97:AG101),2)</f>
        <v>0</v>
      </c>
      <c r="AH96" s="458"/>
      <c r="AI96" s="458"/>
      <c r="AJ96" s="458"/>
      <c r="AK96" s="458"/>
      <c r="AL96" s="458"/>
      <c r="AM96" s="458"/>
      <c r="AN96" s="457">
        <f t="shared" si="0"/>
        <v>0</v>
      </c>
      <c r="AO96" s="458"/>
      <c r="AP96" s="458"/>
      <c r="AQ96" s="97" t="s">
        <v>81</v>
      </c>
      <c r="AR96" s="98"/>
      <c r="AS96" s="99">
        <f>ROUND(SUM(AS97:AS101),2)</f>
        <v>0</v>
      </c>
      <c r="AT96" s="100">
        <f t="shared" si="1"/>
        <v>0</v>
      </c>
      <c r="AU96" s="101">
        <f>ROUND(SUM(AU97:AU101),5)</f>
        <v>0</v>
      </c>
      <c r="AV96" s="100">
        <f>ROUND(AZ96*L29,2)</f>
        <v>0</v>
      </c>
      <c r="AW96" s="100">
        <f>ROUND(BA96*L30,2)</f>
        <v>0</v>
      </c>
      <c r="AX96" s="100">
        <f>ROUND(BB96*L29,2)</f>
        <v>0</v>
      </c>
      <c r="AY96" s="100">
        <f>ROUND(BC96*L30,2)</f>
        <v>0</v>
      </c>
      <c r="AZ96" s="100">
        <f>ROUND(SUM(AZ97:AZ101),2)</f>
        <v>0</v>
      </c>
      <c r="BA96" s="100">
        <f>ROUND(SUM(BA97:BA101),2)</f>
        <v>0</v>
      </c>
      <c r="BB96" s="100">
        <f>ROUND(SUM(BB97:BB101),2)</f>
        <v>0</v>
      </c>
      <c r="BC96" s="100">
        <f>ROUND(SUM(BC97:BC101),2)</f>
        <v>0</v>
      </c>
      <c r="BD96" s="102">
        <f>ROUND(SUM(BD97:BD101),2)</f>
        <v>0</v>
      </c>
      <c r="BS96" s="103" t="s">
        <v>73</v>
      </c>
      <c r="BT96" s="103" t="s">
        <v>82</v>
      </c>
      <c r="BU96" s="103" t="s">
        <v>75</v>
      </c>
      <c r="BV96" s="103" t="s">
        <v>76</v>
      </c>
      <c r="BW96" s="103" t="s">
        <v>87</v>
      </c>
      <c r="BX96" s="103" t="s">
        <v>5</v>
      </c>
      <c r="CL96" s="103" t="s">
        <v>1</v>
      </c>
      <c r="CM96" s="103" t="s">
        <v>84</v>
      </c>
    </row>
    <row r="97" spans="1:90" s="4" customFormat="1" ht="16.5" customHeight="1">
      <c r="A97" s="93" t="s">
        <v>78</v>
      </c>
      <c r="B97" s="58"/>
      <c r="C97" s="104"/>
      <c r="D97" s="104"/>
      <c r="E97" s="462" t="s">
        <v>88</v>
      </c>
      <c r="F97" s="462"/>
      <c r="G97" s="462"/>
      <c r="H97" s="462"/>
      <c r="I97" s="462"/>
      <c r="J97" s="104"/>
      <c r="K97" s="462" t="s">
        <v>89</v>
      </c>
      <c r="L97" s="462"/>
      <c r="M97" s="462"/>
      <c r="N97" s="462"/>
      <c r="O97" s="462"/>
      <c r="P97" s="462"/>
      <c r="Q97" s="462"/>
      <c r="R97" s="462"/>
      <c r="S97" s="462"/>
      <c r="T97" s="462"/>
      <c r="U97" s="462"/>
      <c r="V97" s="462"/>
      <c r="W97" s="462"/>
      <c r="X97" s="462"/>
      <c r="Y97" s="462"/>
      <c r="Z97" s="462"/>
      <c r="AA97" s="462"/>
      <c r="AB97" s="462"/>
      <c r="AC97" s="462"/>
      <c r="AD97" s="462"/>
      <c r="AE97" s="462"/>
      <c r="AF97" s="462"/>
      <c r="AG97" s="463">
        <f>'02.1 - Kácení a likvidace'!J32</f>
        <v>0</v>
      </c>
      <c r="AH97" s="464"/>
      <c r="AI97" s="464"/>
      <c r="AJ97" s="464"/>
      <c r="AK97" s="464"/>
      <c r="AL97" s="464"/>
      <c r="AM97" s="464"/>
      <c r="AN97" s="463">
        <f t="shared" si="0"/>
        <v>0</v>
      </c>
      <c r="AO97" s="464"/>
      <c r="AP97" s="464"/>
      <c r="AQ97" s="105" t="s">
        <v>90</v>
      </c>
      <c r="AR97" s="60"/>
      <c r="AS97" s="106">
        <v>0</v>
      </c>
      <c r="AT97" s="107">
        <f t="shared" si="1"/>
        <v>0</v>
      </c>
      <c r="AU97" s="108">
        <f>'02.1 - Kácení a likvidace'!P124</f>
        <v>0</v>
      </c>
      <c r="AV97" s="107">
        <f>'02.1 - Kácení a likvidace'!J35</f>
        <v>0</v>
      </c>
      <c r="AW97" s="107">
        <f>'02.1 - Kácení a likvidace'!J36</f>
        <v>0</v>
      </c>
      <c r="AX97" s="107">
        <f>'02.1 - Kácení a likvidace'!J37</f>
        <v>0</v>
      </c>
      <c r="AY97" s="107">
        <f>'02.1 - Kácení a likvidace'!J38</f>
        <v>0</v>
      </c>
      <c r="AZ97" s="107">
        <f>'02.1 - Kácení a likvidace'!F35</f>
        <v>0</v>
      </c>
      <c r="BA97" s="107">
        <f>'02.1 - Kácení a likvidace'!F36</f>
        <v>0</v>
      </c>
      <c r="BB97" s="107">
        <f>'02.1 - Kácení a likvidace'!F37</f>
        <v>0</v>
      </c>
      <c r="BC97" s="107">
        <f>'02.1 - Kácení a likvidace'!F38</f>
        <v>0</v>
      </c>
      <c r="BD97" s="109">
        <f>'02.1 - Kácení a likvidace'!F39</f>
        <v>0</v>
      </c>
      <c r="BT97" s="110" t="s">
        <v>84</v>
      </c>
      <c r="BV97" s="110" t="s">
        <v>76</v>
      </c>
      <c r="BW97" s="110" t="s">
        <v>91</v>
      </c>
      <c r="BX97" s="110" t="s">
        <v>87</v>
      </c>
      <c r="CL97" s="110" t="s">
        <v>1</v>
      </c>
    </row>
    <row r="98" spans="1:90" s="4" customFormat="1" ht="16.5" customHeight="1">
      <c r="A98" s="93" t="s">
        <v>78</v>
      </c>
      <c r="B98" s="58"/>
      <c r="C98" s="104"/>
      <c r="D98" s="104"/>
      <c r="E98" s="462" t="s">
        <v>92</v>
      </c>
      <c r="F98" s="462"/>
      <c r="G98" s="462"/>
      <c r="H98" s="462"/>
      <c r="I98" s="462"/>
      <c r="J98" s="104"/>
      <c r="K98" s="462" t="s">
        <v>93</v>
      </c>
      <c r="L98" s="462"/>
      <c r="M98" s="462"/>
      <c r="N98" s="462"/>
      <c r="O98" s="462"/>
      <c r="P98" s="462"/>
      <c r="Q98" s="462"/>
      <c r="R98" s="462"/>
      <c r="S98" s="462"/>
      <c r="T98" s="462"/>
      <c r="U98" s="462"/>
      <c r="V98" s="462"/>
      <c r="W98" s="462"/>
      <c r="X98" s="462"/>
      <c r="Y98" s="462"/>
      <c r="Z98" s="462"/>
      <c r="AA98" s="462"/>
      <c r="AB98" s="462"/>
      <c r="AC98" s="462"/>
      <c r="AD98" s="462"/>
      <c r="AE98" s="462"/>
      <c r="AF98" s="462"/>
      <c r="AG98" s="463">
        <f>'02.2 - Stromy ve volném t...'!J32</f>
        <v>0</v>
      </c>
      <c r="AH98" s="464"/>
      <c r="AI98" s="464"/>
      <c r="AJ98" s="464"/>
      <c r="AK98" s="464"/>
      <c r="AL98" s="464"/>
      <c r="AM98" s="464"/>
      <c r="AN98" s="463">
        <f t="shared" si="0"/>
        <v>0</v>
      </c>
      <c r="AO98" s="464"/>
      <c r="AP98" s="464"/>
      <c r="AQ98" s="105" t="s">
        <v>90</v>
      </c>
      <c r="AR98" s="60"/>
      <c r="AS98" s="106">
        <v>0</v>
      </c>
      <c r="AT98" s="107">
        <f t="shared" si="1"/>
        <v>0</v>
      </c>
      <c r="AU98" s="108">
        <f>'02.2 - Stromy ve volném t...'!P129</f>
        <v>0</v>
      </c>
      <c r="AV98" s="107">
        <f>'02.2 - Stromy ve volném t...'!J35</f>
        <v>0</v>
      </c>
      <c r="AW98" s="107">
        <f>'02.2 - Stromy ve volném t...'!J36</f>
        <v>0</v>
      </c>
      <c r="AX98" s="107">
        <f>'02.2 - Stromy ve volném t...'!J37</f>
        <v>0</v>
      </c>
      <c r="AY98" s="107">
        <f>'02.2 - Stromy ve volném t...'!J38</f>
        <v>0</v>
      </c>
      <c r="AZ98" s="107">
        <f>'02.2 - Stromy ve volném t...'!F35</f>
        <v>0</v>
      </c>
      <c r="BA98" s="107">
        <f>'02.2 - Stromy ve volném t...'!F36</f>
        <v>0</v>
      </c>
      <c r="BB98" s="107">
        <f>'02.2 - Stromy ve volném t...'!F37</f>
        <v>0</v>
      </c>
      <c r="BC98" s="107">
        <f>'02.2 - Stromy ve volném t...'!F38</f>
        <v>0</v>
      </c>
      <c r="BD98" s="109">
        <f>'02.2 - Stromy ve volném t...'!F39</f>
        <v>0</v>
      </c>
      <c r="BT98" s="110" t="s">
        <v>84</v>
      </c>
      <c r="BV98" s="110" t="s">
        <v>76</v>
      </c>
      <c r="BW98" s="110" t="s">
        <v>94</v>
      </c>
      <c r="BX98" s="110" t="s">
        <v>87</v>
      </c>
      <c r="CL98" s="110" t="s">
        <v>1</v>
      </c>
    </row>
    <row r="99" spans="1:90" s="4" customFormat="1" ht="16.5" customHeight="1">
      <c r="A99" s="93" t="s">
        <v>78</v>
      </c>
      <c r="B99" s="58"/>
      <c r="C99" s="104"/>
      <c r="D99" s="104"/>
      <c r="E99" s="462" t="s">
        <v>95</v>
      </c>
      <c r="F99" s="462"/>
      <c r="G99" s="462"/>
      <c r="H99" s="462"/>
      <c r="I99" s="462"/>
      <c r="J99" s="104"/>
      <c r="K99" s="462" t="s">
        <v>96</v>
      </c>
      <c r="L99" s="462"/>
      <c r="M99" s="462"/>
      <c r="N99" s="462"/>
      <c r="O99" s="462"/>
      <c r="P99" s="462"/>
      <c r="Q99" s="462"/>
      <c r="R99" s="462"/>
      <c r="S99" s="462"/>
      <c r="T99" s="462"/>
      <c r="U99" s="462"/>
      <c r="V99" s="462"/>
      <c r="W99" s="462"/>
      <c r="X99" s="462"/>
      <c r="Y99" s="462"/>
      <c r="Z99" s="462"/>
      <c r="AA99" s="462"/>
      <c r="AB99" s="462"/>
      <c r="AC99" s="462"/>
      <c r="AD99" s="462"/>
      <c r="AE99" s="462"/>
      <c r="AF99" s="462"/>
      <c r="AG99" s="463">
        <f>'02.3 - Soliterní strom,kv...'!J32</f>
        <v>0</v>
      </c>
      <c r="AH99" s="464"/>
      <c r="AI99" s="464"/>
      <c r="AJ99" s="464"/>
      <c r="AK99" s="464"/>
      <c r="AL99" s="464"/>
      <c r="AM99" s="464"/>
      <c r="AN99" s="463">
        <f t="shared" si="0"/>
        <v>0</v>
      </c>
      <c r="AO99" s="464"/>
      <c r="AP99" s="464"/>
      <c r="AQ99" s="105" t="s">
        <v>90</v>
      </c>
      <c r="AR99" s="60"/>
      <c r="AS99" s="106">
        <v>0</v>
      </c>
      <c r="AT99" s="107">
        <f t="shared" si="1"/>
        <v>0</v>
      </c>
      <c r="AU99" s="108">
        <f>'02.3 - Soliterní strom,kv...'!P135</f>
        <v>0</v>
      </c>
      <c r="AV99" s="107">
        <f>'02.3 - Soliterní strom,kv...'!J35</f>
        <v>0</v>
      </c>
      <c r="AW99" s="107">
        <f>'02.3 - Soliterní strom,kv...'!J36</f>
        <v>0</v>
      </c>
      <c r="AX99" s="107">
        <f>'02.3 - Soliterní strom,kv...'!J37</f>
        <v>0</v>
      </c>
      <c r="AY99" s="107">
        <f>'02.3 - Soliterní strom,kv...'!J38</f>
        <v>0</v>
      </c>
      <c r="AZ99" s="107">
        <f>'02.3 - Soliterní strom,kv...'!F35</f>
        <v>0</v>
      </c>
      <c r="BA99" s="107">
        <f>'02.3 - Soliterní strom,kv...'!F36</f>
        <v>0</v>
      </c>
      <c r="BB99" s="107">
        <f>'02.3 - Soliterní strom,kv...'!F37</f>
        <v>0</v>
      </c>
      <c r="BC99" s="107">
        <f>'02.3 - Soliterní strom,kv...'!F38</f>
        <v>0</v>
      </c>
      <c r="BD99" s="109">
        <f>'02.3 - Soliterní strom,kv...'!F39</f>
        <v>0</v>
      </c>
      <c r="BT99" s="110" t="s">
        <v>84</v>
      </c>
      <c r="BV99" s="110" t="s">
        <v>76</v>
      </c>
      <c r="BW99" s="110" t="s">
        <v>97</v>
      </c>
      <c r="BX99" s="110" t="s">
        <v>87</v>
      </c>
      <c r="CL99" s="110" t="s">
        <v>1</v>
      </c>
    </row>
    <row r="100" spans="1:90" s="4" customFormat="1" ht="16.5" customHeight="1">
      <c r="A100" s="93" t="s">
        <v>78</v>
      </c>
      <c r="B100" s="58"/>
      <c r="C100" s="104"/>
      <c r="D100" s="104"/>
      <c r="E100" s="462" t="s">
        <v>98</v>
      </c>
      <c r="F100" s="462"/>
      <c r="G100" s="462"/>
      <c r="H100" s="462"/>
      <c r="I100" s="462"/>
      <c r="J100" s="104"/>
      <c r="K100" s="462" t="s">
        <v>99</v>
      </c>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3">
        <f>'02.4 - Kruhový záhon'!J32</f>
        <v>0</v>
      </c>
      <c r="AH100" s="464"/>
      <c r="AI100" s="464"/>
      <c r="AJ100" s="464"/>
      <c r="AK100" s="464"/>
      <c r="AL100" s="464"/>
      <c r="AM100" s="464"/>
      <c r="AN100" s="463">
        <f t="shared" si="0"/>
        <v>0</v>
      </c>
      <c r="AO100" s="464"/>
      <c r="AP100" s="464"/>
      <c r="AQ100" s="105" t="s">
        <v>90</v>
      </c>
      <c r="AR100" s="60"/>
      <c r="AS100" s="106">
        <v>0</v>
      </c>
      <c r="AT100" s="107">
        <f t="shared" si="1"/>
        <v>0</v>
      </c>
      <c r="AU100" s="108">
        <f>'02.4 - Kruhový záhon'!P129</f>
        <v>0</v>
      </c>
      <c r="AV100" s="107">
        <f>'02.4 - Kruhový záhon'!J35</f>
        <v>0</v>
      </c>
      <c r="AW100" s="107">
        <f>'02.4 - Kruhový záhon'!J36</f>
        <v>0</v>
      </c>
      <c r="AX100" s="107">
        <f>'02.4 - Kruhový záhon'!J37</f>
        <v>0</v>
      </c>
      <c r="AY100" s="107">
        <f>'02.4 - Kruhový záhon'!J38</f>
        <v>0</v>
      </c>
      <c r="AZ100" s="107">
        <f>'02.4 - Kruhový záhon'!F35</f>
        <v>0</v>
      </c>
      <c r="BA100" s="107">
        <f>'02.4 - Kruhový záhon'!F36</f>
        <v>0</v>
      </c>
      <c r="BB100" s="107">
        <f>'02.4 - Kruhový záhon'!F37</f>
        <v>0</v>
      </c>
      <c r="BC100" s="107">
        <f>'02.4 - Kruhový záhon'!F38</f>
        <v>0</v>
      </c>
      <c r="BD100" s="109">
        <f>'02.4 - Kruhový záhon'!F39</f>
        <v>0</v>
      </c>
      <c r="BT100" s="110" t="s">
        <v>84</v>
      </c>
      <c r="BV100" s="110" t="s">
        <v>76</v>
      </c>
      <c r="BW100" s="110" t="s">
        <v>100</v>
      </c>
      <c r="BX100" s="110" t="s">
        <v>87</v>
      </c>
      <c r="CL100" s="110" t="s">
        <v>1</v>
      </c>
    </row>
    <row r="101" spans="1:90" s="4" customFormat="1" ht="16.5" customHeight="1">
      <c r="A101" s="93" t="s">
        <v>78</v>
      </c>
      <c r="B101" s="58"/>
      <c r="C101" s="104"/>
      <c r="D101" s="104"/>
      <c r="E101" s="462" t="s">
        <v>101</v>
      </c>
      <c r="F101" s="462"/>
      <c r="G101" s="462"/>
      <c r="H101" s="462"/>
      <c r="I101" s="462"/>
      <c r="J101" s="104"/>
      <c r="K101" s="462" t="s">
        <v>102</v>
      </c>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3">
        <f>'02.5 - Zatravnění'!J32</f>
        <v>0</v>
      </c>
      <c r="AH101" s="464"/>
      <c r="AI101" s="464"/>
      <c r="AJ101" s="464"/>
      <c r="AK101" s="464"/>
      <c r="AL101" s="464"/>
      <c r="AM101" s="464"/>
      <c r="AN101" s="463">
        <f t="shared" si="0"/>
        <v>0</v>
      </c>
      <c r="AO101" s="464"/>
      <c r="AP101" s="464"/>
      <c r="AQ101" s="105" t="s">
        <v>90</v>
      </c>
      <c r="AR101" s="60"/>
      <c r="AS101" s="106">
        <v>0</v>
      </c>
      <c r="AT101" s="107">
        <f t="shared" si="1"/>
        <v>0</v>
      </c>
      <c r="AU101" s="108">
        <f>'02.5 - Zatravnění'!P125</f>
        <v>0</v>
      </c>
      <c r="AV101" s="107">
        <f>'02.5 - Zatravnění'!J35</f>
        <v>0</v>
      </c>
      <c r="AW101" s="107">
        <f>'02.5 - Zatravnění'!J36</f>
        <v>0</v>
      </c>
      <c r="AX101" s="107">
        <f>'02.5 - Zatravnění'!J37</f>
        <v>0</v>
      </c>
      <c r="AY101" s="107">
        <f>'02.5 - Zatravnění'!J38</f>
        <v>0</v>
      </c>
      <c r="AZ101" s="107">
        <f>'02.5 - Zatravnění'!F35</f>
        <v>0</v>
      </c>
      <c r="BA101" s="107">
        <f>'02.5 - Zatravnění'!F36</f>
        <v>0</v>
      </c>
      <c r="BB101" s="107">
        <f>'02.5 - Zatravnění'!F37</f>
        <v>0</v>
      </c>
      <c r="BC101" s="107">
        <f>'02.5 - Zatravnění'!F38</f>
        <v>0</v>
      </c>
      <c r="BD101" s="109">
        <f>'02.5 - Zatravnění'!F39</f>
        <v>0</v>
      </c>
      <c r="BT101" s="110" t="s">
        <v>84</v>
      </c>
      <c r="BV101" s="110" t="s">
        <v>76</v>
      </c>
      <c r="BW101" s="110" t="s">
        <v>103</v>
      </c>
      <c r="BX101" s="110" t="s">
        <v>87</v>
      </c>
      <c r="CL101" s="110" t="s">
        <v>1</v>
      </c>
    </row>
    <row r="102" spans="1:91" s="7" customFormat="1" ht="16.5" customHeight="1">
      <c r="A102" s="93" t="s">
        <v>78</v>
      </c>
      <c r="B102" s="94"/>
      <c r="C102" s="95"/>
      <c r="D102" s="456" t="s">
        <v>104</v>
      </c>
      <c r="E102" s="456"/>
      <c r="F102" s="456"/>
      <c r="G102" s="456"/>
      <c r="H102" s="456"/>
      <c r="I102" s="96"/>
      <c r="J102" s="456" t="s">
        <v>105</v>
      </c>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7">
        <f>'03 - Mobiliář'!J30</f>
        <v>0</v>
      </c>
      <c r="AH102" s="458"/>
      <c r="AI102" s="458"/>
      <c r="AJ102" s="458"/>
      <c r="AK102" s="458"/>
      <c r="AL102" s="458"/>
      <c r="AM102" s="458"/>
      <c r="AN102" s="457">
        <f t="shared" si="0"/>
        <v>0</v>
      </c>
      <c r="AO102" s="458"/>
      <c r="AP102" s="458"/>
      <c r="AQ102" s="97" t="s">
        <v>81</v>
      </c>
      <c r="AR102" s="98"/>
      <c r="AS102" s="99">
        <v>0</v>
      </c>
      <c r="AT102" s="100">
        <f t="shared" si="1"/>
        <v>0</v>
      </c>
      <c r="AU102" s="101">
        <f>'03 - Mobiliář'!P117</f>
        <v>0</v>
      </c>
      <c r="AV102" s="100">
        <f>'03 - Mobiliář'!J33</f>
        <v>0</v>
      </c>
      <c r="AW102" s="100">
        <f>'03 - Mobiliář'!J34</f>
        <v>0</v>
      </c>
      <c r="AX102" s="100">
        <f>'03 - Mobiliář'!J35</f>
        <v>0</v>
      </c>
      <c r="AY102" s="100">
        <f>'03 - Mobiliář'!J36</f>
        <v>0</v>
      </c>
      <c r="AZ102" s="100">
        <f>'03 - Mobiliář'!F33</f>
        <v>0</v>
      </c>
      <c r="BA102" s="100">
        <f>'03 - Mobiliář'!F34</f>
        <v>0</v>
      </c>
      <c r="BB102" s="100">
        <f>'03 - Mobiliář'!F35</f>
        <v>0</v>
      </c>
      <c r="BC102" s="100">
        <f>'03 - Mobiliář'!F36</f>
        <v>0</v>
      </c>
      <c r="BD102" s="102">
        <f>'03 - Mobiliář'!F37</f>
        <v>0</v>
      </c>
      <c r="BT102" s="103" t="s">
        <v>82</v>
      </c>
      <c r="BV102" s="103" t="s">
        <v>76</v>
      </c>
      <c r="BW102" s="103" t="s">
        <v>106</v>
      </c>
      <c r="BX102" s="103" t="s">
        <v>5</v>
      </c>
      <c r="CL102" s="103" t="s">
        <v>1</v>
      </c>
      <c r="CM102" s="103" t="s">
        <v>84</v>
      </c>
    </row>
    <row r="103" spans="1:91" s="7" customFormat="1" ht="16.5" customHeight="1">
      <c r="A103" s="93" t="s">
        <v>78</v>
      </c>
      <c r="B103" s="94"/>
      <c r="C103" s="95"/>
      <c r="D103" s="456" t="s">
        <v>107</v>
      </c>
      <c r="E103" s="456"/>
      <c r="F103" s="456"/>
      <c r="G103" s="456"/>
      <c r="H103" s="456"/>
      <c r="I103" s="96"/>
      <c r="J103" s="456" t="s">
        <v>108</v>
      </c>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7">
        <f>'VRN - Vedlejší rozpočtové...'!J30</f>
        <v>0</v>
      </c>
      <c r="AH103" s="458"/>
      <c r="AI103" s="458"/>
      <c r="AJ103" s="458"/>
      <c r="AK103" s="458"/>
      <c r="AL103" s="458"/>
      <c r="AM103" s="458"/>
      <c r="AN103" s="457">
        <f t="shared" si="0"/>
        <v>0</v>
      </c>
      <c r="AO103" s="458"/>
      <c r="AP103" s="458"/>
      <c r="AQ103" s="97" t="s">
        <v>81</v>
      </c>
      <c r="AR103" s="98"/>
      <c r="AS103" s="111">
        <v>0</v>
      </c>
      <c r="AT103" s="112">
        <f t="shared" si="1"/>
        <v>0</v>
      </c>
      <c r="AU103" s="113">
        <f>'VRN - Vedlejší rozpočtové...'!P117</f>
        <v>0</v>
      </c>
      <c r="AV103" s="112">
        <f>'VRN - Vedlejší rozpočtové...'!J33</f>
        <v>0</v>
      </c>
      <c r="AW103" s="112">
        <f>'VRN - Vedlejší rozpočtové...'!J34</f>
        <v>0</v>
      </c>
      <c r="AX103" s="112">
        <f>'VRN - Vedlejší rozpočtové...'!J35</f>
        <v>0</v>
      </c>
      <c r="AY103" s="112">
        <f>'VRN - Vedlejší rozpočtové...'!J36</f>
        <v>0</v>
      </c>
      <c r="AZ103" s="112">
        <f>'VRN - Vedlejší rozpočtové...'!F33</f>
        <v>0</v>
      </c>
      <c r="BA103" s="112">
        <f>'VRN - Vedlejší rozpočtové...'!F34</f>
        <v>0</v>
      </c>
      <c r="BB103" s="112">
        <f>'VRN - Vedlejší rozpočtové...'!F35</f>
        <v>0</v>
      </c>
      <c r="BC103" s="112">
        <f>'VRN - Vedlejší rozpočtové...'!F36</f>
        <v>0</v>
      </c>
      <c r="BD103" s="114">
        <f>'VRN - Vedlejší rozpočtové...'!F37</f>
        <v>0</v>
      </c>
      <c r="BT103" s="103" t="s">
        <v>82</v>
      </c>
      <c r="BV103" s="103" t="s">
        <v>76</v>
      </c>
      <c r="BW103" s="103" t="s">
        <v>109</v>
      </c>
      <c r="BX103" s="103" t="s">
        <v>5</v>
      </c>
      <c r="CL103" s="103" t="s">
        <v>1</v>
      </c>
      <c r="CM103" s="103" t="s">
        <v>84</v>
      </c>
    </row>
    <row r="104" spans="1:57" s="2" customFormat="1" ht="30" customHeight="1">
      <c r="A104" s="34"/>
      <c r="B104" s="35"/>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9"/>
      <c r="AS104" s="34"/>
      <c r="AT104" s="34"/>
      <c r="AU104" s="34"/>
      <c r="AV104" s="34"/>
      <c r="AW104" s="34"/>
      <c r="AX104" s="34"/>
      <c r="AY104" s="34"/>
      <c r="AZ104" s="34"/>
      <c r="BA104" s="34"/>
      <c r="BB104" s="34"/>
      <c r="BC104" s="34"/>
      <c r="BD104" s="34"/>
      <c r="BE104" s="34"/>
    </row>
    <row r="105" spans="1:57" s="2" customFormat="1" ht="6.95" customHeight="1">
      <c r="A105" s="34"/>
      <c r="B105" s="54"/>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39"/>
      <c r="AS105" s="34"/>
      <c r="AT105" s="34"/>
      <c r="AU105" s="34"/>
      <c r="AV105" s="34"/>
      <c r="AW105" s="34"/>
      <c r="AX105" s="34"/>
      <c r="AY105" s="34"/>
      <c r="AZ105" s="34"/>
      <c r="BA105" s="34"/>
      <c r="BB105" s="34"/>
      <c r="BC105" s="34"/>
      <c r="BD105" s="34"/>
      <c r="BE105" s="34"/>
    </row>
  </sheetData>
  <sheetProtection algorithmName="SHA-512" hashValue="1S0N28Ux1wpF1s0fD/Zg3z5vUZ3ZFpb4NvDSrvLTk6E/G2Y8FZLGY21D3RHfGtQUbNXYu0ADKwmgTcR399qMpg==" saltValue="LCKX11RWqdUiH86uCobsBQ==" spinCount="100000" sheet="1" objects="1" scenarios="1" selectLockedCells="1"/>
  <mergeCells count="74">
    <mergeCell ref="AR2:BE2"/>
    <mergeCell ref="L33:P33"/>
    <mergeCell ref="W33:AE33"/>
    <mergeCell ref="AK33:AO33"/>
    <mergeCell ref="AK35:AO35"/>
    <mergeCell ref="X35:AB35"/>
    <mergeCell ref="L31:P31"/>
    <mergeCell ref="AK31:AO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AN102:AP102"/>
    <mergeCell ref="AG102:AM102"/>
    <mergeCell ref="AN100:AP100"/>
    <mergeCell ref="AG100:AM100"/>
    <mergeCell ref="AG98:AM98"/>
    <mergeCell ref="AN98:AP98"/>
    <mergeCell ref="L85:AO85"/>
    <mergeCell ref="AM87:AN87"/>
    <mergeCell ref="AM89:AP89"/>
    <mergeCell ref="AN95:AP95"/>
    <mergeCell ref="D102:H102"/>
    <mergeCell ref="J102:AF102"/>
    <mergeCell ref="AN103:AP103"/>
    <mergeCell ref="AG103:AM103"/>
    <mergeCell ref="D103:H103"/>
    <mergeCell ref="J103:AF103"/>
    <mergeCell ref="E100:I100"/>
    <mergeCell ref="K100:AF100"/>
    <mergeCell ref="AN101:AP101"/>
    <mergeCell ref="AG101:AM101"/>
    <mergeCell ref="E101:I101"/>
    <mergeCell ref="K101:AF101"/>
    <mergeCell ref="E98:I98"/>
    <mergeCell ref="K98:AF98"/>
    <mergeCell ref="AN99:AP99"/>
    <mergeCell ref="AG99:AM99"/>
    <mergeCell ref="E99:I99"/>
    <mergeCell ref="K99:AF99"/>
    <mergeCell ref="D96:H96"/>
    <mergeCell ref="J96:AF96"/>
    <mergeCell ref="AN96:AP96"/>
    <mergeCell ref="AG96:AM96"/>
    <mergeCell ref="K97:AF97"/>
    <mergeCell ref="AN97:AP97"/>
    <mergeCell ref="E97:I97"/>
    <mergeCell ref="AG97:AM97"/>
    <mergeCell ref="D95:H95"/>
    <mergeCell ref="J95:AF95"/>
    <mergeCell ref="AG95:AM95"/>
    <mergeCell ref="AG94:AM94"/>
    <mergeCell ref="AN94:AP94"/>
    <mergeCell ref="AS89:AT91"/>
    <mergeCell ref="AM90:AP90"/>
    <mergeCell ref="C92:G92"/>
    <mergeCell ref="AG92:AM92"/>
    <mergeCell ref="AN92:AP92"/>
    <mergeCell ref="I92:AF92"/>
  </mergeCells>
  <hyperlinks>
    <hyperlink ref="A95" location="'01 - Přípravné, dokončova...'!C2" display="/"/>
    <hyperlink ref="A97" location="'02.1 - Kácení a likvidace'!C2" display="/"/>
    <hyperlink ref="A98" location="'02.2 - Stromy ve volném t...'!C2" display="/"/>
    <hyperlink ref="A99" location="'02.3 - Soliterní strom,kv...'!C2" display="/"/>
    <hyperlink ref="A100" location="'02.4 - Kruhový záhon'!C2" display="/"/>
    <hyperlink ref="A101" location="'02.5 - Zatravnění'!C2" display="/"/>
    <hyperlink ref="A102" location="'03 - Mobiliář'!C2" display="/"/>
    <hyperlink ref="A103" location="'VRN - Vedlejší rozpočtové...'!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6"/>
  <sheetViews>
    <sheetView showGridLines="0" workbookViewId="0" topLeftCell="A161">
      <selection activeCell="J18" sqref="J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83</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1:31" s="2" customFormat="1" ht="12" customHeight="1">
      <c r="A8" s="34"/>
      <c r="B8" s="39"/>
      <c r="C8" s="34"/>
      <c r="D8" s="119" t="s">
        <v>111</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493" t="s">
        <v>112</v>
      </c>
      <c r="F9" s="494"/>
      <c r="G9" s="494"/>
      <c r="H9" s="494"/>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17</v>
      </c>
      <c r="E11" s="34"/>
      <c r="F11" s="110" t="s">
        <v>1</v>
      </c>
      <c r="G11" s="34"/>
      <c r="H11" s="34"/>
      <c r="I11" s="119" t="s">
        <v>18</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19</v>
      </c>
      <c r="E12" s="34"/>
      <c r="F12" s="110" t="s">
        <v>113</v>
      </c>
      <c r="G12" s="34"/>
      <c r="H12" s="34"/>
      <c r="I12" s="119" t="s">
        <v>21</v>
      </c>
      <c r="J12" s="120">
        <f>'Rekapitulace stavby'!AN8</f>
        <v>44652</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22</v>
      </c>
      <c r="E14" s="34"/>
      <c r="F14" s="34"/>
      <c r="G14" s="34"/>
      <c r="H14" s="34"/>
      <c r="I14" s="119" t="s">
        <v>23</v>
      </c>
      <c r="J14" s="110"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tr">
        <f>IF('Rekapitulace stavby'!E11="","",'Rekapitulace stavby'!E11)</f>
        <v>Statutární město Liberec, nám.Dr.E.Beneše1/1, LBC</v>
      </c>
      <c r="F15" s="34"/>
      <c r="G15" s="34"/>
      <c r="H15" s="34"/>
      <c r="I15" s="119" t="s">
        <v>25</v>
      </c>
      <c r="J15" s="110"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26</v>
      </c>
      <c r="E17" s="34"/>
      <c r="F17" s="34"/>
      <c r="G17" s="34"/>
      <c r="H17" s="34"/>
      <c r="I17" s="119" t="s">
        <v>23</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495" t="str">
        <f>'Rekapitulace stavby'!E14</f>
        <v>Vyplň údaj</v>
      </c>
      <c r="F18" s="482"/>
      <c r="G18" s="482"/>
      <c r="H18" s="482"/>
      <c r="I18" s="119" t="s">
        <v>25</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28</v>
      </c>
      <c r="E20" s="34"/>
      <c r="F20" s="34"/>
      <c r="G20" s="34"/>
      <c r="H20" s="34"/>
      <c r="I20" s="119" t="s">
        <v>23</v>
      </c>
      <c r="J20" s="110"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Miriam Janů DiS., Divoká 127/13, Liberec 14</v>
      </c>
      <c r="F21" s="34"/>
      <c r="G21" s="34"/>
      <c r="H21" s="34"/>
      <c r="I21" s="119" t="s">
        <v>25</v>
      </c>
      <c r="J21" s="110"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31</v>
      </c>
      <c r="E23" s="34"/>
      <c r="F23" s="34"/>
      <c r="G23" s="34"/>
      <c r="H23" s="34"/>
      <c r="I23" s="119" t="s">
        <v>23</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PROPOS Liberec s.r.o.</v>
      </c>
      <c r="F24" s="34"/>
      <c r="G24" s="34"/>
      <c r="H24" s="34"/>
      <c r="I24" s="119" t="s">
        <v>25</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33</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1"/>
      <c r="B27" s="122"/>
      <c r="C27" s="121"/>
      <c r="D27" s="121"/>
      <c r="E27" s="496" t="s">
        <v>1</v>
      </c>
      <c r="F27" s="496"/>
      <c r="G27" s="496"/>
      <c r="H27" s="496"/>
      <c r="I27" s="121"/>
      <c r="J27" s="121"/>
      <c r="K27" s="121"/>
      <c r="L27" s="123"/>
      <c r="S27" s="121"/>
      <c r="T27" s="121"/>
      <c r="U27" s="121"/>
      <c r="V27" s="121"/>
      <c r="W27" s="121"/>
      <c r="X27" s="121"/>
      <c r="Y27" s="121"/>
      <c r="Z27" s="121"/>
      <c r="AA27" s="121"/>
      <c r="AB27" s="121"/>
      <c r="AC27" s="121"/>
      <c r="AD27" s="121"/>
      <c r="AE27" s="121"/>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4"/>
      <c r="E29" s="124"/>
      <c r="F29" s="124"/>
      <c r="G29" s="124"/>
      <c r="H29" s="124"/>
      <c r="I29" s="124"/>
      <c r="J29" s="124"/>
      <c r="K29" s="124"/>
      <c r="L29" s="51"/>
      <c r="S29" s="34"/>
      <c r="T29" s="34"/>
      <c r="U29" s="34"/>
      <c r="V29" s="34"/>
      <c r="W29" s="34"/>
      <c r="X29" s="34"/>
      <c r="Y29" s="34"/>
      <c r="Z29" s="34"/>
      <c r="AA29" s="34"/>
      <c r="AB29" s="34"/>
      <c r="AC29" s="34"/>
      <c r="AD29" s="34"/>
      <c r="AE29" s="34"/>
    </row>
    <row r="30" spans="1:31" s="2" customFormat="1" ht="25.35" customHeight="1">
      <c r="A30" s="34"/>
      <c r="B30" s="39"/>
      <c r="C30" s="34"/>
      <c r="D30" s="125" t="s">
        <v>34</v>
      </c>
      <c r="E30" s="34"/>
      <c r="F30" s="34"/>
      <c r="G30" s="34"/>
      <c r="H30" s="34"/>
      <c r="I30" s="34"/>
      <c r="J30" s="126">
        <f>ROUND(J122,2)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36</v>
      </c>
      <c r="G32" s="34"/>
      <c r="H32" s="34"/>
      <c r="I32" s="127" t="s">
        <v>35</v>
      </c>
      <c r="J32" s="127" t="s">
        <v>37</v>
      </c>
      <c r="K32" s="34"/>
      <c r="L32" s="51"/>
      <c r="S32" s="34"/>
      <c r="T32" s="34"/>
      <c r="U32" s="34"/>
      <c r="V32" s="34"/>
      <c r="W32" s="34"/>
      <c r="X32" s="34"/>
      <c r="Y32" s="34"/>
      <c r="Z32" s="34"/>
      <c r="AA32" s="34"/>
      <c r="AB32" s="34"/>
      <c r="AC32" s="34"/>
      <c r="AD32" s="34"/>
      <c r="AE32" s="34"/>
    </row>
    <row r="33" spans="1:31" s="2" customFormat="1" ht="14.45" customHeight="1">
      <c r="A33" s="34"/>
      <c r="B33" s="39"/>
      <c r="C33" s="34"/>
      <c r="D33" s="128" t="s">
        <v>38</v>
      </c>
      <c r="E33" s="119" t="s">
        <v>39</v>
      </c>
      <c r="F33" s="129">
        <f>ROUND((SUM(BE122:BE185)),2)</f>
        <v>0</v>
      </c>
      <c r="G33" s="34"/>
      <c r="H33" s="34"/>
      <c r="I33" s="130">
        <v>0.21</v>
      </c>
      <c r="J33" s="129">
        <f>ROUND(((SUM(BE122:BE185))*I33),2)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40</v>
      </c>
      <c r="F34" s="129">
        <f>ROUND((SUM(BF122:BF185)),2)</f>
        <v>0</v>
      </c>
      <c r="G34" s="34"/>
      <c r="H34" s="34"/>
      <c r="I34" s="130">
        <v>0.15</v>
      </c>
      <c r="J34" s="129">
        <f>ROUND(((SUM(BF122:BF185))*I34),2)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41</v>
      </c>
      <c r="F35" s="129">
        <f>ROUND((SUM(BG122:BG185)),2)</f>
        <v>0</v>
      </c>
      <c r="G35" s="34"/>
      <c r="H35" s="34"/>
      <c r="I35" s="130">
        <v>0.21</v>
      </c>
      <c r="J35" s="129">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42</v>
      </c>
      <c r="F36" s="129">
        <f>ROUND((SUM(BH122:BH185)),2)</f>
        <v>0</v>
      </c>
      <c r="G36" s="34"/>
      <c r="H36" s="34"/>
      <c r="I36" s="130">
        <v>0.15</v>
      </c>
      <c r="J36" s="129">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9">
        <f>ROUND((SUM(BI122:BI185)),2)</f>
        <v>0</v>
      </c>
      <c r="G37" s="34"/>
      <c r="H37" s="34"/>
      <c r="I37" s="130">
        <v>0</v>
      </c>
      <c r="J37" s="129">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1"/>
      <c r="D39" s="132" t="s">
        <v>44</v>
      </c>
      <c r="E39" s="133"/>
      <c r="F39" s="133"/>
      <c r="G39" s="134" t="s">
        <v>45</v>
      </c>
      <c r="H39" s="135" t="s">
        <v>46</v>
      </c>
      <c r="I39" s="133"/>
      <c r="J39" s="136">
        <f>SUM(J30:J37)</f>
        <v>0</v>
      </c>
      <c r="K39" s="137"/>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111</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468" t="str">
        <f>E9</f>
        <v xml:space="preserve">01 - Přípravné, dokončovací a ostatní práce </v>
      </c>
      <c r="F87" s="488"/>
      <c r="G87" s="488"/>
      <c r="H87" s="488"/>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19</v>
      </c>
      <c r="D89" s="36"/>
      <c r="E89" s="36"/>
      <c r="F89" s="27" t="str">
        <f>F12</f>
        <v xml:space="preserve"> </v>
      </c>
      <c r="G89" s="36"/>
      <c r="H89" s="36"/>
      <c r="I89" s="29" t="s">
        <v>21</v>
      </c>
      <c r="J89" s="66">
        <f>IF(J12="","",J12)</f>
        <v>44652</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40.15" customHeight="1">
      <c r="A91" s="34"/>
      <c r="B91" s="35"/>
      <c r="C91" s="29" t="s">
        <v>22</v>
      </c>
      <c r="D91" s="36"/>
      <c r="E91" s="36"/>
      <c r="F91" s="27" t="str">
        <f>E15</f>
        <v>Statutární město Liberec, nám.Dr.E.Beneše1/1, LBC</v>
      </c>
      <c r="G91" s="36"/>
      <c r="H91" s="36"/>
      <c r="I91" s="29" t="s">
        <v>28</v>
      </c>
      <c r="J91" s="32" t="str">
        <f>E21</f>
        <v>Miriam Janů DiS., Divoká 127/13, Liberec 14</v>
      </c>
      <c r="K91" s="36"/>
      <c r="L91" s="51"/>
      <c r="S91" s="34"/>
      <c r="T91" s="34"/>
      <c r="U91" s="34"/>
      <c r="V91" s="34"/>
      <c r="W91" s="34"/>
      <c r="X91" s="34"/>
      <c r="Y91" s="34"/>
      <c r="Z91" s="34"/>
      <c r="AA91" s="34"/>
      <c r="AB91" s="34"/>
      <c r="AC91" s="34"/>
      <c r="AD91" s="34"/>
      <c r="AE91" s="34"/>
    </row>
    <row r="92" spans="1:31" s="2" customFormat="1" ht="25.7" customHeight="1">
      <c r="A92" s="34"/>
      <c r="B92" s="35"/>
      <c r="C92" s="29" t="s">
        <v>26</v>
      </c>
      <c r="D92" s="36"/>
      <c r="E92" s="36"/>
      <c r="F92" s="27" t="str">
        <f>IF(E18="","",E18)</f>
        <v>Vyplň údaj</v>
      </c>
      <c r="G92" s="36"/>
      <c r="H92" s="36"/>
      <c r="I92" s="29" t="s">
        <v>31</v>
      </c>
      <c r="J92" s="32" t="str">
        <f>E24</f>
        <v>PROPOS Liberec s.r.o.</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9" t="s">
        <v>115</v>
      </c>
      <c r="D94" s="150"/>
      <c r="E94" s="150"/>
      <c r="F94" s="150"/>
      <c r="G94" s="150"/>
      <c r="H94" s="150"/>
      <c r="I94" s="150"/>
      <c r="J94" s="151" t="s">
        <v>116</v>
      </c>
      <c r="K94" s="150"/>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2" t="s">
        <v>117</v>
      </c>
      <c r="D96" s="36"/>
      <c r="E96" s="36"/>
      <c r="F96" s="36"/>
      <c r="G96" s="36"/>
      <c r="H96" s="36"/>
      <c r="I96" s="36"/>
      <c r="J96" s="84">
        <f>J122</f>
        <v>0</v>
      </c>
      <c r="K96" s="36"/>
      <c r="L96" s="51"/>
      <c r="S96" s="34"/>
      <c r="T96" s="34"/>
      <c r="U96" s="34"/>
      <c r="V96" s="34"/>
      <c r="W96" s="34"/>
      <c r="X96" s="34"/>
      <c r="Y96" s="34"/>
      <c r="Z96" s="34"/>
      <c r="AA96" s="34"/>
      <c r="AB96" s="34"/>
      <c r="AC96" s="34"/>
      <c r="AD96" s="34"/>
      <c r="AE96" s="34"/>
      <c r="AU96" s="17" t="s">
        <v>118</v>
      </c>
    </row>
    <row r="97" spans="2:12" s="9" customFormat="1" ht="24.95" customHeight="1">
      <c r="B97" s="153"/>
      <c r="C97" s="154"/>
      <c r="D97" s="155" t="s">
        <v>119</v>
      </c>
      <c r="E97" s="156"/>
      <c r="F97" s="156"/>
      <c r="G97" s="156"/>
      <c r="H97" s="156"/>
      <c r="I97" s="156"/>
      <c r="J97" s="157">
        <f>J123</f>
        <v>0</v>
      </c>
      <c r="K97" s="154"/>
      <c r="L97" s="158"/>
    </row>
    <row r="98" spans="2:12" s="10" customFormat="1" ht="19.9" customHeight="1">
      <c r="B98" s="159"/>
      <c r="C98" s="104"/>
      <c r="D98" s="160" t="s">
        <v>120</v>
      </c>
      <c r="E98" s="161"/>
      <c r="F98" s="161"/>
      <c r="G98" s="161"/>
      <c r="H98" s="161"/>
      <c r="I98" s="161"/>
      <c r="J98" s="162">
        <f>J124</f>
        <v>0</v>
      </c>
      <c r="K98" s="104"/>
      <c r="L98" s="163"/>
    </row>
    <row r="99" spans="2:12" s="10" customFormat="1" ht="19.9" customHeight="1">
      <c r="B99" s="159"/>
      <c r="C99" s="104"/>
      <c r="D99" s="160" t="s">
        <v>121</v>
      </c>
      <c r="E99" s="161"/>
      <c r="F99" s="161"/>
      <c r="G99" s="161"/>
      <c r="H99" s="161"/>
      <c r="I99" s="161"/>
      <c r="J99" s="162">
        <f>J150</f>
        <v>0</v>
      </c>
      <c r="K99" s="104"/>
      <c r="L99" s="163"/>
    </row>
    <row r="100" spans="2:12" s="10" customFormat="1" ht="19.9" customHeight="1">
      <c r="B100" s="159"/>
      <c r="C100" s="104"/>
      <c r="D100" s="160" t="s">
        <v>122</v>
      </c>
      <c r="E100" s="161"/>
      <c r="F100" s="161"/>
      <c r="G100" s="161"/>
      <c r="H100" s="161"/>
      <c r="I100" s="161"/>
      <c r="J100" s="162">
        <f>J157</f>
        <v>0</v>
      </c>
      <c r="K100" s="104"/>
      <c r="L100" s="163"/>
    </row>
    <row r="101" spans="2:12" s="10" customFormat="1" ht="19.9" customHeight="1">
      <c r="B101" s="159"/>
      <c r="C101" s="104"/>
      <c r="D101" s="160" t="s">
        <v>123</v>
      </c>
      <c r="E101" s="161"/>
      <c r="F101" s="161"/>
      <c r="G101" s="161"/>
      <c r="H101" s="161"/>
      <c r="I101" s="161"/>
      <c r="J101" s="162">
        <f>J177</f>
        <v>0</v>
      </c>
      <c r="K101" s="104"/>
      <c r="L101" s="163"/>
    </row>
    <row r="102" spans="2:12" s="10" customFormat="1" ht="19.9" customHeight="1">
      <c r="B102" s="159"/>
      <c r="C102" s="104"/>
      <c r="D102" s="160" t="s">
        <v>124</v>
      </c>
      <c r="E102" s="161"/>
      <c r="F102" s="161"/>
      <c r="G102" s="161"/>
      <c r="H102" s="161"/>
      <c r="I102" s="161"/>
      <c r="J102" s="162">
        <f>J184</f>
        <v>0</v>
      </c>
      <c r="K102" s="104"/>
      <c r="L102" s="163"/>
    </row>
    <row r="103" spans="1:31"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125</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489" t="str">
        <f>E7</f>
        <v>Sad JUDr. Karla Jaroše, ul.Sokolovská-Pastýřská p.č.528/2, 529, 530, 562/1, Liberec</v>
      </c>
      <c r="F112" s="490"/>
      <c r="G112" s="490"/>
      <c r="H112" s="490"/>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111</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468" t="str">
        <f>E9</f>
        <v xml:space="preserve">01 - Přípravné, dokončovací a ostatní práce </v>
      </c>
      <c r="F114" s="488"/>
      <c r="G114" s="488"/>
      <c r="H114" s="488"/>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19</v>
      </c>
      <c r="D116" s="36"/>
      <c r="E116" s="36"/>
      <c r="F116" s="27" t="str">
        <f>F12</f>
        <v xml:space="preserve"> </v>
      </c>
      <c r="G116" s="36"/>
      <c r="H116" s="36"/>
      <c r="I116" s="29" t="s">
        <v>21</v>
      </c>
      <c r="J116" s="66">
        <f>IF(J12="","",J12)</f>
        <v>44652</v>
      </c>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40.15" customHeight="1">
      <c r="A118" s="34"/>
      <c r="B118" s="35"/>
      <c r="C118" s="29" t="s">
        <v>22</v>
      </c>
      <c r="D118" s="36"/>
      <c r="E118" s="36"/>
      <c r="F118" s="27" t="str">
        <f>E15</f>
        <v>Statutární město Liberec, nám.Dr.E.Beneše1/1, LBC</v>
      </c>
      <c r="G118" s="36"/>
      <c r="H118" s="36"/>
      <c r="I118" s="29" t="s">
        <v>28</v>
      </c>
      <c r="J118" s="32" t="str">
        <f>E21</f>
        <v>Miriam Janů DiS., Divoká 127/13, Liberec 14</v>
      </c>
      <c r="K118" s="36"/>
      <c r="L118" s="51"/>
      <c r="S118" s="34"/>
      <c r="T118" s="34"/>
      <c r="U118" s="34"/>
      <c r="V118" s="34"/>
      <c r="W118" s="34"/>
      <c r="X118" s="34"/>
      <c r="Y118" s="34"/>
      <c r="Z118" s="34"/>
      <c r="AA118" s="34"/>
      <c r="AB118" s="34"/>
      <c r="AC118" s="34"/>
      <c r="AD118" s="34"/>
      <c r="AE118" s="34"/>
    </row>
    <row r="119" spans="1:31" s="2" customFormat="1" ht="25.7" customHeight="1">
      <c r="A119" s="34"/>
      <c r="B119" s="35"/>
      <c r="C119" s="29" t="s">
        <v>26</v>
      </c>
      <c r="D119" s="36"/>
      <c r="E119" s="36"/>
      <c r="F119" s="27" t="str">
        <f>IF(E18="","",E18)</f>
        <v>Vyplň údaj</v>
      </c>
      <c r="G119" s="36"/>
      <c r="H119" s="36"/>
      <c r="I119" s="29" t="s">
        <v>31</v>
      </c>
      <c r="J119" s="32" t="str">
        <f>E24</f>
        <v>PROPOS Liberec s.r.o.</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11" customFormat="1" ht="29.25" customHeight="1">
      <c r="A121" s="164"/>
      <c r="B121" s="165"/>
      <c r="C121" s="166" t="s">
        <v>126</v>
      </c>
      <c r="D121" s="167" t="s">
        <v>59</v>
      </c>
      <c r="E121" s="167" t="s">
        <v>55</v>
      </c>
      <c r="F121" s="167" t="s">
        <v>56</v>
      </c>
      <c r="G121" s="167" t="s">
        <v>127</v>
      </c>
      <c r="H121" s="167" t="s">
        <v>128</v>
      </c>
      <c r="I121" s="167" t="s">
        <v>129</v>
      </c>
      <c r="J121" s="167" t="s">
        <v>116</v>
      </c>
      <c r="K121" s="168" t="s">
        <v>130</v>
      </c>
      <c r="L121" s="169"/>
      <c r="M121" s="75" t="s">
        <v>1</v>
      </c>
      <c r="N121" s="76" t="s">
        <v>38</v>
      </c>
      <c r="O121" s="76" t="s">
        <v>131</v>
      </c>
      <c r="P121" s="76" t="s">
        <v>132</v>
      </c>
      <c r="Q121" s="76" t="s">
        <v>133</v>
      </c>
      <c r="R121" s="76" t="s">
        <v>134</v>
      </c>
      <c r="S121" s="76" t="s">
        <v>135</v>
      </c>
      <c r="T121" s="77" t="s">
        <v>136</v>
      </c>
      <c r="U121" s="164"/>
      <c r="V121" s="164"/>
      <c r="W121" s="164"/>
      <c r="X121" s="164"/>
      <c r="Y121" s="164"/>
      <c r="Z121" s="164"/>
      <c r="AA121" s="164"/>
      <c r="AB121" s="164"/>
      <c r="AC121" s="164"/>
      <c r="AD121" s="164"/>
      <c r="AE121" s="164"/>
    </row>
    <row r="122" spans="1:63" s="2" customFormat="1" ht="22.9" customHeight="1">
      <c r="A122" s="34"/>
      <c r="B122" s="35"/>
      <c r="C122" s="82" t="s">
        <v>137</v>
      </c>
      <c r="D122" s="36"/>
      <c r="E122" s="36"/>
      <c r="F122" s="36"/>
      <c r="G122" s="36"/>
      <c r="H122" s="36"/>
      <c r="I122" s="36"/>
      <c r="J122" s="170">
        <f>BK122</f>
        <v>0</v>
      </c>
      <c r="K122" s="36"/>
      <c r="L122" s="39"/>
      <c r="M122" s="78"/>
      <c r="N122" s="171"/>
      <c r="O122" s="79"/>
      <c r="P122" s="172">
        <f>P123</f>
        <v>0</v>
      </c>
      <c r="Q122" s="79"/>
      <c r="R122" s="172">
        <f>R123</f>
        <v>12.726</v>
      </c>
      <c r="S122" s="79"/>
      <c r="T122" s="173">
        <f>T123</f>
        <v>6.894000000000001</v>
      </c>
      <c r="U122" s="34"/>
      <c r="V122" s="34"/>
      <c r="W122" s="34"/>
      <c r="X122" s="34"/>
      <c r="Y122" s="34"/>
      <c r="Z122" s="34"/>
      <c r="AA122" s="34"/>
      <c r="AB122" s="34"/>
      <c r="AC122" s="34"/>
      <c r="AD122" s="34"/>
      <c r="AE122" s="34"/>
      <c r="AT122" s="17" t="s">
        <v>73</v>
      </c>
      <c r="AU122" s="17" t="s">
        <v>118</v>
      </c>
      <c r="BK122" s="174">
        <f>BK123</f>
        <v>0</v>
      </c>
    </row>
    <row r="123" spans="2:63" s="12" customFormat="1" ht="25.9" customHeight="1">
      <c r="B123" s="175"/>
      <c r="C123" s="176"/>
      <c r="D123" s="177" t="s">
        <v>73</v>
      </c>
      <c r="E123" s="178" t="s">
        <v>138</v>
      </c>
      <c r="F123" s="178" t="s">
        <v>139</v>
      </c>
      <c r="G123" s="176"/>
      <c r="H123" s="176"/>
      <c r="I123" s="179"/>
      <c r="J123" s="180">
        <f>BK123</f>
        <v>0</v>
      </c>
      <c r="K123" s="176"/>
      <c r="L123" s="181"/>
      <c r="M123" s="182"/>
      <c r="N123" s="183"/>
      <c r="O123" s="183"/>
      <c r="P123" s="184">
        <f>P124+P150+P157+P177+P184</f>
        <v>0</v>
      </c>
      <c r="Q123" s="183"/>
      <c r="R123" s="184">
        <f>R124+R150+R157+R177+R184</f>
        <v>12.726</v>
      </c>
      <c r="S123" s="183"/>
      <c r="T123" s="185">
        <f>T124+T150+T157+T177+T184</f>
        <v>6.894000000000001</v>
      </c>
      <c r="AR123" s="186" t="s">
        <v>82</v>
      </c>
      <c r="AT123" s="187" t="s">
        <v>73</v>
      </c>
      <c r="AU123" s="187" t="s">
        <v>74</v>
      </c>
      <c r="AY123" s="186" t="s">
        <v>140</v>
      </c>
      <c r="BK123" s="188">
        <f>BK124+BK150+BK157+BK177+BK184</f>
        <v>0</v>
      </c>
    </row>
    <row r="124" spans="2:63" s="12" customFormat="1" ht="22.9" customHeight="1">
      <c r="B124" s="175"/>
      <c r="C124" s="176"/>
      <c r="D124" s="177" t="s">
        <v>73</v>
      </c>
      <c r="E124" s="189" t="s">
        <v>82</v>
      </c>
      <c r="F124" s="189" t="s">
        <v>141</v>
      </c>
      <c r="G124" s="176"/>
      <c r="H124" s="176"/>
      <c r="I124" s="179"/>
      <c r="J124" s="190">
        <f>BK124</f>
        <v>0</v>
      </c>
      <c r="K124" s="176"/>
      <c r="L124" s="181"/>
      <c r="M124" s="182"/>
      <c r="N124" s="183"/>
      <c r="O124" s="183"/>
      <c r="P124" s="184">
        <f>SUM(P125:P149)</f>
        <v>0</v>
      </c>
      <c r="Q124" s="183"/>
      <c r="R124" s="184">
        <f>SUM(R125:R149)</f>
        <v>0</v>
      </c>
      <c r="S124" s="183"/>
      <c r="T124" s="185">
        <f>SUM(T125:T149)</f>
        <v>0</v>
      </c>
      <c r="AR124" s="186" t="s">
        <v>82</v>
      </c>
      <c r="AT124" s="187" t="s">
        <v>73</v>
      </c>
      <c r="AU124" s="187" t="s">
        <v>82</v>
      </c>
      <c r="AY124" s="186" t="s">
        <v>140</v>
      </c>
      <c r="BK124" s="188">
        <f>SUM(BK125:BK149)</f>
        <v>0</v>
      </c>
    </row>
    <row r="125" spans="1:65" s="2" customFormat="1" ht="16.5" customHeight="1">
      <c r="A125" s="34"/>
      <c r="B125" s="35"/>
      <c r="C125" s="191" t="s">
        <v>82</v>
      </c>
      <c r="D125" s="191" t="s">
        <v>142</v>
      </c>
      <c r="E125" s="192" t="s">
        <v>143</v>
      </c>
      <c r="F125" s="193" t="s">
        <v>144</v>
      </c>
      <c r="G125" s="194" t="s">
        <v>145</v>
      </c>
      <c r="H125" s="195">
        <v>24.901</v>
      </c>
      <c r="I125" s="196"/>
      <c r="J125" s="197">
        <f>ROUND(I125*H125,2)</f>
        <v>0</v>
      </c>
      <c r="K125" s="193" t="s">
        <v>146</v>
      </c>
      <c r="L125" s="39"/>
      <c r="M125" s="198" t="s">
        <v>1</v>
      </c>
      <c r="N125" s="199" t="s">
        <v>39</v>
      </c>
      <c r="O125" s="71"/>
      <c r="P125" s="200">
        <f>O125*H125</f>
        <v>0</v>
      </c>
      <c r="Q125" s="200">
        <v>0</v>
      </c>
      <c r="R125" s="200">
        <f>Q125*H125</f>
        <v>0</v>
      </c>
      <c r="S125" s="200">
        <v>0</v>
      </c>
      <c r="T125" s="201">
        <f>S125*H125</f>
        <v>0</v>
      </c>
      <c r="U125" s="34"/>
      <c r="V125" s="34"/>
      <c r="W125" s="34"/>
      <c r="X125" s="34"/>
      <c r="Y125" s="34"/>
      <c r="Z125" s="34"/>
      <c r="AA125" s="34"/>
      <c r="AB125" s="34"/>
      <c r="AC125" s="34"/>
      <c r="AD125" s="34"/>
      <c r="AE125" s="34"/>
      <c r="AR125" s="202" t="s">
        <v>147</v>
      </c>
      <c r="AT125" s="202" t="s">
        <v>142</v>
      </c>
      <c r="AU125" s="202" t="s">
        <v>84</v>
      </c>
      <c r="AY125" s="17" t="s">
        <v>140</v>
      </c>
      <c r="BE125" s="203">
        <f>IF(N125="základní",J125,0)</f>
        <v>0</v>
      </c>
      <c r="BF125" s="203">
        <f>IF(N125="snížená",J125,0)</f>
        <v>0</v>
      </c>
      <c r="BG125" s="203">
        <f>IF(N125="zákl. přenesená",J125,0)</f>
        <v>0</v>
      </c>
      <c r="BH125" s="203">
        <f>IF(N125="sníž. přenesená",J125,0)</f>
        <v>0</v>
      </c>
      <c r="BI125" s="203">
        <f>IF(N125="nulová",J125,0)</f>
        <v>0</v>
      </c>
      <c r="BJ125" s="17" t="s">
        <v>82</v>
      </c>
      <c r="BK125" s="203">
        <f>ROUND(I125*H125,2)</f>
        <v>0</v>
      </c>
      <c r="BL125" s="17" t="s">
        <v>147</v>
      </c>
      <c r="BM125" s="202" t="s">
        <v>148</v>
      </c>
    </row>
    <row r="126" spans="2:51" s="13" customFormat="1" ht="12">
      <c r="B126" s="204"/>
      <c r="C126" s="205"/>
      <c r="D126" s="206" t="s">
        <v>149</v>
      </c>
      <c r="E126" s="207" t="s">
        <v>1</v>
      </c>
      <c r="F126" s="208" t="s">
        <v>150</v>
      </c>
      <c r="G126" s="205"/>
      <c r="H126" s="207" t="s">
        <v>1</v>
      </c>
      <c r="I126" s="209"/>
      <c r="J126" s="205"/>
      <c r="K126" s="205"/>
      <c r="L126" s="210"/>
      <c r="M126" s="211"/>
      <c r="N126" s="212"/>
      <c r="O126" s="212"/>
      <c r="P126" s="212"/>
      <c r="Q126" s="212"/>
      <c r="R126" s="212"/>
      <c r="S126" s="212"/>
      <c r="T126" s="213"/>
      <c r="AT126" s="214" t="s">
        <v>149</v>
      </c>
      <c r="AU126" s="214" t="s">
        <v>84</v>
      </c>
      <c r="AV126" s="13" t="s">
        <v>82</v>
      </c>
      <c r="AW126" s="13" t="s">
        <v>30</v>
      </c>
      <c r="AX126" s="13" t="s">
        <v>74</v>
      </c>
      <c r="AY126" s="214" t="s">
        <v>140</v>
      </c>
    </row>
    <row r="127" spans="2:51" s="14" customFormat="1" ht="12">
      <c r="B127" s="215"/>
      <c r="C127" s="216"/>
      <c r="D127" s="206" t="s">
        <v>149</v>
      </c>
      <c r="E127" s="217" t="s">
        <v>1</v>
      </c>
      <c r="F127" s="218" t="s">
        <v>151</v>
      </c>
      <c r="G127" s="216"/>
      <c r="H127" s="219">
        <v>16.611</v>
      </c>
      <c r="I127" s="220"/>
      <c r="J127" s="216"/>
      <c r="K127" s="216"/>
      <c r="L127" s="221"/>
      <c r="M127" s="222"/>
      <c r="N127" s="223"/>
      <c r="O127" s="223"/>
      <c r="P127" s="223"/>
      <c r="Q127" s="223"/>
      <c r="R127" s="223"/>
      <c r="S127" s="223"/>
      <c r="T127" s="224"/>
      <c r="AT127" s="225" t="s">
        <v>149</v>
      </c>
      <c r="AU127" s="225" t="s">
        <v>84</v>
      </c>
      <c r="AV127" s="14" t="s">
        <v>84</v>
      </c>
      <c r="AW127" s="14" t="s">
        <v>30</v>
      </c>
      <c r="AX127" s="14" t="s">
        <v>74</v>
      </c>
      <c r="AY127" s="225" t="s">
        <v>140</v>
      </c>
    </row>
    <row r="128" spans="2:51" s="13" customFormat="1" ht="12">
      <c r="B128" s="204"/>
      <c r="C128" s="205"/>
      <c r="D128" s="206" t="s">
        <v>149</v>
      </c>
      <c r="E128" s="207" t="s">
        <v>1</v>
      </c>
      <c r="F128" s="208" t="s">
        <v>152</v>
      </c>
      <c r="G128" s="205"/>
      <c r="H128" s="207" t="s">
        <v>1</v>
      </c>
      <c r="I128" s="209"/>
      <c r="J128" s="205"/>
      <c r="K128" s="205"/>
      <c r="L128" s="210"/>
      <c r="M128" s="211"/>
      <c r="N128" s="212"/>
      <c r="O128" s="212"/>
      <c r="P128" s="212"/>
      <c r="Q128" s="212"/>
      <c r="R128" s="212"/>
      <c r="S128" s="212"/>
      <c r="T128" s="213"/>
      <c r="AT128" s="214" t="s">
        <v>149</v>
      </c>
      <c r="AU128" s="214" t="s">
        <v>84</v>
      </c>
      <c r="AV128" s="13" t="s">
        <v>82</v>
      </c>
      <c r="AW128" s="13" t="s">
        <v>30</v>
      </c>
      <c r="AX128" s="13" t="s">
        <v>74</v>
      </c>
      <c r="AY128" s="214" t="s">
        <v>140</v>
      </c>
    </row>
    <row r="129" spans="2:51" s="14" customFormat="1" ht="12">
      <c r="B129" s="215"/>
      <c r="C129" s="216"/>
      <c r="D129" s="206" t="s">
        <v>149</v>
      </c>
      <c r="E129" s="217" t="s">
        <v>1</v>
      </c>
      <c r="F129" s="218" t="s">
        <v>153</v>
      </c>
      <c r="G129" s="216"/>
      <c r="H129" s="219">
        <v>8.29</v>
      </c>
      <c r="I129" s="220"/>
      <c r="J129" s="216"/>
      <c r="K129" s="216"/>
      <c r="L129" s="221"/>
      <c r="M129" s="222"/>
      <c r="N129" s="223"/>
      <c r="O129" s="223"/>
      <c r="P129" s="223"/>
      <c r="Q129" s="223"/>
      <c r="R129" s="223"/>
      <c r="S129" s="223"/>
      <c r="T129" s="224"/>
      <c r="AT129" s="225" t="s">
        <v>149</v>
      </c>
      <c r="AU129" s="225" t="s">
        <v>84</v>
      </c>
      <c r="AV129" s="14" t="s">
        <v>84</v>
      </c>
      <c r="AW129" s="14" t="s">
        <v>30</v>
      </c>
      <c r="AX129" s="14" t="s">
        <v>74</v>
      </c>
      <c r="AY129" s="225" t="s">
        <v>140</v>
      </c>
    </row>
    <row r="130" spans="2:51" s="15" customFormat="1" ht="12">
      <c r="B130" s="226"/>
      <c r="C130" s="227"/>
      <c r="D130" s="206" t="s">
        <v>149</v>
      </c>
      <c r="E130" s="228" t="s">
        <v>1</v>
      </c>
      <c r="F130" s="229" t="s">
        <v>154</v>
      </c>
      <c r="G130" s="227"/>
      <c r="H130" s="230">
        <v>24.901</v>
      </c>
      <c r="I130" s="231"/>
      <c r="J130" s="227"/>
      <c r="K130" s="227"/>
      <c r="L130" s="232"/>
      <c r="M130" s="233"/>
      <c r="N130" s="234"/>
      <c r="O130" s="234"/>
      <c r="P130" s="234"/>
      <c r="Q130" s="234"/>
      <c r="R130" s="234"/>
      <c r="S130" s="234"/>
      <c r="T130" s="235"/>
      <c r="AT130" s="236" t="s">
        <v>149</v>
      </c>
      <c r="AU130" s="236" t="s">
        <v>84</v>
      </c>
      <c r="AV130" s="15" t="s">
        <v>147</v>
      </c>
      <c r="AW130" s="15" t="s">
        <v>30</v>
      </c>
      <c r="AX130" s="15" t="s">
        <v>82</v>
      </c>
      <c r="AY130" s="236" t="s">
        <v>140</v>
      </c>
    </row>
    <row r="131" spans="1:65" s="2" customFormat="1" ht="21.75" customHeight="1">
      <c r="A131" s="34"/>
      <c r="B131" s="35"/>
      <c r="C131" s="191" t="s">
        <v>84</v>
      </c>
      <c r="D131" s="191" t="s">
        <v>142</v>
      </c>
      <c r="E131" s="192" t="s">
        <v>155</v>
      </c>
      <c r="F131" s="193" t="s">
        <v>156</v>
      </c>
      <c r="G131" s="194" t="s">
        <v>145</v>
      </c>
      <c r="H131" s="195">
        <v>2.363</v>
      </c>
      <c r="I131" s="196"/>
      <c r="J131" s="197">
        <f>ROUND(I131*H131,2)</f>
        <v>0</v>
      </c>
      <c r="K131" s="193" t="s">
        <v>146</v>
      </c>
      <c r="L131" s="39"/>
      <c r="M131" s="198" t="s">
        <v>1</v>
      </c>
      <c r="N131" s="199" t="s">
        <v>39</v>
      </c>
      <c r="O131" s="71"/>
      <c r="P131" s="200">
        <f>O131*H131</f>
        <v>0</v>
      </c>
      <c r="Q131" s="200">
        <v>0</v>
      </c>
      <c r="R131" s="200">
        <f>Q131*H131</f>
        <v>0</v>
      </c>
      <c r="S131" s="200">
        <v>0</v>
      </c>
      <c r="T131" s="201">
        <f>S131*H131</f>
        <v>0</v>
      </c>
      <c r="U131" s="34"/>
      <c r="V131" s="34"/>
      <c r="W131" s="34"/>
      <c r="X131" s="34"/>
      <c r="Y131" s="34"/>
      <c r="Z131" s="34"/>
      <c r="AA131" s="34"/>
      <c r="AB131" s="34"/>
      <c r="AC131" s="34"/>
      <c r="AD131" s="34"/>
      <c r="AE131" s="34"/>
      <c r="AR131" s="202" t="s">
        <v>147</v>
      </c>
      <c r="AT131" s="202" t="s">
        <v>142</v>
      </c>
      <c r="AU131" s="202" t="s">
        <v>84</v>
      </c>
      <c r="AY131" s="17" t="s">
        <v>140</v>
      </c>
      <c r="BE131" s="203">
        <f>IF(N131="základní",J131,0)</f>
        <v>0</v>
      </c>
      <c r="BF131" s="203">
        <f>IF(N131="snížená",J131,0)</f>
        <v>0</v>
      </c>
      <c r="BG131" s="203">
        <f>IF(N131="zákl. přenesená",J131,0)</f>
        <v>0</v>
      </c>
      <c r="BH131" s="203">
        <f>IF(N131="sníž. přenesená",J131,0)</f>
        <v>0</v>
      </c>
      <c r="BI131" s="203">
        <f>IF(N131="nulová",J131,0)</f>
        <v>0</v>
      </c>
      <c r="BJ131" s="17" t="s">
        <v>82</v>
      </c>
      <c r="BK131" s="203">
        <f>ROUND(I131*H131,2)</f>
        <v>0</v>
      </c>
      <c r="BL131" s="17" t="s">
        <v>147</v>
      </c>
      <c r="BM131" s="202" t="s">
        <v>157</v>
      </c>
    </row>
    <row r="132" spans="2:51" s="13" customFormat="1" ht="12">
      <c r="B132" s="204"/>
      <c r="C132" s="205"/>
      <c r="D132" s="206" t="s">
        <v>149</v>
      </c>
      <c r="E132" s="207" t="s">
        <v>1</v>
      </c>
      <c r="F132" s="208" t="s">
        <v>158</v>
      </c>
      <c r="G132" s="205"/>
      <c r="H132" s="207" t="s">
        <v>1</v>
      </c>
      <c r="I132" s="209"/>
      <c r="J132" s="205"/>
      <c r="K132" s="205"/>
      <c r="L132" s="210"/>
      <c r="M132" s="211"/>
      <c r="N132" s="212"/>
      <c r="O132" s="212"/>
      <c r="P132" s="212"/>
      <c r="Q132" s="212"/>
      <c r="R132" s="212"/>
      <c r="S132" s="212"/>
      <c r="T132" s="213"/>
      <c r="AT132" s="214" t="s">
        <v>149</v>
      </c>
      <c r="AU132" s="214" t="s">
        <v>84</v>
      </c>
      <c r="AV132" s="13" t="s">
        <v>82</v>
      </c>
      <c r="AW132" s="13" t="s">
        <v>30</v>
      </c>
      <c r="AX132" s="13" t="s">
        <v>74</v>
      </c>
      <c r="AY132" s="214" t="s">
        <v>140</v>
      </c>
    </row>
    <row r="133" spans="2:51" s="14" customFormat="1" ht="12">
      <c r="B133" s="215"/>
      <c r="C133" s="216"/>
      <c r="D133" s="206" t="s">
        <v>149</v>
      </c>
      <c r="E133" s="217" t="s">
        <v>1</v>
      </c>
      <c r="F133" s="218" t="s">
        <v>159</v>
      </c>
      <c r="G133" s="216"/>
      <c r="H133" s="219">
        <v>2.363</v>
      </c>
      <c r="I133" s="220"/>
      <c r="J133" s="216"/>
      <c r="K133" s="216"/>
      <c r="L133" s="221"/>
      <c r="M133" s="222"/>
      <c r="N133" s="223"/>
      <c r="O133" s="223"/>
      <c r="P133" s="223"/>
      <c r="Q133" s="223"/>
      <c r="R133" s="223"/>
      <c r="S133" s="223"/>
      <c r="T133" s="224"/>
      <c r="AT133" s="225" t="s">
        <v>149</v>
      </c>
      <c r="AU133" s="225" t="s">
        <v>84</v>
      </c>
      <c r="AV133" s="14" t="s">
        <v>84</v>
      </c>
      <c r="AW133" s="14" t="s">
        <v>30</v>
      </c>
      <c r="AX133" s="14" t="s">
        <v>82</v>
      </c>
      <c r="AY133" s="225" t="s">
        <v>140</v>
      </c>
    </row>
    <row r="134" spans="1:65" s="2" customFormat="1" ht="21.75" customHeight="1">
      <c r="A134" s="34"/>
      <c r="B134" s="35"/>
      <c r="C134" s="191" t="s">
        <v>160</v>
      </c>
      <c r="D134" s="191" t="s">
        <v>142</v>
      </c>
      <c r="E134" s="192" t="s">
        <v>161</v>
      </c>
      <c r="F134" s="193" t="s">
        <v>162</v>
      </c>
      <c r="G134" s="194" t="s">
        <v>145</v>
      </c>
      <c r="H134" s="195">
        <v>3.087</v>
      </c>
      <c r="I134" s="196"/>
      <c r="J134" s="197">
        <f>ROUND(I134*H134,2)</f>
        <v>0</v>
      </c>
      <c r="K134" s="193" t="s">
        <v>146</v>
      </c>
      <c r="L134" s="39"/>
      <c r="M134" s="198" t="s">
        <v>1</v>
      </c>
      <c r="N134" s="199" t="s">
        <v>39</v>
      </c>
      <c r="O134" s="71"/>
      <c r="P134" s="200">
        <f>O134*H134</f>
        <v>0</v>
      </c>
      <c r="Q134" s="200">
        <v>0</v>
      </c>
      <c r="R134" s="200">
        <f>Q134*H134</f>
        <v>0</v>
      </c>
      <c r="S134" s="200">
        <v>0</v>
      </c>
      <c r="T134" s="201">
        <f>S134*H134</f>
        <v>0</v>
      </c>
      <c r="U134" s="34"/>
      <c r="V134" s="34"/>
      <c r="W134" s="34"/>
      <c r="X134" s="34"/>
      <c r="Y134" s="34"/>
      <c r="Z134" s="34"/>
      <c r="AA134" s="34"/>
      <c r="AB134" s="34"/>
      <c r="AC134" s="34"/>
      <c r="AD134" s="34"/>
      <c r="AE134" s="34"/>
      <c r="AR134" s="202" t="s">
        <v>147</v>
      </c>
      <c r="AT134" s="202" t="s">
        <v>142</v>
      </c>
      <c r="AU134" s="202" t="s">
        <v>84</v>
      </c>
      <c r="AY134" s="17" t="s">
        <v>140</v>
      </c>
      <c r="BE134" s="203">
        <f>IF(N134="základní",J134,0)</f>
        <v>0</v>
      </c>
      <c r="BF134" s="203">
        <f>IF(N134="snížená",J134,0)</f>
        <v>0</v>
      </c>
      <c r="BG134" s="203">
        <f>IF(N134="zákl. přenesená",J134,0)</f>
        <v>0</v>
      </c>
      <c r="BH134" s="203">
        <f>IF(N134="sníž. přenesená",J134,0)</f>
        <v>0</v>
      </c>
      <c r="BI134" s="203">
        <f>IF(N134="nulová",J134,0)</f>
        <v>0</v>
      </c>
      <c r="BJ134" s="17" t="s">
        <v>82</v>
      </c>
      <c r="BK134" s="203">
        <f>ROUND(I134*H134,2)</f>
        <v>0</v>
      </c>
      <c r="BL134" s="17" t="s">
        <v>147</v>
      </c>
      <c r="BM134" s="202" t="s">
        <v>163</v>
      </c>
    </row>
    <row r="135" spans="2:51" s="13" customFormat="1" ht="12">
      <c r="B135" s="204"/>
      <c r="C135" s="205"/>
      <c r="D135" s="206" t="s">
        <v>149</v>
      </c>
      <c r="E135" s="207" t="s">
        <v>1</v>
      </c>
      <c r="F135" s="208" t="s">
        <v>164</v>
      </c>
      <c r="G135" s="205"/>
      <c r="H135" s="207" t="s">
        <v>1</v>
      </c>
      <c r="I135" s="209"/>
      <c r="J135" s="205"/>
      <c r="K135" s="205"/>
      <c r="L135" s="210"/>
      <c r="M135" s="211"/>
      <c r="N135" s="212"/>
      <c r="O135" s="212"/>
      <c r="P135" s="212"/>
      <c r="Q135" s="212"/>
      <c r="R135" s="212"/>
      <c r="S135" s="212"/>
      <c r="T135" s="213"/>
      <c r="AT135" s="214" t="s">
        <v>149</v>
      </c>
      <c r="AU135" s="214" t="s">
        <v>84</v>
      </c>
      <c r="AV135" s="13" t="s">
        <v>82</v>
      </c>
      <c r="AW135" s="13" t="s">
        <v>30</v>
      </c>
      <c r="AX135" s="13" t="s">
        <v>74</v>
      </c>
      <c r="AY135" s="214" t="s">
        <v>140</v>
      </c>
    </row>
    <row r="136" spans="2:51" s="14" customFormat="1" ht="12">
      <c r="B136" s="215"/>
      <c r="C136" s="216"/>
      <c r="D136" s="206" t="s">
        <v>149</v>
      </c>
      <c r="E136" s="217" t="s">
        <v>1</v>
      </c>
      <c r="F136" s="218" t="s">
        <v>165</v>
      </c>
      <c r="G136" s="216"/>
      <c r="H136" s="219">
        <v>3.087</v>
      </c>
      <c r="I136" s="220"/>
      <c r="J136" s="216"/>
      <c r="K136" s="216"/>
      <c r="L136" s="221"/>
      <c r="M136" s="222"/>
      <c r="N136" s="223"/>
      <c r="O136" s="223"/>
      <c r="P136" s="223"/>
      <c r="Q136" s="223"/>
      <c r="R136" s="223"/>
      <c r="S136" s="223"/>
      <c r="T136" s="224"/>
      <c r="AT136" s="225" t="s">
        <v>149</v>
      </c>
      <c r="AU136" s="225" t="s">
        <v>84</v>
      </c>
      <c r="AV136" s="14" t="s">
        <v>84</v>
      </c>
      <c r="AW136" s="14" t="s">
        <v>30</v>
      </c>
      <c r="AX136" s="14" t="s">
        <v>82</v>
      </c>
      <c r="AY136" s="225" t="s">
        <v>140</v>
      </c>
    </row>
    <row r="137" spans="1:65" s="2" customFormat="1" ht="24.2" customHeight="1">
      <c r="A137" s="34"/>
      <c r="B137" s="35"/>
      <c r="C137" s="191" t="s">
        <v>147</v>
      </c>
      <c r="D137" s="191" t="s">
        <v>142</v>
      </c>
      <c r="E137" s="192" t="s">
        <v>166</v>
      </c>
      <c r="F137" s="193" t="s">
        <v>167</v>
      </c>
      <c r="G137" s="194" t="s">
        <v>145</v>
      </c>
      <c r="H137" s="195">
        <v>3.087</v>
      </c>
      <c r="I137" s="196"/>
      <c r="J137" s="197">
        <f>ROUND(I137*H137,2)</f>
        <v>0</v>
      </c>
      <c r="K137" s="193" t="s">
        <v>146</v>
      </c>
      <c r="L137" s="39"/>
      <c r="M137" s="198" t="s">
        <v>1</v>
      </c>
      <c r="N137" s="199" t="s">
        <v>39</v>
      </c>
      <c r="O137" s="71"/>
      <c r="P137" s="200">
        <f>O137*H137</f>
        <v>0</v>
      </c>
      <c r="Q137" s="200">
        <v>0</v>
      </c>
      <c r="R137" s="200">
        <f>Q137*H137</f>
        <v>0</v>
      </c>
      <c r="S137" s="200">
        <v>0</v>
      </c>
      <c r="T137" s="201">
        <f>S137*H137</f>
        <v>0</v>
      </c>
      <c r="U137" s="34"/>
      <c r="V137" s="34"/>
      <c r="W137" s="34"/>
      <c r="X137" s="34"/>
      <c r="Y137" s="34"/>
      <c r="Z137" s="34"/>
      <c r="AA137" s="34"/>
      <c r="AB137" s="34"/>
      <c r="AC137" s="34"/>
      <c r="AD137" s="34"/>
      <c r="AE137" s="34"/>
      <c r="AR137" s="202" t="s">
        <v>147</v>
      </c>
      <c r="AT137" s="202" t="s">
        <v>142</v>
      </c>
      <c r="AU137" s="202" t="s">
        <v>84</v>
      </c>
      <c r="AY137" s="17" t="s">
        <v>140</v>
      </c>
      <c r="BE137" s="203">
        <f>IF(N137="základní",J137,0)</f>
        <v>0</v>
      </c>
      <c r="BF137" s="203">
        <f>IF(N137="snížená",J137,0)</f>
        <v>0</v>
      </c>
      <c r="BG137" s="203">
        <f>IF(N137="zákl. přenesená",J137,0)</f>
        <v>0</v>
      </c>
      <c r="BH137" s="203">
        <f>IF(N137="sníž. přenesená",J137,0)</f>
        <v>0</v>
      </c>
      <c r="BI137" s="203">
        <f>IF(N137="nulová",J137,0)</f>
        <v>0</v>
      </c>
      <c r="BJ137" s="17" t="s">
        <v>82</v>
      </c>
      <c r="BK137" s="203">
        <f>ROUND(I137*H137,2)</f>
        <v>0</v>
      </c>
      <c r="BL137" s="17" t="s">
        <v>147</v>
      </c>
      <c r="BM137" s="202" t="s">
        <v>168</v>
      </c>
    </row>
    <row r="138" spans="1:65" s="2" customFormat="1" ht="21.75" customHeight="1">
      <c r="A138" s="34"/>
      <c r="B138" s="35"/>
      <c r="C138" s="191" t="s">
        <v>169</v>
      </c>
      <c r="D138" s="191" t="s">
        <v>142</v>
      </c>
      <c r="E138" s="192" t="s">
        <v>170</v>
      </c>
      <c r="F138" s="193" t="s">
        <v>171</v>
      </c>
      <c r="G138" s="194" t="s">
        <v>145</v>
      </c>
      <c r="H138" s="195">
        <v>23.421</v>
      </c>
      <c r="I138" s="196"/>
      <c r="J138" s="197">
        <f>ROUND(I138*H138,2)</f>
        <v>0</v>
      </c>
      <c r="K138" s="193" t="s">
        <v>146</v>
      </c>
      <c r="L138" s="39"/>
      <c r="M138" s="198" t="s">
        <v>1</v>
      </c>
      <c r="N138" s="199" t="s">
        <v>39</v>
      </c>
      <c r="O138" s="71"/>
      <c r="P138" s="200">
        <f>O138*H138</f>
        <v>0</v>
      </c>
      <c r="Q138" s="200">
        <v>0</v>
      </c>
      <c r="R138" s="200">
        <f>Q138*H138</f>
        <v>0</v>
      </c>
      <c r="S138" s="200">
        <v>0</v>
      </c>
      <c r="T138" s="201">
        <f>S138*H138</f>
        <v>0</v>
      </c>
      <c r="U138" s="34"/>
      <c r="V138" s="34"/>
      <c r="W138" s="34"/>
      <c r="X138" s="34"/>
      <c r="Y138" s="34"/>
      <c r="Z138" s="34"/>
      <c r="AA138" s="34"/>
      <c r="AB138" s="34"/>
      <c r="AC138" s="34"/>
      <c r="AD138" s="34"/>
      <c r="AE138" s="34"/>
      <c r="AR138" s="202" t="s">
        <v>147</v>
      </c>
      <c r="AT138" s="202" t="s">
        <v>142</v>
      </c>
      <c r="AU138" s="202" t="s">
        <v>84</v>
      </c>
      <c r="AY138" s="17" t="s">
        <v>140</v>
      </c>
      <c r="BE138" s="203">
        <f>IF(N138="základní",J138,0)</f>
        <v>0</v>
      </c>
      <c r="BF138" s="203">
        <f>IF(N138="snížená",J138,0)</f>
        <v>0</v>
      </c>
      <c r="BG138" s="203">
        <f>IF(N138="zákl. přenesená",J138,0)</f>
        <v>0</v>
      </c>
      <c r="BH138" s="203">
        <f>IF(N138="sníž. přenesená",J138,0)</f>
        <v>0</v>
      </c>
      <c r="BI138" s="203">
        <f>IF(N138="nulová",J138,0)</f>
        <v>0</v>
      </c>
      <c r="BJ138" s="17" t="s">
        <v>82</v>
      </c>
      <c r="BK138" s="203">
        <f>ROUND(I138*H138,2)</f>
        <v>0</v>
      </c>
      <c r="BL138" s="17" t="s">
        <v>147</v>
      </c>
      <c r="BM138" s="202" t="s">
        <v>172</v>
      </c>
    </row>
    <row r="139" spans="2:51" s="13" customFormat="1" ht="12">
      <c r="B139" s="204"/>
      <c r="C139" s="205"/>
      <c r="D139" s="206" t="s">
        <v>149</v>
      </c>
      <c r="E139" s="207" t="s">
        <v>1</v>
      </c>
      <c r="F139" s="208" t="s">
        <v>173</v>
      </c>
      <c r="G139" s="205"/>
      <c r="H139" s="207" t="s">
        <v>1</v>
      </c>
      <c r="I139" s="209"/>
      <c r="J139" s="205"/>
      <c r="K139" s="205"/>
      <c r="L139" s="210"/>
      <c r="M139" s="211"/>
      <c r="N139" s="212"/>
      <c r="O139" s="212"/>
      <c r="P139" s="212"/>
      <c r="Q139" s="212"/>
      <c r="R139" s="212"/>
      <c r="S139" s="212"/>
      <c r="T139" s="213"/>
      <c r="AT139" s="214" t="s">
        <v>149</v>
      </c>
      <c r="AU139" s="214" t="s">
        <v>84</v>
      </c>
      <c r="AV139" s="13" t="s">
        <v>82</v>
      </c>
      <c r="AW139" s="13" t="s">
        <v>30</v>
      </c>
      <c r="AX139" s="13" t="s">
        <v>74</v>
      </c>
      <c r="AY139" s="214" t="s">
        <v>140</v>
      </c>
    </row>
    <row r="140" spans="2:51" s="14" customFormat="1" ht="12">
      <c r="B140" s="215"/>
      <c r="C140" s="216"/>
      <c r="D140" s="206" t="s">
        <v>149</v>
      </c>
      <c r="E140" s="217" t="s">
        <v>1</v>
      </c>
      <c r="F140" s="218" t="s">
        <v>174</v>
      </c>
      <c r="G140" s="216"/>
      <c r="H140" s="219">
        <v>23.421</v>
      </c>
      <c r="I140" s="220"/>
      <c r="J140" s="216"/>
      <c r="K140" s="216"/>
      <c r="L140" s="221"/>
      <c r="M140" s="222"/>
      <c r="N140" s="223"/>
      <c r="O140" s="223"/>
      <c r="P140" s="223"/>
      <c r="Q140" s="223"/>
      <c r="R140" s="223"/>
      <c r="S140" s="223"/>
      <c r="T140" s="224"/>
      <c r="AT140" s="225" t="s">
        <v>149</v>
      </c>
      <c r="AU140" s="225" t="s">
        <v>84</v>
      </c>
      <c r="AV140" s="14" t="s">
        <v>84</v>
      </c>
      <c r="AW140" s="14" t="s">
        <v>30</v>
      </c>
      <c r="AX140" s="14" t="s">
        <v>82</v>
      </c>
      <c r="AY140" s="225" t="s">
        <v>140</v>
      </c>
    </row>
    <row r="141" spans="1:65" s="2" customFormat="1" ht="16.5" customHeight="1">
      <c r="A141" s="34"/>
      <c r="B141" s="35"/>
      <c r="C141" s="191" t="s">
        <v>175</v>
      </c>
      <c r="D141" s="191" t="s">
        <v>142</v>
      </c>
      <c r="E141" s="192" t="s">
        <v>176</v>
      </c>
      <c r="F141" s="193" t="s">
        <v>177</v>
      </c>
      <c r="G141" s="194" t="s">
        <v>145</v>
      </c>
      <c r="H141" s="195">
        <v>23.421</v>
      </c>
      <c r="I141" s="196"/>
      <c r="J141" s="197">
        <f>ROUND(I141*H141,2)</f>
        <v>0</v>
      </c>
      <c r="K141" s="193" t="s">
        <v>146</v>
      </c>
      <c r="L141" s="39"/>
      <c r="M141" s="198" t="s">
        <v>1</v>
      </c>
      <c r="N141" s="199" t="s">
        <v>39</v>
      </c>
      <c r="O141" s="71"/>
      <c r="P141" s="200">
        <f>O141*H141</f>
        <v>0</v>
      </c>
      <c r="Q141" s="200">
        <v>0</v>
      </c>
      <c r="R141" s="200">
        <f>Q141*H141</f>
        <v>0</v>
      </c>
      <c r="S141" s="200">
        <v>0</v>
      </c>
      <c r="T141" s="201">
        <f>S141*H141</f>
        <v>0</v>
      </c>
      <c r="U141" s="34"/>
      <c r="V141" s="34"/>
      <c r="W141" s="34"/>
      <c r="X141" s="34"/>
      <c r="Y141" s="34"/>
      <c r="Z141" s="34"/>
      <c r="AA141" s="34"/>
      <c r="AB141" s="34"/>
      <c r="AC141" s="34"/>
      <c r="AD141" s="34"/>
      <c r="AE141" s="34"/>
      <c r="AR141" s="202" t="s">
        <v>147</v>
      </c>
      <c r="AT141" s="202" t="s">
        <v>142</v>
      </c>
      <c r="AU141" s="202" t="s">
        <v>84</v>
      </c>
      <c r="AY141" s="17" t="s">
        <v>140</v>
      </c>
      <c r="BE141" s="203">
        <f>IF(N141="základní",J141,0)</f>
        <v>0</v>
      </c>
      <c r="BF141" s="203">
        <f>IF(N141="snížená",J141,0)</f>
        <v>0</v>
      </c>
      <c r="BG141" s="203">
        <f>IF(N141="zákl. přenesená",J141,0)</f>
        <v>0</v>
      </c>
      <c r="BH141" s="203">
        <f>IF(N141="sníž. přenesená",J141,0)</f>
        <v>0</v>
      </c>
      <c r="BI141" s="203">
        <f>IF(N141="nulová",J141,0)</f>
        <v>0</v>
      </c>
      <c r="BJ141" s="17" t="s">
        <v>82</v>
      </c>
      <c r="BK141" s="203">
        <f>ROUND(I141*H141,2)</f>
        <v>0</v>
      </c>
      <c r="BL141" s="17" t="s">
        <v>147</v>
      </c>
      <c r="BM141" s="202" t="s">
        <v>178</v>
      </c>
    </row>
    <row r="142" spans="2:51" s="14" customFormat="1" ht="12">
      <c r="B142" s="215"/>
      <c r="C142" s="216"/>
      <c r="D142" s="206" t="s">
        <v>149</v>
      </c>
      <c r="E142" s="217" t="s">
        <v>1</v>
      </c>
      <c r="F142" s="218" t="s">
        <v>179</v>
      </c>
      <c r="G142" s="216"/>
      <c r="H142" s="219">
        <v>23.421</v>
      </c>
      <c r="I142" s="220"/>
      <c r="J142" s="216"/>
      <c r="K142" s="216"/>
      <c r="L142" s="221"/>
      <c r="M142" s="222"/>
      <c r="N142" s="223"/>
      <c r="O142" s="223"/>
      <c r="P142" s="223"/>
      <c r="Q142" s="223"/>
      <c r="R142" s="223"/>
      <c r="S142" s="223"/>
      <c r="T142" s="224"/>
      <c r="AT142" s="225" t="s">
        <v>149</v>
      </c>
      <c r="AU142" s="225" t="s">
        <v>84</v>
      </c>
      <c r="AV142" s="14" t="s">
        <v>84</v>
      </c>
      <c r="AW142" s="14" t="s">
        <v>30</v>
      </c>
      <c r="AX142" s="14" t="s">
        <v>82</v>
      </c>
      <c r="AY142" s="225" t="s">
        <v>140</v>
      </c>
    </row>
    <row r="143" spans="1:65" s="2" customFormat="1" ht="16.5" customHeight="1">
      <c r="A143" s="34"/>
      <c r="B143" s="35"/>
      <c r="C143" s="191" t="s">
        <v>180</v>
      </c>
      <c r="D143" s="191" t="s">
        <v>142</v>
      </c>
      <c r="E143" s="192" t="s">
        <v>181</v>
      </c>
      <c r="F143" s="193" t="s">
        <v>182</v>
      </c>
      <c r="G143" s="194" t="s">
        <v>183</v>
      </c>
      <c r="H143" s="195">
        <v>42.158</v>
      </c>
      <c r="I143" s="196"/>
      <c r="J143" s="197">
        <f>ROUND(I143*H143,2)</f>
        <v>0</v>
      </c>
      <c r="K143" s="193" t="s">
        <v>146</v>
      </c>
      <c r="L143" s="39"/>
      <c r="M143" s="198" t="s">
        <v>1</v>
      </c>
      <c r="N143" s="199" t="s">
        <v>39</v>
      </c>
      <c r="O143" s="71"/>
      <c r="P143" s="200">
        <f>O143*H143</f>
        <v>0</v>
      </c>
      <c r="Q143" s="200">
        <v>0</v>
      </c>
      <c r="R143" s="200">
        <f>Q143*H143</f>
        <v>0</v>
      </c>
      <c r="S143" s="200">
        <v>0</v>
      </c>
      <c r="T143" s="201">
        <f>S143*H143</f>
        <v>0</v>
      </c>
      <c r="U143" s="34"/>
      <c r="V143" s="34"/>
      <c r="W143" s="34"/>
      <c r="X143" s="34"/>
      <c r="Y143" s="34"/>
      <c r="Z143" s="34"/>
      <c r="AA143" s="34"/>
      <c r="AB143" s="34"/>
      <c r="AC143" s="34"/>
      <c r="AD143" s="34"/>
      <c r="AE143" s="34"/>
      <c r="AR143" s="202" t="s">
        <v>147</v>
      </c>
      <c r="AT143" s="202" t="s">
        <v>142</v>
      </c>
      <c r="AU143" s="202" t="s">
        <v>84</v>
      </c>
      <c r="AY143" s="17" t="s">
        <v>140</v>
      </c>
      <c r="BE143" s="203">
        <f>IF(N143="základní",J143,0)</f>
        <v>0</v>
      </c>
      <c r="BF143" s="203">
        <f>IF(N143="snížená",J143,0)</f>
        <v>0</v>
      </c>
      <c r="BG143" s="203">
        <f>IF(N143="zákl. přenesená",J143,0)</f>
        <v>0</v>
      </c>
      <c r="BH143" s="203">
        <f>IF(N143="sníž. přenesená",J143,0)</f>
        <v>0</v>
      </c>
      <c r="BI143" s="203">
        <f>IF(N143="nulová",J143,0)</f>
        <v>0</v>
      </c>
      <c r="BJ143" s="17" t="s">
        <v>82</v>
      </c>
      <c r="BK143" s="203">
        <f>ROUND(I143*H143,2)</f>
        <v>0</v>
      </c>
      <c r="BL143" s="17" t="s">
        <v>147</v>
      </c>
      <c r="BM143" s="202" t="s">
        <v>184</v>
      </c>
    </row>
    <row r="144" spans="2:51" s="14" customFormat="1" ht="12">
      <c r="B144" s="215"/>
      <c r="C144" s="216"/>
      <c r="D144" s="206" t="s">
        <v>149</v>
      </c>
      <c r="E144" s="217" t="s">
        <v>1</v>
      </c>
      <c r="F144" s="218" t="s">
        <v>185</v>
      </c>
      <c r="G144" s="216"/>
      <c r="H144" s="219">
        <v>42.158</v>
      </c>
      <c r="I144" s="220"/>
      <c r="J144" s="216"/>
      <c r="K144" s="216"/>
      <c r="L144" s="221"/>
      <c r="M144" s="222"/>
      <c r="N144" s="223"/>
      <c r="O144" s="223"/>
      <c r="P144" s="223"/>
      <c r="Q144" s="223"/>
      <c r="R144" s="223"/>
      <c r="S144" s="223"/>
      <c r="T144" s="224"/>
      <c r="AT144" s="225" t="s">
        <v>149</v>
      </c>
      <c r="AU144" s="225" t="s">
        <v>84</v>
      </c>
      <c r="AV144" s="14" t="s">
        <v>84</v>
      </c>
      <c r="AW144" s="14" t="s">
        <v>30</v>
      </c>
      <c r="AX144" s="14" t="s">
        <v>82</v>
      </c>
      <c r="AY144" s="225" t="s">
        <v>140</v>
      </c>
    </row>
    <row r="145" spans="1:65" s="2" customFormat="1" ht="16.5" customHeight="1">
      <c r="A145" s="34"/>
      <c r="B145" s="35"/>
      <c r="C145" s="191" t="s">
        <v>186</v>
      </c>
      <c r="D145" s="191" t="s">
        <v>142</v>
      </c>
      <c r="E145" s="192" t="s">
        <v>187</v>
      </c>
      <c r="F145" s="193" t="s">
        <v>188</v>
      </c>
      <c r="G145" s="194" t="s">
        <v>145</v>
      </c>
      <c r="H145" s="195">
        <v>3.087</v>
      </c>
      <c r="I145" s="196"/>
      <c r="J145" s="197">
        <f>ROUND(I145*H145,2)</f>
        <v>0</v>
      </c>
      <c r="K145" s="193" t="s">
        <v>146</v>
      </c>
      <c r="L145" s="39"/>
      <c r="M145" s="198" t="s">
        <v>1</v>
      </c>
      <c r="N145" s="199" t="s">
        <v>39</v>
      </c>
      <c r="O145" s="71"/>
      <c r="P145" s="200">
        <f>O145*H145</f>
        <v>0</v>
      </c>
      <c r="Q145" s="200">
        <v>0</v>
      </c>
      <c r="R145" s="200">
        <f>Q145*H145</f>
        <v>0</v>
      </c>
      <c r="S145" s="200">
        <v>0</v>
      </c>
      <c r="T145" s="201">
        <f>S145*H145</f>
        <v>0</v>
      </c>
      <c r="U145" s="34"/>
      <c r="V145" s="34"/>
      <c r="W145" s="34"/>
      <c r="X145" s="34"/>
      <c r="Y145" s="34"/>
      <c r="Z145" s="34"/>
      <c r="AA145" s="34"/>
      <c r="AB145" s="34"/>
      <c r="AC145" s="34"/>
      <c r="AD145" s="34"/>
      <c r="AE145" s="34"/>
      <c r="AR145" s="202" t="s">
        <v>147</v>
      </c>
      <c r="AT145" s="202" t="s">
        <v>142</v>
      </c>
      <c r="AU145" s="202" t="s">
        <v>84</v>
      </c>
      <c r="AY145" s="17" t="s">
        <v>140</v>
      </c>
      <c r="BE145" s="203">
        <f>IF(N145="základní",J145,0)</f>
        <v>0</v>
      </c>
      <c r="BF145" s="203">
        <f>IF(N145="snížená",J145,0)</f>
        <v>0</v>
      </c>
      <c r="BG145" s="203">
        <f>IF(N145="zákl. přenesená",J145,0)</f>
        <v>0</v>
      </c>
      <c r="BH145" s="203">
        <f>IF(N145="sníž. přenesená",J145,0)</f>
        <v>0</v>
      </c>
      <c r="BI145" s="203">
        <f>IF(N145="nulová",J145,0)</f>
        <v>0</v>
      </c>
      <c r="BJ145" s="17" t="s">
        <v>82</v>
      </c>
      <c r="BK145" s="203">
        <f>ROUND(I145*H145,2)</f>
        <v>0</v>
      </c>
      <c r="BL145" s="17" t="s">
        <v>147</v>
      </c>
      <c r="BM145" s="202" t="s">
        <v>189</v>
      </c>
    </row>
    <row r="146" spans="2:51" s="13" customFormat="1" ht="12">
      <c r="B146" s="204"/>
      <c r="C146" s="205"/>
      <c r="D146" s="206" t="s">
        <v>149</v>
      </c>
      <c r="E146" s="207" t="s">
        <v>1</v>
      </c>
      <c r="F146" s="208" t="s">
        <v>190</v>
      </c>
      <c r="G146" s="205"/>
      <c r="H146" s="207" t="s">
        <v>1</v>
      </c>
      <c r="I146" s="209"/>
      <c r="J146" s="205"/>
      <c r="K146" s="205"/>
      <c r="L146" s="210"/>
      <c r="M146" s="211"/>
      <c r="N146" s="212"/>
      <c r="O146" s="212"/>
      <c r="P146" s="212"/>
      <c r="Q146" s="212"/>
      <c r="R146" s="212"/>
      <c r="S146" s="212"/>
      <c r="T146" s="213"/>
      <c r="AT146" s="214" t="s">
        <v>149</v>
      </c>
      <c r="AU146" s="214" t="s">
        <v>84</v>
      </c>
      <c r="AV146" s="13" t="s">
        <v>82</v>
      </c>
      <c r="AW146" s="13" t="s">
        <v>30</v>
      </c>
      <c r="AX146" s="13" t="s">
        <v>74</v>
      </c>
      <c r="AY146" s="214" t="s">
        <v>140</v>
      </c>
    </row>
    <row r="147" spans="2:51" s="14" customFormat="1" ht="12">
      <c r="B147" s="215"/>
      <c r="C147" s="216"/>
      <c r="D147" s="206" t="s">
        <v>149</v>
      </c>
      <c r="E147" s="217" t="s">
        <v>1</v>
      </c>
      <c r="F147" s="218" t="s">
        <v>165</v>
      </c>
      <c r="G147" s="216"/>
      <c r="H147" s="219">
        <v>3.087</v>
      </c>
      <c r="I147" s="220"/>
      <c r="J147" s="216"/>
      <c r="K147" s="216"/>
      <c r="L147" s="221"/>
      <c r="M147" s="222"/>
      <c r="N147" s="223"/>
      <c r="O147" s="223"/>
      <c r="P147" s="223"/>
      <c r="Q147" s="223"/>
      <c r="R147" s="223"/>
      <c r="S147" s="223"/>
      <c r="T147" s="224"/>
      <c r="AT147" s="225" t="s">
        <v>149</v>
      </c>
      <c r="AU147" s="225" t="s">
        <v>84</v>
      </c>
      <c r="AV147" s="14" t="s">
        <v>84</v>
      </c>
      <c r="AW147" s="14" t="s">
        <v>30</v>
      </c>
      <c r="AX147" s="14" t="s">
        <v>82</v>
      </c>
      <c r="AY147" s="225" t="s">
        <v>140</v>
      </c>
    </row>
    <row r="148" spans="1:65" s="2" customFormat="1" ht="16.5" customHeight="1">
      <c r="A148" s="34"/>
      <c r="B148" s="35"/>
      <c r="C148" s="191" t="s">
        <v>191</v>
      </c>
      <c r="D148" s="191" t="s">
        <v>142</v>
      </c>
      <c r="E148" s="192" t="s">
        <v>192</v>
      </c>
      <c r="F148" s="193" t="s">
        <v>193</v>
      </c>
      <c r="G148" s="194" t="s">
        <v>145</v>
      </c>
      <c r="H148" s="195">
        <v>0.756</v>
      </c>
      <c r="I148" s="196"/>
      <c r="J148" s="197">
        <f>ROUND(I148*H148,2)</f>
        <v>0</v>
      </c>
      <c r="K148" s="193" t="s">
        <v>1</v>
      </c>
      <c r="L148" s="39"/>
      <c r="M148" s="198" t="s">
        <v>1</v>
      </c>
      <c r="N148" s="199" t="s">
        <v>39</v>
      </c>
      <c r="O148" s="71"/>
      <c r="P148" s="200">
        <f>O148*H148</f>
        <v>0</v>
      </c>
      <c r="Q148" s="200">
        <v>0</v>
      </c>
      <c r="R148" s="200">
        <f>Q148*H148</f>
        <v>0</v>
      </c>
      <c r="S148" s="200">
        <v>0</v>
      </c>
      <c r="T148" s="201">
        <f>S148*H148</f>
        <v>0</v>
      </c>
      <c r="U148" s="34"/>
      <c r="V148" s="34"/>
      <c r="W148" s="34"/>
      <c r="X148" s="34"/>
      <c r="Y148" s="34"/>
      <c r="Z148" s="34"/>
      <c r="AA148" s="34"/>
      <c r="AB148" s="34"/>
      <c r="AC148" s="34"/>
      <c r="AD148" s="34"/>
      <c r="AE148" s="34"/>
      <c r="AR148" s="202" t="s">
        <v>147</v>
      </c>
      <c r="AT148" s="202" t="s">
        <v>142</v>
      </c>
      <c r="AU148" s="202" t="s">
        <v>84</v>
      </c>
      <c r="AY148" s="17" t="s">
        <v>140</v>
      </c>
      <c r="BE148" s="203">
        <f>IF(N148="základní",J148,0)</f>
        <v>0</v>
      </c>
      <c r="BF148" s="203">
        <f>IF(N148="snížená",J148,0)</f>
        <v>0</v>
      </c>
      <c r="BG148" s="203">
        <f>IF(N148="zákl. přenesená",J148,0)</f>
        <v>0</v>
      </c>
      <c r="BH148" s="203">
        <f>IF(N148="sníž. přenesená",J148,0)</f>
        <v>0</v>
      </c>
      <c r="BI148" s="203">
        <f>IF(N148="nulová",J148,0)</f>
        <v>0</v>
      </c>
      <c r="BJ148" s="17" t="s">
        <v>82</v>
      </c>
      <c r="BK148" s="203">
        <f>ROUND(I148*H148,2)</f>
        <v>0</v>
      </c>
      <c r="BL148" s="17" t="s">
        <v>147</v>
      </c>
      <c r="BM148" s="202" t="s">
        <v>194</v>
      </c>
    </row>
    <row r="149" spans="2:51" s="14" customFormat="1" ht="12">
      <c r="B149" s="215"/>
      <c r="C149" s="216"/>
      <c r="D149" s="206" t="s">
        <v>149</v>
      </c>
      <c r="E149" s="217" t="s">
        <v>1</v>
      </c>
      <c r="F149" s="218" t="s">
        <v>195</v>
      </c>
      <c r="G149" s="216"/>
      <c r="H149" s="219">
        <v>0.756</v>
      </c>
      <c r="I149" s="220"/>
      <c r="J149" s="216"/>
      <c r="K149" s="216"/>
      <c r="L149" s="221"/>
      <c r="M149" s="222"/>
      <c r="N149" s="223"/>
      <c r="O149" s="223"/>
      <c r="P149" s="223"/>
      <c r="Q149" s="223"/>
      <c r="R149" s="223"/>
      <c r="S149" s="223"/>
      <c r="T149" s="224"/>
      <c r="AT149" s="225" t="s">
        <v>149</v>
      </c>
      <c r="AU149" s="225" t="s">
        <v>84</v>
      </c>
      <c r="AV149" s="14" t="s">
        <v>84</v>
      </c>
      <c r="AW149" s="14" t="s">
        <v>30</v>
      </c>
      <c r="AX149" s="14" t="s">
        <v>82</v>
      </c>
      <c r="AY149" s="225" t="s">
        <v>140</v>
      </c>
    </row>
    <row r="150" spans="2:63" s="12" customFormat="1" ht="22.9" customHeight="1">
      <c r="B150" s="175"/>
      <c r="C150" s="176"/>
      <c r="D150" s="177" t="s">
        <v>73</v>
      </c>
      <c r="E150" s="189" t="s">
        <v>169</v>
      </c>
      <c r="F150" s="189" t="s">
        <v>196</v>
      </c>
      <c r="G150" s="176"/>
      <c r="H150" s="176"/>
      <c r="I150" s="179"/>
      <c r="J150" s="190">
        <f>BK150</f>
        <v>0</v>
      </c>
      <c r="K150" s="176"/>
      <c r="L150" s="181"/>
      <c r="M150" s="182"/>
      <c r="N150" s="183"/>
      <c r="O150" s="183"/>
      <c r="P150" s="184">
        <f>SUM(P151:P156)</f>
        <v>0</v>
      </c>
      <c r="Q150" s="183"/>
      <c r="R150" s="184">
        <f>SUM(R151:R156)</f>
        <v>12.726</v>
      </c>
      <c r="S150" s="183"/>
      <c r="T150" s="185">
        <f>SUM(T151:T156)</f>
        <v>0</v>
      </c>
      <c r="AR150" s="186" t="s">
        <v>82</v>
      </c>
      <c r="AT150" s="187" t="s">
        <v>73</v>
      </c>
      <c r="AU150" s="187" t="s">
        <v>82</v>
      </c>
      <c r="AY150" s="186" t="s">
        <v>140</v>
      </c>
      <c r="BK150" s="188">
        <f>SUM(BK151:BK156)</f>
        <v>0</v>
      </c>
    </row>
    <row r="151" spans="1:65" s="2" customFormat="1" ht="16.5" customHeight="1">
      <c r="A151" s="34"/>
      <c r="B151" s="35"/>
      <c r="C151" s="191" t="s">
        <v>197</v>
      </c>
      <c r="D151" s="191" t="s">
        <v>142</v>
      </c>
      <c r="E151" s="192" t="s">
        <v>198</v>
      </c>
      <c r="F151" s="193" t="s">
        <v>199</v>
      </c>
      <c r="G151" s="194" t="s">
        <v>200</v>
      </c>
      <c r="H151" s="195">
        <v>7.875</v>
      </c>
      <c r="I151" s="196"/>
      <c r="J151" s="197">
        <f>ROUND(I151*H151,2)</f>
        <v>0</v>
      </c>
      <c r="K151" s="193" t="s">
        <v>146</v>
      </c>
      <c r="L151" s="39"/>
      <c r="M151" s="198" t="s">
        <v>1</v>
      </c>
      <c r="N151" s="199" t="s">
        <v>39</v>
      </c>
      <c r="O151" s="71"/>
      <c r="P151" s="200">
        <f>O151*H151</f>
        <v>0</v>
      </c>
      <c r="Q151" s="200">
        <v>0</v>
      </c>
      <c r="R151" s="200">
        <f>Q151*H151</f>
        <v>0</v>
      </c>
      <c r="S151" s="200">
        <v>0</v>
      </c>
      <c r="T151" s="201">
        <f>S151*H151</f>
        <v>0</v>
      </c>
      <c r="U151" s="34"/>
      <c r="V151" s="34"/>
      <c r="W151" s="34"/>
      <c r="X151" s="34"/>
      <c r="Y151" s="34"/>
      <c r="Z151" s="34"/>
      <c r="AA151" s="34"/>
      <c r="AB151" s="34"/>
      <c r="AC151" s="34"/>
      <c r="AD151" s="34"/>
      <c r="AE151" s="34"/>
      <c r="AR151" s="202" t="s">
        <v>147</v>
      </c>
      <c r="AT151" s="202" t="s">
        <v>142</v>
      </c>
      <c r="AU151" s="202" t="s">
        <v>84</v>
      </c>
      <c r="AY151" s="17" t="s">
        <v>140</v>
      </c>
      <c r="BE151" s="203">
        <f>IF(N151="základní",J151,0)</f>
        <v>0</v>
      </c>
      <c r="BF151" s="203">
        <f>IF(N151="snížená",J151,0)</f>
        <v>0</v>
      </c>
      <c r="BG151" s="203">
        <f>IF(N151="zákl. přenesená",J151,0)</f>
        <v>0</v>
      </c>
      <c r="BH151" s="203">
        <f>IF(N151="sníž. přenesená",J151,0)</f>
        <v>0</v>
      </c>
      <c r="BI151" s="203">
        <f>IF(N151="nulová",J151,0)</f>
        <v>0</v>
      </c>
      <c r="BJ151" s="17" t="s">
        <v>82</v>
      </c>
      <c r="BK151" s="203">
        <f>ROUND(I151*H151,2)</f>
        <v>0</v>
      </c>
      <c r="BL151" s="17" t="s">
        <v>147</v>
      </c>
      <c r="BM151" s="202" t="s">
        <v>201</v>
      </c>
    </row>
    <row r="152" spans="2:51" s="13" customFormat="1" ht="12">
      <c r="B152" s="204"/>
      <c r="C152" s="205"/>
      <c r="D152" s="206" t="s">
        <v>149</v>
      </c>
      <c r="E152" s="207" t="s">
        <v>1</v>
      </c>
      <c r="F152" s="208" t="s">
        <v>158</v>
      </c>
      <c r="G152" s="205"/>
      <c r="H152" s="207" t="s">
        <v>1</v>
      </c>
      <c r="I152" s="209"/>
      <c r="J152" s="205"/>
      <c r="K152" s="205"/>
      <c r="L152" s="210"/>
      <c r="M152" s="211"/>
      <c r="N152" s="212"/>
      <c r="O152" s="212"/>
      <c r="P152" s="212"/>
      <c r="Q152" s="212"/>
      <c r="R152" s="212"/>
      <c r="S152" s="212"/>
      <c r="T152" s="213"/>
      <c r="AT152" s="214" t="s">
        <v>149</v>
      </c>
      <c r="AU152" s="214" t="s">
        <v>84</v>
      </c>
      <c r="AV152" s="13" t="s">
        <v>82</v>
      </c>
      <c r="AW152" s="13" t="s">
        <v>30</v>
      </c>
      <c r="AX152" s="13" t="s">
        <v>74</v>
      </c>
      <c r="AY152" s="214" t="s">
        <v>140</v>
      </c>
    </row>
    <row r="153" spans="2:51" s="14" customFormat="1" ht="12">
      <c r="B153" s="215"/>
      <c r="C153" s="216"/>
      <c r="D153" s="206" t="s">
        <v>149</v>
      </c>
      <c r="E153" s="217" t="s">
        <v>1</v>
      </c>
      <c r="F153" s="218" t="s">
        <v>202</v>
      </c>
      <c r="G153" s="216"/>
      <c r="H153" s="219">
        <v>7.875</v>
      </c>
      <c r="I153" s="220"/>
      <c r="J153" s="216"/>
      <c r="K153" s="216"/>
      <c r="L153" s="221"/>
      <c r="M153" s="222"/>
      <c r="N153" s="223"/>
      <c r="O153" s="223"/>
      <c r="P153" s="223"/>
      <c r="Q153" s="223"/>
      <c r="R153" s="223"/>
      <c r="S153" s="223"/>
      <c r="T153" s="224"/>
      <c r="AT153" s="225" t="s">
        <v>149</v>
      </c>
      <c r="AU153" s="225" t="s">
        <v>84</v>
      </c>
      <c r="AV153" s="14" t="s">
        <v>84</v>
      </c>
      <c r="AW153" s="14" t="s">
        <v>30</v>
      </c>
      <c r="AX153" s="14" t="s">
        <v>82</v>
      </c>
      <c r="AY153" s="225" t="s">
        <v>140</v>
      </c>
    </row>
    <row r="154" spans="1:65" s="2" customFormat="1" ht="16.5" customHeight="1">
      <c r="A154" s="34"/>
      <c r="B154" s="35"/>
      <c r="C154" s="191" t="s">
        <v>203</v>
      </c>
      <c r="D154" s="191" t="s">
        <v>142</v>
      </c>
      <c r="E154" s="192" t="s">
        <v>204</v>
      </c>
      <c r="F154" s="193" t="s">
        <v>205</v>
      </c>
      <c r="G154" s="194" t="s">
        <v>206</v>
      </c>
      <c r="H154" s="195">
        <v>126</v>
      </c>
      <c r="I154" s="196"/>
      <c r="J154" s="197">
        <f>ROUND(I154*H154,2)</f>
        <v>0</v>
      </c>
      <c r="K154" s="193" t="s">
        <v>146</v>
      </c>
      <c r="L154" s="39"/>
      <c r="M154" s="198" t="s">
        <v>1</v>
      </c>
      <c r="N154" s="199" t="s">
        <v>39</v>
      </c>
      <c r="O154" s="71"/>
      <c r="P154" s="200">
        <f>O154*H154</f>
        <v>0</v>
      </c>
      <c r="Q154" s="200">
        <v>0.101</v>
      </c>
      <c r="R154" s="200">
        <f>Q154*H154</f>
        <v>12.726</v>
      </c>
      <c r="S154" s="200">
        <v>0</v>
      </c>
      <c r="T154" s="201">
        <f>S154*H154</f>
        <v>0</v>
      </c>
      <c r="U154" s="34"/>
      <c r="V154" s="34"/>
      <c r="W154" s="34"/>
      <c r="X154" s="34"/>
      <c r="Y154" s="34"/>
      <c r="Z154" s="34"/>
      <c r="AA154" s="34"/>
      <c r="AB154" s="34"/>
      <c r="AC154" s="34"/>
      <c r="AD154" s="34"/>
      <c r="AE154" s="34"/>
      <c r="AR154" s="202" t="s">
        <v>147</v>
      </c>
      <c r="AT154" s="202" t="s">
        <v>142</v>
      </c>
      <c r="AU154" s="202" t="s">
        <v>84</v>
      </c>
      <c r="AY154" s="17" t="s">
        <v>140</v>
      </c>
      <c r="BE154" s="203">
        <f>IF(N154="základní",J154,0)</f>
        <v>0</v>
      </c>
      <c r="BF154" s="203">
        <f>IF(N154="snížená",J154,0)</f>
        <v>0</v>
      </c>
      <c r="BG154" s="203">
        <f>IF(N154="zákl. přenesená",J154,0)</f>
        <v>0</v>
      </c>
      <c r="BH154" s="203">
        <f>IF(N154="sníž. přenesená",J154,0)</f>
        <v>0</v>
      </c>
      <c r="BI154" s="203">
        <f>IF(N154="nulová",J154,0)</f>
        <v>0</v>
      </c>
      <c r="BJ154" s="17" t="s">
        <v>82</v>
      </c>
      <c r="BK154" s="203">
        <f>ROUND(I154*H154,2)</f>
        <v>0</v>
      </c>
      <c r="BL154" s="17" t="s">
        <v>147</v>
      </c>
      <c r="BM154" s="202" t="s">
        <v>207</v>
      </c>
    </row>
    <row r="155" spans="2:51" s="13" customFormat="1" ht="12">
      <c r="B155" s="204"/>
      <c r="C155" s="205"/>
      <c r="D155" s="206" t="s">
        <v>149</v>
      </c>
      <c r="E155" s="207" t="s">
        <v>1</v>
      </c>
      <c r="F155" s="208" t="s">
        <v>158</v>
      </c>
      <c r="G155" s="205"/>
      <c r="H155" s="207" t="s">
        <v>1</v>
      </c>
      <c r="I155" s="209"/>
      <c r="J155" s="205"/>
      <c r="K155" s="205"/>
      <c r="L155" s="210"/>
      <c r="M155" s="211"/>
      <c r="N155" s="212"/>
      <c r="O155" s="212"/>
      <c r="P155" s="212"/>
      <c r="Q155" s="212"/>
      <c r="R155" s="212"/>
      <c r="S155" s="212"/>
      <c r="T155" s="213"/>
      <c r="AT155" s="214" t="s">
        <v>149</v>
      </c>
      <c r="AU155" s="214" t="s">
        <v>84</v>
      </c>
      <c r="AV155" s="13" t="s">
        <v>82</v>
      </c>
      <c r="AW155" s="13" t="s">
        <v>30</v>
      </c>
      <c r="AX155" s="13" t="s">
        <v>74</v>
      </c>
      <c r="AY155" s="214" t="s">
        <v>140</v>
      </c>
    </row>
    <row r="156" spans="2:51" s="14" customFormat="1" ht="12">
      <c r="B156" s="215"/>
      <c r="C156" s="216"/>
      <c r="D156" s="206" t="s">
        <v>149</v>
      </c>
      <c r="E156" s="217" t="s">
        <v>1</v>
      </c>
      <c r="F156" s="218" t="s">
        <v>208</v>
      </c>
      <c r="G156" s="216"/>
      <c r="H156" s="219">
        <v>126</v>
      </c>
      <c r="I156" s="220"/>
      <c r="J156" s="216"/>
      <c r="K156" s="216"/>
      <c r="L156" s="221"/>
      <c r="M156" s="222"/>
      <c r="N156" s="223"/>
      <c r="O156" s="223"/>
      <c r="P156" s="223"/>
      <c r="Q156" s="223"/>
      <c r="R156" s="223"/>
      <c r="S156" s="223"/>
      <c r="T156" s="224"/>
      <c r="AT156" s="225" t="s">
        <v>149</v>
      </c>
      <c r="AU156" s="225" t="s">
        <v>84</v>
      </c>
      <c r="AV156" s="14" t="s">
        <v>84</v>
      </c>
      <c r="AW156" s="14" t="s">
        <v>30</v>
      </c>
      <c r="AX156" s="14" t="s">
        <v>82</v>
      </c>
      <c r="AY156" s="225" t="s">
        <v>140</v>
      </c>
    </row>
    <row r="157" spans="2:63" s="12" customFormat="1" ht="22.9" customHeight="1">
      <c r="B157" s="175"/>
      <c r="C157" s="176"/>
      <c r="D157" s="177" t="s">
        <v>73</v>
      </c>
      <c r="E157" s="189" t="s">
        <v>191</v>
      </c>
      <c r="F157" s="189" t="s">
        <v>209</v>
      </c>
      <c r="G157" s="176"/>
      <c r="H157" s="176"/>
      <c r="I157" s="179"/>
      <c r="J157" s="190">
        <f>BK157</f>
        <v>0</v>
      </c>
      <c r="K157" s="176"/>
      <c r="L157" s="181"/>
      <c r="M157" s="182"/>
      <c r="N157" s="183"/>
      <c r="O157" s="183"/>
      <c r="P157" s="184">
        <f>SUM(P158:P176)</f>
        <v>0</v>
      </c>
      <c r="Q157" s="183"/>
      <c r="R157" s="184">
        <f>SUM(R158:R176)</f>
        <v>0</v>
      </c>
      <c r="S157" s="183"/>
      <c r="T157" s="185">
        <f>SUM(T158:T176)</f>
        <v>6.894000000000001</v>
      </c>
      <c r="AR157" s="186" t="s">
        <v>82</v>
      </c>
      <c r="AT157" s="187" t="s">
        <v>73</v>
      </c>
      <c r="AU157" s="187" t="s">
        <v>82</v>
      </c>
      <c r="AY157" s="186" t="s">
        <v>140</v>
      </c>
      <c r="BK157" s="188">
        <f>SUM(BK158:BK176)</f>
        <v>0</v>
      </c>
    </row>
    <row r="158" spans="1:65" s="2" customFormat="1" ht="16.5" customHeight="1">
      <c r="A158" s="34"/>
      <c r="B158" s="35"/>
      <c r="C158" s="191" t="s">
        <v>210</v>
      </c>
      <c r="D158" s="191" t="s">
        <v>142</v>
      </c>
      <c r="E158" s="192" t="s">
        <v>211</v>
      </c>
      <c r="F158" s="193" t="s">
        <v>212</v>
      </c>
      <c r="G158" s="194" t="s">
        <v>145</v>
      </c>
      <c r="H158" s="195">
        <v>3.087</v>
      </c>
      <c r="I158" s="196"/>
      <c r="J158" s="197">
        <f>ROUND(I158*H158,2)</f>
        <v>0</v>
      </c>
      <c r="K158" s="193" t="s">
        <v>146</v>
      </c>
      <c r="L158" s="39"/>
      <c r="M158" s="198" t="s">
        <v>1</v>
      </c>
      <c r="N158" s="199" t="s">
        <v>39</v>
      </c>
      <c r="O158" s="71"/>
      <c r="P158" s="200">
        <f>O158*H158</f>
        <v>0</v>
      </c>
      <c r="Q158" s="200">
        <v>0</v>
      </c>
      <c r="R158" s="200">
        <f>Q158*H158</f>
        <v>0</v>
      </c>
      <c r="S158" s="200">
        <v>2</v>
      </c>
      <c r="T158" s="201">
        <f>S158*H158</f>
        <v>6.174</v>
      </c>
      <c r="U158" s="34"/>
      <c r="V158" s="34"/>
      <c r="W158" s="34"/>
      <c r="X158" s="34"/>
      <c r="Y158" s="34"/>
      <c r="Z158" s="34"/>
      <c r="AA158" s="34"/>
      <c r="AB158" s="34"/>
      <c r="AC158" s="34"/>
      <c r="AD158" s="34"/>
      <c r="AE158" s="34"/>
      <c r="AR158" s="202" t="s">
        <v>147</v>
      </c>
      <c r="AT158" s="202" t="s">
        <v>142</v>
      </c>
      <c r="AU158" s="202" t="s">
        <v>84</v>
      </c>
      <c r="AY158" s="17" t="s">
        <v>140</v>
      </c>
      <c r="BE158" s="203">
        <f>IF(N158="základní",J158,0)</f>
        <v>0</v>
      </c>
      <c r="BF158" s="203">
        <f>IF(N158="snížená",J158,0)</f>
        <v>0</v>
      </c>
      <c r="BG158" s="203">
        <f>IF(N158="zákl. přenesená",J158,0)</f>
        <v>0</v>
      </c>
      <c r="BH158" s="203">
        <f>IF(N158="sníž. přenesená",J158,0)</f>
        <v>0</v>
      </c>
      <c r="BI158" s="203">
        <f>IF(N158="nulová",J158,0)</f>
        <v>0</v>
      </c>
      <c r="BJ158" s="17" t="s">
        <v>82</v>
      </c>
      <c r="BK158" s="203">
        <f>ROUND(I158*H158,2)</f>
        <v>0</v>
      </c>
      <c r="BL158" s="17" t="s">
        <v>147</v>
      </c>
      <c r="BM158" s="202" t="s">
        <v>213</v>
      </c>
    </row>
    <row r="159" spans="2:51" s="13" customFormat="1" ht="12">
      <c r="B159" s="204"/>
      <c r="C159" s="205"/>
      <c r="D159" s="206" t="s">
        <v>149</v>
      </c>
      <c r="E159" s="207" t="s">
        <v>1</v>
      </c>
      <c r="F159" s="208" t="s">
        <v>214</v>
      </c>
      <c r="G159" s="205"/>
      <c r="H159" s="207" t="s">
        <v>1</v>
      </c>
      <c r="I159" s="209"/>
      <c r="J159" s="205"/>
      <c r="K159" s="205"/>
      <c r="L159" s="210"/>
      <c r="M159" s="211"/>
      <c r="N159" s="212"/>
      <c r="O159" s="212"/>
      <c r="P159" s="212"/>
      <c r="Q159" s="212"/>
      <c r="R159" s="212"/>
      <c r="S159" s="212"/>
      <c r="T159" s="213"/>
      <c r="AT159" s="214" t="s">
        <v>149</v>
      </c>
      <c r="AU159" s="214" t="s">
        <v>84</v>
      </c>
      <c r="AV159" s="13" t="s">
        <v>82</v>
      </c>
      <c r="AW159" s="13" t="s">
        <v>30</v>
      </c>
      <c r="AX159" s="13" t="s">
        <v>74</v>
      </c>
      <c r="AY159" s="214" t="s">
        <v>140</v>
      </c>
    </row>
    <row r="160" spans="2:51" s="14" customFormat="1" ht="12">
      <c r="B160" s="215"/>
      <c r="C160" s="216"/>
      <c r="D160" s="206" t="s">
        <v>149</v>
      </c>
      <c r="E160" s="217" t="s">
        <v>1</v>
      </c>
      <c r="F160" s="218" t="s">
        <v>215</v>
      </c>
      <c r="G160" s="216"/>
      <c r="H160" s="219">
        <v>0.257</v>
      </c>
      <c r="I160" s="220"/>
      <c r="J160" s="216"/>
      <c r="K160" s="216"/>
      <c r="L160" s="221"/>
      <c r="M160" s="222"/>
      <c r="N160" s="223"/>
      <c r="O160" s="223"/>
      <c r="P160" s="223"/>
      <c r="Q160" s="223"/>
      <c r="R160" s="223"/>
      <c r="S160" s="223"/>
      <c r="T160" s="224"/>
      <c r="AT160" s="225" t="s">
        <v>149</v>
      </c>
      <c r="AU160" s="225" t="s">
        <v>84</v>
      </c>
      <c r="AV160" s="14" t="s">
        <v>84</v>
      </c>
      <c r="AW160" s="14" t="s">
        <v>30</v>
      </c>
      <c r="AX160" s="14" t="s">
        <v>74</v>
      </c>
      <c r="AY160" s="225" t="s">
        <v>140</v>
      </c>
    </row>
    <row r="161" spans="2:51" s="14" customFormat="1" ht="12">
      <c r="B161" s="215"/>
      <c r="C161" s="216"/>
      <c r="D161" s="206" t="s">
        <v>149</v>
      </c>
      <c r="E161" s="217" t="s">
        <v>1</v>
      </c>
      <c r="F161" s="218" t="s">
        <v>216</v>
      </c>
      <c r="G161" s="216"/>
      <c r="H161" s="219">
        <v>1.887</v>
      </c>
      <c r="I161" s="220"/>
      <c r="J161" s="216"/>
      <c r="K161" s="216"/>
      <c r="L161" s="221"/>
      <c r="M161" s="222"/>
      <c r="N161" s="223"/>
      <c r="O161" s="223"/>
      <c r="P161" s="223"/>
      <c r="Q161" s="223"/>
      <c r="R161" s="223"/>
      <c r="S161" s="223"/>
      <c r="T161" s="224"/>
      <c r="AT161" s="225" t="s">
        <v>149</v>
      </c>
      <c r="AU161" s="225" t="s">
        <v>84</v>
      </c>
      <c r="AV161" s="14" t="s">
        <v>84</v>
      </c>
      <c r="AW161" s="14" t="s">
        <v>30</v>
      </c>
      <c r="AX161" s="14" t="s">
        <v>74</v>
      </c>
      <c r="AY161" s="225" t="s">
        <v>140</v>
      </c>
    </row>
    <row r="162" spans="2:51" s="14" customFormat="1" ht="12">
      <c r="B162" s="215"/>
      <c r="C162" s="216"/>
      <c r="D162" s="206" t="s">
        <v>149</v>
      </c>
      <c r="E162" s="217" t="s">
        <v>1</v>
      </c>
      <c r="F162" s="218" t="s">
        <v>215</v>
      </c>
      <c r="G162" s="216"/>
      <c r="H162" s="219">
        <v>0.257</v>
      </c>
      <c r="I162" s="220"/>
      <c r="J162" s="216"/>
      <c r="K162" s="216"/>
      <c r="L162" s="221"/>
      <c r="M162" s="222"/>
      <c r="N162" s="223"/>
      <c r="O162" s="223"/>
      <c r="P162" s="223"/>
      <c r="Q162" s="223"/>
      <c r="R162" s="223"/>
      <c r="S162" s="223"/>
      <c r="T162" s="224"/>
      <c r="AT162" s="225" t="s">
        <v>149</v>
      </c>
      <c r="AU162" s="225" t="s">
        <v>84</v>
      </c>
      <c r="AV162" s="14" t="s">
        <v>84</v>
      </c>
      <c r="AW162" s="14" t="s">
        <v>30</v>
      </c>
      <c r="AX162" s="14" t="s">
        <v>74</v>
      </c>
      <c r="AY162" s="225" t="s">
        <v>140</v>
      </c>
    </row>
    <row r="163" spans="2:51" s="13" customFormat="1" ht="12">
      <c r="B163" s="204"/>
      <c r="C163" s="205"/>
      <c r="D163" s="206" t="s">
        <v>149</v>
      </c>
      <c r="E163" s="207" t="s">
        <v>1</v>
      </c>
      <c r="F163" s="208" t="s">
        <v>217</v>
      </c>
      <c r="G163" s="205"/>
      <c r="H163" s="207" t="s">
        <v>1</v>
      </c>
      <c r="I163" s="209"/>
      <c r="J163" s="205"/>
      <c r="K163" s="205"/>
      <c r="L163" s="210"/>
      <c r="M163" s="211"/>
      <c r="N163" s="212"/>
      <c r="O163" s="212"/>
      <c r="P163" s="212"/>
      <c r="Q163" s="212"/>
      <c r="R163" s="212"/>
      <c r="S163" s="212"/>
      <c r="T163" s="213"/>
      <c r="AT163" s="214" t="s">
        <v>149</v>
      </c>
      <c r="AU163" s="214" t="s">
        <v>84</v>
      </c>
      <c r="AV163" s="13" t="s">
        <v>82</v>
      </c>
      <c r="AW163" s="13" t="s">
        <v>30</v>
      </c>
      <c r="AX163" s="13" t="s">
        <v>74</v>
      </c>
      <c r="AY163" s="214" t="s">
        <v>140</v>
      </c>
    </row>
    <row r="164" spans="2:51" s="14" customFormat="1" ht="12">
      <c r="B164" s="215"/>
      <c r="C164" s="216"/>
      <c r="D164" s="206" t="s">
        <v>149</v>
      </c>
      <c r="E164" s="217" t="s">
        <v>1</v>
      </c>
      <c r="F164" s="218" t="s">
        <v>218</v>
      </c>
      <c r="G164" s="216"/>
      <c r="H164" s="219">
        <v>0.686</v>
      </c>
      <c r="I164" s="220"/>
      <c r="J164" s="216"/>
      <c r="K164" s="216"/>
      <c r="L164" s="221"/>
      <c r="M164" s="222"/>
      <c r="N164" s="223"/>
      <c r="O164" s="223"/>
      <c r="P164" s="223"/>
      <c r="Q164" s="223"/>
      <c r="R164" s="223"/>
      <c r="S164" s="223"/>
      <c r="T164" s="224"/>
      <c r="AT164" s="225" t="s">
        <v>149</v>
      </c>
      <c r="AU164" s="225" t="s">
        <v>84</v>
      </c>
      <c r="AV164" s="14" t="s">
        <v>84</v>
      </c>
      <c r="AW164" s="14" t="s">
        <v>30</v>
      </c>
      <c r="AX164" s="14" t="s">
        <v>74</v>
      </c>
      <c r="AY164" s="225" t="s">
        <v>140</v>
      </c>
    </row>
    <row r="165" spans="2:51" s="15" customFormat="1" ht="12">
      <c r="B165" s="226"/>
      <c r="C165" s="227"/>
      <c r="D165" s="206" t="s">
        <v>149</v>
      </c>
      <c r="E165" s="228" t="s">
        <v>1</v>
      </c>
      <c r="F165" s="229" t="s">
        <v>154</v>
      </c>
      <c r="G165" s="227"/>
      <c r="H165" s="230">
        <v>3.087</v>
      </c>
      <c r="I165" s="231"/>
      <c r="J165" s="227"/>
      <c r="K165" s="227"/>
      <c r="L165" s="232"/>
      <c r="M165" s="233"/>
      <c r="N165" s="234"/>
      <c r="O165" s="234"/>
      <c r="P165" s="234"/>
      <c r="Q165" s="234"/>
      <c r="R165" s="234"/>
      <c r="S165" s="234"/>
      <c r="T165" s="235"/>
      <c r="AT165" s="236" t="s">
        <v>149</v>
      </c>
      <c r="AU165" s="236" t="s">
        <v>84</v>
      </c>
      <c r="AV165" s="15" t="s">
        <v>147</v>
      </c>
      <c r="AW165" s="15" t="s">
        <v>30</v>
      </c>
      <c r="AX165" s="15" t="s">
        <v>82</v>
      </c>
      <c r="AY165" s="236" t="s">
        <v>140</v>
      </c>
    </row>
    <row r="166" spans="1:65" s="2" customFormat="1" ht="16.5" customHeight="1">
      <c r="A166" s="34"/>
      <c r="B166" s="35"/>
      <c r="C166" s="191" t="s">
        <v>219</v>
      </c>
      <c r="D166" s="191" t="s">
        <v>142</v>
      </c>
      <c r="E166" s="192" t="s">
        <v>220</v>
      </c>
      <c r="F166" s="193" t="s">
        <v>221</v>
      </c>
      <c r="G166" s="194" t="s">
        <v>222</v>
      </c>
      <c r="H166" s="195">
        <v>35</v>
      </c>
      <c r="I166" s="196"/>
      <c r="J166" s="197">
        <f>ROUND(I166*H166,2)</f>
        <v>0</v>
      </c>
      <c r="K166" s="193" t="s">
        <v>146</v>
      </c>
      <c r="L166" s="39"/>
      <c r="M166" s="198" t="s">
        <v>1</v>
      </c>
      <c r="N166" s="199" t="s">
        <v>39</v>
      </c>
      <c r="O166" s="71"/>
      <c r="P166" s="200">
        <f>O166*H166</f>
        <v>0</v>
      </c>
      <c r="Q166" s="200">
        <v>0</v>
      </c>
      <c r="R166" s="200">
        <f>Q166*H166</f>
        <v>0</v>
      </c>
      <c r="S166" s="200">
        <v>0.015</v>
      </c>
      <c r="T166" s="201">
        <f>S166*H166</f>
        <v>0.525</v>
      </c>
      <c r="U166" s="34"/>
      <c r="V166" s="34"/>
      <c r="W166" s="34"/>
      <c r="X166" s="34"/>
      <c r="Y166" s="34"/>
      <c r="Z166" s="34"/>
      <c r="AA166" s="34"/>
      <c r="AB166" s="34"/>
      <c r="AC166" s="34"/>
      <c r="AD166" s="34"/>
      <c r="AE166" s="34"/>
      <c r="AR166" s="202" t="s">
        <v>147</v>
      </c>
      <c r="AT166" s="202" t="s">
        <v>142</v>
      </c>
      <c r="AU166" s="202" t="s">
        <v>84</v>
      </c>
      <c r="AY166" s="17" t="s">
        <v>140</v>
      </c>
      <c r="BE166" s="203">
        <f>IF(N166="základní",J166,0)</f>
        <v>0</v>
      </c>
      <c r="BF166" s="203">
        <f>IF(N166="snížená",J166,0)</f>
        <v>0</v>
      </c>
      <c r="BG166" s="203">
        <f>IF(N166="zákl. přenesená",J166,0)</f>
        <v>0</v>
      </c>
      <c r="BH166" s="203">
        <f>IF(N166="sníž. přenesená",J166,0)</f>
        <v>0</v>
      </c>
      <c r="BI166" s="203">
        <f>IF(N166="nulová",J166,0)</f>
        <v>0</v>
      </c>
      <c r="BJ166" s="17" t="s">
        <v>82</v>
      </c>
      <c r="BK166" s="203">
        <f>ROUND(I166*H166,2)</f>
        <v>0</v>
      </c>
      <c r="BL166" s="17" t="s">
        <v>147</v>
      </c>
      <c r="BM166" s="202" t="s">
        <v>223</v>
      </c>
    </row>
    <row r="167" spans="2:51" s="13" customFormat="1" ht="12">
      <c r="B167" s="204"/>
      <c r="C167" s="205"/>
      <c r="D167" s="206" t="s">
        <v>149</v>
      </c>
      <c r="E167" s="207" t="s">
        <v>1</v>
      </c>
      <c r="F167" s="208" t="s">
        <v>224</v>
      </c>
      <c r="G167" s="205"/>
      <c r="H167" s="207" t="s">
        <v>1</v>
      </c>
      <c r="I167" s="209"/>
      <c r="J167" s="205"/>
      <c r="K167" s="205"/>
      <c r="L167" s="210"/>
      <c r="M167" s="211"/>
      <c r="N167" s="212"/>
      <c r="O167" s="212"/>
      <c r="P167" s="212"/>
      <c r="Q167" s="212"/>
      <c r="R167" s="212"/>
      <c r="S167" s="212"/>
      <c r="T167" s="213"/>
      <c r="AT167" s="214" t="s">
        <v>149</v>
      </c>
      <c r="AU167" s="214" t="s">
        <v>84</v>
      </c>
      <c r="AV167" s="13" t="s">
        <v>82</v>
      </c>
      <c r="AW167" s="13" t="s">
        <v>30</v>
      </c>
      <c r="AX167" s="13" t="s">
        <v>74</v>
      </c>
      <c r="AY167" s="214" t="s">
        <v>140</v>
      </c>
    </row>
    <row r="168" spans="2:51" s="14" customFormat="1" ht="12">
      <c r="B168" s="215"/>
      <c r="C168" s="216"/>
      <c r="D168" s="206" t="s">
        <v>149</v>
      </c>
      <c r="E168" s="217" t="s">
        <v>1</v>
      </c>
      <c r="F168" s="218" t="s">
        <v>225</v>
      </c>
      <c r="G168" s="216"/>
      <c r="H168" s="219">
        <v>35</v>
      </c>
      <c r="I168" s="220"/>
      <c r="J168" s="216"/>
      <c r="K168" s="216"/>
      <c r="L168" s="221"/>
      <c r="M168" s="222"/>
      <c r="N168" s="223"/>
      <c r="O168" s="223"/>
      <c r="P168" s="223"/>
      <c r="Q168" s="223"/>
      <c r="R168" s="223"/>
      <c r="S168" s="223"/>
      <c r="T168" s="224"/>
      <c r="AT168" s="225" t="s">
        <v>149</v>
      </c>
      <c r="AU168" s="225" t="s">
        <v>84</v>
      </c>
      <c r="AV168" s="14" t="s">
        <v>84</v>
      </c>
      <c r="AW168" s="14" t="s">
        <v>30</v>
      </c>
      <c r="AX168" s="14" t="s">
        <v>82</v>
      </c>
      <c r="AY168" s="225" t="s">
        <v>140</v>
      </c>
    </row>
    <row r="169" spans="1:65" s="2" customFormat="1" ht="16.5" customHeight="1">
      <c r="A169" s="34"/>
      <c r="B169" s="35"/>
      <c r="C169" s="191" t="s">
        <v>226</v>
      </c>
      <c r="D169" s="191" t="s">
        <v>142</v>
      </c>
      <c r="E169" s="192" t="s">
        <v>227</v>
      </c>
      <c r="F169" s="193" t="s">
        <v>228</v>
      </c>
      <c r="G169" s="194" t="s">
        <v>229</v>
      </c>
      <c r="H169" s="195">
        <v>5</v>
      </c>
      <c r="I169" s="196"/>
      <c r="J169" s="197">
        <f>ROUND(I169*H169,2)</f>
        <v>0</v>
      </c>
      <c r="K169" s="193" t="s">
        <v>1</v>
      </c>
      <c r="L169" s="39"/>
      <c r="M169" s="198" t="s">
        <v>1</v>
      </c>
      <c r="N169" s="199" t="s">
        <v>39</v>
      </c>
      <c r="O169" s="71"/>
      <c r="P169" s="200">
        <f>O169*H169</f>
        <v>0</v>
      </c>
      <c r="Q169" s="200">
        <v>0</v>
      </c>
      <c r="R169" s="200">
        <f>Q169*H169</f>
        <v>0</v>
      </c>
      <c r="S169" s="200">
        <v>0.015</v>
      </c>
      <c r="T169" s="201">
        <f>S169*H169</f>
        <v>0.075</v>
      </c>
      <c r="U169" s="34"/>
      <c r="V169" s="34"/>
      <c r="W169" s="34"/>
      <c r="X169" s="34"/>
      <c r="Y169" s="34"/>
      <c r="Z169" s="34"/>
      <c r="AA169" s="34"/>
      <c r="AB169" s="34"/>
      <c r="AC169" s="34"/>
      <c r="AD169" s="34"/>
      <c r="AE169" s="34"/>
      <c r="AR169" s="202" t="s">
        <v>147</v>
      </c>
      <c r="AT169" s="202" t="s">
        <v>142</v>
      </c>
      <c r="AU169" s="202" t="s">
        <v>84</v>
      </c>
      <c r="AY169" s="17" t="s">
        <v>140</v>
      </c>
      <c r="BE169" s="203">
        <f>IF(N169="základní",J169,0)</f>
        <v>0</v>
      </c>
      <c r="BF169" s="203">
        <f>IF(N169="snížená",J169,0)</f>
        <v>0</v>
      </c>
      <c r="BG169" s="203">
        <f>IF(N169="zákl. přenesená",J169,0)</f>
        <v>0</v>
      </c>
      <c r="BH169" s="203">
        <f>IF(N169="sníž. přenesená",J169,0)</f>
        <v>0</v>
      </c>
      <c r="BI169" s="203">
        <f>IF(N169="nulová",J169,0)</f>
        <v>0</v>
      </c>
      <c r="BJ169" s="17" t="s">
        <v>82</v>
      </c>
      <c r="BK169" s="203">
        <f>ROUND(I169*H169,2)</f>
        <v>0</v>
      </c>
      <c r="BL169" s="17" t="s">
        <v>147</v>
      </c>
      <c r="BM169" s="202" t="s">
        <v>230</v>
      </c>
    </row>
    <row r="170" spans="1:47" s="2" customFormat="1" ht="58.5">
      <c r="A170" s="34"/>
      <c r="B170" s="35"/>
      <c r="C170" s="36"/>
      <c r="D170" s="206" t="s">
        <v>231</v>
      </c>
      <c r="E170" s="36"/>
      <c r="F170" s="237" t="s">
        <v>232</v>
      </c>
      <c r="G170" s="36"/>
      <c r="H170" s="36"/>
      <c r="I170" s="238"/>
      <c r="J170" s="36"/>
      <c r="K170" s="36"/>
      <c r="L170" s="39"/>
      <c r="M170" s="239"/>
      <c r="N170" s="240"/>
      <c r="O170" s="71"/>
      <c r="P170" s="71"/>
      <c r="Q170" s="71"/>
      <c r="R170" s="71"/>
      <c r="S170" s="71"/>
      <c r="T170" s="72"/>
      <c r="U170" s="34"/>
      <c r="V170" s="34"/>
      <c r="W170" s="34"/>
      <c r="X170" s="34"/>
      <c r="Y170" s="34"/>
      <c r="Z170" s="34"/>
      <c r="AA170" s="34"/>
      <c r="AB170" s="34"/>
      <c r="AC170" s="34"/>
      <c r="AD170" s="34"/>
      <c r="AE170" s="34"/>
      <c r="AT170" s="17" t="s">
        <v>231</v>
      </c>
      <c r="AU170" s="17" t="s">
        <v>84</v>
      </c>
    </row>
    <row r="171" spans="2:51" s="13" customFormat="1" ht="12">
      <c r="B171" s="204"/>
      <c r="C171" s="205"/>
      <c r="D171" s="206" t="s">
        <v>149</v>
      </c>
      <c r="E171" s="207" t="s">
        <v>1</v>
      </c>
      <c r="F171" s="208" t="s">
        <v>233</v>
      </c>
      <c r="G171" s="205"/>
      <c r="H171" s="207" t="s">
        <v>1</v>
      </c>
      <c r="I171" s="209"/>
      <c r="J171" s="205"/>
      <c r="K171" s="205"/>
      <c r="L171" s="210"/>
      <c r="M171" s="211"/>
      <c r="N171" s="212"/>
      <c r="O171" s="212"/>
      <c r="P171" s="212"/>
      <c r="Q171" s="212"/>
      <c r="R171" s="212"/>
      <c r="S171" s="212"/>
      <c r="T171" s="213"/>
      <c r="AT171" s="214" t="s">
        <v>149</v>
      </c>
      <c r="AU171" s="214" t="s">
        <v>84</v>
      </c>
      <c r="AV171" s="13" t="s">
        <v>82</v>
      </c>
      <c r="AW171" s="13" t="s">
        <v>30</v>
      </c>
      <c r="AX171" s="13" t="s">
        <v>74</v>
      </c>
      <c r="AY171" s="214" t="s">
        <v>140</v>
      </c>
    </row>
    <row r="172" spans="2:51" s="14" customFormat="1" ht="12">
      <c r="B172" s="215"/>
      <c r="C172" s="216"/>
      <c r="D172" s="206" t="s">
        <v>149</v>
      </c>
      <c r="E172" s="217" t="s">
        <v>1</v>
      </c>
      <c r="F172" s="218" t="s">
        <v>234</v>
      </c>
      <c r="G172" s="216"/>
      <c r="H172" s="219">
        <v>5</v>
      </c>
      <c r="I172" s="220"/>
      <c r="J172" s="216"/>
      <c r="K172" s="216"/>
      <c r="L172" s="221"/>
      <c r="M172" s="222"/>
      <c r="N172" s="223"/>
      <c r="O172" s="223"/>
      <c r="P172" s="223"/>
      <c r="Q172" s="223"/>
      <c r="R172" s="223"/>
      <c r="S172" s="223"/>
      <c r="T172" s="224"/>
      <c r="AT172" s="225" t="s">
        <v>149</v>
      </c>
      <c r="AU172" s="225" t="s">
        <v>84</v>
      </c>
      <c r="AV172" s="14" t="s">
        <v>84</v>
      </c>
      <c r="AW172" s="14" t="s">
        <v>30</v>
      </c>
      <c r="AX172" s="14" t="s">
        <v>82</v>
      </c>
      <c r="AY172" s="225" t="s">
        <v>140</v>
      </c>
    </row>
    <row r="173" spans="1:65" s="2" customFormat="1" ht="16.5" customHeight="1">
      <c r="A173" s="34"/>
      <c r="B173" s="35"/>
      <c r="C173" s="191" t="s">
        <v>8</v>
      </c>
      <c r="D173" s="191" t="s">
        <v>142</v>
      </c>
      <c r="E173" s="192" t="s">
        <v>235</v>
      </c>
      <c r="F173" s="193" t="s">
        <v>236</v>
      </c>
      <c r="G173" s="194" t="s">
        <v>229</v>
      </c>
      <c r="H173" s="195">
        <v>8</v>
      </c>
      <c r="I173" s="196"/>
      <c r="J173" s="197">
        <f>ROUND(I173*H173,2)</f>
        <v>0</v>
      </c>
      <c r="K173" s="193" t="s">
        <v>1</v>
      </c>
      <c r="L173" s="39"/>
      <c r="M173" s="198" t="s">
        <v>1</v>
      </c>
      <c r="N173" s="199" t="s">
        <v>39</v>
      </c>
      <c r="O173" s="71"/>
      <c r="P173" s="200">
        <f>O173*H173</f>
        <v>0</v>
      </c>
      <c r="Q173" s="200">
        <v>0</v>
      </c>
      <c r="R173" s="200">
        <f>Q173*H173</f>
        <v>0</v>
      </c>
      <c r="S173" s="200">
        <v>0.015</v>
      </c>
      <c r="T173" s="201">
        <f>S173*H173</f>
        <v>0.12</v>
      </c>
      <c r="U173" s="34"/>
      <c r="V173" s="34"/>
      <c r="W173" s="34"/>
      <c r="X173" s="34"/>
      <c r="Y173" s="34"/>
      <c r="Z173" s="34"/>
      <c r="AA173" s="34"/>
      <c r="AB173" s="34"/>
      <c r="AC173" s="34"/>
      <c r="AD173" s="34"/>
      <c r="AE173" s="34"/>
      <c r="AR173" s="202" t="s">
        <v>147</v>
      </c>
      <c r="AT173" s="202" t="s">
        <v>142</v>
      </c>
      <c r="AU173" s="202" t="s">
        <v>84</v>
      </c>
      <c r="AY173" s="17" t="s">
        <v>140</v>
      </c>
      <c r="BE173" s="203">
        <f>IF(N173="základní",J173,0)</f>
        <v>0</v>
      </c>
      <c r="BF173" s="203">
        <f>IF(N173="snížená",J173,0)</f>
        <v>0</v>
      </c>
      <c r="BG173" s="203">
        <f>IF(N173="zákl. přenesená",J173,0)</f>
        <v>0</v>
      </c>
      <c r="BH173" s="203">
        <f>IF(N173="sníž. přenesená",J173,0)</f>
        <v>0</v>
      </c>
      <c r="BI173" s="203">
        <f>IF(N173="nulová",J173,0)</f>
        <v>0</v>
      </c>
      <c r="BJ173" s="17" t="s">
        <v>82</v>
      </c>
      <c r="BK173" s="203">
        <f>ROUND(I173*H173,2)</f>
        <v>0</v>
      </c>
      <c r="BL173" s="17" t="s">
        <v>147</v>
      </c>
      <c r="BM173" s="202" t="s">
        <v>237</v>
      </c>
    </row>
    <row r="174" spans="1:47" s="2" customFormat="1" ht="48.75">
      <c r="A174" s="34"/>
      <c r="B174" s="35"/>
      <c r="C174" s="36"/>
      <c r="D174" s="206" t="s">
        <v>231</v>
      </c>
      <c r="E174" s="36"/>
      <c r="F174" s="237" t="s">
        <v>238</v>
      </c>
      <c r="G174" s="36"/>
      <c r="H174" s="36"/>
      <c r="I174" s="238"/>
      <c r="J174" s="36"/>
      <c r="K174" s="36"/>
      <c r="L174" s="39"/>
      <c r="M174" s="239"/>
      <c r="N174" s="240"/>
      <c r="O174" s="71"/>
      <c r="P174" s="71"/>
      <c r="Q174" s="71"/>
      <c r="R174" s="71"/>
      <c r="S174" s="71"/>
      <c r="T174" s="72"/>
      <c r="U174" s="34"/>
      <c r="V174" s="34"/>
      <c r="W174" s="34"/>
      <c r="X174" s="34"/>
      <c r="Y174" s="34"/>
      <c r="Z174" s="34"/>
      <c r="AA174" s="34"/>
      <c r="AB174" s="34"/>
      <c r="AC174" s="34"/>
      <c r="AD174" s="34"/>
      <c r="AE174" s="34"/>
      <c r="AT174" s="17" t="s">
        <v>231</v>
      </c>
      <c r="AU174" s="17" t="s">
        <v>84</v>
      </c>
    </row>
    <row r="175" spans="2:51" s="13" customFormat="1" ht="12">
      <c r="B175" s="204"/>
      <c r="C175" s="205"/>
      <c r="D175" s="206" t="s">
        <v>149</v>
      </c>
      <c r="E175" s="207" t="s">
        <v>1</v>
      </c>
      <c r="F175" s="208" t="s">
        <v>233</v>
      </c>
      <c r="G175" s="205"/>
      <c r="H175" s="207" t="s">
        <v>1</v>
      </c>
      <c r="I175" s="209"/>
      <c r="J175" s="205"/>
      <c r="K175" s="205"/>
      <c r="L175" s="210"/>
      <c r="M175" s="211"/>
      <c r="N175" s="212"/>
      <c r="O175" s="212"/>
      <c r="P175" s="212"/>
      <c r="Q175" s="212"/>
      <c r="R175" s="212"/>
      <c r="S175" s="212"/>
      <c r="T175" s="213"/>
      <c r="AT175" s="214" t="s">
        <v>149</v>
      </c>
      <c r="AU175" s="214" t="s">
        <v>84</v>
      </c>
      <c r="AV175" s="13" t="s">
        <v>82</v>
      </c>
      <c r="AW175" s="13" t="s">
        <v>30</v>
      </c>
      <c r="AX175" s="13" t="s">
        <v>74</v>
      </c>
      <c r="AY175" s="214" t="s">
        <v>140</v>
      </c>
    </row>
    <row r="176" spans="2:51" s="14" customFormat="1" ht="12">
      <c r="B176" s="215"/>
      <c r="C176" s="216"/>
      <c r="D176" s="206" t="s">
        <v>149</v>
      </c>
      <c r="E176" s="217" t="s">
        <v>1</v>
      </c>
      <c r="F176" s="218" t="s">
        <v>239</v>
      </c>
      <c r="G176" s="216"/>
      <c r="H176" s="219">
        <v>8</v>
      </c>
      <c r="I176" s="220"/>
      <c r="J176" s="216"/>
      <c r="K176" s="216"/>
      <c r="L176" s="221"/>
      <c r="M176" s="222"/>
      <c r="N176" s="223"/>
      <c r="O176" s="223"/>
      <c r="P176" s="223"/>
      <c r="Q176" s="223"/>
      <c r="R176" s="223"/>
      <c r="S176" s="223"/>
      <c r="T176" s="224"/>
      <c r="AT176" s="225" t="s">
        <v>149</v>
      </c>
      <c r="AU176" s="225" t="s">
        <v>84</v>
      </c>
      <c r="AV176" s="14" t="s">
        <v>84</v>
      </c>
      <c r="AW176" s="14" t="s">
        <v>30</v>
      </c>
      <c r="AX176" s="14" t="s">
        <v>82</v>
      </c>
      <c r="AY176" s="225" t="s">
        <v>140</v>
      </c>
    </row>
    <row r="177" spans="2:63" s="12" customFormat="1" ht="22.9" customHeight="1">
      <c r="B177" s="175"/>
      <c r="C177" s="176"/>
      <c r="D177" s="177" t="s">
        <v>73</v>
      </c>
      <c r="E177" s="189" t="s">
        <v>240</v>
      </c>
      <c r="F177" s="189" t="s">
        <v>241</v>
      </c>
      <c r="G177" s="176"/>
      <c r="H177" s="176"/>
      <c r="I177" s="179"/>
      <c r="J177" s="190">
        <f>BK177</f>
        <v>0</v>
      </c>
      <c r="K177" s="176"/>
      <c r="L177" s="181"/>
      <c r="M177" s="182"/>
      <c r="N177" s="183"/>
      <c r="O177" s="183"/>
      <c r="P177" s="184">
        <f>SUM(P178:P183)</f>
        <v>0</v>
      </c>
      <c r="Q177" s="183"/>
      <c r="R177" s="184">
        <f>SUM(R178:R183)</f>
        <v>0</v>
      </c>
      <c r="S177" s="183"/>
      <c r="T177" s="185">
        <f>SUM(T178:T183)</f>
        <v>0</v>
      </c>
      <c r="AR177" s="186" t="s">
        <v>82</v>
      </c>
      <c r="AT177" s="187" t="s">
        <v>73</v>
      </c>
      <c r="AU177" s="187" t="s">
        <v>82</v>
      </c>
      <c r="AY177" s="186" t="s">
        <v>140</v>
      </c>
      <c r="BK177" s="188">
        <f>SUM(BK178:BK183)</f>
        <v>0</v>
      </c>
    </row>
    <row r="178" spans="1:65" s="2" customFormat="1" ht="16.5" customHeight="1">
      <c r="A178" s="34"/>
      <c r="B178" s="35"/>
      <c r="C178" s="191" t="s">
        <v>242</v>
      </c>
      <c r="D178" s="191" t="s">
        <v>142</v>
      </c>
      <c r="E178" s="192" t="s">
        <v>243</v>
      </c>
      <c r="F178" s="193" t="s">
        <v>244</v>
      </c>
      <c r="G178" s="194" t="s">
        <v>183</v>
      </c>
      <c r="H178" s="195">
        <v>6.894</v>
      </c>
      <c r="I178" s="196"/>
      <c r="J178" s="197">
        <f>ROUND(I178*H178,2)</f>
        <v>0</v>
      </c>
      <c r="K178" s="193" t="s">
        <v>1</v>
      </c>
      <c r="L178" s="39"/>
      <c r="M178" s="198" t="s">
        <v>1</v>
      </c>
      <c r="N178" s="199" t="s">
        <v>39</v>
      </c>
      <c r="O178" s="71"/>
      <c r="P178" s="200">
        <f>O178*H178</f>
        <v>0</v>
      </c>
      <c r="Q178" s="200">
        <v>0</v>
      </c>
      <c r="R178" s="200">
        <f>Q178*H178</f>
        <v>0</v>
      </c>
      <c r="S178" s="200">
        <v>0</v>
      </c>
      <c r="T178" s="201">
        <f>S178*H178</f>
        <v>0</v>
      </c>
      <c r="U178" s="34"/>
      <c r="V178" s="34"/>
      <c r="W178" s="34"/>
      <c r="X178" s="34"/>
      <c r="Y178" s="34"/>
      <c r="Z178" s="34"/>
      <c r="AA178" s="34"/>
      <c r="AB178" s="34"/>
      <c r="AC178" s="34"/>
      <c r="AD178" s="34"/>
      <c r="AE178" s="34"/>
      <c r="AR178" s="202" t="s">
        <v>147</v>
      </c>
      <c r="AT178" s="202" t="s">
        <v>142</v>
      </c>
      <c r="AU178" s="202" t="s">
        <v>84</v>
      </c>
      <c r="AY178" s="17" t="s">
        <v>140</v>
      </c>
      <c r="BE178" s="203">
        <f>IF(N178="základní",J178,0)</f>
        <v>0</v>
      </c>
      <c r="BF178" s="203">
        <f>IF(N178="snížená",J178,0)</f>
        <v>0</v>
      </c>
      <c r="BG178" s="203">
        <f>IF(N178="zákl. přenesená",J178,0)</f>
        <v>0</v>
      </c>
      <c r="BH178" s="203">
        <f>IF(N178="sníž. přenesená",J178,0)</f>
        <v>0</v>
      </c>
      <c r="BI178" s="203">
        <f>IF(N178="nulová",J178,0)</f>
        <v>0</v>
      </c>
      <c r="BJ178" s="17" t="s">
        <v>82</v>
      </c>
      <c r="BK178" s="203">
        <f>ROUND(I178*H178,2)</f>
        <v>0</v>
      </c>
      <c r="BL178" s="17" t="s">
        <v>147</v>
      </c>
      <c r="BM178" s="202" t="s">
        <v>245</v>
      </c>
    </row>
    <row r="179" spans="1:65" s="2" customFormat="1" ht="21.75" customHeight="1">
      <c r="A179" s="34"/>
      <c r="B179" s="35"/>
      <c r="C179" s="191" t="s">
        <v>246</v>
      </c>
      <c r="D179" s="191" t="s">
        <v>142</v>
      </c>
      <c r="E179" s="192" t="s">
        <v>247</v>
      </c>
      <c r="F179" s="193" t="s">
        <v>248</v>
      </c>
      <c r="G179" s="194" t="s">
        <v>183</v>
      </c>
      <c r="H179" s="195">
        <v>6.894</v>
      </c>
      <c r="I179" s="196"/>
      <c r="J179" s="197">
        <f>ROUND(I179*H179,2)</f>
        <v>0</v>
      </c>
      <c r="K179" s="193" t="s">
        <v>146</v>
      </c>
      <c r="L179" s="39"/>
      <c r="M179" s="198" t="s">
        <v>1</v>
      </c>
      <c r="N179" s="199" t="s">
        <v>39</v>
      </c>
      <c r="O179" s="71"/>
      <c r="P179" s="200">
        <f>O179*H179</f>
        <v>0</v>
      </c>
      <c r="Q179" s="200">
        <v>0</v>
      </c>
      <c r="R179" s="200">
        <f>Q179*H179</f>
        <v>0</v>
      </c>
      <c r="S179" s="200">
        <v>0</v>
      </c>
      <c r="T179" s="201">
        <f>S179*H179</f>
        <v>0</v>
      </c>
      <c r="U179" s="34"/>
      <c r="V179" s="34"/>
      <c r="W179" s="34"/>
      <c r="X179" s="34"/>
      <c r="Y179" s="34"/>
      <c r="Z179" s="34"/>
      <c r="AA179" s="34"/>
      <c r="AB179" s="34"/>
      <c r="AC179" s="34"/>
      <c r="AD179" s="34"/>
      <c r="AE179" s="34"/>
      <c r="AR179" s="202" t="s">
        <v>147</v>
      </c>
      <c r="AT179" s="202" t="s">
        <v>142</v>
      </c>
      <c r="AU179" s="202" t="s">
        <v>84</v>
      </c>
      <c r="AY179" s="17" t="s">
        <v>140</v>
      </c>
      <c r="BE179" s="203">
        <f>IF(N179="základní",J179,0)</f>
        <v>0</v>
      </c>
      <c r="BF179" s="203">
        <f>IF(N179="snížená",J179,0)</f>
        <v>0</v>
      </c>
      <c r="BG179" s="203">
        <f>IF(N179="zákl. přenesená",J179,0)</f>
        <v>0</v>
      </c>
      <c r="BH179" s="203">
        <f>IF(N179="sníž. přenesená",J179,0)</f>
        <v>0</v>
      </c>
      <c r="BI179" s="203">
        <f>IF(N179="nulová",J179,0)</f>
        <v>0</v>
      </c>
      <c r="BJ179" s="17" t="s">
        <v>82</v>
      </c>
      <c r="BK179" s="203">
        <f>ROUND(I179*H179,2)</f>
        <v>0</v>
      </c>
      <c r="BL179" s="17" t="s">
        <v>147</v>
      </c>
      <c r="BM179" s="202" t="s">
        <v>249</v>
      </c>
    </row>
    <row r="180" spans="1:65" s="2" customFormat="1" ht="24.2" customHeight="1">
      <c r="A180" s="34"/>
      <c r="B180" s="35"/>
      <c r="C180" s="191" t="s">
        <v>250</v>
      </c>
      <c r="D180" s="191" t="s">
        <v>142</v>
      </c>
      <c r="E180" s="192" t="s">
        <v>251</v>
      </c>
      <c r="F180" s="193" t="s">
        <v>252</v>
      </c>
      <c r="G180" s="194" t="s">
        <v>183</v>
      </c>
      <c r="H180" s="195">
        <v>6.174</v>
      </c>
      <c r="I180" s="196"/>
      <c r="J180" s="197">
        <f>ROUND(I180*H180,2)</f>
        <v>0</v>
      </c>
      <c r="K180" s="193" t="s">
        <v>146</v>
      </c>
      <c r="L180" s="39"/>
      <c r="M180" s="198" t="s">
        <v>1</v>
      </c>
      <c r="N180" s="199" t="s">
        <v>39</v>
      </c>
      <c r="O180" s="71"/>
      <c r="P180" s="200">
        <f>O180*H180</f>
        <v>0</v>
      </c>
      <c r="Q180" s="200">
        <v>0</v>
      </c>
      <c r="R180" s="200">
        <f>Q180*H180</f>
        <v>0</v>
      </c>
      <c r="S180" s="200">
        <v>0</v>
      </c>
      <c r="T180" s="201">
        <f>S180*H180</f>
        <v>0</v>
      </c>
      <c r="U180" s="34"/>
      <c r="V180" s="34"/>
      <c r="W180" s="34"/>
      <c r="X180" s="34"/>
      <c r="Y180" s="34"/>
      <c r="Z180" s="34"/>
      <c r="AA180" s="34"/>
      <c r="AB180" s="34"/>
      <c r="AC180" s="34"/>
      <c r="AD180" s="34"/>
      <c r="AE180" s="34"/>
      <c r="AR180" s="202" t="s">
        <v>147</v>
      </c>
      <c r="AT180" s="202" t="s">
        <v>142</v>
      </c>
      <c r="AU180" s="202" t="s">
        <v>84</v>
      </c>
      <c r="AY180" s="17" t="s">
        <v>140</v>
      </c>
      <c r="BE180" s="203">
        <f>IF(N180="základní",J180,0)</f>
        <v>0</v>
      </c>
      <c r="BF180" s="203">
        <f>IF(N180="snížená",J180,0)</f>
        <v>0</v>
      </c>
      <c r="BG180" s="203">
        <f>IF(N180="zákl. přenesená",J180,0)</f>
        <v>0</v>
      </c>
      <c r="BH180" s="203">
        <f>IF(N180="sníž. přenesená",J180,0)</f>
        <v>0</v>
      </c>
      <c r="BI180" s="203">
        <f>IF(N180="nulová",J180,0)</f>
        <v>0</v>
      </c>
      <c r="BJ180" s="17" t="s">
        <v>82</v>
      </c>
      <c r="BK180" s="203">
        <f>ROUND(I180*H180,2)</f>
        <v>0</v>
      </c>
      <c r="BL180" s="17" t="s">
        <v>147</v>
      </c>
      <c r="BM180" s="202" t="s">
        <v>253</v>
      </c>
    </row>
    <row r="181" spans="2:51" s="14" customFormat="1" ht="12">
      <c r="B181" s="215"/>
      <c r="C181" s="216"/>
      <c r="D181" s="206" t="s">
        <v>149</v>
      </c>
      <c r="E181" s="217" t="s">
        <v>1</v>
      </c>
      <c r="F181" s="218" t="s">
        <v>254</v>
      </c>
      <c r="G181" s="216"/>
      <c r="H181" s="219">
        <v>6.174</v>
      </c>
      <c r="I181" s="220"/>
      <c r="J181" s="216"/>
      <c r="K181" s="216"/>
      <c r="L181" s="221"/>
      <c r="M181" s="222"/>
      <c r="N181" s="223"/>
      <c r="O181" s="223"/>
      <c r="P181" s="223"/>
      <c r="Q181" s="223"/>
      <c r="R181" s="223"/>
      <c r="S181" s="223"/>
      <c r="T181" s="224"/>
      <c r="AT181" s="225" t="s">
        <v>149</v>
      </c>
      <c r="AU181" s="225" t="s">
        <v>84</v>
      </c>
      <c r="AV181" s="14" t="s">
        <v>84</v>
      </c>
      <c r="AW181" s="14" t="s">
        <v>30</v>
      </c>
      <c r="AX181" s="14" t="s">
        <v>82</v>
      </c>
      <c r="AY181" s="225" t="s">
        <v>140</v>
      </c>
    </row>
    <row r="182" spans="1:65" s="2" customFormat="1" ht="16.5" customHeight="1">
      <c r="A182" s="34"/>
      <c r="B182" s="35"/>
      <c r="C182" s="191" t="s">
        <v>255</v>
      </c>
      <c r="D182" s="191" t="s">
        <v>142</v>
      </c>
      <c r="E182" s="192" t="s">
        <v>256</v>
      </c>
      <c r="F182" s="193" t="s">
        <v>257</v>
      </c>
      <c r="G182" s="194" t="s">
        <v>183</v>
      </c>
      <c r="H182" s="195">
        <v>0.525</v>
      </c>
      <c r="I182" s="196"/>
      <c r="J182" s="197">
        <f>ROUND(I182*H182,2)</f>
        <v>0</v>
      </c>
      <c r="K182" s="193" t="s">
        <v>1</v>
      </c>
      <c r="L182" s="39"/>
      <c r="M182" s="198" t="s">
        <v>1</v>
      </c>
      <c r="N182" s="199" t="s">
        <v>39</v>
      </c>
      <c r="O182" s="71"/>
      <c r="P182" s="200">
        <f>O182*H182</f>
        <v>0</v>
      </c>
      <c r="Q182" s="200">
        <v>0</v>
      </c>
      <c r="R182" s="200">
        <f>Q182*H182</f>
        <v>0</v>
      </c>
      <c r="S182" s="200">
        <v>0</v>
      </c>
      <c r="T182" s="201">
        <f>S182*H182</f>
        <v>0</v>
      </c>
      <c r="U182" s="34"/>
      <c r="V182" s="34"/>
      <c r="W182" s="34"/>
      <c r="X182" s="34"/>
      <c r="Y182" s="34"/>
      <c r="Z182" s="34"/>
      <c r="AA182" s="34"/>
      <c r="AB182" s="34"/>
      <c r="AC182" s="34"/>
      <c r="AD182" s="34"/>
      <c r="AE182" s="34"/>
      <c r="AR182" s="202" t="s">
        <v>147</v>
      </c>
      <c r="AT182" s="202" t="s">
        <v>142</v>
      </c>
      <c r="AU182" s="202" t="s">
        <v>84</v>
      </c>
      <c r="AY182" s="17" t="s">
        <v>140</v>
      </c>
      <c r="BE182" s="203">
        <f>IF(N182="základní",J182,0)</f>
        <v>0</v>
      </c>
      <c r="BF182" s="203">
        <f>IF(N182="snížená",J182,0)</f>
        <v>0</v>
      </c>
      <c r="BG182" s="203">
        <f>IF(N182="zákl. přenesená",J182,0)</f>
        <v>0</v>
      </c>
      <c r="BH182" s="203">
        <f>IF(N182="sníž. přenesená",J182,0)</f>
        <v>0</v>
      </c>
      <c r="BI182" s="203">
        <f>IF(N182="nulová",J182,0)</f>
        <v>0</v>
      </c>
      <c r="BJ182" s="17" t="s">
        <v>82</v>
      </c>
      <c r="BK182" s="203">
        <f>ROUND(I182*H182,2)</f>
        <v>0</v>
      </c>
      <c r="BL182" s="17" t="s">
        <v>147</v>
      </c>
      <c r="BM182" s="202" t="s">
        <v>258</v>
      </c>
    </row>
    <row r="183" spans="2:51" s="14" customFormat="1" ht="12">
      <c r="B183" s="215"/>
      <c r="C183" s="216"/>
      <c r="D183" s="206" t="s">
        <v>149</v>
      </c>
      <c r="E183" s="217" t="s">
        <v>1</v>
      </c>
      <c r="F183" s="218" t="s">
        <v>259</v>
      </c>
      <c r="G183" s="216"/>
      <c r="H183" s="219">
        <v>0.525</v>
      </c>
      <c r="I183" s="220"/>
      <c r="J183" s="216"/>
      <c r="K183" s="216"/>
      <c r="L183" s="221"/>
      <c r="M183" s="222"/>
      <c r="N183" s="223"/>
      <c r="O183" s="223"/>
      <c r="P183" s="223"/>
      <c r="Q183" s="223"/>
      <c r="R183" s="223"/>
      <c r="S183" s="223"/>
      <c r="T183" s="224"/>
      <c r="AT183" s="225" t="s">
        <v>149</v>
      </c>
      <c r="AU183" s="225" t="s">
        <v>84</v>
      </c>
      <c r="AV183" s="14" t="s">
        <v>84</v>
      </c>
      <c r="AW183" s="14" t="s">
        <v>30</v>
      </c>
      <c r="AX183" s="14" t="s">
        <v>82</v>
      </c>
      <c r="AY183" s="225" t="s">
        <v>140</v>
      </c>
    </row>
    <row r="184" spans="2:63" s="12" customFormat="1" ht="22.9" customHeight="1">
      <c r="B184" s="175"/>
      <c r="C184" s="176"/>
      <c r="D184" s="177" t="s">
        <v>73</v>
      </c>
      <c r="E184" s="189" t="s">
        <v>260</v>
      </c>
      <c r="F184" s="189" t="s">
        <v>261</v>
      </c>
      <c r="G184" s="176"/>
      <c r="H184" s="176"/>
      <c r="I184" s="179"/>
      <c r="J184" s="190">
        <f>BK184</f>
        <v>0</v>
      </c>
      <c r="K184" s="176"/>
      <c r="L184" s="181"/>
      <c r="M184" s="182"/>
      <c r="N184" s="183"/>
      <c r="O184" s="183"/>
      <c r="P184" s="184">
        <f>P185</f>
        <v>0</v>
      </c>
      <c r="Q184" s="183"/>
      <c r="R184" s="184">
        <f>R185</f>
        <v>0</v>
      </c>
      <c r="S184" s="183"/>
      <c r="T184" s="185">
        <f>T185</f>
        <v>0</v>
      </c>
      <c r="AR184" s="186" t="s">
        <v>82</v>
      </c>
      <c r="AT184" s="187" t="s">
        <v>73</v>
      </c>
      <c r="AU184" s="187" t="s">
        <v>82</v>
      </c>
      <c r="AY184" s="186" t="s">
        <v>140</v>
      </c>
      <c r="BK184" s="188">
        <f>BK185</f>
        <v>0</v>
      </c>
    </row>
    <row r="185" spans="1:65" s="2" customFormat="1" ht="16.5" customHeight="1">
      <c r="A185" s="34"/>
      <c r="B185" s="35"/>
      <c r="C185" s="191" t="s">
        <v>262</v>
      </c>
      <c r="D185" s="191" t="s">
        <v>142</v>
      </c>
      <c r="E185" s="192" t="s">
        <v>263</v>
      </c>
      <c r="F185" s="193" t="s">
        <v>264</v>
      </c>
      <c r="G185" s="194" t="s">
        <v>183</v>
      </c>
      <c r="H185" s="195">
        <v>12.726</v>
      </c>
      <c r="I185" s="196"/>
      <c r="J185" s="197">
        <f>ROUND(I185*H185,2)</f>
        <v>0</v>
      </c>
      <c r="K185" s="193" t="s">
        <v>146</v>
      </c>
      <c r="L185" s="39"/>
      <c r="M185" s="241" t="s">
        <v>1</v>
      </c>
      <c r="N185" s="242" t="s">
        <v>39</v>
      </c>
      <c r="O185" s="243"/>
      <c r="P185" s="244">
        <f>O185*H185</f>
        <v>0</v>
      </c>
      <c r="Q185" s="244">
        <v>0</v>
      </c>
      <c r="R185" s="244">
        <f>Q185*H185</f>
        <v>0</v>
      </c>
      <c r="S185" s="244">
        <v>0</v>
      </c>
      <c r="T185" s="245">
        <f>S185*H185</f>
        <v>0</v>
      </c>
      <c r="U185" s="34"/>
      <c r="V185" s="34"/>
      <c r="W185" s="34"/>
      <c r="X185" s="34"/>
      <c r="Y185" s="34"/>
      <c r="Z185" s="34"/>
      <c r="AA185" s="34"/>
      <c r="AB185" s="34"/>
      <c r="AC185" s="34"/>
      <c r="AD185" s="34"/>
      <c r="AE185" s="34"/>
      <c r="AR185" s="202" t="s">
        <v>147</v>
      </c>
      <c r="AT185" s="202" t="s">
        <v>142</v>
      </c>
      <c r="AU185" s="202" t="s">
        <v>84</v>
      </c>
      <c r="AY185" s="17" t="s">
        <v>140</v>
      </c>
      <c r="BE185" s="203">
        <f>IF(N185="základní",J185,0)</f>
        <v>0</v>
      </c>
      <c r="BF185" s="203">
        <f>IF(N185="snížená",J185,0)</f>
        <v>0</v>
      </c>
      <c r="BG185" s="203">
        <f>IF(N185="zákl. přenesená",J185,0)</f>
        <v>0</v>
      </c>
      <c r="BH185" s="203">
        <f>IF(N185="sníž. přenesená",J185,0)</f>
        <v>0</v>
      </c>
      <c r="BI185" s="203">
        <f>IF(N185="nulová",J185,0)</f>
        <v>0</v>
      </c>
      <c r="BJ185" s="17" t="s">
        <v>82</v>
      </c>
      <c r="BK185" s="203">
        <f>ROUND(I185*H185,2)</f>
        <v>0</v>
      </c>
      <c r="BL185" s="17" t="s">
        <v>147</v>
      </c>
      <c r="BM185" s="202" t="s">
        <v>265</v>
      </c>
    </row>
    <row r="186" spans="1:31" s="2" customFormat="1" ht="6.95" customHeight="1">
      <c r="A186" s="34"/>
      <c r="B186" s="54"/>
      <c r="C186" s="55"/>
      <c r="D186" s="55"/>
      <c r="E186" s="55"/>
      <c r="F186" s="55"/>
      <c r="G186" s="55"/>
      <c r="H186" s="55"/>
      <c r="I186" s="55"/>
      <c r="J186" s="55"/>
      <c r="K186" s="55"/>
      <c r="L186" s="39"/>
      <c r="M186" s="34"/>
      <c r="O186" s="34"/>
      <c r="P186" s="34"/>
      <c r="Q186" s="34"/>
      <c r="R186" s="34"/>
      <c r="S186" s="34"/>
      <c r="T186" s="34"/>
      <c r="U186" s="34"/>
      <c r="V186" s="34"/>
      <c r="W186" s="34"/>
      <c r="X186" s="34"/>
      <c r="Y186" s="34"/>
      <c r="Z186" s="34"/>
      <c r="AA186" s="34"/>
      <c r="AB186" s="34"/>
      <c r="AC186" s="34"/>
      <c r="AD186" s="34"/>
      <c r="AE186" s="34"/>
    </row>
  </sheetData>
  <sheetProtection algorithmName="SHA-512" hashValue="Z7mF/otiA1MqcbuwHfBk7Ax2gaoa8wfj97wGWkpCU6y4Mn5kXnK2ylObmmP8ZT31V9vqYtbIFngHeQluHaOZqA==" saltValue="ZJSxUU0dfuUagqNwSYA3Xw==" spinCount="100000" sheet="1" objects="1" scenarios="1" selectLockedCells="1"/>
  <autoFilter ref="C121:K185"/>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5"/>
  <sheetViews>
    <sheetView showGridLines="0" workbookViewId="0" topLeftCell="A115">
      <selection activeCell="J20" sqref="J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91</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2:12" s="1" customFormat="1" ht="12" customHeight="1">
      <c r="B8" s="20"/>
      <c r="D8" s="119" t="s">
        <v>111</v>
      </c>
      <c r="L8" s="20"/>
    </row>
    <row r="9" spans="1:31" s="2" customFormat="1" ht="16.5" customHeight="1">
      <c r="A9" s="34"/>
      <c r="B9" s="39"/>
      <c r="C9" s="34"/>
      <c r="D9" s="34"/>
      <c r="E9" s="491" t="s">
        <v>266</v>
      </c>
      <c r="F9" s="494"/>
      <c r="G9" s="494"/>
      <c r="H9" s="494"/>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267</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493" t="s">
        <v>268</v>
      </c>
      <c r="F11" s="494"/>
      <c r="G11" s="494"/>
      <c r="H11" s="494"/>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17</v>
      </c>
      <c r="E13" s="34"/>
      <c r="F13" s="110" t="s">
        <v>1</v>
      </c>
      <c r="G13" s="34"/>
      <c r="H13" s="34"/>
      <c r="I13" s="119" t="s">
        <v>18</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19</v>
      </c>
      <c r="E14" s="34"/>
      <c r="F14" s="110" t="s">
        <v>113</v>
      </c>
      <c r="G14" s="34"/>
      <c r="H14" s="34"/>
      <c r="I14" s="119" t="s">
        <v>21</v>
      </c>
      <c r="J14" s="120">
        <f>'Rekapitulace stavby'!AN8</f>
        <v>44652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22</v>
      </c>
      <c r="E16" s="34"/>
      <c r="F16" s="34"/>
      <c r="G16" s="34"/>
      <c r="H16" s="34"/>
      <c r="I16" s="119" t="s">
        <v>23</v>
      </c>
      <c r="J16" s="110" t="str">
        <f>IF('Rekapitulace stavby'!AN10="","",'Rekapitulace stavby'!AN10)</f>
        <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tr">
        <f>IF('Rekapitulace stavby'!E11="","",'Rekapitulace stavby'!E11)</f>
        <v>Statutární město Liberec, nám.Dr.E.Beneše1/1, LBC</v>
      </c>
      <c r="F17" s="34"/>
      <c r="G17" s="34"/>
      <c r="H17" s="34"/>
      <c r="I17" s="119" t="s">
        <v>25</v>
      </c>
      <c r="J17" s="110" t="str">
        <f>IF('Rekapitulace stavby'!AN11="","",'Rekapitulace stavby'!AN11)</f>
        <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26</v>
      </c>
      <c r="E19" s="34"/>
      <c r="F19" s="34"/>
      <c r="G19" s="34"/>
      <c r="H19" s="34"/>
      <c r="I19" s="119" t="s">
        <v>23</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495" t="str">
        <f>'Rekapitulace stavby'!E14</f>
        <v>Vyplň údaj</v>
      </c>
      <c r="F20" s="482"/>
      <c r="G20" s="482"/>
      <c r="H20" s="482"/>
      <c r="I20" s="119" t="s">
        <v>25</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28</v>
      </c>
      <c r="E22" s="34"/>
      <c r="F22" s="34"/>
      <c r="G22" s="34"/>
      <c r="H22" s="34"/>
      <c r="I22" s="119" t="s">
        <v>23</v>
      </c>
      <c r="J22" s="110" t="str">
        <f>IF('Rekapitulace stavby'!AN16="","",'Rekapitulace stavby'!AN16)</f>
        <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tr">
        <f>IF('Rekapitulace stavby'!E17="","",'Rekapitulace stavby'!E17)</f>
        <v>Miriam Janů DiS., Divoká 127/13, Liberec 14</v>
      </c>
      <c r="F23" s="34"/>
      <c r="G23" s="34"/>
      <c r="H23" s="34"/>
      <c r="I23" s="119" t="s">
        <v>25</v>
      </c>
      <c r="J23" s="110" t="str">
        <f>IF('Rekapitulace stavby'!AN17="","",'Rekapitulace stavby'!AN17)</f>
        <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31</v>
      </c>
      <c r="E25" s="34"/>
      <c r="F25" s="34"/>
      <c r="G25" s="34"/>
      <c r="H25" s="34"/>
      <c r="I25" s="119" t="s">
        <v>23</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PROPOS Liberec s.r.o.</v>
      </c>
      <c r="F26" s="34"/>
      <c r="G26" s="34"/>
      <c r="H26" s="34"/>
      <c r="I26" s="119" t="s">
        <v>25</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33</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1"/>
      <c r="B29" s="122"/>
      <c r="C29" s="121"/>
      <c r="D29" s="121"/>
      <c r="E29" s="496" t="s">
        <v>1</v>
      </c>
      <c r="F29" s="496"/>
      <c r="G29" s="496"/>
      <c r="H29" s="496"/>
      <c r="I29" s="121"/>
      <c r="J29" s="121"/>
      <c r="K29" s="121"/>
      <c r="L29" s="123"/>
      <c r="S29" s="121"/>
      <c r="T29" s="121"/>
      <c r="U29" s="121"/>
      <c r="V29" s="121"/>
      <c r="W29" s="121"/>
      <c r="X29" s="121"/>
      <c r="Y29" s="121"/>
      <c r="Z29" s="121"/>
      <c r="AA29" s="121"/>
      <c r="AB29" s="121"/>
      <c r="AC29" s="121"/>
      <c r="AD29" s="121"/>
      <c r="AE29" s="121"/>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25.35" customHeight="1">
      <c r="A32" s="34"/>
      <c r="B32" s="39"/>
      <c r="C32" s="34"/>
      <c r="D32" s="125" t="s">
        <v>34</v>
      </c>
      <c r="E32" s="34"/>
      <c r="F32" s="34"/>
      <c r="G32" s="34"/>
      <c r="H32" s="34"/>
      <c r="I32" s="34"/>
      <c r="J32" s="126">
        <f>ROUND(J124,2)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4"/>
      <c r="E33" s="124"/>
      <c r="F33" s="124"/>
      <c r="G33" s="124"/>
      <c r="H33" s="124"/>
      <c r="I33" s="124"/>
      <c r="J33" s="124"/>
      <c r="K33" s="124"/>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7" t="s">
        <v>36</v>
      </c>
      <c r="G34" s="34"/>
      <c r="H34" s="34"/>
      <c r="I34" s="127" t="s">
        <v>35</v>
      </c>
      <c r="J34" s="127" t="s">
        <v>37</v>
      </c>
      <c r="K34" s="34"/>
      <c r="L34" s="51"/>
      <c r="S34" s="34"/>
      <c r="T34" s="34"/>
      <c r="U34" s="34"/>
      <c r="V34" s="34"/>
      <c r="W34" s="34"/>
      <c r="X34" s="34"/>
      <c r="Y34" s="34"/>
      <c r="Z34" s="34"/>
      <c r="AA34" s="34"/>
      <c r="AB34" s="34"/>
      <c r="AC34" s="34"/>
      <c r="AD34" s="34"/>
      <c r="AE34" s="34"/>
    </row>
    <row r="35" spans="1:31" s="2" customFormat="1" ht="14.45" customHeight="1">
      <c r="A35" s="34"/>
      <c r="B35" s="39"/>
      <c r="C35" s="34"/>
      <c r="D35" s="128" t="s">
        <v>38</v>
      </c>
      <c r="E35" s="119" t="s">
        <v>39</v>
      </c>
      <c r="F35" s="129">
        <f>ROUND((SUM(BE124:BE134)),2)</f>
        <v>0</v>
      </c>
      <c r="G35" s="34"/>
      <c r="H35" s="34"/>
      <c r="I35" s="130">
        <v>0.21</v>
      </c>
      <c r="J35" s="129">
        <f>ROUND(((SUM(BE124:BE134))*I35),2)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40</v>
      </c>
      <c r="F36" s="129">
        <f>ROUND((SUM(BF124:BF134)),2)</f>
        <v>0</v>
      </c>
      <c r="G36" s="34"/>
      <c r="H36" s="34"/>
      <c r="I36" s="130">
        <v>0.15</v>
      </c>
      <c r="J36" s="129">
        <f>ROUND(((SUM(BF124:BF134))*I36),2)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41</v>
      </c>
      <c r="F37" s="129">
        <f>ROUND((SUM(BG124:BG134)),2)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42</v>
      </c>
      <c r="F38" s="129">
        <f>ROUND((SUM(BH124:BH134)),2)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9">
        <f>ROUND((SUM(BI124:BI134)),2)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44</v>
      </c>
      <c r="E41" s="133"/>
      <c r="F41" s="133"/>
      <c r="G41" s="134" t="s">
        <v>45</v>
      </c>
      <c r="H41" s="135" t="s">
        <v>46</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2:12" s="1" customFormat="1" ht="12" customHeight="1">
      <c r="B86" s="21"/>
      <c r="C86" s="29" t="s">
        <v>111</v>
      </c>
      <c r="D86" s="22"/>
      <c r="E86" s="22"/>
      <c r="F86" s="22"/>
      <c r="G86" s="22"/>
      <c r="H86" s="22"/>
      <c r="I86" s="22"/>
      <c r="J86" s="22"/>
      <c r="K86" s="22"/>
      <c r="L86" s="20"/>
    </row>
    <row r="87" spans="1:31" s="2" customFormat="1" ht="16.5" customHeight="1">
      <c r="A87" s="34"/>
      <c r="B87" s="35"/>
      <c r="C87" s="36"/>
      <c r="D87" s="36"/>
      <c r="E87" s="489" t="s">
        <v>266</v>
      </c>
      <c r="F87" s="488"/>
      <c r="G87" s="488"/>
      <c r="H87" s="488"/>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267</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468" t="str">
        <f>E11</f>
        <v>02.1 - Kácení a likvidace</v>
      </c>
      <c r="F89" s="488"/>
      <c r="G89" s="488"/>
      <c r="H89" s="488"/>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 xml:space="preserve"> </v>
      </c>
      <c r="G91" s="36"/>
      <c r="H91" s="36"/>
      <c r="I91" s="29" t="s">
        <v>21</v>
      </c>
      <c r="J91" s="66">
        <f>IF(J14="","",J14)</f>
        <v>44652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40.15" customHeight="1">
      <c r="A93" s="34"/>
      <c r="B93" s="35"/>
      <c r="C93" s="29" t="s">
        <v>22</v>
      </c>
      <c r="D93" s="36"/>
      <c r="E93" s="36"/>
      <c r="F93" s="27" t="str">
        <f>E17</f>
        <v>Statutární město Liberec, nám.Dr.E.Beneše1/1, LBC</v>
      </c>
      <c r="G93" s="36"/>
      <c r="H93" s="36"/>
      <c r="I93" s="29" t="s">
        <v>28</v>
      </c>
      <c r="J93" s="32" t="str">
        <f>E23</f>
        <v>Miriam Janů DiS., Divoká 127/13, Liberec 14</v>
      </c>
      <c r="K93" s="36"/>
      <c r="L93" s="51"/>
      <c r="S93" s="34"/>
      <c r="T93" s="34"/>
      <c r="U93" s="34"/>
      <c r="V93" s="34"/>
      <c r="W93" s="34"/>
      <c r="X93" s="34"/>
      <c r="Y93" s="34"/>
      <c r="Z93" s="34"/>
      <c r="AA93" s="34"/>
      <c r="AB93" s="34"/>
      <c r="AC93" s="34"/>
      <c r="AD93" s="34"/>
      <c r="AE93" s="34"/>
    </row>
    <row r="94" spans="1:31" s="2" customFormat="1" ht="25.7" customHeight="1">
      <c r="A94" s="34"/>
      <c r="B94" s="35"/>
      <c r="C94" s="29" t="s">
        <v>26</v>
      </c>
      <c r="D94" s="36"/>
      <c r="E94" s="36"/>
      <c r="F94" s="27" t="str">
        <f>IF(E20="","",E20)</f>
        <v>Vyplň údaj</v>
      </c>
      <c r="G94" s="36"/>
      <c r="H94" s="36"/>
      <c r="I94" s="29" t="s">
        <v>31</v>
      </c>
      <c r="J94" s="32" t="str">
        <f>E26</f>
        <v>PROPOS Liberec s.r.o.</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115</v>
      </c>
      <c r="D96" s="150"/>
      <c r="E96" s="150"/>
      <c r="F96" s="150"/>
      <c r="G96" s="150"/>
      <c r="H96" s="150"/>
      <c r="I96" s="150"/>
      <c r="J96" s="151" t="s">
        <v>116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117</v>
      </c>
      <c r="D98" s="36"/>
      <c r="E98" s="36"/>
      <c r="F98" s="36"/>
      <c r="G98" s="36"/>
      <c r="H98" s="36"/>
      <c r="I98" s="36"/>
      <c r="J98" s="84">
        <f>J124</f>
        <v>0</v>
      </c>
      <c r="K98" s="36"/>
      <c r="L98" s="51"/>
      <c r="S98" s="34"/>
      <c r="T98" s="34"/>
      <c r="U98" s="34"/>
      <c r="V98" s="34"/>
      <c r="W98" s="34"/>
      <c r="X98" s="34"/>
      <c r="Y98" s="34"/>
      <c r="Z98" s="34"/>
      <c r="AA98" s="34"/>
      <c r="AB98" s="34"/>
      <c r="AC98" s="34"/>
      <c r="AD98" s="34"/>
      <c r="AE98" s="34"/>
      <c r="AU98" s="17" t="s">
        <v>118</v>
      </c>
    </row>
    <row r="99" spans="2:12" s="9" customFormat="1" ht="24.95" customHeight="1">
      <c r="B99" s="153"/>
      <c r="C99" s="154"/>
      <c r="D99" s="155" t="s">
        <v>269</v>
      </c>
      <c r="E99" s="156"/>
      <c r="F99" s="156"/>
      <c r="G99" s="156"/>
      <c r="H99" s="156"/>
      <c r="I99" s="156"/>
      <c r="J99" s="157">
        <f>J125</f>
        <v>0</v>
      </c>
      <c r="K99" s="154"/>
      <c r="L99" s="158"/>
    </row>
    <row r="100" spans="2:12" s="10" customFormat="1" ht="19.9" customHeight="1">
      <c r="B100" s="159"/>
      <c r="C100" s="104"/>
      <c r="D100" s="160" t="s">
        <v>270</v>
      </c>
      <c r="E100" s="161"/>
      <c r="F100" s="161"/>
      <c r="G100" s="161"/>
      <c r="H100" s="161"/>
      <c r="I100" s="161"/>
      <c r="J100" s="162">
        <f>J126</f>
        <v>0</v>
      </c>
      <c r="K100" s="104"/>
      <c r="L100" s="163"/>
    </row>
    <row r="101" spans="2:12" s="10" customFormat="1" ht="19.9" customHeight="1">
      <c r="B101" s="159"/>
      <c r="C101" s="104"/>
      <c r="D101" s="160" t="s">
        <v>271</v>
      </c>
      <c r="E101" s="161"/>
      <c r="F101" s="161"/>
      <c r="G101" s="161"/>
      <c r="H101" s="161"/>
      <c r="I101" s="161"/>
      <c r="J101" s="162">
        <f>J128</f>
        <v>0</v>
      </c>
      <c r="K101" s="104"/>
      <c r="L101" s="163"/>
    </row>
    <row r="102" spans="2:12" s="10" customFormat="1" ht="19.9" customHeight="1">
      <c r="B102" s="159"/>
      <c r="C102" s="104"/>
      <c r="D102" s="160" t="s">
        <v>272</v>
      </c>
      <c r="E102" s="161"/>
      <c r="F102" s="161"/>
      <c r="G102" s="161"/>
      <c r="H102" s="161"/>
      <c r="I102" s="161"/>
      <c r="J102" s="162">
        <f>J133</f>
        <v>0</v>
      </c>
      <c r="K102" s="104"/>
      <c r="L102" s="163"/>
    </row>
    <row r="103" spans="1:31"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125</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489" t="str">
        <f>E7</f>
        <v>Sad JUDr. Karla Jaroše, ul.Sokolovská-Pastýřská p.č.528/2, 529, 530, 562/1, Liberec</v>
      </c>
      <c r="F112" s="490"/>
      <c r="G112" s="490"/>
      <c r="H112" s="490"/>
      <c r="I112" s="36"/>
      <c r="J112" s="36"/>
      <c r="K112" s="36"/>
      <c r="L112" s="51"/>
      <c r="S112" s="34"/>
      <c r="T112" s="34"/>
      <c r="U112" s="34"/>
      <c r="V112" s="34"/>
      <c r="W112" s="34"/>
      <c r="X112" s="34"/>
      <c r="Y112" s="34"/>
      <c r="Z112" s="34"/>
      <c r="AA112" s="34"/>
      <c r="AB112" s="34"/>
      <c r="AC112" s="34"/>
      <c r="AD112" s="34"/>
      <c r="AE112" s="34"/>
    </row>
    <row r="113" spans="2:12" s="1" customFormat="1" ht="12" customHeight="1">
      <c r="B113" s="21"/>
      <c r="C113" s="29" t="s">
        <v>111</v>
      </c>
      <c r="D113" s="22"/>
      <c r="E113" s="22"/>
      <c r="F113" s="22"/>
      <c r="G113" s="22"/>
      <c r="H113" s="22"/>
      <c r="I113" s="22"/>
      <c r="J113" s="22"/>
      <c r="K113" s="22"/>
      <c r="L113" s="20"/>
    </row>
    <row r="114" spans="1:31" s="2" customFormat="1" ht="16.5" customHeight="1">
      <c r="A114" s="34"/>
      <c r="B114" s="35"/>
      <c r="C114" s="36"/>
      <c r="D114" s="36"/>
      <c r="E114" s="489" t="s">
        <v>266</v>
      </c>
      <c r="F114" s="488"/>
      <c r="G114" s="488"/>
      <c r="H114" s="488"/>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267</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468" t="str">
        <f>E11</f>
        <v>02.1 - Kácení a likvidace</v>
      </c>
      <c r="F116" s="488"/>
      <c r="G116" s="488"/>
      <c r="H116" s="48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19</v>
      </c>
      <c r="D118" s="36"/>
      <c r="E118" s="36"/>
      <c r="F118" s="27" t="str">
        <f>F14</f>
        <v xml:space="preserve"> </v>
      </c>
      <c r="G118" s="36"/>
      <c r="H118" s="36"/>
      <c r="I118" s="29" t="s">
        <v>21</v>
      </c>
      <c r="J118" s="66">
        <f>IF(J14="","",J14)</f>
        <v>44652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40.15" customHeight="1">
      <c r="A120" s="34"/>
      <c r="B120" s="35"/>
      <c r="C120" s="29" t="s">
        <v>22</v>
      </c>
      <c r="D120" s="36"/>
      <c r="E120" s="36"/>
      <c r="F120" s="27" t="str">
        <f>E17</f>
        <v>Statutární město Liberec, nám.Dr.E.Beneše1/1, LBC</v>
      </c>
      <c r="G120" s="36"/>
      <c r="H120" s="36"/>
      <c r="I120" s="29" t="s">
        <v>28</v>
      </c>
      <c r="J120" s="32" t="str">
        <f>E23</f>
        <v>Miriam Janů DiS., Divoká 127/13, Liberec 14</v>
      </c>
      <c r="K120" s="36"/>
      <c r="L120" s="51"/>
      <c r="S120" s="34"/>
      <c r="T120" s="34"/>
      <c r="U120" s="34"/>
      <c r="V120" s="34"/>
      <c r="W120" s="34"/>
      <c r="X120" s="34"/>
      <c r="Y120" s="34"/>
      <c r="Z120" s="34"/>
      <c r="AA120" s="34"/>
      <c r="AB120" s="34"/>
      <c r="AC120" s="34"/>
      <c r="AD120" s="34"/>
      <c r="AE120" s="34"/>
    </row>
    <row r="121" spans="1:31" s="2" customFormat="1" ht="25.7" customHeight="1">
      <c r="A121" s="34"/>
      <c r="B121" s="35"/>
      <c r="C121" s="29" t="s">
        <v>26</v>
      </c>
      <c r="D121" s="36"/>
      <c r="E121" s="36"/>
      <c r="F121" s="27" t="str">
        <f>IF(E20="","",E20)</f>
        <v>Vyplň údaj</v>
      </c>
      <c r="G121" s="36"/>
      <c r="H121" s="36"/>
      <c r="I121" s="29" t="s">
        <v>31</v>
      </c>
      <c r="J121" s="32" t="str">
        <f>E26</f>
        <v>PROPOS Liberec s.r.o.</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64"/>
      <c r="B123" s="165"/>
      <c r="C123" s="166" t="s">
        <v>126</v>
      </c>
      <c r="D123" s="167" t="s">
        <v>59</v>
      </c>
      <c r="E123" s="167" t="s">
        <v>55</v>
      </c>
      <c r="F123" s="167" t="s">
        <v>56</v>
      </c>
      <c r="G123" s="167" t="s">
        <v>127</v>
      </c>
      <c r="H123" s="167" t="s">
        <v>128</v>
      </c>
      <c r="I123" s="167" t="s">
        <v>129</v>
      </c>
      <c r="J123" s="167" t="s">
        <v>116</v>
      </c>
      <c r="K123" s="168" t="s">
        <v>130</v>
      </c>
      <c r="L123" s="169"/>
      <c r="M123" s="75" t="s">
        <v>1</v>
      </c>
      <c r="N123" s="76" t="s">
        <v>38</v>
      </c>
      <c r="O123" s="76" t="s">
        <v>131</v>
      </c>
      <c r="P123" s="76" t="s">
        <v>132</v>
      </c>
      <c r="Q123" s="76" t="s">
        <v>133</v>
      </c>
      <c r="R123" s="76" t="s">
        <v>134</v>
      </c>
      <c r="S123" s="76" t="s">
        <v>135</v>
      </c>
      <c r="T123" s="77" t="s">
        <v>136</v>
      </c>
      <c r="U123" s="164"/>
      <c r="V123" s="164"/>
      <c r="W123" s="164"/>
      <c r="X123" s="164"/>
      <c r="Y123" s="164"/>
      <c r="Z123" s="164"/>
      <c r="AA123" s="164"/>
      <c r="AB123" s="164"/>
      <c r="AC123" s="164"/>
      <c r="AD123" s="164"/>
      <c r="AE123" s="164"/>
    </row>
    <row r="124" spans="1:63" s="2" customFormat="1" ht="22.9" customHeight="1">
      <c r="A124" s="34"/>
      <c r="B124" s="35"/>
      <c r="C124" s="82" t="s">
        <v>137</v>
      </c>
      <c r="D124" s="36"/>
      <c r="E124" s="36"/>
      <c r="F124" s="36"/>
      <c r="G124" s="36"/>
      <c r="H124" s="36"/>
      <c r="I124" s="36"/>
      <c r="J124" s="170">
        <f>BK124</f>
        <v>0</v>
      </c>
      <c r="K124" s="36"/>
      <c r="L124" s="39"/>
      <c r="M124" s="78"/>
      <c r="N124" s="171"/>
      <c r="O124" s="79"/>
      <c r="P124" s="172">
        <f>P125</f>
        <v>0</v>
      </c>
      <c r="Q124" s="79"/>
      <c r="R124" s="172">
        <f>R125</f>
        <v>0</v>
      </c>
      <c r="S124" s="79"/>
      <c r="T124" s="173">
        <f>T125</f>
        <v>0</v>
      </c>
      <c r="U124" s="34"/>
      <c r="V124" s="34"/>
      <c r="W124" s="34"/>
      <c r="X124" s="34"/>
      <c r="Y124" s="34"/>
      <c r="Z124" s="34"/>
      <c r="AA124" s="34"/>
      <c r="AB124" s="34"/>
      <c r="AC124" s="34"/>
      <c r="AD124" s="34"/>
      <c r="AE124" s="34"/>
      <c r="AT124" s="17" t="s">
        <v>73</v>
      </c>
      <c r="AU124" s="17" t="s">
        <v>118</v>
      </c>
      <c r="BK124" s="174">
        <f>BK125</f>
        <v>0</v>
      </c>
    </row>
    <row r="125" spans="2:63" s="12" customFormat="1" ht="25.9" customHeight="1">
      <c r="B125" s="175"/>
      <c r="C125" s="176"/>
      <c r="D125" s="177" t="s">
        <v>73</v>
      </c>
      <c r="E125" s="178" t="s">
        <v>273</v>
      </c>
      <c r="F125" s="178" t="s">
        <v>274</v>
      </c>
      <c r="G125" s="176"/>
      <c r="H125" s="176"/>
      <c r="I125" s="179"/>
      <c r="J125" s="180">
        <f>BK125</f>
        <v>0</v>
      </c>
      <c r="K125" s="176"/>
      <c r="L125" s="181"/>
      <c r="M125" s="182"/>
      <c r="N125" s="183"/>
      <c r="O125" s="183"/>
      <c r="P125" s="184">
        <f>P126+P128+P133</f>
        <v>0</v>
      </c>
      <c r="Q125" s="183"/>
      <c r="R125" s="184">
        <f>R126+R128+R133</f>
        <v>0</v>
      </c>
      <c r="S125" s="183"/>
      <c r="T125" s="185">
        <f>T126+T128+T133</f>
        <v>0</v>
      </c>
      <c r="AR125" s="186" t="s">
        <v>82</v>
      </c>
      <c r="AT125" s="187" t="s">
        <v>73</v>
      </c>
      <c r="AU125" s="187" t="s">
        <v>74</v>
      </c>
      <c r="AY125" s="186" t="s">
        <v>140</v>
      </c>
      <c r="BK125" s="188">
        <f>BK126+BK128+BK133</f>
        <v>0</v>
      </c>
    </row>
    <row r="126" spans="2:63" s="12" customFormat="1" ht="22.9" customHeight="1">
      <c r="B126" s="175"/>
      <c r="C126" s="176"/>
      <c r="D126" s="177" t="s">
        <v>73</v>
      </c>
      <c r="E126" s="189" t="s">
        <v>275</v>
      </c>
      <c r="F126" s="189" t="s">
        <v>276</v>
      </c>
      <c r="G126" s="176"/>
      <c r="H126" s="176"/>
      <c r="I126" s="179"/>
      <c r="J126" s="190">
        <f>BK126</f>
        <v>0</v>
      </c>
      <c r="K126" s="176"/>
      <c r="L126" s="181"/>
      <c r="M126" s="182"/>
      <c r="N126" s="183"/>
      <c r="O126" s="183"/>
      <c r="P126" s="184">
        <f>SUM(P127:P127)</f>
        <v>0</v>
      </c>
      <c r="Q126" s="183"/>
      <c r="R126" s="184">
        <f>SUM(R127:R127)</f>
        <v>0</v>
      </c>
      <c r="S126" s="183"/>
      <c r="T126" s="185">
        <f>SUM(T127:T127)</f>
        <v>0</v>
      </c>
      <c r="AR126" s="186" t="s">
        <v>82</v>
      </c>
      <c r="AT126" s="187" t="s">
        <v>73</v>
      </c>
      <c r="AU126" s="187" t="s">
        <v>82</v>
      </c>
      <c r="AY126" s="186" t="s">
        <v>140</v>
      </c>
      <c r="BK126" s="188">
        <f>SUM(BK127:BK127)</f>
        <v>0</v>
      </c>
    </row>
    <row r="127" spans="1:65" s="2" customFormat="1" ht="21.75" customHeight="1">
      <c r="A127" s="34"/>
      <c r="B127" s="35"/>
      <c r="C127" s="191">
        <v>1</v>
      </c>
      <c r="D127" s="191" t="s">
        <v>142</v>
      </c>
      <c r="E127" s="192" t="s">
        <v>278</v>
      </c>
      <c r="F127" s="193" t="s">
        <v>279</v>
      </c>
      <c r="G127" s="194" t="s">
        <v>200</v>
      </c>
      <c r="H127" s="195">
        <v>6</v>
      </c>
      <c r="I127" s="196"/>
      <c r="J127" s="197">
        <f aca="true" t="shared" si="0" ref="J127">ROUND(I127*H127,2)</f>
        <v>0</v>
      </c>
      <c r="K127" s="193" t="s">
        <v>1</v>
      </c>
      <c r="L127" s="39"/>
      <c r="M127" s="198" t="s">
        <v>1</v>
      </c>
      <c r="N127" s="199" t="s">
        <v>39</v>
      </c>
      <c r="O127" s="71"/>
      <c r="P127" s="200">
        <f aca="true" t="shared" si="1" ref="P127">O127*H127</f>
        <v>0</v>
      </c>
      <c r="Q127" s="200">
        <v>0</v>
      </c>
      <c r="R127" s="200">
        <f aca="true" t="shared" si="2" ref="R127">Q127*H127</f>
        <v>0</v>
      </c>
      <c r="S127" s="200">
        <v>0</v>
      </c>
      <c r="T127" s="201">
        <f aca="true" t="shared" si="3" ref="T127">S127*H127</f>
        <v>0</v>
      </c>
      <c r="U127" s="34"/>
      <c r="V127" s="34"/>
      <c r="W127" s="34"/>
      <c r="X127" s="34"/>
      <c r="Y127" s="34"/>
      <c r="Z127" s="34"/>
      <c r="AA127" s="34"/>
      <c r="AB127" s="34"/>
      <c r="AC127" s="34"/>
      <c r="AD127" s="34"/>
      <c r="AE127" s="34"/>
      <c r="AR127" s="202" t="s">
        <v>147</v>
      </c>
      <c r="AT127" s="202" t="s">
        <v>142</v>
      </c>
      <c r="AU127" s="202" t="s">
        <v>84</v>
      </c>
      <c r="AY127" s="17" t="s">
        <v>140</v>
      </c>
      <c r="BE127" s="203">
        <f aca="true" t="shared" si="4" ref="BE127">IF(N127="základní",J127,0)</f>
        <v>0</v>
      </c>
      <c r="BF127" s="203">
        <f aca="true" t="shared" si="5" ref="BF127">IF(N127="snížená",J127,0)</f>
        <v>0</v>
      </c>
      <c r="BG127" s="203">
        <f aca="true" t="shared" si="6" ref="BG127">IF(N127="zákl. přenesená",J127,0)</f>
        <v>0</v>
      </c>
      <c r="BH127" s="203">
        <f aca="true" t="shared" si="7" ref="BH127">IF(N127="sníž. přenesená",J127,0)</f>
        <v>0</v>
      </c>
      <c r="BI127" s="203">
        <f aca="true" t="shared" si="8" ref="BI127">IF(N127="nulová",J127,0)</f>
        <v>0</v>
      </c>
      <c r="BJ127" s="17" t="s">
        <v>82</v>
      </c>
      <c r="BK127" s="203">
        <f aca="true" t="shared" si="9" ref="BK127">ROUND(I127*H127,2)</f>
        <v>0</v>
      </c>
      <c r="BL127" s="17" t="s">
        <v>147</v>
      </c>
      <c r="BM127" s="202" t="s">
        <v>250</v>
      </c>
    </row>
    <row r="128" spans="2:63" s="12" customFormat="1" ht="22.9" customHeight="1">
      <c r="B128" s="175"/>
      <c r="C128" s="176"/>
      <c r="D128" s="177" t="s">
        <v>73</v>
      </c>
      <c r="E128" s="189" t="s">
        <v>280</v>
      </c>
      <c r="F128" s="189" t="s">
        <v>281</v>
      </c>
      <c r="G128" s="176"/>
      <c r="H128" s="176"/>
      <c r="I128" s="179"/>
      <c r="J128" s="190">
        <f>BK128</f>
        <v>0</v>
      </c>
      <c r="K128" s="176"/>
      <c r="L128" s="181"/>
      <c r="M128" s="182"/>
      <c r="N128" s="183"/>
      <c r="O128" s="183"/>
      <c r="P128" s="184">
        <f>SUM(P129:P132)</f>
        <v>0</v>
      </c>
      <c r="Q128" s="183"/>
      <c r="R128" s="184">
        <f>SUM(R129:R132)</f>
        <v>0</v>
      </c>
      <c r="S128" s="183"/>
      <c r="T128" s="185">
        <f>SUM(T129:T132)</f>
        <v>0</v>
      </c>
      <c r="AR128" s="186" t="s">
        <v>82</v>
      </c>
      <c r="AT128" s="187" t="s">
        <v>73</v>
      </c>
      <c r="AU128" s="187" t="s">
        <v>82</v>
      </c>
      <c r="AY128" s="186" t="s">
        <v>140</v>
      </c>
      <c r="BK128" s="188">
        <f>SUM(BK129:BK132)</f>
        <v>0</v>
      </c>
    </row>
    <row r="129" spans="1:65" s="2" customFormat="1" ht="21.75" customHeight="1">
      <c r="A129" s="34"/>
      <c r="B129" s="35"/>
      <c r="C129" s="191">
        <v>2</v>
      </c>
      <c r="D129" s="191" t="s">
        <v>142</v>
      </c>
      <c r="E129" s="192" t="s">
        <v>282</v>
      </c>
      <c r="F129" s="193" t="s">
        <v>283</v>
      </c>
      <c r="G129" s="194" t="s">
        <v>200</v>
      </c>
      <c r="H129" s="195">
        <v>59</v>
      </c>
      <c r="I129" s="196"/>
      <c r="J129" s="197">
        <f>ROUND(I129*H129,2)</f>
        <v>0</v>
      </c>
      <c r="K129" s="193" t="s">
        <v>1</v>
      </c>
      <c r="L129" s="39"/>
      <c r="M129" s="198" t="s">
        <v>1</v>
      </c>
      <c r="N129" s="199" t="s">
        <v>39</v>
      </c>
      <c r="O129" s="71"/>
      <c r="P129" s="200">
        <f>O129*H129</f>
        <v>0</v>
      </c>
      <c r="Q129" s="200">
        <v>0</v>
      </c>
      <c r="R129" s="200">
        <f>Q129*H129</f>
        <v>0</v>
      </c>
      <c r="S129" s="200">
        <v>0</v>
      </c>
      <c r="T129" s="201">
        <f>S129*H129</f>
        <v>0</v>
      </c>
      <c r="U129" s="34"/>
      <c r="V129" s="34"/>
      <c r="W129" s="34"/>
      <c r="X129" s="34"/>
      <c r="Y129" s="34"/>
      <c r="Z129" s="34"/>
      <c r="AA129" s="34"/>
      <c r="AB129" s="34"/>
      <c r="AC129" s="34"/>
      <c r="AD129" s="34"/>
      <c r="AE129" s="34"/>
      <c r="AR129" s="202" t="s">
        <v>147</v>
      </c>
      <c r="AT129" s="202" t="s">
        <v>142</v>
      </c>
      <c r="AU129" s="202" t="s">
        <v>84</v>
      </c>
      <c r="AY129" s="17" t="s">
        <v>140</v>
      </c>
      <c r="BE129" s="203">
        <f>IF(N129="základní",J129,0)</f>
        <v>0</v>
      </c>
      <c r="BF129" s="203">
        <f>IF(N129="snížená",J129,0)</f>
        <v>0</v>
      </c>
      <c r="BG129" s="203">
        <f>IF(N129="zákl. přenesená",J129,0)</f>
        <v>0</v>
      </c>
      <c r="BH129" s="203">
        <f>IF(N129="sníž. přenesená",J129,0)</f>
        <v>0</v>
      </c>
      <c r="BI129" s="203">
        <f>IF(N129="nulová",J129,0)</f>
        <v>0</v>
      </c>
      <c r="BJ129" s="17" t="s">
        <v>82</v>
      </c>
      <c r="BK129" s="203">
        <f>ROUND(I129*H129,2)</f>
        <v>0</v>
      </c>
      <c r="BL129" s="17" t="s">
        <v>147</v>
      </c>
      <c r="BM129" s="202" t="s">
        <v>284</v>
      </c>
    </row>
    <row r="130" spans="1:65" s="2" customFormat="1" ht="16.5" customHeight="1">
      <c r="A130" s="34"/>
      <c r="B130" s="35"/>
      <c r="C130" s="191">
        <v>3</v>
      </c>
      <c r="D130" s="191" t="s">
        <v>142</v>
      </c>
      <c r="E130" s="192" t="s">
        <v>285</v>
      </c>
      <c r="F130" s="193" t="s">
        <v>286</v>
      </c>
      <c r="G130" s="194" t="s">
        <v>200</v>
      </c>
      <c r="H130" s="195">
        <v>59</v>
      </c>
      <c r="I130" s="196"/>
      <c r="J130" s="197">
        <f>ROUND(I130*H130,2)</f>
        <v>0</v>
      </c>
      <c r="K130" s="193" t="s">
        <v>1</v>
      </c>
      <c r="L130" s="39"/>
      <c r="M130" s="198" t="s">
        <v>1</v>
      </c>
      <c r="N130" s="199" t="s">
        <v>39</v>
      </c>
      <c r="O130" s="71"/>
      <c r="P130" s="200">
        <f>O130*H130</f>
        <v>0</v>
      </c>
      <c r="Q130" s="200">
        <v>0</v>
      </c>
      <c r="R130" s="200">
        <f>Q130*H130</f>
        <v>0</v>
      </c>
      <c r="S130" s="200">
        <v>0</v>
      </c>
      <c r="T130" s="201">
        <f>S130*H130</f>
        <v>0</v>
      </c>
      <c r="U130" s="34"/>
      <c r="V130" s="34"/>
      <c r="W130" s="34"/>
      <c r="X130" s="34"/>
      <c r="Y130" s="34"/>
      <c r="Z130" s="34"/>
      <c r="AA130" s="34"/>
      <c r="AB130" s="34"/>
      <c r="AC130" s="34"/>
      <c r="AD130" s="34"/>
      <c r="AE130" s="34"/>
      <c r="AR130" s="202" t="s">
        <v>147</v>
      </c>
      <c r="AT130" s="202" t="s">
        <v>142</v>
      </c>
      <c r="AU130" s="202" t="s">
        <v>84</v>
      </c>
      <c r="AY130" s="17" t="s">
        <v>140</v>
      </c>
      <c r="BE130" s="203">
        <f>IF(N130="základní",J130,0)</f>
        <v>0</v>
      </c>
      <c r="BF130" s="203">
        <f>IF(N130="snížená",J130,0)</f>
        <v>0</v>
      </c>
      <c r="BG130" s="203">
        <f>IF(N130="zákl. přenesená",J130,0)</f>
        <v>0</v>
      </c>
      <c r="BH130" s="203">
        <f>IF(N130="sníž. přenesená",J130,0)</f>
        <v>0</v>
      </c>
      <c r="BI130" s="203">
        <f>IF(N130="nulová",J130,0)</f>
        <v>0</v>
      </c>
      <c r="BJ130" s="17" t="s">
        <v>82</v>
      </c>
      <c r="BK130" s="203">
        <f>ROUND(I130*H130,2)</f>
        <v>0</v>
      </c>
      <c r="BL130" s="17" t="s">
        <v>147</v>
      </c>
      <c r="BM130" s="202" t="s">
        <v>287</v>
      </c>
    </row>
    <row r="131" spans="1:65" s="2" customFormat="1" ht="24.2" customHeight="1">
      <c r="A131" s="34"/>
      <c r="B131" s="35"/>
      <c r="C131" s="191">
        <v>4</v>
      </c>
      <c r="D131" s="191" t="s">
        <v>142</v>
      </c>
      <c r="E131" s="192" t="s">
        <v>288</v>
      </c>
      <c r="F131" s="193" t="s">
        <v>289</v>
      </c>
      <c r="G131" s="194" t="s">
        <v>200</v>
      </c>
      <c r="H131" s="195">
        <v>13</v>
      </c>
      <c r="I131" s="196"/>
      <c r="J131" s="197">
        <f>ROUND(I131*H131,2)</f>
        <v>0</v>
      </c>
      <c r="K131" s="193" t="s">
        <v>1</v>
      </c>
      <c r="L131" s="39"/>
      <c r="M131" s="198" t="s">
        <v>1</v>
      </c>
      <c r="N131" s="199" t="s">
        <v>39</v>
      </c>
      <c r="O131" s="71"/>
      <c r="P131" s="200">
        <f>O131*H131</f>
        <v>0</v>
      </c>
      <c r="Q131" s="200">
        <v>0</v>
      </c>
      <c r="R131" s="200">
        <f>Q131*H131</f>
        <v>0</v>
      </c>
      <c r="S131" s="200">
        <v>0</v>
      </c>
      <c r="T131" s="201">
        <f>S131*H131</f>
        <v>0</v>
      </c>
      <c r="U131" s="34"/>
      <c r="V131" s="34"/>
      <c r="W131" s="34"/>
      <c r="X131" s="34"/>
      <c r="Y131" s="34"/>
      <c r="Z131" s="34"/>
      <c r="AA131" s="34"/>
      <c r="AB131" s="34"/>
      <c r="AC131" s="34"/>
      <c r="AD131" s="34"/>
      <c r="AE131" s="34"/>
      <c r="AR131" s="202" t="s">
        <v>147</v>
      </c>
      <c r="AT131" s="202" t="s">
        <v>142</v>
      </c>
      <c r="AU131" s="202" t="s">
        <v>84</v>
      </c>
      <c r="AY131" s="17" t="s">
        <v>140</v>
      </c>
      <c r="BE131" s="203">
        <f>IF(N131="základní",J131,0)</f>
        <v>0</v>
      </c>
      <c r="BF131" s="203">
        <f>IF(N131="snížená",J131,0)</f>
        <v>0</v>
      </c>
      <c r="BG131" s="203">
        <f>IF(N131="zákl. přenesená",J131,0)</f>
        <v>0</v>
      </c>
      <c r="BH131" s="203">
        <f>IF(N131="sníž. přenesená",J131,0)</f>
        <v>0</v>
      </c>
      <c r="BI131" s="203">
        <f>IF(N131="nulová",J131,0)</f>
        <v>0</v>
      </c>
      <c r="BJ131" s="17" t="s">
        <v>82</v>
      </c>
      <c r="BK131" s="203">
        <f>ROUND(I131*H131,2)</f>
        <v>0</v>
      </c>
      <c r="BL131" s="17" t="s">
        <v>147</v>
      </c>
      <c r="BM131" s="202" t="s">
        <v>290</v>
      </c>
    </row>
    <row r="132" spans="1:65" s="2" customFormat="1" ht="16.5" customHeight="1">
      <c r="A132" s="34"/>
      <c r="B132" s="35"/>
      <c r="C132" s="191">
        <v>5</v>
      </c>
      <c r="D132" s="191" t="s">
        <v>142</v>
      </c>
      <c r="E132" s="192" t="s">
        <v>291</v>
      </c>
      <c r="F132" s="193" t="s">
        <v>292</v>
      </c>
      <c r="G132" s="194" t="s">
        <v>200</v>
      </c>
      <c r="H132" s="195">
        <v>13</v>
      </c>
      <c r="I132" s="196"/>
      <c r="J132" s="197">
        <f>ROUND(I132*H132,2)</f>
        <v>0</v>
      </c>
      <c r="K132" s="193" t="s">
        <v>1</v>
      </c>
      <c r="L132" s="39"/>
      <c r="M132" s="198" t="s">
        <v>1</v>
      </c>
      <c r="N132" s="199" t="s">
        <v>39</v>
      </c>
      <c r="O132" s="71"/>
      <c r="P132" s="200">
        <f>O132*H132</f>
        <v>0</v>
      </c>
      <c r="Q132" s="200">
        <v>0</v>
      </c>
      <c r="R132" s="200">
        <f>Q132*H132</f>
        <v>0</v>
      </c>
      <c r="S132" s="200">
        <v>0</v>
      </c>
      <c r="T132" s="201">
        <f>S132*H132</f>
        <v>0</v>
      </c>
      <c r="U132" s="34"/>
      <c r="V132" s="34"/>
      <c r="W132" s="34"/>
      <c r="X132" s="34"/>
      <c r="Y132" s="34"/>
      <c r="Z132" s="34"/>
      <c r="AA132" s="34"/>
      <c r="AB132" s="34"/>
      <c r="AC132" s="34"/>
      <c r="AD132" s="34"/>
      <c r="AE132" s="34"/>
      <c r="AR132" s="202" t="s">
        <v>147</v>
      </c>
      <c r="AT132" s="202" t="s">
        <v>142</v>
      </c>
      <c r="AU132" s="202" t="s">
        <v>84</v>
      </c>
      <c r="AY132" s="17" t="s">
        <v>140</v>
      </c>
      <c r="BE132" s="203">
        <f>IF(N132="základní",J132,0)</f>
        <v>0</v>
      </c>
      <c r="BF132" s="203">
        <f>IF(N132="snížená",J132,0)</f>
        <v>0</v>
      </c>
      <c r="BG132" s="203">
        <f>IF(N132="zákl. přenesená",J132,0)</f>
        <v>0</v>
      </c>
      <c r="BH132" s="203">
        <f>IF(N132="sníž. přenesená",J132,0)</f>
        <v>0</v>
      </c>
      <c r="BI132" s="203">
        <f>IF(N132="nulová",J132,0)</f>
        <v>0</v>
      </c>
      <c r="BJ132" s="17" t="s">
        <v>82</v>
      </c>
      <c r="BK132" s="203">
        <f>ROUND(I132*H132,2)</f>
        <v>0</v>
      </c>
      <c r="BL132" s="17" t="s">
        <v>147</v>
      </c>
      <c r="BM132" s="202" t="s">
        <v>293</v>
      </c>
    </row>
    <row r="133" spans="2:63" s="12" customFormat="1" ht="22.9" customHeight="1">
      <c r="B133" s="175"/>
      <c r="C133" s="176"/>
      <c r="D133" s="177" t="s">
        <v>73</v>
      </c>
      <c r="E133" s="189" t="s">
        <v>294</v>
      </c>
      <c r="F133" s="189" t="s">
        <v>295</v>
      </c>
      <c r="G133" s="176"/>
      <c r="H133" s="176"/>
      <c r="I133" s="179"/>
      <c r="J133" s="190">
        <f>BK133</f>
        <v>0</v>
      </c>
      <c r="K133" s="176"/>
      <c r="L133" s="181"/>
      <c r="M133" s="182"/>
      <c r="N133" s="183"/>
      <c r="O133" s="183"/>
      <c r="P133" s="184">
        <f>P134</f>
        <v>0</v>
      </c>
      <c r="Q133" s="183"/>
      <c r="R133" s="184">
        <f>R134</f>
        <v>0</v>
      </c>
      <c r="S133" s="183"/>
      <c r="T133" s="185">
        <f>T134</f>
        <v>0</v>
      </c>
      <c r="AR133" s="186" t="s">
        <v>82</v>
      </c>
      <c r="AT133" s="187" t="s">
        <v>73</v>
      </c>
      <c r="AU133" s="187" t="s">
        <v>82</v>
      </c>
      <c r="AY133" s="186" t="s">
        <v>140</v>
      </c>
      <c r="BK133" s="188">
        <f>BK134</f>
        <v>0</v>
      </c>
    </row>
    <row r="134" spans="1:65" s="2" customFormat="1" ht="16.5" customHeight="1">
      <c r="A134" s="34"/>
      <c r="B134" s="35"/>
      <c r="C134" s="191">
        <v>6</v>
      </c>
      <c r="D134" s="191" t="s">
        <v>142</v>
      </c>
      <c r="E134" s="192" t="s">
        <v>296</v>
      </c>
      <c r="F134" s="193" t="s">
        <v>297</v>
      </c>
      <c r="G134" s="194" t="s">
        <v>183</v>
      </c>
      <c r="H134" s="195">
        <v>2.4</v>
      </c>
      <c r="I134" s="196"/>
      <c r="J134" s="197">
        <f>ROUND(I134*H134,2)</f>
        <v>0</v>
      </c>
      <c r="K134" s="193" t="s">
        <v>1</v>
      </c>
      <c r="L134" s="39"/>
      <c r="M134" s="241" t="s">
        <v>1</v>
      </c>
      <c r="N134" s="242" t="s">
        <v>39</v>
      </c>
      <c r="O134" s="243"/>
      <c r="P134" s="244">
        <f>O134*H134</f>
        <v>0</v>
      </c>
      <c r="Q134" s="244">
        <v>0</v>
      </c>
      <c r="R134" s="244">
        <f>Q134*H134</f>
        <v>0</v>
      </c>
      <c r="S134" s="244">
        <v>0</v>
      </c>
      <c r="T134" s="245">
        <f>S134*H134</f>
        <v>0</v>
      </c>
      <c r="U134" s="34"/>
      <c r="V134" s="34"/>
      <c r="W134" s="34"/>
      <c r="X134" s="34"/>
      <c r="Y134" s="34"/>
      <c r="Z134" s="34"/>
      <c r="AA134" s="34"/>
      <c r="AB134" s="34"/>
      <c r="AC134" s="34"/>
      <c r="AD134" s="34"/>
      <c r="AE134" s="34"/>
      <c r="AR134" s="202" t="s">
        <v>147</v>
      </c>
      <c r="AT134" s="202" t="s">
        <v>142</v>
      </c>
      <c r="AU134" s="202" t="s">
        <v>84</v>
      </c>
      <c r="AY134" s="17" t="s">
        <v>140</v>
      </c>
      <c r="BE134" s="203">
        <f>IF(N134="základní",J134,0)</f>
        <v>0</v>
      </c>
      <c r="BF134" s="203">
        <f>IF(N134="snížená",J134,0)</f>
        <v>0</v>
      </c>
      <c r="BG134" s="203">
        <f>IF(N134="zákl. přenesená",J134,0)</f>
        <v>0</v>
      </c>
      <c r="BH134" s="203">
        <f>IF(N134="sníž. přenesená",J134,0)</f>
        <v>0</v>
      </c>
      <c r="BI134" s="203">
        <f>IF(N134="nulová",J134,0)</f>
        <v>0</v>
      </c>
      <c r="BJ134" s="17" t="s">
        <v>82</v>
      </c>
      <c r="BK134" s="203">
        <f>ROUND(I134*H134,2)</f>
        <v>0</v>
      </c>
      <c r="BL134" s="17" t="s">
        <v>147</v>
      </c>
      <c r="BM134" s="202" t="s">
        <v>298</v>
      </c>
    </row>
    <row r="135" spans="1:31" s="2" customFormat="1" ht="6.95" customHeight="1">
      <c r="A135" s="34"/>
      <c r="B135" s="54"/>
      <c r="C135" s="55"/>
      <c r="D135" s="55"/>
      <c r="E135" s="55"/>
      <c r="F135" s="55"/>
      <c r="G135" s="55"/>
      <c r="H135" s="55"/>
      <c r="I135" s="55"/>
      <c r="J135" s="55"/>
      <c r="K135" s="55"/>
      <c r="L135" s="39"/>
      <c r="M135" s="34"/>
      <c r="O135" s="34"/>
      <c r="P135" s="34"/>
      <c r="Q135" s="34"/>
      <c r="R135" s="34"/>
      <c r="S135" s="34"/>
      <c r="T135" s="34"/>
      <c r="U135" s="34"/>
      <c r="V135" s="34"/>
      <c r="W135" s="34"/>
      <c r="X135" s="34"/>
      <c r="Y135" s="34"/>
      <c r="Z135" s="34"/>
      <c r="AA135" s="34"/>
      <c r="AB135" s="34"/>
      <c r="AC135" s="34"/>
      <c r="AD135" s="34"/>
      <c r="AE135" s="34"/>
    </row>
  </sheetData>
  <sheetProtection algorithmName="SHA-512" hashValue="TcgYw9FpI3qLe7Fjf/9trU/F3ZLTvRn1GVm5IpXekwwzrAPb05KEXXBTPpd/v9S7Zl1REw+D1IOCRsIeqzH5tA==" saltValue="Cl6T9ldPeUSu59N0HDzS2Q==" spinCount="100000" sheet="1" objects="1" scenarios="1" selectLockedCells="1"/>
  <autoFilter ref="C123:K134"/>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148">
      <selection activeCell="I152" sqref="I15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94</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2:12" s="1" customFormat="1" ht="12" customHeight="1">
      <c r="B8" s="20"/>
      <c r="D8" s="119" t="s">
        <v>111</v>
      </c>
      <c r="L8" s="20"/>
    </row>
    <row r="9" spans="1:31" s="2" customFormat="1" ht="16.5" customHeight="1">
      <c r="A9" s="34"/>
      <c r="B9" s="39"/>
      <c r="C9" s="34"/>
      <c r="D9" s="34"/>
      <c r="E9" s="491" t="s">
        <v>266</v>
      </c>
      <c r="F9" s="494"/>
      <c r="G9" s="494"/>
      <c r="H9" s="494"/>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267</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493" t="s">
        <v>299</v>
      </c>
      <c r="F11" s="494"/>
      <c r="G11" s="494"/>
      <c r="H11" s="494"/>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17</v>
      </c>
      <c r="E13" s="34"/>
      <c r="F13" s="110" t="s">
        <v>1</v>
      </c>
      <c r="G13" s="34"/>
      <c r="H13" s="34"/>
      <c r="I13" s="119" t="s">
        <v>18</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19</v>
      </c>
      <c r="E14" s="34"/>
      <c r="F14" s="110" t="s">
        <v>113</v>
      </c>
      <c r="G14" s="34"/>
      <c r="H14" s="34"/>
      <c r="I14" s="119" t="s">
        <v>21</v>
      </c>
      <c r="J14" s="120">
        <f>'Rekapitulace stavby'!AN8</f>
        <v>44652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22</v>
      </c>
      <c r="E16" s="34"/>
      <c r="F16" s="34"/>
      <c r="G16" s="34"/>
      <c r="H16" s="34"/>
      <c r="I16" s="119" t="s">
        <v>23</v>
      </c>
      <c r="J16" s="110" t="str">
        <f>IF('Rekapitulace stavby'!AN10="","",'Rekapitulace stavby'!AN10)</f>
        <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tr">
        <f>IF('Rekapitulace stavby'!E11="","",'Rekapitulace stavby'!E11)</f>
        <v>Statutární město Liberec, nám.Dr.E.Beneše1/1, LBC</v>
      </c>
      <c r="F17" s="34"/>
      <c r="G17" s="34"/>
      <c r="H17" s="34"/>
      <c r="I17" s="119" t="s">
        <v>25</v>
      </c>
      <c r="J17" s="110" t="str">
        <f>IF('Rekapitulace stavby'!AN11="","",'Rekapitulace stavby'!AN11)</f>
        <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26</v>
      </c>
      <c r="E19" s="34"/>
      <c r="F19" s="34"/>
      <c r="G19" s="34"/>
      <c r="H19" s="34"/>
      <c r="I19" s="119" t="s">
        <v>23</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495" t="str">
        <f>'Rekapitulace stavby'!E14</f>
        <v>Vyplň údaj</v>
      </c>
      <c r="F20" s="482"/>
      <c r="G20" s="482"/>
      <c r="H20" s="482"/>
      <c r="I20" s="119" t="s">
        <v>25</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28</v>
      </c>
      <c r="E22" s="34"/>
      <c r="F22" s="34"/>
      <c r="G22" s="34"/>
      <c r="H22" s="34"/>
      <c r="I22" s="119" t="s">
        <v>23</v>
      </c>
      <c r="J22" s="110" t="str">
        <f>IF('Rekapitulace stavby'!AN16="","",'Rekapitulace stavby'!AN16)</f>
        <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tr">
        <f>IF('Rekapitulace stavby'!E17="","",'Rekapitulace stavby'!E17)</f>
        <v>Miriam Janů DiS., Divoká 127/13, Liberec 14</v>
      </c>
      <c r="F23" s="34"/>
      <c r="G23" s="34"/>
      <c r="H23" s="34"/>
      <c r="I23" s="119" t="s">
        <v>25</v>
      </c>
      <c r="J23" s="110" t="str">
        <f>IF('Rekapitulace stavby'!AN17="","",'Rekapitulace stavby'!AN17)</f>
        <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31</v>
      </c>
      <c r="E25" s="34"/>
      <c r="F25" s="34"/>
      <c r="G25" s="34"/>
      <c r="H25" s="34"/>
      <c r="I25" s="119" t="s">
        <v>23</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PROPOS Liberec s.r.o.</v>
      </c>
      <c r="F26" s="34"/>
      <c r="G26" s="34"/>
      <c r="H26" s="34"/>
      <c r="I26" s="119" t="s">
        <v>25</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33</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1"/>
      <c r="B29" s="122"/>
      <c r="C29" s="121"/>
      <c r="D29" s="121"/>
      <c r="E29" s="496" t="s">
        <v>1</v>
      </c>
      <c r="F29" s="496"/>
      <c r="G29" s="496"/>
      <c r="H29" s="496"/>
      <c r="I29" s="121"/>
      <c r="J29" s="121"/>
      <c r="K29" s="121"/>
      <c r="L29" s="123"/>
      <c r="S29" s="121"/>
      <c r="T29" s="121"/>
      <c r="U29" s="121"/>
      <c r="V29" s="121"/>
      <c r="W29" s="121"/>
      <c r="X29" s="121"/>
      <c r="Y29" s="121"/>
      <c r="Z29" s="121"/>
      <c r="AA29" s="121"/>
      <c r="AB29" s="121"/>
      <c r="AC29" s="121"/>
      <c r="AD29" s="121"/>
      <c r="AE29" s="121"/>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25.35" customHeight="1">
      <c r="A32" s="34"/>
      <c r="B32" s="39"/>
      <c r="C32" s="34"/>
      <c r="D32" s="125" t="s">
        <v>34</v>
      </c>
      <c r="E32" s="34"/>
      <c r="F32" s="34"/>
      <c r="G32" s="34"/>
      <c r="H32" s="34"/>
      <c r="I32" s="34"/>
      <c r="J32" s="126">
        <f>ROUND(J129,2)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4"/>
      <c r="E33" s="124"/>
      <c r="F33" s="124"/>
      <c r="G33" s="124"/>
      <c r="H33" s="124"/>
      <c r="I33" s="124"/>
      <c r="J33" s="124"/>
      <c r="K33" s="124"/>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7" t="s">
        <v>36</v>
      </c>
      <c r="G34" s="34"/>
      <c r="H34" s="34"/>
      <c r="I34" s="127" t="s">
        <v>35</v>
      </c>
      <c r="J34" s="127" t="s">
        <v>37</v>
      </c>
      <c r="K34" s="34"/>
      <c r="L34" s="51"/>
      <c r="S34" s="34"/>
      <c r="T34" s="34"/>
      <c r="U34" s="34"/>
      <c r="V34" s="34"/>
      <c r="W34" s="34"/>
      <c r="X34" s="34"/>
      <c r="Y34" s="34"/>
      <c r="Z34" s="34"/>
      <c r="AA34" s="34"/>
      <c r="AB34" s="34"/>
      <c r="AC34" s="34"/>
      <c r="AD34" s="34"/>
      <c r="AE34" s="34"/>
    </row>
    <row r="35" spans="1:31" s="2" customFormat="1" ht="14.45" customHeight="1">
      <c r="A35" s="34"/>
      <c r="B35" s="39"/>
      <c r="C35" s="34"/>
      <c r="D35" s="128" t="s">
        <v>38</v>
      </c>
      <c r="E35" s="119" t="s">
        <v>39</v>
      </c>
      <c r="F35" s="129">
        <f>ROUND((SUM(BE129:BE174)),2)</f>
        <v>0</v>
      </c>
      <c r="G35" s="34"/>
      <c r="H35" s="34"/>
      <c r="I35" s="130">
        <v>0.21</v>
      </c>
      <c r="J35" s="129">
        <f>ROUND(((SUM(BE129:BE174))*I35),2)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40</v>
      </c>
      <c r="F36" s="129">
        <f>ROUND((SUM(BF129:BF174)),2)</f>
        <v>0</v>
      </c>
      <c r="G36" s="34"/>
      <c r="H36" s="34"/>
      <c r="I36" s="130">
        <v>0.15</v>
      </c>
      <c r="J36" s="129">
        <f>ROUND(((SUM(BF129:BF174))*I36),2)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41</v>
      </c>
      <c r="F37" s="129">
        <f>ROUND((SUM(BG129:BG174)),2)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42</v>
      </c>
      <c r="F38" s="129">
        <f>ROUND((SUM(BH129:BH174)),2)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9">
        <f>ROUND((SUM(BI129:BI174)),2)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44</v>
      </c>
      <c r="E41" s="133"/>
      <c r="F41" s="133"/>
      <c r="G41" s="134" t="s">
        <v>45</v>
      </c>
      <c r="H41" s="135" t="s">
        <v>46</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2:12" s="1" customFormat="1" ht="12" customHeight="1">
      <c r="B86" s="21"/>
      <c r="C86" s="29" t="s">
        <v>111</v>
      </c>
      <c r="D86" s="22"/>
      <c r="E86" s="22"/>
      <c r="F86" s="22"/>
      <c r="G86" s="22"/>
      <c r="H86" s="22"/>
      <c r="I86" s="22"/>
      <c r="J86" s="22"/>
      <c r="K86" s="22"/>
      <c r="L86" s="20"/>
    </row>
    <row r="87" spans="1:31" s="2" customFormat="1" ht="16.5" customHeight="1">
      <c r="A87" s="34"/>
      <c r="B87" s="35"/>
      <c r="C87" s="36"/>
      <c r="D87" s="36"/>
      <c r="E87" s="489" t="s">
        <v>266</v>
      </c>
      <c r="F87" s="488"/>
      <c r="G87" s="488"/>
      <c r="H87" s="488"/>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267</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468" t="str">
        <f>E11</f>
        <v>02.2 - Stromy ve volném terénu</v>
      </c>
      <c r="F89" s="488"/>
      <c r="G89" s="488"/>
      <c r="H89" s="488"/>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 xml:space="preserve"> </v>
      </c>
      <c r="G91" s="36"/>
      <c r="H91" s="36"/>
      <c r="I91" s="29" t="s">
        <v>21</v>
      </c>
      <c r="J91" s="66">
        <f>IF(J14="","",J14)</f>
        <v>44652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40.15" customHeight="1">
      <c r="A93" s="34"/>
      <c r="B93" s="35"/>
      <c r="C93" s="29" t="s">
        <v>22</v>
      </c>
      <c r="D93" s="36"/>
      <c r="E93" s="36"/>
      <c r="F93" s="27" t="str">
        <f>E17</f>
        <v>Statutární město Liberec, nám.Dr.E.Beneše1/1, LBC</v>
      </c>
      <c r="G93" s="36"/>
      <c r="H93" s="36"/>
      <c r="I93" s="29" t="s">
        <v>28</v>
      </c>
      <c r="J93" s="32" t="str">
        <f>E23</f>
        <v>Miriam Janů DiS., Divoká 127/13, Liberec 14</v>
      </c>
      <c r="K93" s="36"/>
      <c r="L93" s="51"/>
      <c r="S93" s="34"/>
      <c r="T93" s="34"/>
      <c r="U93" s="34"/>
      <c r="V93" s="34"/>
      <c r="W93" s="34"/>
      <c r="X93" s="34"/>
      <c r="Y93" s="34"/>
      <c r="Z93" s="34"/>
      <c r="AA93" s="34"/>
      <c r="AB93" s="34"/>
      <c r="AC93" s="34"/>
      <c r="AD93" s="34"/>
      <c r="AE93" s="34"/>
    </row>
    <row r="94" spans="1:31" s="2" customFormat="1" ht="25.7" customHeight="1">
      <c r="A94" s="34"/>
      <c r="B94" s="35"/>
      <c r="C94" s="29" t="s">
        <v>26</v>
      </c>
      <c r="D94" s="36"/>
      <c r="E94" s="36"/>
      <c r="F94" s="27" t="str">
        <f>IF(E20="","",E20)</f>
        <v>Vyplň údaj</v>
      </c>
      <c r="G94" s="36"/>
      <c r="H94" s="36"/>
      <c r="I94" s="29" t="s">
        <v>31</v>
      </c>
      <c r="J94" s="32" t="str">
        <f>E26</f>
        <v>PROPOS Liberec s.r.o.</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115</v>
      </c>
      <c r="D96" s="150"/>
      <c r="E96" s="150"/>
      <c r="F96" s="150"/>
      <c r="G96" s="150"/>
      <c r="H96" s="150"/>
      <c r="I96" s="150"/>
      <c r="J96" s="151" t="s">
        <v>116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117</v>
      </c>
      <c r="D98" s="36"/>
      <c r="E98" s="36"/>
      <c r="F98" s="36"/>
      <c r="G98" s="36"/>
      <c r="H98" s="36"/>
      <c r="I98" s="36"/>
      <c r="J98" s="84">
        <f>J129</f>
        <v>0</v>
      </c>
      <c r="K98" s="36"/>
      <c r="L98" s="51"/>
      <c r="S98" s="34"/>
      <c r="T98" s="34"/>
      <c r="U98" s="34"/>
      <c r="V98" s="34"/>
      <c r="W98" s="34"/>
      <c r="X98" s="34"/>
      <c r="Y98" s="34"/>
      <c r="Z98" s="34"/>
      <c r="AA98" s="34"/>
      <c r="AB98" s="34"/>
      <c r="AC98" s="34"/>
      <c r="AD98" s="34"/>
      <c r="AE98" s="34"/>
      <c r="AU98" s="17" t="s">
        <v>118</v>
      </c>
    </row>
    <row r="99" spans="2:12" s="9" customFormat="1" ht="24.95" customHeight="1">
      <c r="B99" s="153"/>
      <c r="C99" s="154"/>
      <c r="D99" s="155" t="s">
        <v>300</v>
      </c>
      <c r="E99" s="156"/>
      <c r="F99" s="156"/>
      <c r="G99" s="156"/>
      <c r="H99" s="156"/>
      <c r="I99" s="156"/>
      <c r="J99" s="157">
        <f>J130</f>
        <v>0</v>
      </c>
      <c r="K99" s="154"/>
      <c r="L99" s="158"/>
    </row>
    <row r="100" spans="2:12" s="10" customFormat="1" ht="19.9" customHeight="1">
      <c r="B100" s="159"/>
      <c r="C100" s="104"/>
      <c r="D100" s="160" t="s">
        <v>301</v>
      </c>
      <c r="E100" s="161"/>
      <c r="F100" s="161"/>
      <c r="G100" s="161"/>
      <c r="H100" s="161"/>
      <c r="I100" s="161"/>
      <c r="J100" s="162">
        <f>J131</f>
        <v>0</v>
      </c>
      <c r="K100" s="104"/>
      <c r="L100" s="163"/>
    </row>
    <row r="101" spans="2:12" s="10" customFormat="1" ht="19.9" customHeight="1">
      <c r="B101" s="159"/>
      <c r="C101" s="104"/>
      <c r="D101" s="160" t="s">
        <v>302</v>
      </c>
      <c r="E101" s="161"/>
      <c r="F101" s="161"/>
      <c r="G101" s="161"/>
      <c r="H101" s="161"/>
      <c r="I101" s="161"/>
      <c r="J101" s="162">
        <f>J147</f>
        <v>0</v>
      </c>
      <c r="K101" s="104"/>
      <c r="L101" s="163"/>
    </row>
    <row r="102" spans="2:12" s="10" customFormat="1" ht="19.9" customHeight="1">
      <c r="B102" s="159"/>
      <c r="C102" s="104"/>
      <c r="D102" s="160" t="s">
        <v>303</v>
      </c>
      <c r="E102" s="161"/>
      <c r="F102" s="161"/>
      <c r="G102" s="161"/>
      <c r="H102" s="161"/>
      <c r="I102" s="161"/>
      <c r="J102" s="162">
        <f>J149</f>
        <v>0</v>
      </c>
      <c r="K102" s="104"/>
      <c r="L102" s="163"/>
    </row>
    <row r="103" spans="2:12" s="10" customFormat="1" ht="19.9" customHeight="1">
      <c r="B103" s="159"/>
      <c r="C103" s="104"/>
      <c r="D103" s="160" t="s">
        <v>304</v>
      </c>
      <c r="E103" s="161"/>
      <c r="F103" s="161"/>
      <c r="G103" s="161"/>
      <c r="H103" s="161"/>
      <c r="I103" s="161"/>
      <c r="J103" s="162">
        <f>J159</f>
        <v>0</v>
      </c>
      <c r="K103" s="104"/>
      <c r="L103" s="163"/>
    </row>
    <row r="104" spans="2:12" s="10" customFormat="1" ht="19.9" customHeight="1">
      <c r="B104" s="159"/>
      <c r="C104" s="104"/>
      <c r="D104" s="160" t="s">
        <v>305</v>
      </c>
      <c r="E104" s="161"/>
      <c r="F104" s="161"/>
      <c r="G104" s="161"/>
      <c r="H104" s="161"/>
      <c r="I104" s="161"/>
      <c r="J104" s="162">
        <f>J166</f>
        <v>0</v>
      </c>
      <c r="K104" s="104"/>
      <c r="L104" s="163"/>
    </row>
    <row r="105" spans="2:12" s="10" customFormat="1" ht="19.9" customHeight="1">
      <c r="B105" s="159"/>
      <c r="C105" s="104"/>
      <c r="D105" s="160" t="s">
        <v>306</v>
      </c>
      <c r="E105" s="161"/>
      <c r="F105" s="161"/>
      <c r="G105" s="161"/>
      <c r="H105" s="161"/>
      <c r="I105" s="161"/>
      <c r="J105" s="162">
        <f>J169</f>
        <v>0</v>
      </c>
      <c r="K105" s="104"/>
      <c r="L105" s="163"/>
    </row>
    <row r="106" spans="2:12" s="10" customFormat="1" ht="19.9" customHeight="1">
      <c r="B106" s="159"/>
      <c r="C106" s="104"/>
      <c r="D106" s="160" t="s">
        <v>307</v>
      </c>
      <c r="E106" s="161"/>
      <c r="F106" s="161"/>
      <c r="G106" s="161"/>
      <c r="H106" s="161"/>
      <c r="I106" s="161"/>
      <c r="J106" s="162">
        <f>J171</f>
        <v>0</v>
      </c>
      <c r="K106" s="104"/>
      <c r="L106" s="163"/>
    </row>
    <row r="107" spans="2:12" s="10" customFormat="1" ht="19.9" customHeight="1">
      <c r="B107" s="159"/>
      <c r="C107" s="104"/>
      <c r="D107" s="160" t="s">
        <v>308</v>
      </c>
      <c r="E107" s="161"/>
      <c r="F107" s="161"/>
      <c r="G107" s="161"/>
      <c r="H107" s="161"/>
      <c r="I107" s="161"/>
      <c r="J107" s="162">
        <f>J173</f>
        <v>0</v>
      </c>
      <c r="K107" s="104"/>
      <c r="L107" s="163"/>
    </row>
    <row r="108" spans="1:31" s="2" customFormat="1" ht="21.7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55"/>
      <c r="J109" s="55"/>
      <c r="K109" s="55"/>
      <c r="L109" s="51"/>
      <c r="S109" s="34"/>
      <c r="T109" s="34"/>
      <c r="U109" s="34"/>
      <c r="V109" s="34"/>
      <c r="W109" s="34"/>
      <c r="X109" s="34"/>
      <c r="Y109" s="34"/>
      <c r="Z109" s="34"/>
      <c r="AA109" s="34"/>
      <c r="AB109" s="34"/>
      <c r="AC109" s="34"/>
      <c r="AD109" s="34"/>
      <c r="AE109" s="34"/>
    </row>
    <row r="113" spans="1:31" s="2" customFormat="1" ht="6.95" customHeight="1">
      <c r="A113" s="34"/>
      <c r="B113" s="56"/>
      <c r="C113" s="57"/>
      <c r="D113" s="57"/>
      <c r="E113" s="57"/>
      <c r="F113" s="57"/>
      <c r="G113" s="57"/>
      <c r="H113" s="57"/>
      <c r="I113" s="57"/>
      <c r="J113" s="57"/>
      <c r="K113" s="57"/>
      <c r="L113" s="51"/>
      <c r="S113" s="34"/>
      <c r="T113" s="34"/>
      <c r="U113" s="34"/>
      <c r="V113" s="34"/>
      <c r="W113" s="34"/>
      <c r="X113" s="34"/>
      <c r="Y113" s="34"/>
      <c r="Z113" s="34"/>
      <c r="AA113" s="34"/>
      <c r="AB113" s="34"/>
      <c r="AC113" s="34"/>
      <c r="AD113" s="34"/>
      <c r="AE113" s="34"/>
    </row>
    <row r="114" spans="1:31" s="2" customFormat="1" ht="24.95" customHeight="1">
      <c r="A114" s="34"/>
      <c r="B114" s="35"/>
      <c r="C114" s="23" t="s">
        <v>125</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489" t="str">
        <f>E7</f>
        <v>Sad JUDr. Karla Jaroše, ul.Sokolovská-Pastýřská p.č.528/2, 529, 530, 562/1, Liberec</v>
      </c>
      <c r="F117" s="490"/>
      <c r="G117" s="490"/>
      <c r="H117" s="490"/>
      <c r="I117" s="36"/>
      <c r="J117" s="36"/>
      <c r="K117" s="36"/>
      <c r="L117" s="51"/>
      <c r="S117" s="34"/>
      <c r="T117" s="34"/>
      <c r="U117" s="34"/>
      <c r="V117" s="34"/>
      <c r="W117" s="34"/>
      <c r="X117" s="34"/>
      <c r="Y117" s="34"/>
      <c r="Z117" s="34"/>
      <c r="AA117" s="34"/>
      <c r="AB117" s="34"/>
      <c r="AC117" s="34"/>
      <c r="AD117" s="34"/>
      <c r="AE117" s="34"/>
    </row>
    <row r="118" spans="2:12" s="1" customFormat="1" ht="12" customHeight="1">
      <c r="B118" s="21"/>
      <c r="C118" s="29" t="s">
        <v>111</v>
      </c>
      <c r="D118" s="22"/>
      <c r="E118" s="22"/>
      <c r="F118" s="22"/>
      <c r="G118" s="22"/>
      <c r="H118" s="22"/>
      <c r="I118" s="22"/>
      <c r="J118" s="22"/>
      <c r="K118" s="22"/>
      <c r="L118" s="20"/>
    </row>
    <row r="119" spans="1:31" s="2" customFormat="1" ht="16.5" customHeight="1">
      <c r="A119" s="34"/>
      <c r="B119" s="35"/>
      <c r="C119" s="36"/>
      <c r="D119" s="36"/>
      <c r="E119" s="489" t="s">
        <v>266</v>
      </c>
      <c r="F119" s="488"/>
      <c r="G119" s="488"/>
      <c r="H119" s="488"/>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267</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468" t="str">
        <f>E11</f>
        <v>02.2 - Stromy ve volném terénu</v>
      </c>
      <c r="F121" s="488"/>
      <c r="G121" s="488"/>
      <c r="H121" s="488"/>
      <c r="I121" s="36"/>
      <c r="J121" s="36"/>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9" t="s">
        <v>19</v>
      </c>
      <c r="D123" s="36"/>
      <c r="E123" s="36"/>
      <c r="F123" s="27" t="str">
        <f>F14</f>
        <v xml:space="preserve"> </v>
      </c>
      <c r="G123" s="36"/>
      <c r="H123" s="36"/>
      <c r="I123" s="29" t="s">
        <v>21</v>
      </c>
      <c r="J123" s="66">
        <f>IF(J14="","",J14)</f>
        <v>44652</v>
      </c>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40.15" customHeight="1">
      <c r="A125" s="34"/>
      <c r="B125" s="35"/>
      <c r="C125" s="29" t="s">
        <v>22</v>
      </c>
      <c r="D125" s="36"/>
      <c r="E125" s="36"/>
      <c r="F125" s="27" t="str">
        <f>E17</f>
        <v>Statutární město Liberec, nám.Dr.E.Beneše1/1, LBC</v>
      </c>
      <c r="G125" s="36"/>
      <c r="H125" s="36"/>
      <c r="I125" s="29" t="s">
        <v>28</v>
      </c>
      <c r="J125" s="32" t="str">
        <f>E23</f>
        <v>Miriam Janů DiS., Divoká 127/13, Liberec 14</v>
      </c>
      <c r="K125" s="36"/>
      <c r="L125" s="51"/>
      <c r="S125" s="34"/>
      <c r="T125" s="34"/>
      <c r="U125" s="34"/>
      <c r="V125" s="34"/>
      <c r="W125" s="34"/>
      <c r="X125" s="34"/>
      <c r="Y125" s="34"/>
      <c r="Z125" s="34"/>
      <c r="AA125" s="34"/>
      <c r="AB125" s="34"/>
      <c r="AC125" s="34"/>
      <c r="AD125" s="34"/>
      <c r="AE125" s="34"/>
    </row>
    <row r="126" spans="1:31" s="2" customFormat="1" ht="25.7" customHeight="1">
      <c r="A126" s="34"/>
      <c r="B126" s="35"/>
      <c r="C126" s="29" t="s">
        <v>26</v>
      </c>
      <c r="D126" s="36"/>
      <c r="E126" s="36"/>
      <c r="F126" s="27" t="str">
        <f>IF(E20="","",E20)</f>
        <v>Vyplň údaj</v>
      </c>
      <c r="G126" s="36"/>
      <c r="H126" s="36"/>
      <c r="I126" s="29" t="s">
        <v>31</v>
      </c>
      <c r="J126" s="32" t="str">
        <f>E26</f>
        <v>PROPOS Liberec s.r.o.</v>
      </c>
      <c r="K126" s="36"/>
      <c r="L126" s="51"/>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11" customFormat="1" ht="29.25" customHeight="1">
      <c r="A128" s="164"/>
      <c r="B128" s="165"/>
      <c r="C128" s="166" t="s">
        <v>126</v>
      </c>
      <c r="D128" s="167" t="s">
        <v>59</v>
      </c>
      <c r="E128" s="167" t="s">
        <v>55</v>
      </c>
      <c r="F128" s="167" t="s">
        <v>56</v>
      </c>
      <c r="G128" s="167" t="s">
        <v>127</v>
      </c>
      <c r="H128" s="167" t="s">
        <v>128</v>
      </c>
      <c r="I128" s="167" t="s">
        <v>129</v>
      </c>
      <c r="J128" s="167" t="s">
        <v>116</v>
      </c>
      <c r="K128" s="168" t="s">
        <v>130</v>
      </c>
      <c r="L128" s="169"/>
      <c r="M128" s="75" t="s">
        <v>1</v>
      </c>
      <c r="N128" s="76" t="s">
        <v>38</v>
      </c>
      <c r="O128" s="76" t="s">
        <v>131</v>
      </c>
      <c r="P128" s="76" t="s">
        <v>132</v>
      </c>
      <c r="Q128" s="76" t="s">
        <v>133</v>
      </c>
      <c r="R128" s="76" t="s">
        <v>134</v>
      </c>
      <c r="S128" s="76" t="s">
        <v>135</v>
      </c>
      <c r="T128" s="77" t="s">
        <v>136</v>
      </c>
      <c r="U128" s="164"/>
      <c r="V128" s="164"/>
      <c r="W128" s="164"/>
      <c r="X128" s="164"/>
      <c r="Y128" s="164"/>
      <c r="Z128" s="164"/>
      <c r="AA128" s="164"/>
      <c r="AB128" s="164"/>
      <c r="AC128" s="164"/>
      <c r="AD128" s="164"/>
      <c r="AE128" s="164"/>
    </row>
    <row r="129" spans="1:63" s="2" customFormat="1" ht="22.9" customHeight="1">
      <c r="A129" s="34"/>
      <c r="B129" s="35"/>
      <c r="C129" s="82" t="s">
        <v>137</v>
      </c>
      <c r="D129" s="36"/>
      <c r="E129" s="36"/>
      <c r="F129" s="36"/>
      <c r="G129" s="36"/>
      <c r="H129" s="36"/>
      <c r="I129" s="36"/>
      <c r="J129" s="170">
        <f>BK129</f>
        <v>0</v>
      </c>
      <c r="K129" s="36"/>
      <c r="L129" s="39"/>
      <c r="M129" s="78"/>
      <c r="N129" s="171"/>
      <c r="O129" s="79"/>
      <c r="P129" s="172">
        <f>P130</f>
        <v>0</v>
      </c>
      <c r="Q129" s="79"/>
      <c r="R129" s="172">
        <f>R130</f>
        <v>0</v>
      </c>
      <c r="S129" s="79"/>
      <c r="T129" s="173">
        <f>T130</f>
        <v>0</v>
      </c>
      <c r="U129" s="34"/>
      <c r="V129" s="34"/>
      <c r="W129" s="34"/>
      <c r="X129" s="34"/>
      <c r="Y129" s="34"/>
      <c r="Z129" s="34"/>
      <c r="AA129" s="34"/>
      <c r="AB129" s="34"/>
      <c r="AC129" s="34"/>
      <c r="AD129" s="34"/>
      <c r="AE129" s="34"/>
      <c r="AT129" s="17" t="s">
        <v>73</v>
      </c>
      <c r="AU129" s="17" t="s">
        <v>118</v>
      </c>
      <c r="BK129" s="174">
        <f>BK130</f>
        <v>0</v>
      </c>
    </row>
    <row r="130" spans="2:63" s="12" customFormat="1" ht="25.9" customHeight="1">
      <c r="B130" s="175"/>
      <c r="C130" s="176"/>
      <c r="D130" s="177" t="s">
        <v>73</v>
      </c>
      <c r="E130" s="178" t="s">
        <v>273</v>
      </c>
      <c r="F130" s="178" t="s">
        <v>309</v>
      </c>
      <c r="G130" s="176"/>
      <c r="H130" s="176"/>
      <c r="I130" s="179"/>
      <c r="J130" s="180">
        <f>BK130</f>
        <v>0</v>
      </c>
      <c r="K130" s="176"/>
      <c r="L130" s="181"/>
      <c r="M130" s="182"/>
      <c r="N130" s="183"/>
      <c r="O130" s="183"/>
      <c r="P130" s="184">
        <f>P131+P147+P149+P159+P166+P169+P171+P173</f>
        <v>0</v>
      </c>
      <c r="Q130" s="183"/>
      <c r="R130" s="184">
        <f>R131+R147+R149+R159+R166+R169+R171+R173</f>
        <v>0</v>
      </c>
      <c r="S130" s="183"/>
      <c r="T130" s="185">
        <f>T131+T147+T149+T159+T166+T169+T171+T173</f>
        <v>0</v>
      </c>
      <c r="AR130" s="186" t="s">
        <v>82</v>
      </c>
      <c r="AT130" s="187" t="s">
        <v>73</v>
      </c>
      <c r="AU130" s="187" t="s">
        <v>74</v>
      </c>
      <c r="AY130" s="186" t="s">
        <v>140</v>
      </c>
      <c r="BK130" s="188">
        <f>BK131+BK147+BK149+BK159+BK166+BK169+BK171+BK173</f>
        <v>0</v>
      </c>
    </row>
    <row r="131" spans="2:63" s="12" customFormat="1" ht="22.9" customHeight="1">
      <c r="B131" s="175"/>
      <c r="C131" s="176"/>
      <c r="D131" s="177" t="s">
        <v>73</v>
      </c>
      <c r="E131" s="189" t="s">
        <v>275</v>
      </c>
      <c r="F131" s="189" t="s">
        <v>310</v>
      </c>
      <c r="G131" s="176"/>
      <c r="H131" s="176"/>
      <c r="I131" s="179"/>
      <c r="J131" s="190">
        <f>BK131</f>
        <v>0</v>
      </c>
      <c r="K131" s="176"/>
      <c r="L131" s="181"/>
      <c r="M131" s="182"/>
      <c r="N131" s="183"/>
      <c r="O131" s="183"/>
      <c r="P131" s="184">
        <f>SUM(P132:P146)</f>
        <v>0</v>
      </c>
      <c r="Q131" s="183"/>
      <c r="R131" s="184">
        <f>SUM(R132:R146)</f>
        <v>0</v>
      </c>
      <c r="S131" s="183"/>
      <c r="T131" s="185">
        <f>SUM(T132:T146)</f>
        <v>0</v>
      </c>
      <c r="AR131" s="186" t="s">
        <v>82</v>
      </c>
      <c r="AT131" s="187" t="s">
        <v>73</v>
      </c>
      <c r="AU131" s="187" t="s">
        <v>82</v>
      </c>
      <c r="AY131" s="186" t="s">
        <v>140</v>
      </c>
      <c r="BK131" s="188">
        <f>SUM(BK132:BK146)</f>
        <v>0</v>
      </c>
    </row>
    <row r="132" spans="1:65" s="2" customFormat="1" ht="16.5" customHeight="1">
      <c r="A132" s="34"/>
      <c r="B132" s="35"/>
      <c r="C132" s="191" t="s">
        <v>82</v>
      </c>
      <c r="D132" s="191" t="s">
        <v>142</v>
      </c>
      <c r="E132" s="192" t="s">
        <v>311</v>
      </c>
      <c r="F132" s="193" t="s">
        <v>312</v>
      </c>
      <c r="G132" s="194" t="s">
        <v>277</v>
      </c>
      <c r="H132" s="195">
        <v>36</v>
      </c>
      <c r="I132" s="196"/>
      <c r="J132" s="197">
        <f aca="true" t="shared" si="0" ref="J132:J146">ROUND(I132*H132,2)</f>
        <v>0</v>
      </c>
      <c r="K132" s="193" t="s">
        <v>1</v>
      </c>
      <c r="L132" s="39"/>
      <c r="M132" s="198" t="s">
        <v>1</v>
      </c>
      <c r="N132" s="199" t="s">
        <v>39</v>
      </c>
      <c r="O132" s="71"/>
      <c r="P132" s="200">
        <f aca="true" t="shared" si="1" ref="P132:P146">O132*H132</f>
        <v>0</v>
      </c>
      <c r="Q132" s="200">
        <v>0</v>
      </c>
      <c r="R132" s="200">
        <f aca="true" t="shared" si="2" ref="R132:R146">Q132*H132</f>
        <v>0</v>
      </c>
      <c r="S132" s="200">
        <v>0</v>
      </c>
      <c r="T132" s="201">
        <f aca="true" t="shared" si="3" ref="T132:T146">S132*H132</f>
        <v>0</v>
      </c>
      <c r="U132" s="34"/>
      <c r="V132" s="34"/>
      <c r="W132" s="34"/>
      <c r="X132" s="34"/>
      <c r="Y132" s="34"/>
      <c r="Z132" s="34"/>
      <c r="AA132" s="34"/>
      <c r="AB132" s="34"/>
      <c r="AC132" s="34"/>
      <c r="AD132" s="34"/>
      <c r="AE132" s="34"/>
      <c r="AR132" s="202" t="s">
        <v>147</v>
      </c>
      <c r="AT132" s="202" t="s">
        <v>142</v>
      </c>
      <c r="AU132" s="202" t="s">
        <v>84</v>
      </c>
      <c r="AY132" s="17" t="s">
        <v>140</v>
      </c>
      <c r="BE132" s="203">
        <f aca="true" t="shared" si="4" ref="BE132:BE146">IF(N132="základní",J132,0)</f>
        <v>0</v>
      </c>
      <c r="BF132" s="203">
        <f aca="true" t="shared" si="5" ref="BF132:BF146">IF(N132="snížená",J132,0)</f>
        <v>0</v>
      </c>
      <c r="BG132" s="203">
        <f aca="true" t="shared" si="6" ref="BG132:BG146">IF(N132="zákl. přenesená",J132,0)</f>
        <v>0</v>
      </c>
      <c r="BH132" s="203">
        <f aca="true" t="shared" si="7" ref="BH132:BH146">IF(N132="sníž. přenesená",J132,0)</f>
        <v>0</v>
      </c>
      <c r="BI132" s="203">
        <f aca="true" t="shared" si="8" ref="BI132:BI146">IF(N132="nulová",J132,0)</f>
        <v>0</v>
      </c>
      <c r="BJ132" s="17" t="s">
        <v>82</v>
      </c>
      <c r="BK132" s="203">
        <f aca="true" t="shared" si="9" ref="BK132:BK146">ROUND(I132*H132,2)</f>
        <v>0</v>
      </c>
      <c r="BL132" s="17" t="s">
        <v>147</v>
      </c>
      <c r="BM132" s="202" t="s">
        <v>84</v>
      </c>
    </row>
    <row r="133" spans="1:65" s="2" customFormat="1" ht="21.75" customHeight="1">
      <c r="A133" s="34"/>
      <c r="B133" s="35"/>
      <c r="C133" s="191" t="s">
        <v>84</v>
      </c>
      <c r="D133" s="191" t="s">
        <v>142</v>
      </c>
      <c r="E133" s="192" t="s">
        <v>313</v>
      </c>
      <c r="F133" s="193" t="s">
        <v>314</v>
      </c>
      <c r="G133" s="194" t="s">
        <v>277</v>
      </c>
      <c r="H133" s="195">
        <v>36</v>
      </c>
      <c r="I133" s="196"/>
      <c r="J133" s="197">
        <f t="shared" si="0"/>
        <v>0</v>
      </c>
      <c r="K133" s="193" t="s">
        <v>1</v>
      </c>
      <c r="L133" s="39"/>
      <c r="M133" s="198" t="s">
        <v>1</v>
      </c>
      <c r="N133" s="199" t="s">
        <v>39</v>
      </c>
      <c r="O133" s="71"/>
      <c r="P133" s="200">
        <f t="shared" si="1"/>
        <v>0</v>
      </c>
      <c r="Q133" s="200">
        <v>0</v>
      </c>
      <c r="R133" s="200">
        <f t="shared" si="2"/>
        <v>0</v>
      </c>
      <c r="S133" s="200">
        <v>0</v>
      </c>
      <c r="T133" s="201">
        <f t="shared" si="3"/>
        <v>0</v>
      </c>
      <c r="U133" s="34"/>
      <c r="V133" s="34"/>
      <c r="W133" s="34"/>
      <c r="X133" s="34"/>
      <c r="Y133" s="34"/>
      <c r="Z133" s="34"/>
      <c r="AA133" s="34"/>
      <c r="AB133" s="34"/>
      <c r="AC133" s="34"/>
      <c r="AD133" s="34"/>
      <c r="AE133" s="34"/>
      <c r="AR133" s="202" t="s">
        <v>147</v>
      </c>
      <c r="AT133" s="202" t="s">
        <v>142</v>
      </c>
      <c r="AU133" s="202" t="s">
        <v>84</v>
      </c>
      <c r="AY133" s="17" t="s">
        <v>140</v>
      </c>
      <c r="BE133" s="203">
        <f t="shared" si="4"/>
        <v>0</v>
      </c>
      <c r="BF133" s="203">
        <f t="shared" si="5"/>
        <v>0</v>
      </c>
      <c r="BG133" s="203">
        <f t="shared" si="6"/>
        <v>0</v>
      </c>
      <c r="BH133" s="203">
        <f t="shared" si="7"/>
        <v>0</v>
      </c>
      <c r="BI133" s="203">
        <f t="shared" si="8"/>
        <v>0</v>
      </c>
      <c r="BJ133" s="17" t="s">
        <v>82</v>
      </c>
      <c r="BK133" s="203">
        <f t="shared" si="9"/>
        <v>0</v>
      </c>
      <c r="BL133" s="17" t="s">
        <v>147</v>
      </c>
      <c r="BM133" s="202" t="s">
        <v>147</v>
      </c>
    </row>
    <row r="134" spans="1:65" s="2" customFormat="1" ht="16.5" customHeight="1">
      <c r="A134" s="34"/>
      <c r="B134" s="35"/>
      <c r="C134" s="191" t="s">
        <v>160</v>
      </c>
      <c r="D134" s="191" t="s">
        <v>142</v>
      </c>
      <c r="E134" s="192" t="s">
        <v>315</v>
      </c>
      <c r="F134" s="193" t="s">
        <v>316</v>
      </c>
      <c r="G134" s="194" t="s">
        <v>277</v>
      </c>
      <c r="H134" s="195">
        <v>36</v>
      </c>
      <c r="I134" s="196"/>
      <c r="J134" s="197">
        <f t="shared" si="0"/>
        <v>0</v>
      </c>
      <c r="K134" s="193" t="s">
        <v>1</v>
      </c>
      <c r="L134" s="39"/>
      <c r="M134" s="198" t="s">
        <v>1</v>
      </c>
      <c r="N134" s="199" t="s">
        <v>39</v>
      </c>
      <c r="O134" s="71"/>
      <c r="P134" s="200">
        <f t="shared" si="1"/>
        <v>0</v>
      </c>
      <c r="Q134" s="200">
        <v>0</v>
      </c>
      <c r="R134" s="200">
        <f t="shared" si="2"/>
        <v>0</v>
      </c>
      <c r="S134" s="200">
        <v>0</v>
      </c>
      <c r="T134" s="201">
        <f t="shared" si="3"/>
        <v>0</v>
      </c>
      <c r="U134" s="34"/>
      <c r="V134" s="34"/>
      <c r="W134" s="34"/>
      <c r="X134" s="34"/>
      <c r="Y134" s="34"/>
      <c r="Z134" s="34"/>
      <c r="AA134" s="34"/>
      <c r="AB134" s="34"/>
      <c r="AC134" s="34"/>
      <c r="AD134" s="34"/>
      <c r="AE134" s="34"/>
      <c r="AR134" s="202" t="s">
        <v>147</v>
      </c>
      <c r="AT134" s="202" t="s">
        <v>142</v>
      </c>
      <c r="AU134" s="202" t="s">
        <v>84</v>
      </c>
      <c r="AY134" s="17" t="s">
        <v>140</v>
      </c>
      <c r="BE134" s="203">
        <f t="shared" si="4"/>
        <v>0</v>
      </c>
      <c r="BF134" s="203">
        <f t="shared" si="5"/>
        <v>0</v>
      </c>
      <c r="BG134" s="203">
        <f t="shared" si="6"/>
        <v>0</v>
      </c>
      <c r="BH134" s="203">
        <f t="shared" si="7"/>
        <v>0</v>
      </c>
      <c r="BI134" s="203">
        <f t="shared" si="8"/>
        <v>0</v>
      </c>
      <c r="BJ134" s="17" t="s">
        <v>82</v>
      </c>
      <c r="BK134" s="203">
        <f t="shared" si="9"/>
        <v>0</v>
      </c>
      <c r="BL134" s="17" t="s">
        <v>147</v>
      </c>
      <c r="BM134" s="202" t="s">
        <v>175</v>
      </c>
    </row>
    <row r="135" spans="1:65" s="2" customFormat="1" ht="16.5" customHeight="1">
      <c r="A135" s="34"/>
      <c r="B135" s="35"/>
      <c r="C135" s="191" t="s">
        <v>147</v>
      </c>
      <c r="D135" s="191" t="s">
        <v>142</v>
      </c>
      <c r="E135" s="192" t="s">
        <v>317</v>
      </c>
      <c r="F135" s="193" t="s">
        <v>318</v>
      </c>
      <c r="G135" s="194" t="s">
        <v>277</v>
      </c>
      <c r="H135" s="195">
        <v>36</v>
      </c>
      <c r="I135" s="196"/>
      <c r="J135" s="197">
        <f t="shared" si="0"/>
        <v>0</v>
      </c>
      <c r="K135" s="193" t="s">
        <v>1</v>
      </c>
      <c r="L135" s="39"/>
      <c r="M135" s="198" t="s">
        <v>1</v>
      </c>
      <c r="N135" s="199" t="s">
        <v>39</v>
      </c>
      <c r="O135" s="71"/>
      <c r="P135" s="200">
        <f t="shared" si="1"/>
        <v>0</v>
      </c>
      <c r="Q135" s="200">
        <v>0</v>
      </c>
      <c r="R135" s="200">
        <f t="shared" si="2"/>
        <v>0</v>
      </c>
      <c r="S135" s="200">
        <v>0</v>
      </c>
      <c r="T135" s="201">
        <f t="shared" si="3"/>
        <v>0</v>
      </c>
      <c r="U135" s="34"/>
      <c r="V135" s="34"/>
      <c r="W135" s="34"/>
      <c r="X135" s="34"/>
      <c r="Y135" s="34"/>
      <c r="Z135" s="34"/>
      <c r="AA135" s="34"/>
      <c r="AB135" s="34"/>
      <c r="AC135" s="34"/>
      <c r="AD135" s="34"/>
      <c r="AE135" s="34"/>
      <c r="AR135" s="202" t="s">
        <v>147</v>
      </c>
      <c r="AT135" s="202" t="s">
        <v>142</v>
      </c>
      <c r="AU135" s="202" t="s">
        <v>84</v>
      </c>
      <c r="AY135" s="17" t="s">
        <v>140</v>
      </c>
      <c r="BE135" s="203">
        <f t="shared" si="4"/>
        <v>0</v>
      </c>
      <c r="BF135" s="203">
        <f t="shared" si="5"/>
        <v>0</v>
      </c>
      <c r="BG135" s="203">
        <f t="shared" si="6"/>
        <v>0</v>
      </c>
      <c r="BH135" s="203">
        <f t="shared" si="7"/>
        <v>0</v>
      </c>
      <c r="BI135" s="203">
        <f t="shared" si="8"/>
        <v>0</v>
      </c>
      <c r="BJ135" s="17" t="s">
        <v>82</v>
      </c>
      <c r="BK135" s="203">
        <f t="shared" si="9"/>
        <v>0</v>
      </c>
      <c r="BL135" s="17" t="s">
        <v>147</v>
      </c>
      <c r="BM135" s="202" t="s">
        <v>186</v>
      </c>
    </row>
    <row r="136" spans="1:65" s="2" customFormat="1" ht="16.5" customHeight="1">
      <c r="A136" s="34"/>
      <c r="B136" s="35"/>
      <c r="C136" s="191" t="s">
        <v>169</v>
      </c>
      <c r="D136" s="191" t="s">
        <v>142</v>
      </c>
      <c r="E136" s="192" t="s">
        <v>319</v>
      </c>
      <c r="F136" s="193" t="s">
        <v>320</v>
      </c>
      <c r="G136" s="194" t="s">
        <v>277</v>
      </c>
      <c r="H136" s="195">
        <v>36</v>
      </c>
      <c r="I136" s="196"/>
      <c r="J136" s="197">
        <f t="shared" si="0"/>
        <v>0</v>
      </c>
      <c r="K136" s="193" t="s">
        <v>1</v>
      </c>
      <c r="L136" s="39"/>
      <c r="M136" s="198" t="s">
        <v>1</v>
      </c>
      <c r="N136" s="199" t="s">
        <v>39</v>
      </c>
      <c r="O136" s="71"/>
      <c r="P136" s="200">
        <f t="shared" si="1"/>
        <v>0</v>
      </c>
      <c r="Q136" s="200">
        <v>0</v>
      </c>
      <c r="R136" s="200">
        <f t="shared" si="2"/>
        <v>0</v>
      </c>
      <c r="S136" s="200">
        <v>0</v>
      </c>
      <c r="T136" s="201">
        <f t="shared" si="3"/>
        <v>0</v>
      </c>
      <c r="U136" s="34"/>
      <c r="V136" s="34"/>
      <c r="W136" s="34"/>
      <c r="X136" s="34"/>
      <c r="Y136" s="34"/>
      <c r="Z136" s="34"/>
      <c r="AA136" s="34"/>
      <c r="AB136" s="34"/>
      <c r="AC136" s="34"/>
      <c r="AD136" s="34"/>
      <c r="AE136" s="34"/>
      <c r="AR136" s="202" t="s">
        <v>147</v>
      </c>
      <c r="AT136" s="202" t="s">
        <v>142</v>
      </c>
      <c r="AU136" s="202" t="s">
        <v>84</v>
      </c>
      <c r="AY136" s="17" t="s">
        <v>140</v>
      </c>
      <c r="BE136" s="203">
        <f t="shared" si="4"/>
        <v>0</v>
      </c>
      <c r="BF136" s="203">
        <f t="shared" si="5"/>
        <v>0</v>
      </c>
      <c r="BG136" s="203">
        <f t="shared" si="6"/>
        <v>0</v>
      </c>
      <c r="BH136" s="203">
        <f t="shared" si="7"/>
        <v>0</v>
      </c>
      <c r="BI136" s="203">
        <f t="shared" si="8"/>
        <v>0</v>
      </c>
      <c r="BJ136" s="17" t="s">
        <v>82</v>
      </c>
      <c r="BK136" s="203">
        <f t="shared" si="9"/>
        <v>0</v>
      </c>
      <c r="BL136" s="17" t="s">
        <v>147</v>
      </c>
      <c r="BM136" s="202" t="s">
        <v>197</v>
      </c>
    </row>
    <row r="137" spans="1:65" s="2" customFormat="1" ht="21.75" customHeight="1">
      <c r="A137" s="34"/>
      <c r="B137" s="35"/>
      <c r="C137" s="191" t="s">
        <v>175</v>
      </c>
      <c r="D137" s="191" t="s">
        <v>142</v>
      </c>
      <c r="E137" s="192" t="s">
        <v>321</v>
      </c>
      <c r="F137" s="193" t="s">
        <v>322</v>
      </c>
      <c r="G137" s="194" t="s">
        <v>277</v>
      </c>
      <c r="H137" s="195">
        <v>36</v>
      </c>
      <c r="I137" s="196"/>
      <c r="J137" s="197">
        <f t="shared" si="0"/>
        <v>0</v>
      </c>
      <c r="K137" s="193" t="s">
        <v>1</v>
      </c>
      <c r="L137" s="39"/>
      <c r="M137" s="198" t="s">
        <v>1</v>
      </c>
      <c r="N137" s="199" t="s">
        <v>39</v>
      </c>
      <c r="O137" s="71"/>
      <c r="P137" s="200">
        <f t="shared" si="1"/>
        <v>0</v>
      </c>
      <c r="Q137" s="200">
        <v>0</v>
      </c>
      <c r="R137" s="200">
        <f t="shared" si="2"/>
        <v>0</v>
      </c>
      <c r="S137" s="200">
        <v>0</v>
      </c>
      <c r="T137" s="201">
        <f t="shared" si="3"/>
        <v>0</v>
      </c>
      <c r="U137" s="34"/>
      <c r="V137" s="34"/>
      <c r="W137" s="34"/>
      <c r="X137" s="34"/>
      <c r="Y137" s="34"/>
      <c r="Z137" s="34"/>
      <c r="AA137" s="34"/>
      <c r="AB137" s="34"/>
      <c r="AC137" s="34"/>
      <c r="AD137" s="34"/>
      <c r="AE137" s="34"/>
      <c r="AR137" s="202" t="s">
        <v>147</v>
      </c>
      <c r="AT137" s="202" t="s">
        <v>142</v>
      </c>
      <c r="AU137" s="202" t="s">
        <v>84</v>
      </c>
      <c r="AY137" s="17" t="s">
        <v>140</v>
      </c>
      <c r="BE137" s="203">
        <f t="shared" si="4"/>
        <v>0</v>
      </c>
      <c r="BF137" s="203">
        <f t="shared" si="5"/>
        <v>0</v>
      </c>
      <c r="BG137" s="203">
        <f t="shared" si="6"/>
        <v>0</v>
      </c>
      <c r="BH137" s="203">
        <f t="shared" si="7"/>
        <v>0</v>
      </c>
      <c r="BI137" s="203">
        <f t="shared" si="8"/>
        <v>0</v>
      </c>
      <c r="BJ137" s="17" t="s">
        <v>82</v>
      </c>
      <c r="BK137" s="203">
        <f t="shared" si="9"/>
        <v>0</v>
      </c>
      <c r="BL137" s="17" t="s">
        <v>147</v>
      </c>
      <c r="BM137" s="202" t="s">
        <v>210</v>
      </c>
    </row>
    <row r="138" spans="1:65" s="2" customFormat="1" ht="21.75" customHeight="1">
      <c r="A138" s="34"/>
      <c r="B138" s="35"/>
      <c r="C138" s="191" t="s">
        <v>180</v>
      </c>
      <c r="D138" s="191" t="s">
        <v>142</v>
      </c>
      <c r="E138" s="192" t="s">
        <v>323</v>
      </c>
      <c r="F138" s="193" t="s">
        <v>324</v>
      </c>
      <c r="G138" s="194" t="s">
        <v>277</v>
      </c>
      <c r="H138" s="195">
        <v>36</v>
      </c>
      <c r="I138" s="196"/>
      <c r="J138" s="197">
        <f t="shared" si="0"/>
        <v>0</v>
      </c>
      <c r="K138" s="193" t="s">
        <v>1</v>
      </c>
      <c r="L138" s="39"/>
      <c r="M138" s="198" t="s">
        <v>1</v>
      </c>
      <c r="N138" s="199" t="s">
        <v>39</v>
      </c>
      <c r="O138" s="71"/>
      <c r="P138" s="200">
        <f t="shared" si="1"/>
        <v>0</v>
      </c>
      <c r="Q138" s="200">
        <v>0</v>
      </c>
      <c r="R138" s="200">
        <f t="shared" si="2"/>
        <v>0</v>
      </c>
      <c r="S138" s="200">
        <v>0</v>
      </c>
      <c r="T138" s="201">
        <f t="shared" si="3"/>
        <v>0</v>
      </c>
      <c r="U138" s="34"/>
      <c r="V138" s="34"/>
      <c r="W138" s="34"/>
      <c r="X138" s="34"/>
      <c r="Y138" s="34"/>
      <c r="Z138" s="34"/>
      <c r="AA138" s="34"/>
      <c r="AB138" s="34"/>
      <c r="AC138" s="34"/>
      <c r="AD138" s="34"/>
      <c r="AE138" s="34"/>
      <c r="AR138" s="202" t="s">
        <v>147</v>
      </c>
      <c r="AT138" s="202" t="s">
        <v>142</v>
      </c>
      <c r="AU138" s="202" t="s">
        <v>84</v>
      </c>
      <c r="AY138" s="17" t="s">
        <v>140</v>
      </c>
      <c r="BE138" s="203">
        <f t="shared" si="4"/>
        <v>0</v>
      </c>
      <c r="BF138" s="203">
        <f t="shared" si="5"/>
        <v>0</v>
      </c>
      <c r="BG138" s="203">
        <f t="shared" si="6"/>
        <v>0</v>
      </c>
      <c r="BH138" s="203">
        <f t="shared" si="7"/>
        <v>0</v>
      </c>
      <c r="BI138" s="203">
        <f t="shared" si="8"/>
        <v>0</v>
      </c>
      <c r="BJ138" s="17" t="s">
        <v>82</v>
      </c>
      <c r="BK138" s="203">
        <f t="shared" si="9"/>
        <v>0</v>
      </c>
      <c r="BL138" s="17" t="s">
        <v>147</v>
      </c>
      <c r="BM138" s="202" t="s">
        <v>226</v>
      </c>
    </row>
    <row r="139" spans="1:65" s="2" customFormat="1" ht="16.5" customHeight="1">
      <c r="A139" s="34"/>
      <c r="B139" s="35"/>
      <c r="C139" s="191" t="s">
        <v>186</v>
      </c>
      <c r="D139" s="191" t="s">
        <v>142</v>
      </c>
      <c r="E139" s="192" t="s">
        <v>325</v>
      </c>
      <c r="F139" s="193" t="s">
        <v>326</v>
      </c>
      <c r="G139" s="194" t="s">
        <v>145</v>
      </c>
      <c r="H139" s="195">
        <v>3.6</v>
      </c>
      <c r="I139" s="196"/>
      <c r="J139" s="197">
        <f t="shared" si="0"/>
        <v>0</v>
      </c>
      <c r="K139" s="193" t="s">
        <v>1</v>
      </c>
      <c r="L139" s="39"/>
      <c r="M139" s="198" t="s">
        <v>1</v>
      </c>
      <c r="N139" s="199" t="s">
        <v>39</v>
      </c>
      <c r="O139" s="71"/>
      <c r="P139" s="200">
        <f t="shared" si="1"/>
        <v>0</v>
      </c>
      <c r="Q139" s="200">
        <v>0</v>
      </c>
      <c r="R139" s="200">
        <f t="shared" si="2"/>
        <v>0</v>
      </c>
      <c r="S139" s="200">
        <v>0</v>
      </c>
      <c r="T139" s="201">
        <f t="shared" si="3"/>
        <v>0</v>
      </c>
      <c r="U139" s="34"/>
      <c r="V139" s="34"/>
      <c r="W139" s="34"/>
      <c r="X139" s="34"/>
      <c r="Y139" s="34"/>
      <c r="Z139" s="34"/>
      <c r="AA139" s="34"/>
      <c r="AB139" s="34"/>
      <c r="AC139" s="34"/>
      <c r="AD139" s="34"/>
      <c r="AE139" s="34"/>
      <c r="AR139" s="202" t="s">
        <v>147</v>
      </c>
      <c r="AT139" s="202" t="s">
        <v>142</v>
      </c>
      <c r="AU139" s="202" t="s">
        <v>84</v>
      </c>
      <c r="AY139" s="17" t="s">
        <v>140</v>
      </c>
      <c r="BE139" s="203">
        <f t="shared" si="4"/>
        <v>0</v>
      </c>
      <c r="BF139" s="203">
        <f t="shared" si="5"/>
        <v>0</v>
      </c>
      <c r="BG139" s="203">
        <f t="shared" si="6"/>
        <v>0</v>
      </c>
      <c r="BH139" s="203">
        <f t="shared" si="7"/>
        <v>0</v>
      </c>
      <c r="BI139" s="203">
        <f t="shared" si="8"/>
        <v>0</v>
      </c>
      <c r="BJ139" s="17" t="s">
        <v>82</v>
      </c>
      <c r="BK139" s="203">
        <f t="shared" si="9"/>
        <v>0</v>
      </c>
      <c r="BL139" s="17" t="s">
        <v>147</v>
      </c>
      <c r="BM139" s="202" t="s">
        <v>242</v>
      </c>
    </row>
    <row r="140" spans="1:65" s="2" customFormat="1" ht="16.5" customHeight="1">
      <c r="A140" s="34"/>
      <c r="B140" s="35"/>
      <c r="C140" s="191" t="s">
        <v>191</v>
      </c>
      <c r="D140" s="191" t="s">
        <v>142</v>
      </c>
      <c r="E140" s="192" t="s">
        <v>327</v>
      </c>
      <c r="F140" s="193" t="s">
        <v>328</v>
      </c>
      <c r="G140" s="194" t="s">
        <v>145</v>
      </c>
      <c r="H140" s="195">
        <v>3.6</v>
      </c>
      <c r="I140" s="196"/>
      <c r="J140" s="197">
        <f t="shared" si="0"/>
        <v>0</v>
      </c>
      <c r="K140" s="193" t="s">
        <v>1</v>
      </c>
      <c r="L140" s="39"/>
      <c r="M140" s="198" t="s">
        <v>1</v>
      </c>
      <c r="N140" s="199" t="s">
        <v>39</v>
      </c>
      <c r="O140" s="71"/>
      <c r="P140" s="200">
        <f t="shared" si="1"/>
        <v>0</v>
      </c>
      <c r="Q140" s="200">
        <v>0</v>
      </c>
      <c r="R140" s="200">
        <f t="shared" si="2"/>
        <v>0</v>
      </c>
      <c r="S140" s="200">
        <v>0</v>
      </c>
      <c r="T140" s="201">
        <f t="shared" si="3"/>
        <v>0</v>
      </c>
      <c r="U140" s="34"/>
      <c r="V140" s="34"/>
      <c r="W140" s="34"/>
      <c r="X140" s="34"/>
      <c r="Y140" s="34"/>
      <c r="Z140" s="34"/>
      <c r="AA140" s="34"/>
      <c r="AB140" s="34"/>
      <c r="AC140" s="34"/>
      <c r="AD140" s="34"/>
      <c r="AE140" s="34"/>
      <c r="AR140" s="202" t="s">
        <v>147</v>
      </c>
      <c r="AT140" s="202" t="s">
        <v>142</v>
      </c>
      <c r="AU140" s="202" t="s">
        <v>84</v>
      </c>
      <c r="AY140" s="17" t="s">
        <v>140</v>
      </c>
      <c r="BE140" s="203">
        <f t="shared" si="4"/>
        <v>0</v>
      </c>
      <c r="BF140" s="203">
        <f t="shared" si="5"/>
        <v>0</v>
      </c>
      <c r="BG140" s="203">
        <f t="shared" si="6"/>
        <v>0</v>
      </c>
      <c r="BH140" s="203">
        <f t="shared" si="7"/>
        <v>0</v>
      </c>
      <c r="BI140" s="203">
        <f t="shared" si="8"/>
        <v>0</v>
      </c>
      <c r="BJ140" s="17" t="s">
        <v>82</v>
      </c>
      <c r="BK140" s="203">
        <f t="shared" si="9"/>
        <v>0</v>
      </c>
      <c r="BL140" s="17" t="s">
        <v>147</v>
      </c>
      <c r="BM140" s="202" t="s">
        <v>250</v>
      </c>
    </row>
    <row r="141" spans="1:65" s="2" customFormat="1" ht="16.5" customHeight="1">
      <c r="A141" s="34"/>
      <c r="B141" s="35"/>
      <c r="C141" s="191" t="s">
        <v>197</v>
      </c>
      <c r="D141" s="191" t="s">
        <v>142</v>
      </c>
      <c r="E141" s="192" t="s">
        <v>329</v>
      </c>
      <c r="F141" s="193" t="s">
        <v>330</v>
      </c>
      <c r="G141" s="194" t="s">
        <v>145</v>
      </c>
      <c r="H141" s="195">
        <v>3.6</v>
      </c>
      <c r="I141" s="196"/>
      <c r="J141" s="197">
        <f t="shared" si="0"/>
        <v>0</v>
      </c>
      <c r="K141" s="193" t="s">
        <v>1</v>
      </c>
      <c r="L141" s="39"/>
      <c r="M141" s="198" t="s">
        <v>1</v>
      </c>
      <c r="N141" s="199" t="s">
        <v>39</v>
      </c>
      <c r="O141" s="71"/>
      <c r="P141" s="200">
        <f t="shared" si="1"/>
        <v>0</v>
      </c>
      <c r="Q141" s="200">
        <v>0</v>
      </c>
      <c r="R141" s="200">
        <f t="shared" si="2"/>
        <v>0</v>
      </c>
      <c r="S141" s="200">
        <v>0</v>
      </c>
      <c r="T141" s="201">
        <f t="shared" si="3"/>
        <v>0</v>
      </c>
      <c r="U141" s="34"/>
      <c r="V141" s="34"/>
      <c r="W141" s="34"/>
      <c r="X141" s="34"/>
      <c r="Y141" s="34"/>
      <c r="Z141" s="34"/>
      <c r="AA141" s="34"/>
      <c r="AB141" s="34"/>
      <c r="AC141" s="34"/>
      <c r="AD141" s="34"/>
      <c r="AE141" s="34"/>
      <c r="AR141" s="202" t="s">
        <v>147</v>
      </c>
      <c r="AT141" s="202" t="s">
        <v>142</v>
      </c>
      <c r="AU141" s="202" t="s">
        <v>84</v>
      </c>
      <c r="AY141" s="17" t="s">
        <v>140</v>
      </c>
      <c r="BE141" s="203">
        <f t="shared" si="4"/>
        <v>0</v>
      </c>
      <c r="BF141" s="203">
        <f t="shared" si="5"/>
        <v>0</v>
      </c>
      <c r="BG141" s="203">
        <f t="shared" si="6"/>
        <v>0</v>
      </c>
      <c r="BH141" s="203">
        <f t="shared" si="7"/>
        <v>0</v>
      </c>
      <c r="BI141" s="203">
        <f t="shared" si="8"/>
        <v>0</v>
      </c>
      <c r="BJ141" s="17" t="s">
        <v>82</v>
      </c>
      <c r="BK141" s="203">
        <f t="shared" si="9"/>
        <v>0</v>
      </c>
      <c r="BL141" s="17" t="s">
        <v>147</v>
      </c>
      <c r="BM141" s="202" t="s">
        <v>262</v>
      </c>
    </row>
    <row r="142" spans="1:65" s="2" customFormat="1" ht="16.5" customHeight="1">
      <c r="A142" s="34"/>
      <c r="B142" s="35"/>
      <c r="C142" s="191" t="s">
        <v>203</v>
      </c>
      <c r="D142" s="191" t="s">
        <v>142</v>
      </c>
      <c r="E142" s="192" t="s">
        <v>331</v>
      </c>
      <c r="F142" s="193" t="s">
        <v>332</v>
      </c>
      <c r="G142" s="194" t="s">
        <v>200</v>
      </c>
      <c r="H142" s="195">
        <v>28.8</v>
      </c>
      <c r="I142" s="196"/>
      <c r="J142" s="197">
        <f t="shared" si="0"/>
        <v>0</v>
      </c>
      <c r="K142" s="193" t="s">
        <v>1</v>
      </c>
      <c r="L142" s="39"/>
      <c r="M142" s="198" t="s">
        <v>1</v>
      </c>
      <c r="N142" s="199" t="s">
        <v>39</v>
      </c>
      <c r="O142" s="71"/>
      <c r="P142" s="200">
        <f t="shared" si="1"/>
        <v>0</v>
      </c>
      <c r="Q142" s="200">
        <v>0</v>
      </c>
      <c r="R142" s="200">
        <f t="shared" si="2"/>
        <v>0</v>
      </c>
      <c r="S142" s="200">
        <v>0</v>
      </c>
      <c r="T142" s="201">
        <f t="shared" si="3"/>
        <v>0</v>
      </c>
      <c r="U142" s="34"/>
      <c r="V142" s="34"/>
      <c r="W142" s="34"/>
      <c r="X142" s="34"/>
      <c r="Y142" s="34"/>
      <c r="Z142" s="34"/>
      <c r="AA142" s="34"/>
      <c r="AB142" s="34"/>
      <c r="AC142" s="34"/>
      <c r="AD142" s="34"/>
      <c r="AE142" s="34"/>
      <c r="AR142" s="202" t="s">
        <v>147</v>
      </c>
      <c r="AT142" s="202" t="s">
        <v>142</v>
      </c>
      <c r="AU142" s="202" t="s">
        <v>84</v>
      </c>
      <c r="AY142" s="17" t="s">
        <v>140</v>
      </c>
      <c r="BE142" s="203">
        <f t="shared" si="4"/>
        <v>0</v>
      </c>
      <c r="BF142" s="203">
        <f t="shared" si="5"/>
        <v>0</v>
      </c>
      <c r="BG142" s="203">
        <f t="shared" si="6"/>
        <v>0</v>
      </c>
      <c r="BH142" s="203">
        <f t="shared" si="7"/>
        <v>0</v>
      </c>
      <c r="BI142" s="203">
        <f t="shared" si="8"/>
        <v>0</v>
      </c>
      <c r="BJ142" s="17" t="s">
        <v>82</v>
      </c>
      <c r="BK142" s="203">
        <f t="shared" si="9"/>
        <v>0</v>
      </c>
      <c r="BL142" s="17" t="s">
        <v>147</v>
      </c>
      <c r="BM142" s="202" t="s">
        <v>284</v>
      </c>
    </row>
    <row r="143" spans="1:65" s="2" customFormat="1" ht="16.5" customHeight="1">
      <c r="A143" s="34"/>
      <c r="B143" s="35"/>
      <c r="C143" s="191" t="s">
        <v>210</v>
      </c>
      <c r="D143" s="191" t="s">
        <v>142</v>
      </c>
      <c r="E143" s="192" t="s">
        <v>333</v>
      </c>
      <c r="F143" s="193" t="s">
        <v>334</v>
      </c>
      <c r="G143" s="194" t="s">
        <v>277</v>
      </c>
      <c r="H143" s="195">
        <v>36</v>
      </c>
      <c r="I143" s="196"/>
      <c r="J143" s="197">
        <f t="shared" si="0"/>
        <v>0</v>
      </c>
      <c r="K143" s="193" t="s">
        <v>1</v>
      </c>
      <c r="L143" s="39"/>
      <c r="M143" s="198" t="s">
        <v>1</v>
      </c>
      <c r="N143" s="199" t="s">
        <v>39</v>
      </c>
      <c r="O143" s="71"/>
      <c r="P143" s="200">
        <f t="shared" si="1"/>
        <v>0</v>
      </c>
      <c r="Q143" s="200">
        <v>0</v>
      </c>
      <c r="R143" s="200">
        <f t="shared" si="2"/>
        <v>0</v>
      </c>
      <c r="S143" s="200">
        <v>0</v>
      </c>
      <c r="T143" s="201">
        <f t="shared" si="3"/>
        <v>0</v>
      </c>
      <c r="U143" s="34"/>
      <c r="V143" s="34"/>
      <c r="W143" s="34"/>
      <c r="X143" s="34"/>
      <c r="Y143" s="34"/>
      <c r="Z143" s="34"/>
      <c r="AA143" s="34"/>
      <c r="AB143" s="34"/>
      <c r="AC143" s="34"/>
      <c r="AD143" s="34"/>
      <c r="AE143" s="34"/>
      <c r="AR143" s="202" t="s">
        <v>147</v>
      </c>
      <c r="AT143" s="202" t="s">
        <v>142</v>
      </c>
      <c r="AU143" s="202" t="s">
        <v>84</v>
      </c>
      <c r="AY143" s="17" t="s">
        <v>140</v>
      </c>
      <c r="BE143" s="203">
        <f t="shared" si="4"/>
        <v>0</v>
      </c>
      <c r="BF143" s="203">
        <f t="shared" si="5"/>
        <v>0</v>
      </c>
      <c r="BG143" s="203">
        <f t="shared" si="6"/>
        <v>0</v>
      </c>
      <c r="BH143" s="203">
        <f t="shared" si="7"/>
        <v>0</v>
      </c>
      <c r="BI143" s="203">
        <f t="shared" si="8"/>
        <v>0</v>
      </c>
      <c r="BJ143" s="17" t="s">
        <v>82</v>
      </c>
      <c r="BK143" s="203">
        <f t="shared" si="9"/>
        <v>0</v>
      </c>
      <c r="BL143" s="17" t="s">
        <v>147</v>
      </c>
      <c r="BM143" s="202" t="s">
        <v>287</v>
      </c>
    </row>
    <row r="144" spans="1:65" s="2" customFormat="1" ht="21.75" customHeight="1">
      <c r="A144" s="34"/>
      <c r="B144" s="35"/>
      <c r="C144" s="191" t="s">
        <v>219</v>
      </c>
      <c r="D144" s="191" t="s">
        <v>142</v>
      </c>
      <c r="E144" s="192" t="s">
        <v>335</v>
      </c>
      <c r="F144" s="193" t="s">
        <v>336</v>
      </c>
      <c r="G144" s="194" t="s">
        <v>277</v>
      </c>
      <c r="H144" s="195">
        <v>36</v>
      </c>
      <c r="I144" s="196"/>
      <c r="J144" s="197">
        <f t="shared" si="0"/>
        <v>0</v>
      </c>
      <c r="K144" s="193" t="s">
        <v>1</v>
      </c>
      <c r="L144" s="39"/>
      <c r="M144" s="198" t="s">
        <v>1</v>
      </c>
      <c r="N144" s="199" t="s">
        <v>39</v>
      </c>
      <c r="O144" s="71"/>
      <c r="P144" s="200">
        <f t="shared" si="1"/>
        <v>0</v>
      </c>
      <c r="Q144" s="200">
        <v>0</v>
      </c>
      <c r="R144" s="200">
        <f t="shared" si="2"/>
        <v>0</v>
      </c>
      <c r="S144" s="200">
        <v>0</v>
      </c>
      <c r="T144" s="201">
        <f t="shared" si="3"/>
        <v>0</v>
      </c>
      <c r="U144" s="34"/>
      <c r="V144" s="34"/>
      <c r="W144" s="34"/>
      <c r="X144" s="34"/>
      <c r="Y144" s="34"/>
      <c r="Z144" s="34"/>
      <c r="AA144" s="34"/>
      <c r="AB144" s="34"/>
      <c r="AC144" s="34"/>
      <c r="AD144" s="34"/>
      <c r="AE144" s="34"/>
      <c r="AR144" s="202" t="s">
        <v>147</v>
      </c>
      <c r="AT144" s="202" t="s">
        <v>142</v>
      </c>
      <c r="AU144" s="202" t="s">
        <v>84</v>
      </c>
      <c r="AY144" s="17" t="s">
        <v>140</v>
      </c>
      <c r="BE144" s="203">
        <f t="shared" si="4"/>
        <v>0</v>
      </c>
      <c r="BF144" s="203">
        <f t="shared" si="5"/>
        <v>0</v>
      </c>
      <c r="BG144" s="203">
        <f t="shared" si="6"/>
        <v>0</v>
      </c>
      <c r="BH144" s="203">
        <f t="shared" si="7"/>
        <v>0</v>
      </c>
      <c r="BI144" s="203">
        <f t="shared" si="8"/>
        <v>0</v>
      </c>
      <c r="BJ144" s="17" t="s">
        <v>82</v>
      </c>
      <c r="BK144" s="203">
        <f t="shared" si="9"/>
        <v>0</v>
      </c>
      <c r="BL144" s="17" t="s">
        <v>147</v>
      </c>
      <c r="BM144" s="202" t="s">
        <v>290</v>
      </c>
    </row>
    <row r="145" spans="1:65" s="2" customFormat="1" ht="16.5" customHeight="1">
      <c r="A145" s="34"/>
      <c r="B145" s="35"/>
      <c r="C145" s="191" t="s">
        <v>226</v>
      </c>
      <c r="D145" s="191" t="s">
        <v>142</v>
      </c>
      <c r="E145" s="192" t="s">
        <v>337</v>
      </c>
      <c r="F145" s="193" t="s">
        <v>338</v>
      </c>
      <c r="G145" s="194" t="s">
        <v>183</v>
      </c>
      <c r="H145" s="195">
        <v>5.76</v>
      </c>
      <c r="I145" s="196"/>
      <c r="J145" s="197">
        <f t="shared" si="0"/>
        <v>0</v>
      </c>
      <c r="K145" s="193" t="s">
        <v>1</v>
      </c>
      <c r="L145" s="39"/>
      <c r="M145" s="198" t="s">
        <v>1</v>
      </c>
      <c r="N145" s="199" t="s">
        <v>39</v>
      </c>
      <c r="O145" s="71"/>
      <c r="P145" s="200">
        <f t="shared" si="1"/>
        <v>0</v>
      </c>
      <c r="Q145" s="200">
        <v>0</v>
      </c>
      <c r="R145" s="200">
        <f t="shared" si="2"/>
        <v>0</v>
      </c>
      <c r="S145" s="200">
        <v>0</v>
      </c>
      <c r="T145" s="201">
        <f t="shared" si="3"/>
        <v>0</v>
      </c>
      <c r="U145" s="34"/>
      <c r="V145" s="34"/>
      <c r="W145" s="34"/>
      <c r="X145" s="34"/>
      <c r="Y145" s="34"/>
      <c r="Z145" s="34"/>
      <c r="AA145" s="34"/>
      <c r="AB145" s="34"/>
      <c r="AC145" s="34"/>
      <c r="AD145" s="34"/>
      <c r="AE145" s="34"/>
      <c r="AR145" s="202" t="s">
        <v>147</v>
      </c>
      <c r="AT145" s="202" t="s">
        <v>142</v>
      </c>
      <c r="AU145" s="202" t="s">
        <v>84</v>
      </c>
      <c r="AY145" s="17" t="s">
        <v>140</v>
      </c>
      <c r="BE145" s="203">
        <f t="shared" si="4"/>
        <v>0</v>
      </c>
      <c r="BF145" s="203">
        <f t="shared" si="5"/>
        <v>0</v>
      </c>
      <c r="BG145" s="203">
        <f t="shared" si="6"/>
        <v>0</v>
      </c>
      <c r="BH145" s="203">
        <f t="shared" si="7"/>
        <v>0</v>
      </c>
      <c r="BI145" s="203">
        <f t="shared" si="8"/>
        <v>0</v>
      </c>
      <c r="BJ145" s="17" t="s">
        <v>82</v>
      </c>
      <c r="BK145" s="203">
        <f t="shared" si="9"/>
        <v>0</v>
      </c>
      <c r="BL145" s="17" t="s">
        <v>147</v>
      </c>
      <c r="BM145" s="202" t="s">
        <v>293</v>
      </c>
    </row>
    <row r="146" spans="1:65" s="2" customFormat="1" ht="16.5" customHeight="1">
      <c r="A146" s="34"/>
      <c r="B146" s="35"/>
      <c r="C146" s="191" t="s">
        <v>8</v>
      </c>
      <c r="D146" s="191" t="s">
        <v>142</v>
      </c>
      <c r="E146" s="192" t="s">
        <v>339</v>
      </c>
      <c r="F146" s="193" t="s">
        <v>340</v>
      </c>
      <c r="G146" s="194" t="s">
        <v>183</v>
      </c>
      <c r="H146" s="195">
        <v>47.45</v>
      </c>
      <c r="I146" s="196"/>
      <c r="J146" s="197">
        <f t="shared" si="0"/>
        <v>0</v>
      </c>
      <c r="K146" s="193" t="s">
        <v>1</v>
      </c>
      <c r="L146" s="39"/>
      <c r="M146" s="198" t="s">
        <v>1</v>
      </c>
      <c r="N146" s="199" t="s">
        <v>39</v>
      </c>
      <c r="O146" s="71"/>
      <c r="P146" s="200">
        <f t="shared" si="1"/>
        <v>0</v>
      </c>
      <c r="Q146" s="200">
        <v>0</v>
      </c>
      <c r="R146" s="200">
        <f t="shared" si="2"/>
        <v>0</v>
      </c>
      <c r="S146" s="200">
        <v>0</v>
      </c>
      <c r="T146" s="201">
        <f t="shared" si="3"/>
        <v>0</v>
      </c>
      <c r="U146" s="34"/>
      <c r="V146" s="34"/>
      <c r="W146" s="34"/>
      <c r="X146" s="34"/>
      <c r="Y146" s="34"/>
      <c r="Z146" s="34"/>
      <c r="AA146" s="34"/>
      <c r="AB146" s="34"/>
      <c r="AC146" s="34"/>
      <c r="AD146" s="34"/>
      <c r="AE146" s="34"/>
      <c r="AR146" s="202" t="s">
        <v>147</v>
      </c>
      <c r="AT146" s="202" t="s">
        <v>142</v>
      </c>
      <c r="AU146" s="202" t="s">
        <v>84</v>
      </c>
      <c r="AY146" s="17" t="s">
        <v>140</v>
      </c>
      <c r="BE146" s="203">
        <f t="shared" si="4"/>
        <v>0</v>
      </c>
      <c r="BF146" s="203">
        <f t="shared" si="5"/>
        <v>0</v>
      </c>
      <c r="BG146" s="203">
        <f t="shared" si="6"/>
        <v>0</v>
      </c>
      <c r="BH146" s="203">
        <f t="shared" si="7"/>
        <v>0</v>
      </c>
      <c r="BI146" s="203">
        <f t="shared" si="8"/>
        <v>0</v>
      </c>
      <c r="BJ146" s="17" t="s">
        <v>82</v>
      </c>
      <c r="BK146" s="203">
        <f t="shared" si="9"/>
        <v>0</v>
      </c>
      <c r="BL146" s="17" t="s">
        <v>147</v>
      </c>
      <c r="BM146" s="202" t="s">
        <v>298</v>
      </c>
    </row>
    <row r="147" spans="2:63" s="12" customFormat="1" ht="22.9" customHeight="1">
      <c r="B147" s="175"/>
      <c r="C147" s="176"/>
      <c r="D147" s="177" t="s">
        <v>73</v>
      </c>
      <c r="E147" s="189" t="s">
        <v>280</v>
      </c>
      <c r="F147" s="189" t="s">
        <v>341</v>
      </c>
      <c r="G147" s="176"/>
      <c r="H147" s="176"/>
      <c r="I147" s="179"/>
      <c r="J147" s="190">
        <f>BK147</f>
        <v>0</v>
      </c>
      <c r="K147" s="176"/>
      <c r="L147" s="181"/>
      <c r="M147" s="182"/>
      <c r="N147" s="183"/>
      <c r="O147" s="183"/>
      <c r="P147" s="184">
        <f>P148</f>
        <v>0</v>
      </c>
      <c r="Q147" s="183"/>
      <c r="R147" s="184">
        <f>R148</f>
        <v>0</v>
      </c>
      <c r="S147" s="183"/>
      <c r="T147" s="185">
        <f>T148</f>
        <v>0</v>
      </c>
      <c r="AR147" s="186" t="s">
        <v>82</v>
      </c>
      <c r="AT147" s="187" t="s">
        <v>73</v>
      </c>
      <c r="AU147" s="187" t="s">
        <v>82</v>
      </c>
      <c r="AY147" s="186" t="s">
        <v>140</v>
      </c>
      <c r="BK147" s="188">
        <f>BK148</f>
        <v>0</v>
      </c>
    </row>
    <row r="148" spans="1:65" s="2" customFormat="1" ht="16.5" customHeight="1">
      <c r="A148" s="34"/>
      <c r="B148" s="35"/>
      <c r="C148" s="191" t="s">
        <v>242</v>
      </c>
      <c r="D148" s="191" t="s">
        <v>142</v>
      </c>
      <c r="E148" s="192" t="s">
        <v>82</v>
      </c>
      <c r="F148" s="193" t="s">
        <v>875</v>
      </c>
      <c r="G148" s="194" t="s">
        <v>277</v>
      </c>
      <c r="H148" s="195">
        <v>36</v>
      </c>
      <c r="I148" s="196"/>
      <c r="J148" s="197">
        <f>ROUND(I148*H148,2)</f>
        <v>0</v>
      </c>
      <c r="K148" s="193" t="s">
        <v>1</v>
      </c>
      <c r="L148" s="39"/>
      <c r="M148" s="198" t="s">
        <v>1</v>
      </c>
      <c r="N148" s="199" t="s">
        <v>39</v>
      </c>
      <c r="O148" s="71"/>
      <c r="P148" s="200">
        <f>O148*H148</f>
        <v>0</v>
      </c>
      <c r="Q148" s="200">
        <v>0</v>
      </c>
      <c r="R148" s="200">
        <f>Q148*H148</f>
        <v>0</v>
      </c>
      <c r="S148" s="200">
        <v>0</v>
      </c>
      <c r="T148" s="201">
        <f>S148*H148</f>
        <v>0</v>
      </c>
      <c r="U148" s="34"/>
      <c r="V148" s="34"/>
      <c r="W148" s="34"/>
      <c r="X148" s="34"/>
      <c r="Y148" s="34"/>
      <c r="Z148" s="34"/>
      <c r="AA148" s="34"/>
      <c r="AB148" s="34"/>
      <c r="AC148" s="34"/>
      <c r="AD148" s="34"/>
      <c r="AE148" s="34"/>
      <c r="AR148" s="202" t="s">
        <v>147</v>
      </c>
      <c r="AT148" s="202" t="s">
        <v>142</v>
      </c>
      <c r="AU148" s="202" t="s">
        <v>84</v>
      </c>
      <c r="AY148" s="17" t="s">
        <v>140</v>
      </c>
      <c r="BE148" s="203">
        <f>IF(N148="základní",J148,0)</f>
        <v>0</v>
      </c>
      <c r="BF148" s="203">
        <f>IF(N148="snížená",J148,0)</f>
        <v>0</v>
      </c>
      <c r="BG148" s="203">
        <f>IF(N148="zákl. přenesená",J148,0)</f>
        <v>0</v>
      </c>
      <c r="BH148" s="203">
        <f>IF(N148="sníž. přenesená",J148,0)</f>
        <v>0</v>
      </c>
      <c r="BI148" s="203">
        <f>IF(N148="nulová",J148,0)</f>
        <v>0</v>
      </c>
      <c r="BJ148" s="17" t="s">
        <v>82</v>
      </c>
      <c r="BK148" s="203">
        <f>ROUND(I148*H148,2)</f>
        <v>0</v>
      </c>
      <c r="BL148" s="17" t="s">
        <v>147</v>
      </c>
      <c r="BM148" s="202" t="s">
        <v>342</v>
      </c>
    </row>
    <row r="149" spans="2:63" s="12" customFormat="1" ht="22.9" customHeight="1">
      <c r="B149" s="175"/>
      <c r="C149" s="176"/>
      <c r="D149" s="177" t="s">
        <v>73</v>
      </c>
      <c r="E149" s="189" t="s">
        <v>294</v>
      </c>
      <c r="F149" s="189" t="s">
        <v>343</v>
      </c>
      <c r="G149" s="176"/>
      <c r="H149" s="176"/>
      <c r="I149" s="179"/>
      <c r="J149" s="190">
        <f>BK149</f>
        <v>0</v>
      </c>
      <c r="K149" s="176"/>
      <c r="L149" s="181"/>
      <c r="M149" s="182"/>
      <c r="N149" s="183"/>
      <c r="O149" s="183"/>
      <c r="P149" s="184">
        <f>SUM(P150:P158)</f>
        <v>0</v>
      </c>
      <c r="Q149" s="183"/>
      <c r="R149" s="184">
        <f>SUM(R150:R158)</f>
        <v>0</v>
      </c>
      <c r="S149" s="183"/>
      <c r="T149" s="185">
        <f>SUM(T150:T158)</f>
        <v>0</v>
      </c>
      <c r="AR149" s="186" t="s">
        <v>82</v>
      </c>
      <c r="AT149" s="187" t="s">
        <v>73</v>
      </c>
      <c r="AU149" s="187" t="s">
        <v>82</v>
      </c>
      <c r="AY149" s="186" t="s">
        <v>140</v>
      </c>
      <c r="BK149" s="188">
        <f>SUM(BK150:BK158)</f>
        <v>0</v>
      </c>
    </row>
    <row r="150" spans="1:65" s="2" customFormat="1" ht="16.5" customHeight="1">
      <c r="A150" s="34"/>
      <c r="B150" s="35"/>
      <c r="C150" s="191" t="s">
        <v>246</v>
      </c>
      <c r="D150" s="191" t="s">
        <v>142</v>
      </c>
      <c r="E150" s="192" t="s">
        <v>84</v>
      </c>
      <c r="F150" s="193" t="s">
        <v>344</v>
      </c>
      <c r="G150" s="194" t="s">
        <v>183</v>
      </c>
      <c r="H150" s="195">
        <v>46.08</v>
      </c>
      <c r="I150" s="196"/>
      <c r="J150" s="197">
        <f aca="true" t="shared" si="10" ref="J150:J158">ROUND(I150*H150,2)</f>
        <v>0</v>
      </c>
      <c r="K150" s="193" t="s">
        <v>1</v>
      </c>
      <c r="L150" s="39"/>
      <c r="M150" s="198" t="s">
        <v>1</v>
      </c>
      <c r="N150" s="199" t="s">
        <v>39</v>
      </c>
      <c r="O150" s="71"/>
      <c r="P150" s="200">
        <f aca="true" t="shared" si="11" ref="P150:P158">O150*H150</f>
        <v>0</v>
      </c>
      <c r="Q150" s="200">
        <v>0</v>
      </c>
      <c r="R150" s="200">
        <f aca="true" t="shared" si="12" ref="R150:R158">Q150*H150</f>
        <v>0</v>
      </c>
      <c r="S150" s="200">
        <v>0</v>
      </c>
      <c r="T150" s="201">
        <f aca="true" t="shared" si="13" ref="T150:T158">S150*H150</f>
        <v>0</v>
      </c>
      <c r="U150" s="34"/>
      <c r="V150" s="34"/>
      <c r="W150" s="34"/>
      <c r="X150" s="34"/>
      <c r="Y150" s="34"/>
      <c r="Z150" s="34"/>
      <c r="AA150" s="34"/>
      <c r="AB150" s="34"/>
      <c r="AC150" s="34"/>
      <c r="AD150" s="34"/>
      <c r="AE150" s="34"/>
      <c r="AR150" s="202" t="s">
        <v>147</v>
      </c>
      <c r="AT150" s="202" t="s">
        <v>142</v>
      </c>
      <c r="AU150" s="202" t="s">
        <v>84</v>
      </c>
      <c r="AY150" s="17" t="s">
        <v>140</v>
      </c>
      <c r="BE150" s="203">
        <f aca="true" t="shared" si="14" ref="BE150:BE158">IF(N150="základní",J150,0)</f>
        <v>0</v>
      </c>
      <c r="BF150" s="203">
        <f aca="true" t="shared" si="15" ref="BF150:BF158">IF(N150="snížená",J150,0)</f>
        <v>0</v>
      </c>
      <c r="BG150" s="203">
        <f aca="true" t="shared" si="16" ref="BG150:BG158">IF(N150="zákl. přenesená",J150,0)</f>
        <v>0</v>
      </c>
      <c r="BH150" s="203">
        <f aca="true" t="shared" si="17" ref="BH150:BH158">IF(N150="sníž. přenesená",J150,0)</f>
        <v>0</v>
      </c>
      <c r="BI150" s="203">
        <f aca="true" t="shared" si="18" ref="BI150:BI158">IF(N150="nulová",J150,0)</f>
        <v>0</v>
      </c>
      <c r="BJ150" s="17" t="s">
        <v>82</v>
      </c>
      <c r="BK150" s="203">
        <f aca="true" t="shared" si="19" ref="BK150:BK158">ROUND(I150*H150,2)</f>
        <v>0</v>
      </c>
      <c r="BL150" s="17" t="s">
        <v>147</v>
      </c>
      <c r="BM150" s="202" t="s">
        <v>345</v>
      </c>
    </row>
    <row r="151" spans="1:65" s="2" customFormat="1" ht="16.5" customHeight="1">
      <c r="A151" s="34"/>
      <c r="B151" s="35"/>
      <c r="C151" s="191" t="s">
        <v>250</v>
      </c>
      <c r="D151" s="191" t="s">
        <v>142</v>
      </c>
      <c r="E151" s="192" t="s">
        <v>160</v>
      </c>
      <c r="F151" s="193" t="s">
        <v>346</v>
      </c>
      <c r="G151" s="194" t="s">
        <v>347</v>
      </c>
      <c r="H151" s="195">
        <v>54</v>
      </c>
      <c r="I151" s="196"/>
      <c r="J151" s="197">
        <f t="shared" si="10"/>
        <v>0</v>
      </c>
      <c r="K151" s="193" t="s">
        <v>1</v>
      </c>
      <c r="L151" s="39"/>
      <c r="M151" s="198" t="s">
        <v>1</v>
      </c>
      <c r="N151" s="199" t="s">
        <v>39</v>
      </c>
      <c r="O151" s="71"/>
      <c r="P151" s="200">
        <f t="shared" si="11"/>
        <v>0</v>
      </c>
      <c r="Q151" s="200">
        <v>0</v>
      </c>
      <c r="R151" s="200">
        <f t="shared" si="12"/>
        <v>0</v>
      </c>
      <c r="S151" s="200">
        <v>0</v>
      </c>
      <c r="T151" s="201">
        <f t="shared" si="13"/>
        <v>0</v>
      </c>
      <c r="U151" s="34"/>
      <c r="V151" s="34"/>
      <c r="W151" s="34"/>
      <c r="X151" s="34"/>
      <c r="Y151" s="34"/>
      <c r="Z151" s="34"/>
      <c r="AA151" s="34"/>
      <c r="AB151" s="34"/>
      <c r="AC151" s="34"/>
      <c r="AD151" s="34"/>
      <c r="AE151" s="34"/>
      <c r="AR151" s="202" t="s">
        <v>147</v>
      </c>
      <c r="AT151" s="202" t="s">
        <v>142</v>
      </c>
      <c r="AU151" s="202" t="s">
        <v>84</v>
      </c>
      <c r="AY151" s="17" t="s">
        <v>140</v>
      </c>
      <c r="BE151" s="203">
        <f t="shared" si="14"/>
        <v>0</v>
      </c>
      <c r="BF151" s="203">
        <f t="shared" si="15"/>
        <v>0</v>
      </c>
      <c r="BG151" s="203">
        <f t="shared" si="16"/>
        <v>0</v>
      </c>
      <c r="BH151" s="203">
        <f t="shared" si="17"/>
        <v>0</v>
      </c>
      <c r="BI151" s="203">
        <f t="shared" si="18"/>
        <v>0</v>
      </c>
      <c r="BJ151" s="17" t="s">
        <v>82</v>
      </c>
      <c r="BK151" s="203">
        <f t="shared" si="19"/>
        <v>0</v>
      </c>
      <c r="BL151" s="17" t="s">
        <v>147</v>
      </c>
      <c r="BM151" s="202" t="s">
        <v>348</v>
      </c>
    </row>
    <row r="152" spans="1:65" s="2" customFormat="1" ht="16.5" customHeight="1">
      <c r="A152" s="34"/>
      <c r="B152" s="35"/>
      <c r="C152" s="191" t="s">
        <v>255</v>
      </c>
      <c r="D152" s="191" t="s">
        <v>142</v>
      </c>
      <c r="E152" s="192" t="s">
        <v>147</v>
      </c>
      <c r="F152" s="193" t="s">
        <v>349</v>
      </c>
      <c r="G152" s="194" t="s">
        <v>277</v>
      </c>
      <c r="H152" s="195">
        <v>180</v>
      </c>
      <c r="I152" s="196"/>
      <c r="J152" s="197">
        <f t="shared" si="10"/>
        <v>0</v>
      </c>
      <c r="K152" s="193" t="s">
        <v>1</v>
      </c>
      <c r="L152" s="39"/>
      <c r="M152" s="198" t="s">
        <v>1</v>
      </c>
      <c r="N152" s="199" t="s">
        <v>39</v>
      </c>
      <c r="O152" s="71"/>
      <c r="P152" s="200">
        <f t="shared" si="11"/>
        <v>0</v>
      </c>
      <c r="Q152" s="200">
        <v>0</v>
      </c>
      <c r="R152" s="200">
        <f t="shared" si="12"/>
        <v>0</v>
      </c>
      <c r="S152" s="200">
        <v>0</v>
      </c>
      <c r="T152" s="201">
        <f t="shared" si="13"/>
        <v>0</v>
      </c>
      <c r="U152" s="34"/>
      <c r="V152" s="34"/>
      <c r="W152" s="34"/>
      <c r="X152" s="34"/>
      <c r="Y152" s="34"/>
      <c r="Z152" s="34"/>
      <c r="AA152" s="34"/>
      <c r="AB152" s="34"/>
      <c r="AC152" s="34"/>
      <c r="AD152" s="34"/>
      <c r="AE152" s="34"/>
      <c r="AR152" s="202" t="s">
        <v>147</v>
      </c>
      <c r="AT152" s="202" t="s">
        <v>142</v>
      </c>
      <c r="AU152" s="202" t="s">
        <v>84</v>
      </c>
      <c r="AY152" s="17" t="s">
        <v>140</v>
      </c>
      <c r="BE152" s="203">
        <f t="shared" si="14"/>
        <v>0</v>
      </c>
      <c r="BF152" s="203">
        <f t="shared" si="15"/>
        <v>0</v>
      </c>
      <c r="BG152" s="203">
        <f t="shared" si="16"/>
        <v>0</v>
      </c>
      <c r="BH152" s="203">
        <f t="shared" si="17"/>
        <v>0</v>
      </c>
      <c r="BI152" s="203">
        <f t="shared" si="18"/>
        <v>0</v>
      </c>
      <c r="BJ152" s="17" t="s">
        <v>82</v>
      </c>
      <c r="BK152" s="203">
        <f t="shared" si="19"/>
        <v>0</v>
      </c>
      <c r="BL152" s="17" t="s">
        <v>147</v>
      </c>
      <c r="BM152" s="202" t="s">
        <v>350</v>
      </c>
    </row>
    <row r="153" spans="1:65" s="2" customFormat="1" ht="16.5" customHeight="1">
      <c r="A153" s="34"/>
      <c r="B153" s="35"/>
      <c r="C153" s="191" t="s">
        <v>262</v>
      </c>
      <c r="D153" s="191" t="s">
        <v>142</v>
      </c>
      <c r="E153" s="192" t="s">
        <v>169</v>
      </c>
      <c r="F153" s="193" t="s">
        <v>351</v>
      </c>
      <c r="G153" s="194" t="s">
        <v>277</v>
      </c>
      <c r="H153" s="195">
        <v>36</v>
      </c>
      <c r="I153" s="196"/>
      <c r="J153" s="197">
        <f t="shared" si="10"/>
        <v>0</v>
      </c>
      <c r="K153" s="193" t="s">
        <v>1</v>
      </c>
      <c r="L153" s="39"/>
      <c r="M153" s="198" t="s">
        <v>1</v>
      </c>
      <c r="N153" s="199" t="s">
        <v>39</v>
      </c>
      <c r="O153" s="71"/>
      <c r="P153" s="200">
        <f t="shared" si="11"/>
        <v>0</v>
      </c>
      <c r="Q153" s="200">
        <v>0</v>
      </c>
      <c r="R153" s="200">
        <f t="shared" si="12"/>
        <v>0</v>
      </c>
      <c r="S153" s="200">
        <v>0</v>
      </c>
      <c r="T153" s="201">
        <f t="shared" si="13"/>
        <v>0</v>
      </c>
      <c r="U153" s="34"/>
      <c r="V153" s="34"/>
      <c r="W153" s="34"/>
      <c r="X153" s="34"/>
      <c r="Y153" s="34"/>
      <c r="Z153" s="34"/>
      <c r="AA153" s="34"/>
      <c r="AB153" s="34"/>
      <c r="AC153" s="34"/>
      <c r="AD153" s="34"/>
      <c r="AE153" s="34"/>
      <c r="AR153" s="202" t="s">
        <v>147</v>
      </c>
      <c r="AT153" s="202" t="s">
        <v>142</v>
      </c>
      <c r="AU153" s="202" t="s">
        <v>84</v>
      </c>
      <c r="AY153" s="17" t="s">
        <v>140</v>
      </c>
      <c r="BE153" s="203">
        <f t="shared" si="14"/>
        <v>0</v>
      </c>
      <c r="BF153" s="203">
        <f t="shared" si="15"/>
        <v>0</v>
      </c>
      <c r="BG153" s="203">
        <f t="shared" si="16"/>
        <v>0</v>
      </c>
      <c r="BH153" s="203">
        <f t="shared" si="17"/>
        <v>0</v>
      </c>
      <c r="BI153" s="203">
        <f t="shared" si="18"/>
        <v>0</v>
      </c>
      <c r="BJ153" s="17" t="s">
        <v>82</v>
      </c>
      <c r="BK153" s="203">
        <f t="shared" si="19"/>
        <v>0</v>
      </c>
      <c r="BL153" s="17" t="s">
        <v>147</v>
      </c>
      <c r="BM153" s="202" t="s">
        <v>352</v>
      </c>
    </row>
    <row r="154" spans="1:65" s="2" customFormat="1" ht="16.5" customHeight="1">
      <c r="A154" s="34"/>
      <c r="B154" s="35"/>
      <c r="C154" s="191" t="s">
        <v>7</v>
      </c>
      <c r="D154" s="191" t="s">
        <v>142</v>
      </c>
      <c r="E154" s="192" t="s">
        <v>175</v>
      </c>
      <c r="F154" s="193" t="s">
        <v>353</v>
      </c>
      <c r="G154" s="194" t="s">
        <v>277</v>
      </c>
      <c r="H154" s="195">
        <v>1</v>
      </c>
      <c r="I154" s="196"/>
      <c r="J154" s="197">
        <f t="shared" si="10"/>
        <v>0</v>
      </c>
      <c r="K154" s="193" t="s">
        <v>1</v>
      </c>
      <c r="L154" s="39"/>
      <c r="M154" s="198" t="s">
        <v>1</v>
      </c>
      <c r="N154" s="199" t="s">
        <v>39</v>
      </c>
      <c r="O154" s="71"/>
      <c r="P154" s="200">
        <f t="shared" si="11"/>
        <v>0</v>
      </c>
      <c r="Q154" s="200">
        <v>0</v>
      </c>
      <c r="R154" s="200">
        <f t="shared" si="12"/>
        <v>0</v>
      </c>
      <c r="S154" s="200">
        <v>0</v>
      </c>
      <c r="T154" s="201">
        <f t="shared" si="13"/>
        <v>0</v>
      </c>
      <c r="U154" s="34"/>
      <c r="V154" s="34"/>
      <c r="W154" s="34"/>
      <c r="X154" s="34"/>
      <c r="Y154" s="34"/>
      <c r="Z154" s="34"/>
      <c r="AA154" s="34"/>
      <c r="AB154" s="34"/>
      <c r="AC154" s="34"/>
      <c r="AD154" s="34"/>
      <c r="AE154" s="34"/>
      <c r="AR154" s="202" t="s">
        <v>147</v>
      </c>
      <c r="AT154" s="202" t="s">
        <v>142</v>
      </c>
      <c r="AU154" s="202" t="s">
        <v>84</v>
      </c>
      <c r="AY154" s="17" t="s">
        <v>140</v>
      </c>
      <c r="BE154" s="203">
        <f t="shared" si="14"/>
        <v>0</v>
      </c>
      <c r="BF154" s="203">
        <f t="shared" si="15"/>
        <v>0</v>
      </c>
      <c r="BG154" s="203">
        <f t="shared" si="16"/>
        <v>0</v>
      </c>
      <c r="BH154" s="203">
        <f t="shared" si="17"/>
        <v>0</v>
      </c>
      <c r="BI154" s="203">
        <f t="shared" si="18"/>
        <v>0</v>
      </c>
      <c r="BJ154" s="17" t="s">
        <v>82</v>
      </c>
      <c r="BK154" s="203">
        <f t="shared" si="19"/>
        <v>0</v>
      </c>
      <c r="BL154" s="17" t="s">
        <v>147</v>
      </c>
      <c r="BM154" s="202" t="s">
        <v>354</v>
      </c>
    </row>
    <row r="155" spans="1:65" s="2" customFormat="1" ht="16.5" customHeight="1">
      <c r="A155" s="34"/>
      <c r="B155" s="35"/>
      <c r="C155" s="191" t="s">
        <v>284</v>
      </c>
      <c r="D155" s="191" t="s">
        <v>142</v>
      </c>
      <c r="E155" s="192" t="s">
        <v>180</v>
      </c>
      <c r="F155" s="193" t="s">
        <v>355</v>
      </c>
      <c r="G155" s="194" t="s">
        <v>145</v>
      </c>
      <c r="H155" s="195">
        <v>1.854</v>
      </c>
      <c r="I155" s="196"/>
      <c r="J155" s="197">
        <f t="shared" si="10"/>
        <v>0</v>
      </c>
      <c r="K155" s="193" t="s">
        <v>1</v>
      </c>
      <c r="L155" s="39"/>
      <c r="M155" s="198" t="s">
        <v>1</v>
      </c>
      <c r="N155" s="199" t="s">
        <v>39</v>
      </c>
      <c r="O155" s="71"/>
      <c r="P155" s="200">
        <f t="shared" si="11"/>
        <v>0</v>
      </c>
      <c r="Q155" s="200">
        <v>0</v>
      </c>
      <c r="R155" s="200">
        <f t="shared" si="12"/>
        <v>0</v>
      </c>
      <c r="S155" s="200">
        <v>0</v>
      </c>
      <c r="T155" s="201">
        <f t="shared" si="13"/>
        <v>0</v>
      </c>
      <c r="U155" s="34"/>
      <c r="V155" s="34"/>
      <c r="W155" s="34"/>
      <c r="X155" s="34"/>
      <c r="Y155" s="34"/>
      <c r="Z155" s="34"/>
      <c r="AA155" s="34"/>
      <c r="AB155" s="34"/>
      <c r="AC155" s="34"/>
      <c r="AD155" s="34"/>
      <c r="AE155" s="34"/>
      <c r="AR155" s="202" t="s">
        <v>147</v>
      </c>
      <c r="AT155" s="202" t="s">
        <v>142</v>
      </c>
      <c r="AU155" s="202" t="s">
        <v>84</v>
      </c>
      <c r="AY155" s="17" t="s">
        <v>140</v>
      </c>
      <c r="BE155" s="203">
        <f t="shared" si="14"/>
        <v>0</v>
      </c>
      <c r="BF155" s="203">
        <f t="shared" si="15"/>
        <v>0</v>
      </c>
      <c r="BG155" s="203">
        <f t="shared" si="16"/>
        <v>0</v>
      </c>
      <c r="BH155" s="203">
        <f t="shared" si="17"/>
        <v>0</v>
      </c>
      <c r="BI155" s="203">
        <f t="shared" si="18"/>
        <v>0</v>
      </c>
      <c r="BJ155" s="17" t="s">
        <v>82</v>
      </c>
      <c r="BK155" s="203">
        <f t="shared" si="19"/>
        <v>0</v>
      </c>
      <c r="BL155" s="17" t="s">
        <v>147</v>
      </c>
      <c r="BM155" s="202" t="s">
        <v>356</v>
      </c>
    </row>
    <row r="156" spans="1:65" s="2" customFormat="1" ht="16.5" customHeight="1">
      <c r="A156" s="34"/>
      <c r="B156" s="35"/>
      <c r="C156" s="191" t="s">
        <v>357</v>
      </c>
      <c r="D156" s="191" t="s">
        <v>142</v>
      </c>
      <c r="E156" s="192" t="s">
        <v>186</v>
      </c>
      <c r="F156" s="193" t="s">
        <v>358</v>
      </c>
      <c r="G156" s="194" t="s">
        <v>359</v>
      </c>
      <c r="H156" s="195">
        <v>7200</v>
      </c>
      <c r="I156" s="196"/>
      <c r="J156" s="197">
        <f t="shared" si="10"/>
        <v>0</v>
      </c>
      <c r="K156" s="193" t="s">
        <v>1</v>
      </c>
      <c r="L156" s="39"/>
      <c r="M156" s="198" t="s">
        <v>1</v>
      </c>
      <c r="N156" s="199" t="s">
        <v>39</v>
      </c>
      <c r="O156" s="71"/>
      <c r="P156" s="200">
        <f t="shared" si="11"/>
        <v>0</v>
      </c>
      <c r="Q156" s="200">
        <v>0</v>
      </c>
      <c r="R156" s="200">
        <f t="shared" si="12"/>
        <v>0</v>
      </c>
      <c r="S156" s="200">
        <v>0</v>
      </c>
      <c r="T156" s="201">
        <f t="shared" si="13"/>
        <v>0</v>
      </c>
      <c r="U156" s="34"/>
      <c r="V156" s="34"/>
      <c r="W156" s="34"/>
      <c r="X156" s="34"/>
      <c r="Y156" s="34"/>
      <c r="Z156" s="34"/>
      <c r="AA156" s="34"/>
      <c r="AB156" s="34"/>
      <c r="AC156" s="34"/>
      <c r="AD156" s="34"/>
      <c r="AE156" s="34"/>
      <c r="AR156" s="202" t="s">
        <v>147</v>
      </c>
      <c r="AT156" s="202" t="s">
        <v>142</v>
      </c>
      <c r="AU156" s="202" t="s">
        <v>84</v>
      </c>
      <c r="AY156" s="17" t="s">
        <v>140</v>
      </c>
      <c r="BE156" s="203">
        <f t="shared" si="14"/>
        <v>0</v>
      </c>
      <c r="BF156" s="203">
        <f t="shared" si="15"/>
        <v>0</v>
      </c>
      <c r="BG156" s="203">
        <f t="shared" si="16"/>
        <v>0</v>
      </c>
      <c r="BH156" s="203">
        <f t="shared" si="17"/>
        <v>0</v>
      </c>
      <c r="BI156" s="203">
        <f t="shared" si="18"/>
        <v>0</v>
      </c>
      <c r="BJ156" s="17" t="s">
        <v>82</v>
      </c>
      <c r="BK156" s="203">
        <f t="shared" si="19"/>
        <v>0</v>
      </c>
      <c r="BL156" s="17" t="s">
        <v>147</v>
      </c>
      <c r="BM156" s="202" t="s">
        <v>360</v>
      </c>
    </row>
    <row r="157" spans="1:65" s="2" customFormat="1" ht="16.5" customHeight="1">
      <c r="A157" s="34"/>
      <c r="B157" s="35"/>
      <c r="C157" s="191" t="s">
        <v>287</v>
      </c>
      <c r="D157" s="191" t="s">
        <v>142</v>
      </c>
      <c r="E157" s="192" t="s">
        <v>191</v>
      </c>
      <c r="F157" s="193" t="s">
        <v>361</v>
      </c>
      <c r="G157" s="194" t="s">
        <v>362</v>
      </c>
      <c r="H157" s="195">
        <v>12240</v>
      </c>
      <c r="I157" s="196"/>
      <c r="J157" s="197">
        <f t="shared" si="10"/>
        <v>0</v>
      </c>
      <c r="K157" s="193" t="s">
        <v>1</v>
      </c>
      <c r="L157" s="39"/>
      <c r="M157" s="198" t="s">
        <v>1</v>
      </c>
      <c r="N157" s="199" t="s">
        <v>39</v>
      </c>
      <c r="O157" s="71"/>
      <c r="P157" s="200">
        <f t="shared" si="11"/>
        <v>0</v>
      </c>
      <c r="Q157" s="200">
        <v>0</v>
      </c>
      <c r="R157" s="200">
        <f t="shared" si="12"/>
        <v>0</v>
      </c>
      <c r="S157" s="200">
        <v>0</v>
      </c>
      <c r="T157" s="201">
        <f t="shared" si="13"/>
        <v>0</v>
      </c>
      <c r="U157" s="34"/>
      <c r="V157" s="34"/>
      <c r="W157" s="34"/>
      <c r="X157" s="34"/>
      <c r="Y157" s="34"/>
      <c r="Z157" s="34"/>
      <c r="AA157" s="34"/>
      <c r="AB157" s="34"/>
      <c r="AC157" s="34"/>
      <c r="AD157" s="34"/>
      <c r="AE157" s="34"/>
      <c r="AR157" s="202" t="s">
        <v>147</v>
      </c>
      <c r="AT157" s="202" t="s">
        <v>142</v>
      </c>
      <c r="AU157" s="202" t="s">
        <v>84</v>
      </c>
      <c r="AY157" s="17" t="s">
        <v>140</v>
      </c>
      <c r="BE157" s="203">
        <f t="shared" si="14"/>
        <v>0</v>
      </c>
      <c r="BF157" s="203">
        <f t="shared" si="15"/>
        <v>0</v>
      </c>
      <c r="BG157" s="203">
        <f t="shared" si="16"/>
        <v>0</v>
      </c>
      <c r="BH157" s="203">
        <f t="shared" si="17"/>
        <v>0</v>
      </c>
      <c r="BI157" s="203">
        <f t="shared" si="18"/>
        <v>0</v>
      </c>
      <c r="BJ157" s="17" t="s">
        <v>82</v>
      </c>
      <c r="BK157" s="203">
        <f t="shared" si="19"/>
        <v>0</v>
      </c>
      <c r="BL157" s="17" t="s">
        <v>147</v>
      </c>
      <c r="BM157" s="202" t="s">
        <v>363</v>
      </c>
    </row>
    <row r="158" spans="1:65" s="2" customFormat="1" ht="16.5" customHeight="1">
      <c r="A158" s="34"/>
      <c r="B158" s="35"/>
      <c r="C158" s="191" t="s">
        <v>364</v>
      </c>
      <c r="D158" s="191" t="s">
        <v>142</v>
      </c>
      <c r="E158" s="192" t="s">
        <v>197</v>
      </c>
      <c r="F158" s="193" t="s">
        <v>365</v>
      </c>
      <c r="G158" s="194" t="s">
        <v>145</v>
      </c>
      <c r="H158" s="195">
        <v>3.7</v>
      </c>
      <c r="I158" s="196"/>
      <c r="J158" s="197">
        <f t="shared" si="10"/>
        <v>0</v>
      </c>
      <c r="K158" s="193" t="s">
        <v>1</v>
      </c>
      <c r="L158" s="39"/>
      <c r="M158" s="198" t="s">
        <v>1</v>
      </c>
      <c r="N158" s="199" t="s">
        <v>39</v>
      </c>
      <c r="O158" s="71"/>
      <c r="P158" s="200">
        <f t="shared" si="11"/>
        <v>0</v>
      </c>
      <c r="Q158" s="200">
        <v>0</v>
      </c>
      <c r="R158" s="200">
        <f t="shared" si="12"/>
        <v>0</v>
      </c>
      <c r="S158" s="200">
        <v>0</v>
      </c>
      <c r="T158" s="201">
        <f t="shared" si="13"/>
        <v>0</v>
      </c>
      <c r="U158" s="34"/>
      <c r="V158" s="34"/>
      <c r="W158" s="34"/>
      <c r="X158" s="34"/>
      <c r="Y158" s="34"/>
      <c r="Z158" s="34"/>
      <c r="AA158" s="34"/>
      <c r="AB158" s="34"/>
      <c r="AC158" s="34"/>
      <c r="AD158" s="34"/>
      <c r="AE158" s="34"/>
      <c r="AR158" s="202" t="s">
        <v>147</v>
      </c>
      <c r="AT158" s="202" t="s">
        <v>142</v>
      </c>
      <c r="AU158" s="202" t="s">
        <v>84</v>
      </c>
      <c r="AY158" s="17" t="s">
        <v>140</v>
      </c>
      <c r="BE158" s="203">
        <f t="shared" si="14"/>
        <v>0</v>
      </c>
      <c r="BF158" s="203">
        <f t="shared" si="15"/>
        <v>0</v>
      </c>
      <c r="BG158" s="203">
        <f t="shared" si="16"/>
        <v>0</v>
      </c>
      <c r="BH158" s="203">
        <f t="shared" si="17"/>
        <v>0</v>
      </c>
      <c r="BI158" s="203">
        <f t="shared" si="18"/>
        <v>0</v>
      </c>
      <c r="BJ158" s="17" t="s">
        <v>82</v>
      </c>
      <c r="BK158" s="203">
        <f t="shared" si="19"/>
        <v>0</v>
      </c>
      <c r="BL158" s="17" t="s">
        <v>147</v>
      </c>
      <c r="BM158" s="202" t="s">
        <v>366</v>
      </c>
    </row>
    <row r="159" spans="2:63" s="12" customFormat="1" ht="22.9" customHeight="1">
      <c r="B159" s="175"/>
      <c r="C159" s="176"/>
      <c r="D159" s="177" t="s">
        <v>73</v>
      </c>
      <c r="E159" s="189" t="s">
        <v>367</v>
      </c>
      <c r="F159" s="189" t="s">
        <v>368</v>
      </c>
      <c r="G159" s="176"/>
      <c r="H159" s="176"/>
      <c r="I159" s="179"/>
      <c r="J159" s="190">
        <f>BK159</f>
        <v>0</v>
      </c>
      <c r="K159" s="176"/>
      <c r="L159" s="181"/>
      <c r="M159" s="182"/>
      <c r="N159" s="183"/>
      <c r="O159" s="183"/>
      <c r="P159" s="184">
        <f>SUM(P160:P165)</f>
        <v>0</v>
      </c>
      <c r="Q159" s="183"/>
      <c r="R159" s="184">
        <f>SUM(R160:R165)</f>
        <v>0</v>
      </c>
      <c r="S159" s="183"/>
      <c r="T159" s="185">
        <f>SUM(T160:T165)</f>
        <v>0</v>
      </c>
      <c r="AR159" s="186" t="s">
        <v>82</v>
      </c>
      <c r="AT159" s="187" t="s">
        <v>73</v>
      </c>
      <c r="AU159" s="187" t="s">
        <v>82</v>
      </c>
      <c r="AY159" s="186" t="s">
        <v>140</v>
      </c>
      <c r="BK159" s="188">
        <f>SUM(BK160:BK165)</f>
        <v>0</v>
      </c>
    </row>
    <row r="160" spans="1:65" s="2" customFormat="1" ht="24.2" customHeight="1">
      <c r="A160" s="34"/>
      <c r="B160" s="35"/>
      <c r="C160" s="191" t="s">
        <v>290</v>
      </c>
      <c r="D160" s="191" t="s">
        <v>142</v>
      </c>
      <c r="E160" s="192" t="s">
        <v>369</v>
      </c>
      <c r="F160" s="193" t="s">
        <v>370</v>
      </c>
      <c r="G160" s="194" t="s">
        <v>277</v>
      </c>
      <c r="H160" s="195">
        <v>36</v>
      </c>
      <c r="I160" s="196"/>
      <c r="J160" s="197">
        <f aca="true" t="shared" si="20" ref="J160:J165">ROUND(I160*H160,2)</f>
        <v>0</v>
      </c>
      <c r="K160" s="193" t="s">
        <v>1</v>
      </c>
      <c r="L160" s="39"/>
      <c r="M160" s="198" t="s">
        <v>1</v>
      </c>
      <c r="N160" s="199" t="s">
        <v>39</v>
      </c>
      <c r="O160" s="71"/>
      <c r="P160" s="200">
        <f aca="true" t="shared" si="21" ref="P160:P165">O160*H160</f>
        <v>0</v>
      </c>
      <c r="Q160" s="200">
        <v>0</v>
      </c>
      <c r="R160" s="200">
        <f aca="true" t="shared" si="22" ref="R160:R165">Q160*H160</f>
        <v>0</v>
      </c>
      <c r="S160" s="200">
        <v>0</v>
      </c>
      <c r="T160" s="201">
        <f aca="true" t="shared" si="23" ref="T160:T165">S160*H160</f>
        <v>0</v>
      </c>
      <c r="U160" s="34"/>
      <c r="V160" s="34"/>
      <c r="W160" s="34"/>
      <c r="X160" s="34"/>
      <c r="Y160" s="34"/>
      <c r="Z160" s="34"/>
      <c r="AA160" s="34"/>
      <c r="AB160" s="34"/>
      <c r="AC160" s="34"/>
      <c r="AD160" s="34"/>
      <c r="AE160" s="34"/>
      <c r="AR160" s="202" t="s">
        <v>147</v>
      </c>
      <c r="AT160" s="202" t="s">
        <v>142</v>
      </c>
      <c r="AU160" s="202" t="s">
        <v>84</v>
      </c>
      <c r="AY160" s="17" t="s">
        <v>140</v>
      </c>
      <c r="BE160" s="203">
        <f aca="true" t="shared" si="24" ref="BE160:BE165">IF(N160="základní",J160,0)</f>
        <v>0</v>
      </c>
      <c r="BF160" s="203">
        <f aca="true" t="shared" si="25" ref="BF160:BF165">IF(N160="snížená",J160,0)</f>
        <v>0</v>
      </c>
      <c r="BG160" s="203">
        <f aca="true" t="shared" si="26" ref="BG160:BG165">IF(N160="zákl. přenesená",J160,0)</f>
        <v>0</v>
      </c>
      <c r="BH160" s="203">
        <f aca="true" t="shared" si="27" ref="BH160:BH165">IF(N160="sníž. přenesená",J160,0)</f>
        <v>0</v>
      </c>
      <c r="BI160" s="203">
        <f aca="true" t="shared" si="28" ref="BI160:BI165">IF(N160="nulová",J160,0)</f>
        <v>0</v>
      </c>
      <c r="BJ160" s="17" t="s">
        <v>82</v>
      </c>
      <c r="BK160" s="203">
        <f aca="true" t="shared" si="29" ref="BK160:BK165">ROUND(I160*H160,2)</f>
        <v>0</v>
      </c>
      <c r="BL160" s="17" t="s">
        <v>147</v>
      </c>
      <c r="BM160" s="202" t="s">
        <v>371</v>
      </c>
    </row>
    <row r="161" spans="1:65" s="2" customFormat="1" ht="16.5" customHeight="1">
      <c r="A161" s="34"/>
      <c r="B161" s="35"/>
      <c r="C161" s="191" t="s">
        <v>372</v>
      </c>
      <c r="D161" s="191" t="s">
        <v>142</v>
      </c>
      <c r="E161" s="192" t="s">
        <v>373</v>
      </c>
      <c r="F161" s="193" t="s">
        <v>374</v>
      </c>
      <c r="G161" s="194" t="s">
        <v>145</v>
      </c>
      <c r="H161" s="195">
        <v>25.2</v>
      </c>
      <c r="I161" s="196"/>
      <c r="J161" s="197">
        <f t="shared" si="20"/>
        <v>0</v>
      </c>
      <c r="K161" s="193" t="s">
        <v>1</v>
      </c>
      <c r="L161" s="39"/>
      <c r="M161" s="198" t="s">
        <v>1</v>
      </c>
      <c r="N161" s="199" t="s">
        <v>39</v>
      </c>
      <c r="O161" s="71"/>
      <c r="P161" s="200">
        <f t="shared" si="21"/>
        <v>0</v>
      </c>
      <c r="Q161" s="200">
        <v>0</v>
      </c>
      <c r="R161" s="200">
        <f t="shared" si="22"/>
        <v>0</v>
      </c>
      <c r="S161" s="200">
        <v>0</v>
      </c>
      <c r="T161" s="201">
        <f t="shared" si="23"/>
        <v>0</v>
      </c>
      <c r="U161" s="34"/>
      <c r="V161" s="34"/>
      <c r="W161" s="34"/>
      <c r="X161" s="34"/>
      <c r="Y161" s="34"/>
      <c r="Z161" s="34"/>
      <c r="AA161" s="34"/>
      <c r="AB161" s="34"/>
      <c r="AC161" s="34"/>
      <c r="AD161" s="34"/>
      <c r="AE161" s="34"/>
      <c r="AR161" s="202" t="s">
        <v>147</v>
      </c>
      <c r="AT161" s="202" t="s">
        <v>142</v>
      </c>
      <c r="AU161" s="202" t="s">
        <v>84</v>
      </c>
      <c r="AY161" s="17" t="s">
        <v>140</v>
      </c>
      <c r="BE161" s="203">
        <f t="shared" si="24"/>
        <v>0</v>
      </c>
      <c r="BF161" s="203">
        <f t="shared" si="25"/>
        <v>0</v>
      </c>
      <c r="BG161" s="203">
        <f t="shared" si="26"/>
        <v>0</v>
      </c>
      <c r="BH161" s="203">
        <f t="shared" si="27"/>
        <v>0</v>
      </c>
      <c r="BI161" s="203">
        <f t="shared" si="28"/>
        <v>0</v>
      </c>
      <c r="BJ161" s="17" t="s">
        <v>82</v>
      </c>
      <c r="BK161" s="203">
        <f t="shared" si="29"/>
        <v>0</v>
      </c>
      <c r="BL161" s="17" t="s">
        <v>147</v>
      </c>
      <c r="BM161" s="202" t="s">
        <v>375</v>
      </c>
    </row>
    <row r="162" spans="1:65" s="2" customFormat="1" ht="16.5" customHeight="1">
      <c r="A162" s="34"/>
      <c r="B162" s="35"/>
      <c r="C162" s="191" t="s">
        <v>293</v>
      </c>
      <c r="D162" s="191" t="s">
        <v>142</v>
      </c>
      <c r="E162" s="192" t="s">
        <v>376</v>
      </c>
      <c r="F162" s="193" t="s">
        <v>377</v>
      </c>
      <c r="G162" s="194" t="s">
        <v>145</v>
      </c>
      <c r="H162" s="195">
        <v>25.2</v>
      </c>
      <c r="I162" s="196"/>
      <c r="J162" s="197">
        <f t="shared" si="20"/>
        <v>0</v>
      </c>
      <c r="K162" s="193" t="s">
        <v>1</v>
      </c>
      <c r="L162" s="39"/>
      <c r="M162" s="198" t="s">
        <v>1</v>
      </c>
      <c r="N162" s="199" t="s">
        <v>39</v>
      </c>
      <c r="O162" s="71"/>
      <c r="P162" s="200">
        <f t="shared" si="21"/>
        <v>0</v>
      </c>
      <c r="Q162" s="200">
        <v>0</v>
      </c>
      <c r="R162" s="200">
        <f t="shared" si="22"/>
        <v>0</v>
      </c>
      <c r="S162" s="200">
        <v>0</v>
      </c>
      <c r="T162" s="201">
        <f t="shared" si="23"/>
        <v>0</v>
      </c>
      <c r="U162" s="34"/>
      <c r="V162" s="34"/>
      <c r="W162" s="34"/>
      <c r="X162" s="34"/>
      <c r="Y162" s="34"/>
      <c r="Z162" s="34"/>
      <c r="AA162" s="34"/>
      <c r="AB162" s="34"/>
      <c r="AC162" s="34"/>
      <c r="AD162" s="34"/>
      <c r="AE162" s="34"/>
      <c r="AR162" s="202" t="s">
        <v>147</v>
      </c>
      <c r="AT162" s="202" t="s">
        <v>142</v>
      </c>
      <c r="AU162" s="202" t="s">
        <v>84</v>
      </c>
      <c r="AY162" s="17" t="s">
        <v>140</v>
      </c>
      <c r="BE162" s="203">
        <f t="shared" si="24"/>
        <v>0</v>
      </c>
      <c r="BF162" s="203">
        <f t="shared" si="25"/>
        <v>0</v>
      </c>
      <c r="BG162" s="203">
        <f t="shared" si="26"/>
        <v>0</v>
      </c>
      <c r="BH162" s="203">
        <f t="shared" si="27"/>
        <v>0</v>
      </c>
      <c r="BI162" s="203">
        <f t="shared" si="28"/>
        <v>0</v>
      </c>
      <c r="BJ162" s="17" t="s">
        <v>82</v>
      </c>
      <c r="BK162" s="203">
        <f t="shared" si="29"/>
        <v>0</v>
      </c>
      <c r="BL162" s="17" t="s">
        <v>147</v>
      </c>
      <c r="BM162" s="202" t="s">
        <v>378</v>
      </c>
    </row>
    <row r="163" spans="1:65" s="2" customFormat="1" ht="16.5" customHeight="1">
      <c r="A163" s="34"/>
      <c r="B163" s="35"/>
      <c r="C163" s="191" t="s">
        <v>379</v>
      </c>
      <c r="D163" s="191" t="s">
        <v>142</v>
      </c>
      <c r="E163" s="192" t="s">
        <v>329</v>
      </c>
      <c r="F163" s="193" t="s">
        <v>330</v>
      </c>
      <c r="G163" s="194" t="s">
        <v>145</v>
      </c>
      <c r="H163" s="195">
        <v>25.2</v>
      </c>
      <c r="I163" s="196"/>
      <c r="J163" s="197">
        <f t="shared" si="20"/>
        <v>0</v>
      </c>
      <c r="K163" s="193" t="s">
        <v>1</v>
      </c>
      <c r="L163" s="39"/>
      <c r="M163" s="198" t="s">
        <v>1</v>
      </c>
      <c r="N163" s="199" t="s">
        <v>39</v>
      </c>
      <c r="O163" s="71"/>
      <c r="P163" s="200">
        <f t="shared" si="21"/>
        <v>0</v>
      </c>
      <c r="Q163" s="200">
        <v>0</v>
      </c>
      <c r="R163" s="200">
        <f t="shared" si="22"/>
        <v>0</v>
      </c>
      <c r="S163" s="200">
        <v>0</v>
      </c>
      <c r="T163" s="201">
        <f t="shared" si="23"/>
        <v>0</v>
      </c>
      <c r="U163" s="34"/>
      <c r="V163" s="34"/>
      <c r="W163" s="34"/>
      <c r="X163" s="34"/>
      <c r="Y163" s="34"/>
      <c r="Z163" s="34"/>
      <c r="AA163" s="34"/>
      <c r="AB163" s="34"/>
      <c r="AC163" s="34"/>
      <c r="AD163" s="34"/>
      <c r="AE163" s="34"/>
      <c r="AR163" s="202" t="s">
        <v>147</v>
      </c>
      <c r="AT163" s="202" t="s">
        <v>142</v>
      </c>
      <c r="AU163" s="202" t="s">
        <v>84</v>
      </c>
      <c r="AY163" s="17" t="s">
        <v>140</v>
      </c>
      <c r="BE163" s="203">
        <f t="shared" si="24"/>
        <v>0</v>
      </c>
      <c r="BF163" s="203">
        <f t="shared" si="25"/>
        <v>0</v>
      </c>
      <c r="BG163" s="203">
        <f t="shared" si="26"/>
        <v>0</v>
      </c>
      <c r="BH163" s="203">
        <f t="shared" si="27"/>
        <v>0</v>
      </c>
      <c r="BI163" s="203">
        <f t="shared" si="28"/>
        <v>0</v>
      </c>
      <c r="BJ163" s="17" t="s">
        <v>82</v>
      </c>
      <c r="BK163" s="203">
        <f t="shared" si="29"/>
        <v>0</v>
      </c>
      <c r="BL163" s="17" t="s">
        <v>147</v>
      </c>
      <c r="BM163" s="202" t="s">
        <v>380</v>
      </c>
    </row>
    <row r="164" spans="1:65" s="2" customFormat="1" ht="21.75" customHeight="1">
      <c r="A164" s="34"/>
      <c r="B164" s="35"/>
      <c r="C164" s="191" t="s">
        <v>298</v>
      </c>
      <c r="D164" s="191" t="s">
        <v>142</v>
      </c>
      <c r="E164" s="192" t="s">
        <v>381</v>
      </c>
      <c r="F164" s="193" t="s">
        <v>382</v>
      </c>
      <c r="G164" s="194" t="s">
        <v>200</v>
      </c>
      <c r="H164" s="195">
        <v>72</v>
      </c>
      <c r="I164" s="196"/>
      <c r="J164" s="197">
        <f t="shared" si="20"/>
        <v>0</v>
      </c>
      <c r="K164" s="193" t="s">
        <v>1</v>
      </c>
      <c r="L164" s="39"/>
      <c r="M164" s="198" t="s">
        <v>1</v>
      </c>
      <c r="N164" s="199" t="s">
        <v>39</v>
      </c>
      <c r="O164" s="71"/>
      <c r="P164" s="200">
        <f t="shared" si="21"/>
        <v>0</v>
      </c>
      <c r="Q164" s="200">
        <v>0</v>
      </c>
      <c r="R164" s="200">
        <f t="shared" si="22"/>
        <v>0</v>
      </c>
      <c r="S164" s="200">
        <v>0</v>
      </c>
      <c r="T164" s="201">
        <f t="shared" si="23"/>
        <v>0</v>
      </c>
      <c r="U164" s="34"/>
      <c r="V164" s="34"/>
      <c r="W164" s="34"/>
      <c r="X164" s="34"/>
      <c r="Y164" s="34"/>
      <c r="Z164" s="34"/>
      <c r="AA164" s="34"/>
      <c r="AB164" s="34"/>
      <c r="AC164" s="34"/>
      <c r="AD164" s="34"/>
      <c r="AE164" s="34"/>
      <c r="AR164" s="202" t="s">
        <v>147</v>
      </c>
      <c r="AT164" s="202" t="s">
        <v>142</v>
      </c>
      <c r="AU164" s="202" t="s">
        <v>84</v>
      </c>
      <c r="AY164" s="17" t="s">
        <v>140</v>
      </c>
      <c r="BE164" s="203">
        <f t="shared" si="24"/>
        <v>0</v>
      </c>
      <c r="BF164" s="203">
        <f t="shared" si="25"/>
        <v>0</v>
      </c>
      <c r="BG164" s="203">
        <f t="shared" si="26"/>
        <v>0</v>
      </c>
      <c r="BH164" s="203">
        <f t="shared" si="27"/>
        <v>0</v>
      </c>
      <c r="BI164" s="203">
        <f t="shared" si="28"/>
        <v>0</v>
      </c>
      <c r="BJ164" s="17" t="s">
        <v>82</v>
      </c>
      <c r="BK164" s="203">
        <f t="shared" si="29"/>
        <v>0</v>
      </c>
      <c r="BL164" s="17" t="s">
        <v>147</v>
      </c>
      <c r="BM164" s="202" t="s">
        <v>383</v>
      </c>
    </row>
    <row r="165" spans="1:65" s="2" customFormat="1" ht="16.5" customHeight="1">
      <c r="A165" s="34"/>
      <c r="B165" s="35"/>
      <c r="C165" s="191" t="s">
        <v>384</v>
      </c>
      <c r="D165" s="191" t="s">
        <v>142</v>
      </c>
      <c r="E165" s="192" t="s">
        <v>331</v>
      </c>
      <c r="F165" s="193" t="s">
        <v>332</v>
      </c>
      <c r="G165" s="194" t="s">
        <v>200</v>
      </c>
      <c r="H165" s="195">
        <v>28.8</v>
      </c>
      <c r="I165" s="196"/>
      <c r="J165" s="197">
        <f t="shared" si="20"/>
        <v>0</v>
      </c>
      <c r="K165" s="193" t="s">
        <v>1</v>
      </c>
      <c r="L165" s="39"/>
      <c r="M165" s="198" t="s">
        <v>1</v>
      </c>
      <c r="N165" s="199" t="s">
        <v>39</v>
      </c>
      <c r="O165" s="71"/>
      <c r="P165" s="200">
        <f t="shared" si="21"/>
        <v>0</v>
      </c>
      <c r="Q165" s="200">
        <v>0</v>
      </c>
      <c r="R165" s="200">
        <f t="shared" si="22"/>
        <v>0</v>
      </c>
      <c r="S165" s="200">
        <v>0</v>
      </c>
      <c r="T165" s="201">
        <f t="shared" si="23"/>
        <v>0</v>
      </c>
      <c r="U165" s="34"/>
      <c r="V165" s="34"/>
      <c r="W165" s="34"/>
      <c r="X165" s="34"/>
      <c r="Y165" s="34"/>
      <c r="Z165" s="34"/>
      <c r="AA165" s="34"/>
      <c r="AB165" s="34"/>
      <c r="AC165" s="34"/>
      <c r="AD165" s="34"/>
      <c r="AE165" s="34"/>
      <c r="AR165" s="202" t="s">
        <v>147</v>
      </c>
      <c r="AT165" s="202" t="s">
        <v>142</v>
      </c>
      <c r="AU165" s="202" t="s">
        <v>84</v>
      </c>
      <c r="AY165" s="17" t="s">
        <v>140</v>
      </c>
      <c r="BE165" s="203">
        <f t="shared" si="24"/>
        <v>0</v>
      </c>
      <c r="BF165" s="203">
        <f t="shared" si="25"/>
        <v>0</v>
      </c>
      <c r="BG165" s="203">
        <f t="shared" si="26"/>
        <v>0</v>
      </c>
      <c r="BH165" s="203">
        <f t="shared" si="27"/>
        <v>0</v>
      </c>
      <c r="BI165" s="203">
        <f t="shared" si="28"/>
        <v>0</v>
      </c>
      <c r="BJ165" s="17" t="s">
        <v>82</v>
      </c>
      <c r="BK165" s="203">
        <f t="shared" si="29"/>
        <v>0</v>
      </c>
      <c r="BL165" s="17" t="s">
        <v>147</v>
      </c>
      <c r="BM165" s="202" t="s">
        <v>385</v>
      </c>
    </row>
    <row r="166" spans="2:63" s="12" customFormat="1" ht="22.9" customHeight="1">
      <c r="B166" s="175"/>
      <c r="C166" s="176"/>
      <c r="D166" s="177" t="s">
        <v>73</v>
      </c>
      <c r="E166" s="189" t="s">
        <v>386</v>
      </c>
      <c r="F166" s="189" t="s">
        <v>387</v>
      </c>
      <c r="G166" s="176"/>
      <c r="H166" s="176"/>
      <c r="I166" s="179"/>
      <c r="J166" s="190">
        <f>BK166</f>
        <v>0</v>
      </c>
      <c r="K166" s="176"/>
      <c r="L166" s="181"/>
      <c r="M166" s="182"/>
      <c r="N166" s="183"/>
      <c r="O166" s="183"/>
      <c r="P166" s="184">
        <f>SUM(P167:P168)</f>
        <v>0</v>
      </c>
      <c r="Q166" s="183"/>
      <c r="R166" s="184">
        <f>SUM(R167:R168)</f>
        <v>0</v>
      </c>
      <c r="S166" s="183"/>
      <c r="T166" s="185">
        <f>SUM(T167:T168)</f>
        <v>0</v>
      </c>
      <c r="AR166" s="186" t="s">
        <v>82</v>
      </c>
      <c r="AT166" s="187" t="s">
        <v>73</v>
      </c>
      <c r="AU166" s="187" t="s">
        <v>82</v>
      </c>
      <c r="AY166" s="186" t="s">
        <v>140</v>
      </c>
      <c r="BK166" s="188">
        <f>SUM(BK167:BK168)</f>
        <v>0</v>
      </c>
    </row>
    <row r="167" spans="1:65" s="2" customFormat="1" ht="16.5" customHeight="1">
      <c r="A167" s="34"/>
      <c r="B167" s="35"/>
      <c r="C167" s="191" t="s">
        <v>342</v>
      </c>
      <c r="D167" s="191" t="s">
        <v>142</v>
      </c>
      <c r="E167" s="192" t="s">
        <v>203</v>
      </c>
      <c r="F167" s="193" t="s">
        <v>388</v>
      </c>
      <c r="G167" s="194" t="s">
        <v>145</v>
      </c>
      <c r="H167" s="195">
        <v>25.9</v>
      </c>
      <c r="I167" s="196"/>
      <c r="J167" s="197">
        <f>ROUND(I167*H167,2)</f>
        <v>0</v>
      </c>
      <c r="K167" s="193" t="s">
        <v>1</v>
      </c>
      <c r="L167" s="39"/>
      <c r="M167" s="198" t="s">
        <v>1</v>
      </c>
      <c r="N167" s="199" t="s">
        <v>39</v>
      </c>
      <c r="O167" s="71"/>
      <c r="P167" s="200">
        <f>O167*H167</f>
        <v>0</v>
      </c>
      <c r="Q167" s="200">
        <v>0</v>
      </c>
      <c r="R167" s="200">
        <f>Q167*H167</f>
        <v>0</v>
      </c>
      <c r="S167" s="200">
        <v>0</v>
      </c>
      <c r="T167" s="201">
        <f>S167*H167</f>
        <v>0</v>
      </c>
      <c r="U167" s="34"/>
      <c r="V167" s="34"/>
      <c r="W167" s="34"/>
      <c r="X167" s="34"/>
      <c r="Y167" s="34"/>
      <c r="Z167" s="34"/>
      <c r="AA167" s="34"/>
      <c r="AB167" s="34"/>
      <c r="AC167" s="34"/>
      <c r="AD167" s="34"/>
      <c r="AE167" s="34"/>
      <c r="AR167" s="202" t="s">
        <v>147</v>
      </c>
      <c r="AT167" s="202" t="s">
        <v>142</v>
      </c>
      <c r="AU167" s="202" t="s">
        <v>84</v>
      </c>
      <c r="AY167" s="17" t="s">
        <v>140</v>
      </c>
      <c r="BE167" s="203">
        <f>IF(N167="základní",J167,0)</f>
        <v>0</v>
      </c>
      <c r="BF167" s="203">
        <f>IF(N167="snížená",J167,0)</f>
        <v>0</v>
      </c>
      <c r="BG167" s="203">
        <f>IF(N167="zákl. přenesená",J167,0)</f>
        <v>0</v>
      </c>
      <c r="BH167" s="203">
        <f>IF(N167="sníž. přenesená",J167,0)</f>
        <v>0</v>
      </c>
      <c r="BI167" s="203">
        <f>IF(N167="nulová",J167,0)</f>
        <v>0</v>
      </c>
      <c r="BJ167" s="17" t="s">
        <v>82</v>
      </c>
      <c r="BK167" s="203">
        <f>ROUND(I167*H167,2)</f>
        <v>0</v>
      </c>
      <c r="BL167" s="17" t="s">
        <v>147</v>
      </c>
      <c r="BM167" s="202" t="s">
        <v>389</v>
      </c>
    </row>
    <row r="168" spans="1:65" s="2" customFormat="1" ht="16.5" customHeight="1">
      <c r="A168" s="34"/>
      <c r="B168" s="35"/>
      <c r="C168" s="191" t="s">
        <v>390</v>
      </c>
      <c r="D168" s="191" t="s">
        <v>142</v>
      </c>
      <c r="E168" s="192" t="s">
        <v>210</v>
      </c>
      <c r="F168" s="193" t="s">
        <v>391</v>
      </c>
      <c r="G168" s="194" t="s">
        <v>145</v>
      </c>
      <c r="H168" s="195">
        <v>0.9</v>
      </c>
      <c r="I168" s="196"/>
      <c r="J168" s="197">
        <f>ROUND(I168*H168,2)</f>
        <v>0</v>
      </c>
      <c r="K168" s="193" t="s">
        <v>1</v>
      </c>
      <c r="L168" s="39"/>
      <c r="M168" s="198" t="s">
        <v>1</v>
      </c>
      <c r="N168" s="199" t="s">
        <v>39</v>
      </c>
      <c r="O168" s="71"/>
      <c r="P168" s="200">
        <f>O168*H168</f>
        <v>0</v>
      </c>
      <c r="Q168" s="200">
        <v>0</v>
      </c>
      <c r="R168" s="200">
        <f>Q168*H168</f>
        <v>0</v>
      </c>
      <c r="S168" s="200">
        <v>0</v>
      </c>
      <c r="T168" s="201">
        <f>S168*H168</f>
        <v>0</v>
      </c>
      <c r="U168" s="34"/>
      <c r="V168" s="34"/>
      <c r="W168" s="34"/>
      <c r="X168" s="34"/>
      <c r="Y168" s="34"/>
      <c r="Z168" s="34"/>
      <c r="AA168" s="34"/>
      <c r="AB168" s="34"/>
      <c r="AC168" s="34"/>
      <c r="AD168" s="34"/>
      <c r="AE168" s="34"/>
      <c r="AR168" s="202" t="s">
        <v>147</v>
      </c>
      <c r="AT168" s="202" t="s">
        <v>142</v>
      </c>
      <c r="AU168" s="202" t="s">
        <v>84</v>
      </c>
      <c r="AY168" s="17" t="s">
        <v>140</v>
      </c>
      <c r="BE168" s="203">
        <f>IF(N168="základní",J168,0)</f>
        <v>0</v>
      </c>
      <c r="BF168" s="203">
        <f>IF(N168="snížená",J168,0)</f>
        <v>0</v>
      </c>
      <c r="BG168" s="203">
        <f>IF(N168="zákl. přenesená",J168,0)</f>
        <v>0</v>
      </c>
      <c r="BH168" s="203">
        <f>IF(N168="sníž. přenesená",J168,0)</f>
        <v>0</v>
      </c>
      <c r="BI168" s="203">
        <f>IF(N168="nulová",J168,0)</f>
        <v>0</v>
      </c>
      <c r="BJ168" s="17" t="s">
        <v>82</v>
      </c>
      <c r="BK168" s="203">
        <f>ROUND(I168*H168,2)</f>
        <v>0</v>
      </c>
      <c r="BL168" s="17" t="s">
        <v>147</v>
      </c>
      <c r="BM168" s="202" t="s">
        <v>392</v>
      </c>
    </row>
    <row r="169" spans="2:63" s="12" customFormat="1" ht="22.9" customHeight="1">
      <c r="B169" s="175"/>
      <c r="C169" s="176"/>
      <c r="D169" s="177" t="s">
        <v>73</v>
      </c>
      <c r="E169" s="189" t="s">
        <v>393</v>
      </c>
      <c r="F169" s="189" t="s">
        <v>394</v>
      </c>
      <c r="G169" s="176"/>
      <c r="H169" s="176"/>
      <c r="I169" s="179"/>
      <c r="J169" s="190">
        <f>BK169</f>
        <v>0</v>
      </c>
      <c r="K169" s="176"/>
      <c r="L169" s="181"/>
      <c r="M169" s="182"/>
      <c r="N169" s="183"/>
      <c r="O169" s="183"/>
      <c r="P169" s="184">
        <f>P170</f>
        <v>0</v>
      </c>
      <c r="Q169" s="183"/>
      <c r="R169" s="184">
        <f>R170</f>
        <v>0</v>
      </c>
      <c r="S169" s="183"/>
      <c r="T169" s="185">
        <f>T170</f>
        <v>0</v>
      </c>
      <c r="AR169" s="186" t="s">
        <v>82</v>
      </c>
      <c r="AT169" s="187" t="s">
        <v>73</v>
      </c>
      <c r="AU169" s="187" t="s">
        <v>82</v>
      </c>
      <c r="AY169" s="186" t="s">
        <v>140</v>
      </c>
      <c r="BK169" s="188">
        <f>BK170</f>
        <v>0</v>
      </c>
    </row>
    <row r="170" spans="1:65" s="2" customFormat="1" ht="16.5" customHeight="1">
      <c r="A170" s="34"/>
      <c r="B170" s="35"/>
      <c r="C170" s="191" t="s">
        <v>345</v>
      </c>
      <c r="D170" s="191" t="s">
        <v>142</v>
      </c>
      <c r="E170" s="192" t="s">
        <v>395</v>
      </c>
      <c r="F170" s="193" t="s">
        <v>394</v>
      </c>
      <c r="G170" s="194" t="s">
        <v>396</v>
      </c>
      <c r="H170" s="195">
        <v>2</v>
      </c>
      <c r="I170" s="196"/>
      <c r="J170" s="197">
        <f>ROUND(I170*H170,2)</f>
        <v>0</v>
      </c>
      <c r="K170" s="193" t="s">
        <v>1</v>
      </c>
      <c r="L170" s="39"/>
      <c r="M170" s="198" t="s">
        <v>1</v>
      </c>
      <c r="N170" s="199" t="s">
        <v>39</v>
      </c>
      <c r="O170" s="71"/>
      <c r="P170" s="200">
        <f>O170*H170</f>
        <v>0</v>
      </c>
      <c r="Q170" s="200">
        <v>0</v>
      </c>
      <c r="R170" s="200">
        <f>Q170*H170</f>
        <v>0</v>
      </c>
      <c r="S170" s="200">
        <v>0</v>
      </c>
      <c r="T170" s="201">
        <f>S170*H170</f>
        <v>0</v>
      </c>
      <c r="U170" s="34"/>
      <c r="V170" s="34"/>
      <c r="W170" s="34"/>
      <c r="X170" s="34"/>
      <c r="Y170" s="34"/>
      <c r="Z170" s="34"/>
      <c r="AA170" s="34"/>
      <c r="AB170" s="34"/>
      <c r="AC170" s="34"/>
      <c r="AD170" s="34"/>
      <c r="AE170" s="34"/>
      <c r="AR170" s="202" t="s">
        <v>147</v>
      </c>
      <c r="AT170" s="202" t="s">
        <v>142</v>
      </c>
      <c r="AU170" s="202" t="s">
        <v>84</v>
      </c>
      <c r="AY170" s="17" t="s">
        <v>140</v>
      </c>
      <c r="BE170" s="203">
        <f>IF(N170="základní",J170,0)</f>
        <v>0</v>
      </c>
      <c r="BF170" s="203">
        <f>IF(N170="snížená",J170,0)</f>
        <v>0</v>
      </c>
      <c r="BG170" s="203">
        <f>IF(N170="zákl. přenesená",J170,0)</f>
        <v>0</v>
      </c>
      <c r="BH170" s="203">
        <f>IF(N170="sníž. přenesená",J170,0)</f>
        <v>0</v>
      </c>
      <c r="BI170" s="203">
        <f>IF(N170="nulová",J170,0)</f>
        <v>0</v>
      </c>
      <c r="BJ170" s="17" t="s">
        <v>82</v>
      </c>
      <c r="BK170" s="203">
        <f>ROUND(I170*H170,2)</f>
        <v>0</v>
      </c>
      <c r="BL170" s="17" t="s">
        <v>147</v>
      </c>
      <c r="BM170" s="202" t="s">
        <v>397</v>
      </c>
    </row>
    <row r="171" spans="2:63" s="12" customFormat="1" ht="22.9" customHeight="1">
      <c r="B171" s="175"/>
      <c r="C171" s="176"/>
      <c r="D171" s="177" t="s">
        <v>73</v>
      </c>
      <c r="E171" s="189" t="s">
        <v>398</v>
      </c>
      <c r="F171" s="189" t="s">
        <v>399</v>
      </c>
      <c r="G171" s="176"/>
      <c r="H171" s="176"/>
      <c r="I171" s="179"/>
      <c r="J171" s="190">
        <f>BK171</f>
        <v>0</v>
      </c>
      <c r="K171" s="176"/>
      <c r="L171" s="181"/>
      <c r="M171" s="182"/>
      <c r="N171" s="183"/>
      <c r="O171" s="183"/>
      <c r="P171" s="184">
        <f>P172</f>
        <v>0</v>
      </c>
      <c r="Q171" s="183"/>
      <c r="R171" s="184">
        <f>R172</f>
        <v>0</v>
      </c>
      <c r="S171" s="183"/>
      <c r="T171" s="185">
        <f>T172</f>
        <v>0</v>
      </c>
      <c r="AR171" s="186" t="s">
        <v>82</v>
      </c>
      <c r="AT171" s="187" t="s">
        <v>73</v>
      </c>
      <c r="AU171" s="187" t="s">
        <v>82</v>
      </c>
      <c r="AY171" s="186" t="s">
        <v>140</v>
      </c>
      <c r="BK171" s="188">
        <f>BK172</f>
        <v>0</v>
      </c>
    </row>
    <row r="172" spans="1:65" s="2" customFormat="1" ht="16.5" customHeight="1">
      <c r="A172" s="34"/>
      <c r="B172" s="35"/>
      <c r="C172" s="191" t="s">
        <v>400</v>
      </c>
      <c r="D172" s="191" t="s">
        <v>142</v>
      </c>
      <c r="E172" s="192" t="s">
        <v>401</v>
      </c>
      <c r="F172" s="193" t="s">
        <v>402</v>
      </c>
      <c r="G172" s="194" t="s">
        <v>277</v>
      </c>
      <c r="H172" s="195">
        <v>72</v>
      </c>
      <c r="I172" s="196"/>
      <c r="J172" s="197">
        <f>ROUND(I172*H172,2)</f>
        <v>0</v>
      </c>
      <c r="K172" s="193" t="s">
        <v>1</v>
      </c>
      <c r="L172" s="39"/>
      <c r="M172" s="198" t="s">
        <v>1</v>
      </c>
      <c r="N172" s="199" t="s">
        <v>39</v>
      </c>
      <c r="O172" s="71"/>
      <c r="P172" s="200">
        <f>O172*H172</f>
        <v>0</v>
      </c>
      <c r="Q172" s="200">
        <v>0</v>
      </c>
      <c r="R172" s="200">
        <f>Q172*H172</f>
        <v>0</v>
      </c>
      <c r="S172" s="200">
        <v>0</v>
      </c>
      <c r="T172" s="201">
        <f>S172*H172</f>
        <v>0</v>
      </c>
      <c r="U172" s="34"/>
      <c r="V172" s="34"/>
      <c r="W172" s="34"/>
      <c r="X172" s="34"/>
      <c r="Y172" s="34"/>
      <c r="Z172" s="34"/>
      <c r="AA172" s="34"/>
      <c r="AB172" s="34"/>
      <c r="AC172" s="34"/>
      <c r="AD172" s="34"/>
      <c r="AE172" s="34"/>
      <c r="AR172" s="202" t="s">
        <v>147</v>
      </c>
      <c r="AT172" s="202" t="s">
        <v>142</v>
      </c>
      <c r="AU172" s="202" t="s">
        <v>84</v>
      </c>
      <c r="AY172" s="17" t="s">
        <v>140</v>
      </c>
      <c r="BE172" s="203">
        <f>IF(N172="základní",J172,0)</f>
        <v>0</v>
      </c>
      <c r="BF172" s="203">
        <f>IF(N172="snížená",J172,0)</f>
        <v>0</v>
      </c>
      <c r="BG172" s="203">
        <f>IF(N172="zákl. přenesená",J172,0)</f>
        <v>0</v>
      </c>
      <c r="BH172" s="203">
        <f>IF(N172="sníž. přenesená",J172,0)</f>
        <v>0</v>
      </c>
      <c r="BI172" s="203">
        <f>IF(N172="nulová",J172,0)</f>
        <v>0</v>
      </c>
      <c r="BJ172" s="17" t="s">
        <v>82</v>
      </c>
      <c r="BK172" s="203">
        <f>ROUND(I172*H172,2)</f>
        <v>0</v>
      </c>
      <c r="BL172" s="17" t="s">
        <v>147</v>
      </c>
      <c r="BM172" s="202" t="s">
        <v>403</v>
      </c>
    </row>
    <row r="173" spans="2:63" s="12" customFormat="1" ht="22.9" customHeight="1">
      <c r="B173" s="175"/>
      <c r="C173" s="176"/>
      <c r="D173" s="177" t="s">
        <v>73</v>
      </c>
      <c r="E173" s="189" t="s">
        <v>404</v>
      </c>
      <c r="F173" s="189" t="s">
        <v>295</v>
      </c>
      <c r="G173" s="176"/>
      <c r="H173" s="176"/>
      <c r="I173" s="179"/>
      <c r="J173" s="190">
        <f>BK173</f>
        <v>0</v>
      </c>
      <c r="K173" s="176"/>
      <c r="L173" s="181"/>
      <c r="M173" s="182"/>
      <c r="N173" s="183"/>
      <c r="O173" s="183"/>
      <c r="P173" s="184">
        <f>P174</f>
        <v>0</v>
      </c>
      <c r="Q173" s="183"/>
      <c r="R173" s="184">
        <f>R174</f>
        <v>0</v>
      </c>
      <c r="S173" s="183"/>
      <c r="T173" s="185">
        <f>T174</f>
        <v>0</v>
      </c>
      <c r="AR173" s="186" t="s">
        <v>82</v>
      </c>
      <c r="AT173" s="187" t="s">
        <v>73</v>
      </c>
      <c r="AU173" s="187" t="s">
        <v>82</v>
      </c>
      <c r="AY173" s="186" t="s">
        <v>140</v>
      </c>
      <c r="BK173" s="188">
        <f>BK174</f>
        <v>0</v>
      </c>
    </row>
    <row r="174" spans="1:65" s="2" customFormat="1" ht="16.5" customHeight="1">
      <c r="A174" s="34"/>
      <c r="B174" s="35"/>
      <c r="C174" s="191" t="s">
        <v>348</v>
      </c>
      <c r="D174" s="191" t="s">
        <v>142</v>
      </c>
      <c r="E174" s="192" t="s">
        <v>296</v>
      </c>
      <c r="F174" s="193" t="s">
        <v>297</v>
      </c>
      <c r="G174" s="194" t="s">
        <v>183</v>
      </c>
      <c r="H174" s="195">
        <v>53.21</v>
      </c>
      <c r="I174" s="196"/>
      <c r="J174" s="197">
        <f>ROUND(I174*H174,2)</f>
        <v>0</v>
      </c>
      <c r="K174" s="193" t="s">
        <v>1</v>
      </c>
      <c r="L174" s="39"/>
      <c r="M174" s="241" t="s">
        <v>1</v>
      </c>
      <c r="N174" s="242" t="s">
        <v>39</v>
      </c>
      <c r="O174" s="243"/>
      <c r="P174" s="244">
        <f>O174*H174</f>
        <v>0</v>
      </c>
      <c r="Q174" s="244">
        <v>0</v>
      </c>
      <c r="R174" s="244">
        <f>Q174*H174</f>
        <v>0</v>
      </c>
      <c r="S174" s="244">
        <v>0</v>
      </c>
      <c r="T174" s="245">
        <f>S174*H174</f>
        <v>0</v>
      </c>
      <c r="U174" s="34"/>
      <c r="V174" s="34"/>
      <c r="W174" s="34"/>
      <c r="X174" s="34"/>
      <c r="Y174" s="34"/>
      <c r="Z174" s="34"/>
      <c r="AA174" s="34"/>
      <c r="AB174" s="34"/>
      <c r="AC174" s="34"/>
      <c r="AD174" s="34"/>
      <c r="AE174" s="34"/>
      <c r="AR174" s="202" t="s">
        <v>147</v>
      </c>
      <c r="AT174" s="202" t="s">
        <v>142</v>
      </c>
      <c r="AU174" s="202" t="s">
        <v>84</v>
      </c>
      <c r="AY174" s="17" t="s">
        <v>140</v>
      </c>
      <c r="BE174" s="203">
        <f>IF(N174="základní",J174,0)</f>
        <v>0</v>
      </c>
      <c r="BF174" s="203">
        <f>IF(N174="snížená",J174,0)</f>
        <v>0</v>
      </c>
      <c r="BG174" s="203">
        <f>IF(N174="zákl. přenesená",J174,0)</f>
        <v>0</v>
      </c>
      <c r="BH174" s="203">
        <f>IF(N174="sníž. přenesená",J174,0)</f>
        <v>0</v>
      </c>
      <c r="BI174" s="203">
        <f>IF(N174="nulová",J174,0)</f>
        <v>0</v>
      </c>
      <c r="BJ174" s="17" t="s">
        <v>82</v>
      </c>
      <c r="BK174" s="203">
        <f>ROUND(I174*H174,2)</f>
        <v>0</v>
      </c>
      <c r="BL174" s="17" t="s">
        <v>147</v>
      </c>
      <c r="BM174" s="202" t="s">
        <v>405</v>
      </c>
    </row>
    <row r="175" spans="1:31" s="2" customFormat="1" ht="6.95" customHeight="1">
      <c r="A175" s="34"/>
      <c r="B175" s="54"/>
      <c r="C175" s="55"/>
      <c r="D175" s="55"/>
      <c r="E175" s="55"/>
      <c r="F175" s="55"/>
      <c r="G175" s="55"/>
      <c r="H175" s="55"/>
      <c r="I175" s="55"/>
      <c r="J175" s="55"/>
      <c r="K175" s="55"/>
      <c r="L175" s="39"/>
      <c r="M175" s="34"/>
      <c r="O175" s="34"/>
      <c r="P175" s="34"/>
      <c r="Q175" s="34"/>
      <c r="R175" s="34"/>
      <c r="S175" s="34"/>
      <c r="T175" s="34"/>
      <c r="U175" s="34"/>
      <c r="V175" s="34"/>
      <c r="W175" s="34"/>
      <c r="X175" s="34"/>
      <c r="Y175" s="34"/>
      <c r="Z175" s="34"/>
      <c r="AA175" s="34"/>
      <c r="AB175" s="34"/>
      <c r="AC175" s="34"/>
      <c r="AD175" s="34"/>
      <c r="AE175" s="34"/>
    </row>
  </sheetData>
  <sheetProtection algorithmName="SHA-512" hashValue="1XAariDVfFLY3Xynad3VkClO/11GQEQC80s0rgMdf58pwBAZVHDv0IG2h7pgR7YU6Bvef7/Ec0DsYNNQz3SamQ==" saltValue="d5I+qBZZDFd+DdBXwn7GYg==" spinCount="100000" sheet="1" objects="1" scenarios="1" selectLockedCells="1"/>
  <autoFilter ref="C128:K174"/>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9"/>
  <sheetViews>
    <sheetView showGridLines="0" workbookViewId="0" topLeftCell="A166">
      <selection activeCell="E20" sqref="E20:H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97</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2:12" s="1" customFormat="1" ht="12" customHeight="1">
      <c r="B8" s="20"/>
      <c r="D8" s="119" t="s">
        <v>111</v>
      </c>
      <c r="L8" s="20"/>
    </row>
    <row r="9" spans="1:31" s="2" customFormat="1" ht="16.5" customHeight="1">
      <c r="A9" s="34"/>
      <c r="B9" s="39"/>
      <c r="C9" s="34"/>
      <c r="D9" s="34"/>
      <c r="E9" s="491" t="s">
        <v>266</v>
      </c>
      <c r="F9" s="494"/>
      <c r="G9" s="494"/>
      <c r="H9" s="494"/>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267</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493" t="s">
        <v>406</v>
      </c>
      <c r="F11" s="494"/>
      <c r="G11" s="494"/>
      <c r="H11" s="494"/>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17</v>
      </c>
      <c r="E13" s="34"/>
      <c r="F13" s="110" t="s">
        <v>1</v>
      </c>
      <c r="G13" s="34"/>
      <c r="H13" s="34"/>
      <c r="I13" s="119" t="s">
        <v>18</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19</v>
      </c>
      <c r="E14" s="34"/>
      <c r="F14" s="110" t="s">
        <v>113</v>
      </c>
      <c r="G14" s="34"/>
      <c r="H14" s="34"/>
      <c r="I14" s="119" t="s">
        <v>21</v>
      </c>
      <c r="J14" s="120">
        <f>'Rekapitulace stavby'!AN8</f>
        <v>44652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22</v>
      </c>
      <c r="E16" s="34"/>
      <c r="F16" s="34"/>
      <c r="G16" s="34"/>
      <c r="H16" s="34"/>
      <c r="I16" s="119" t="s">
        <v>23</v>
      </c>
      <c r="J16" s="110" t="str">
        <f>IF('Rekapitulace stavby'!AN10="","",'Rekapitulace stavby'!AN10)</f>
        <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tr">
        <f>IF('Rekapitulace stavby'!E11="","",'Rekapitulace stavby'!E11)</f>
        <v>Statutární město Liberec, nám.Dr.E.Beneše1/1, LBC</v>
      </c>
      <c r="F17" s="34"/>
      <c r="G17" s="34"/>
      <c r="H17" s="34"/>
      <c r="I17" s="119" t="s">
        <v>25</v>
      </c>
      <c r="J17" s="110" t="str">
        <f>IF('Rekapitulace stavby'!AN11="","",'Rekapitulace stavby'!AN11)</f>
        <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26</v>
      </c>
      <c r="E19" s="34"/>
      <c r="F19" s="34"/>
      <c r="G19" s="34"/>
      <c r="H19" s="34"/>
      <c r="I19" s="119" t="s">
        <v>23</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485" t="s">
        <v>872</v>
      </c>
      <c r="F20" s="497"/>
      <c r="G20" s="497"/>
      <c r="H20" s="497"/>
      <c r="I20" s="119" t="s">
        <v>25</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28</v>
      </c>
      <c r="E22" s="34"/>
      <c r="F22" s="34"/>
      <c r="G22" s="34"/>
      <c r="H22" s="34"/>
      <c r="I22" s="119" t="s">
        <v>23</v>
      </c>
      <c r="J22" s="110" t="str">
        <f>IF('Rekapitulace stavby'!AN16="","",'Rekapitulace stavby'!AN16)</f>
        <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tr">
        <f>IF('Rekapitulace stavby'!E17="","",'Rekapitulace stavby'!E17)</f>
        <v>Miriam Janů DiS., Divoká 127/13, Liberec 14</v>
      </c>
      <c r="F23" s="34"/>
      <c r="G23" s="34"/>
      <c r="H23" s="34"/>
      <c r="I23" s="119" t="s">
        <v>25</v>
      </c>
      <c r="J23" s="110" t="str">
        <f>IF('Rekapitulace stavby'!AN17="","",'Rekapitulace stavby'!AN17)</f>
        <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31</v>
      </c>
      <c r="E25" s="34"/>
      <c r="F25" s="34"/>
      <c r="G25" s="34"/>
      <c r="H25" s="34"/>
      <c r="I25" s="119" t="s">
        <v>23</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PROPOS Liberec s.r.o.</v>
      </c>
      <c r="F26" s="34"/>
      <c r="G26" s="34"/>
      <c r="H26" s="34"/>
      <c r="I26" s="119" t="s">
        <v>25</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33</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1"/>
      <c r="B29" s="122"/>
      <c r="C29" s="121"/>
      <c r="D29" s="121"/>
      <c r="E29" s="496" t="s">
        <v>1</v>
      </c>
      <c r="F29" s="496"/>
      <c r="G29" s="496"/>
      <c r="H29" s="496"/>
      <c r="I29" s="121"/>
      <c r="J29" s="121"/>
      <c r="K29" s="121"/>
      <c r="L29" s="123"/>
      <c r="S29" s="121"/>
      <c r="T29" s="121"/>
      <c r="U29" s="121"/>
      <c r="V29" s="121"/>
      <c r="W29" s="121"/>
      <c r="X29" s="121"/>
      <c r="Y29" s="121"/>
      <c r="Z29" s="121"/>
      <c r="AA29" s="121"/>
      <c r="AB29" s="121"/>
      <c r="AC29" s="121"/>
      <c r="AD29" s="121"/>
      <c r="AE29" s="121"/>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25.35" customHeight="1">
      <c r="A32" s="34"/>
      <c r="B32" s="39"/>
      <c r="C32" s="34"/>
      <c r="D32" s="125" t="s">
        <v>34</v>
      </c>
      <c r="E32" s="34"/>
      <c r="F32" s="34"/>
      <c r="G32" s="34"/>
      <c r="H32" s="34"/>
      <c r="I32" s="34"/>
      <c r="J32" s="126">
        <f>ROUND(J135,2)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4"/>
      <c r="E33" s="124"/>
      <c r="F33" s="124"/>
      <c r="G33" s="124"/>
      <c r="H33" s="124"/>
      <c r="I33" s="124"/>
      <c r="J33" s="124"/>
      <c r="K33" s="124"/>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7" t="s">
        <v>36</v>
      </c>
      <c r="G34" s="34"/>
      <c r="H34" s="34"/>
      <c r="I34" s="127" t="s">
        <v>35</v>
      </c>
      <c r="J34" s="127" t="s">
        <v>37</v>
      </c>
      <c r="K34" s="34"/>
      <c r="L34" s="51"/>
      <c r="S34" s="34"/>
      <c r="T34" s="34"/>
      <c r="U34" s="34"/>
      <c r="V34" s="34"/>
      <c r="W34" s="34"/>
      <c r="X34" s="34"/>
      <c r="Y34" s="34"/>
      <c r="Z34" s="34"/>
      <c r="AA34" s="34"/>
      <c r="AB34" s="34"/>
      <c r="AC34" s="34"/>
      <c r="AD34" s="34"/>
      <c r="AE34" s="34"/>
    </row>
    <row r="35" spans="1:31" s="2" customFormat="1" ht="14.45" customHeight="1">
      <c r="A35" s="34"/>
      <c r="B35" s="39"/>
      <c r="C35" s="34"/>
      <c r="D35" s="128" t="s">
        <v>38</v>
      </c>
      <c r="E35" s="119" t="s">
        <v>39</v>
      </c>
      <c r="F35" s="129">
        <f>ROUND((SUM(BE135:BE198)),2)</f>
        <v>0</v>
      </c>
      <c r="G35" s="34"/>
      <c r="H35" s="34"/>
      <c r="I35" s="130">
        <v>0.21</v>
      </c>
      <c r="J35" s="129">
        <f>ROUND(((SUM(BE135:BE198))*I35),2)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40</v>
      </c>
      <c r="F36" s="129">
        <f>ROUND((SUM(BF135:BF198)),2)</f>
        <v>0</v>
      </c>
      <c r="G36" s="34"/>
      <c r="H36" s="34"/>
      <c r="I36" s="130">
        <v>0.15</v>
      </c>
      <c r="J36" s="129">
        <f>ROUND(((SUM(BF135:BF198))*I36),2)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41</v>
      </c>
      <c r="F37" s="129">
        <f>ROUND((SUM(BG135:BG198)),2)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42</v>
      </c>
      <c r="F38" s="129">
        <f>ROUND((SUM(BH135:BH198)),2)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9">
        <f>ROUND((SUM(BI135:BI198)),2)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44</v>
      </c>
      <c r="E41" s="133"/>
      <c r="F41" s="133"/>
      <c r="G41" s="134" t="s">
        <v>45</v>
      </c>
      <c r="H41" s="135" t="s">
        <v>46</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2:12" s="1" customFormat="1" ht="12" customHeight="1">
      <c r="B86" s="21"/>
      <c r="C86" s="29" t="s">
        <v>111</v>
      </c>
      <c r="D86" s="22"/>
      <c r="E86" s="22"/>
      <c r="F86" s="22"/>
      <c r="G86" s="22"/>
      <c r="H86" s="22"/>
      <c r="I86" s="22"/>
      <c r="J86" s="22"/>
      <c r="K86" s="22"/>
      <c r="L86" s="20"/>
    </row>
    <row r="87" spans="1:31" s="2" customFormat="1" ht="16.5" customHeight="1">
      <c r="A87" s="34"/>
      <c r="B87" s="35"/>
      <c r="C87" s="36"/>
      <c r="D87" s="36"/>
      <c r="E87" s="489" t="s">
        <v>266</v>
      </c>
      <c r="F87" s="488"/>
      <c r="G87" s="488"/>
      <c r="H87" s="488"/>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267</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468" t="str">
        <f>E11</f>
        <v>02.3 - Soliterní strom,květnatá loučka</v>
      </c>
      <c r="F89" s="488"/>
      <c r="G89" s="488"/>
      <c r="H89" s="488"/>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 xml:space="preserve"> </v>
      </c>
      <c r="G91" s="36"/>
      <c r="H91" s="36"/>
      <c r="I91" s="29" t="s">
        <v>21</v>
      </c>
      <c r="J91" s="66">
        <f>IF(J14="","",J14)</f>
        <v>44652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40.15" customHeight="1">
      <c r="A93" s="34"/>
      <c r="B93" s="35"/>
      <c r="C93" s="29" t="s">
        <v>22</v>
      </c>
      <c r="D93" s="36"/>
      <c r="E93" s="36"/>
      <c r="F93" s="27" t="str">
        <f>E17</f>
        <v>Statutární město Liberec, nám.Dr.E.Beneše1/1, LBC</v>
      </c>
      <c r="G93" s="36"/>
      <c r="H93" s="36"/>
      <c r="I93" s="29" t="s">
        <v>28</v>
      </c>
      <c r="J93" s="32" t="str">
        <f>E23</f>
        <v>Miriam Janů DiS., Divoká 127/13, Liberec 14</v>
      </c>
      <c r="K93" s="36"/>
      <c r="L93" s="51"/>
      <c r="S93" s="34"/>
      <c r="T93" s="34"/>
      <c r="U93" s="34"/>
      <c r="V93" s="34"/>
      <c r="W93" s="34"/>
      <c r="X93" s="34"/>
      <c r="Y93" s="34"/>
      <c r="Z93" s="34"/>
      <c r="AA93" s="34"/>
      <c r="AB93" s="34"/>
      <c r="AC93" s="34"/>
      <c r="AD93" s="34"/>
      <c r="AE93" s="34"/>
    </row>
    <row r="94" spans="1:31" s="2" customFormat="1" ht="25.7" customHeight="1">
      <c r="A94" s="34"/>
      <c r="B94" s="35"/>
      <c r="C94" s="29" t="s">
        <v>26</v>
      </c>
      <c r="D94" s="36"/>
      <c r="E94" s="36"/>
      <c r="F94" s="27" t="str">
        <f>IF(E20="","",E20)</f>
        <v>='Rekapitulace stavby'!E14</v>
      </c>
      <c r="G94" s="36"/>
      <c r="H94" s="36"/>
      <c r="I94" s="29" t="s">
        <v>31</v>
      </c>
      <c r="J94" s="32" t="str">
        <f>E26</f>
        <v>PROPOS Liberec s.r.o.</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115</v>
      </c>
      <c r="D96" s="150"/>
      <c r="E96" s="150"/>
      <c r="F96" s="150"/>
      <c r="G96" s="150"/>
      <c r="H96" s="150"/>
      <c r="I96" s="150"/>
      <c r="J96" s="151" t="s">
        <v>116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117</v>
      </c>
      <c r="D98" s="36"/>
      <c r="E98" s="36"/>
      <c r="F98" s="36"/>
      <c r="G98" s="36"/>
      <c r="H98" s="36"/>
      <c r="I98" s="36"/>
      <c r="J98" s="84">
        <f>J135</f>
        <v>0</v>
      </c>
      <c r="K98" s="36"/>
      <c r="L98" s="51"/>
      <c r="S98" s="34"/>
      <c r="T98" s="34"/>
      <c r="U98" s="34"/>
      <c r="V98" s="34"/>
      <c r="W98" s="34"/>
      <c r="X98" s="34"/>
      <c r="Y98" s="34"/>
      <c r="Z98" s="34"/>
      <c r="AA98" s="34"/>
      <c r="AB98" s="34"/>
      <c r="AC98" s="34"/>
      <c r="AD98" s="34"/>
      <c r="AE98" s="34"/>
      <c r="AU98" s="17" t="s">
        <v>118</v>
      </c>
    </row>
    <row r="99" spans="2:12" s="9" customFormat="1" ht="24.95" customHeight="1">
      <c r="B99" s="153"/>
      <c r="C99" s="154"/>
      <c r="D99" s="155" t="s">
        <v>407</v>
      </c>
      <c r="E99" s="156"/>
      <c r="F99" s="156"/>
      <c r="G99" s="156"/>
      <c r="H99" s="156"/>
      <c r="I99" s="156"/>
      <c r="J99" s="157">
        <f>J136</f>
        <v>0</v>
      </c>
      <c r="K99" s="154"/>
      <c r="L99" s="158"/>
    </row>
    <row r="100" spans="2:12" s="10" customFormat="1" ht="19.9" customHeight="1">
      <c r="B100" s="159"/>
      <c r="C100" s="104"/>
      <c r="D100" s="160" t="s">
        <v>408</v>
      </c>
      <c r="E100" s="161"/>
      <c r="F100" s="161"/>
      <c r="G100" s="161"/>
      <c r="H100" s="161"/>
      <c r="I100" s="161"/>
      <c r="J100" s="162">
        <f>J137</f>
        <v>0</v>
      </c>
      <c r="K100" s="104"/>
      <c r="L100" s="163"/>
    </row>
    <row r="101" spans="2:12" s="10" customFormat="1" ht="19.9" customHeight="1">
      <c r="B101" s="159"/>
      <c r="C101" s="104"/>
      <c r="D101" s="160" t="s">
        <v>302</v>
      </c>
      <c r="E101" s="161"/>
      <c r="F101" s="161"/>
      <c r="G101" s="161"/>
      <c r="H101" s="161"/>
      <c r="I101" s="161"/>
      <c r="J101" s="162">
        <f>J151</f>
        <v>0</v>
      </c>
      <c r="K101" s="104"/>
      <c r="L101" s="163"/>
    </row>
    <row r="102" spans="2:12" s="10" customFormat="1" ht="19.9" customHeight="1">
      <c r="B102" s="159"/>
      <c r="C102" s="104"/>
      <c r="D102" s="160" t="s">
        <v>303</v>
      </c>
      <c r="E102" s="161"/>
      <c r="F102" s="161"/>
      <c r="G102" s="161"/>
      <c r="H102" s="161"/>
      <c r="I102" s="161"/>
      <c r="J102" s="162">
        <f>J153</f>
        <v>0</v>
      </c>
      <c r="K102" s="104"/>
      <c r="L102" s="163"/>
    </row>
    <row r="103" spans="2:12" s="10" customFormat="1" ht="19.9" customHeight="1">
      <c r="B103" s="159"/>
      <c r="C103" s="104"/>
      <c r="D103" s="160" t="s">
        <v>304</v>
      </c>
      <c r="E103" s="161"/>
      <c r="F103" s="161"/>
      <c r="G103" s="161"/>
      <c r="H103" s="161"/>
      <c r="I103" s="161"/>
      <c r="J103" s="162">
        <f>J163</f>
        <v>0</v>
      </c>
      <c r="K103" s="104"/>
      <c r="L103" s="163"/>
    </row>
    <row r="104" spans="2:12" s="10" customFormat="1" ht="19.9" customHeight="1">
      <c r="B104" s="159"/>
      <c r="C104" s="104"/>
      <c r="D104" s="160" t="s">
        <v>305</v>
      </c>
      <c r="E104" s="161"/>
      <c r="F104" s="161"/>
      <c r="G104" s="161"/>
      <c r="H104" s="161"/>
      <c r="I104" s="161"/>
      <c r="J104" s="162">
        <f>J169</f>
        <v>0</v>
      </c>
      <c r="K104" s="104"/>
      <c r="L104" s="163"/>
    </row>
    <row r="105" spans="2:12" s="10" customFormat="1" ht="19.9" customHeight="1">
      <c r="B105" s="159"/>
      <c r="C105" s="104"/>
      <c r="D105" s="160" t="s">
        <v>306</v>
      </c>
      <c r="E105" s="161"/>
      <c r="F105" s="161"/>
      <c r="G105" s="161"/>
      <c r="H105" s="161"/>
      <c r="I105" s="161"/>
      <c r="J105" s="162">
        <f>J171</f>
        <v>0</v>
      </c>
      <c r="K105" s="104"/>
      <c r="L105" s="163"/>
    </row>
    <row r="106" spans="2:12" s="10" customFormat="1" ht="19.9" customHeight="1">
      <c r="B106" s="159"/>
      <c r="C106" s="104"/>
      <c r="D106" s="160" t="s">
        <v>307</v>
      </c>
      <c r="E106" s="161"/>
      <c r="F106" s="161"/>
      <c r="G106" s="161"/>
      <c r="H106" s="161"/>
      <c r="I106" s="161"/>
      <c r="J106" s="162">
        <f>J173</f>
        <v>0</v>
      </c>
      <c r="K106" s="104"/>
      <c r="L106" s="163"/>
    </row>
    <row r="107" spans="2:12" s="10" customFormat="1" ht="19.9" customHeight="1">
      <c r="B107" s="159"/>
      <c r="C107" s="104"/>
      <c r="D107" s="160" t="s">
        <v>409</v>
      </c>
      <c r="E107" s="161"/>
      <c r="F107" s="161"/>
      <c r="G107" s="161"/>
      <c r="H107" s="161"/>
      <c r="I107" s="161"/>
      <c r="J107" s="162">
        <f>J175</f>
        <v>0</v>
      </c>
      <c r="K107" s="104"/>
      <c r="L107" s="163"/>
    </row>
    <row r="108" spans="2:12" s="10" customFormat="1" ht="19.9" customHeight="1">
      <c r="B108" s="159"/>
      <c r="C108" s="104"/>
      <c r="D108" s="160" t="s">
        <v>410</v>
      </c>
      <c r="E108" s="161"/>
      <c r="F108" s="161"/>
      <c r="G108" s="161"/>
      <c r="H108" s="161"/>
      <c r="I108" s="161"/>
      <c r="J108" s="162">
        <f>J182</f>
        <v>0</v>
      </c>
      <c r="K108" s="104"/>
      <c r="L108" s="163"/>
    </row>
    <row r="109" spans="2:12" s="10" customFormat="1" ht="19.9" customHeight="1">
      <c r="B109" s="159"/>
      <c r="C109" s="104"/>
      <c r="D109" s="160" t="s">
        <v>304</v>
      </c>
      <c r="E109" s="161"/>
      <c r="F109" s="161"/>
      <c r="G109" s="161"/>
      <c r="H109" s="161"/>
      <c r="I109" s="161"/>
      <c r="J109" s="162">
        <f>J186</f>
        <v>0</v>
      </c>
      <c r="K109" s="104"/>
      <c r="L109" s="163"/>
    </row>
    <row r="110" spans="2:12" s="10" customFormat="1" ht="19.9" customHeight="1">
      <c r="B110" s="159"/>
      <c r="C110" s="104"/>
      <c r="D110" s="160" t="s">
        <v>305</v>
      </c>
      <c r="E110" s="161"/>
      <c r="F110" s="161"/>
      <c r="G110" s="161"/>
      <c r="H110" s="161"/>
      <c r="I110" s="161"/>
      <c r="J110" s="162">
        <f>J191</f>
        <v>0</v>
      </c>
      <c r="K110" s="104"/>
      <c r="L110" s="163"/>
    </row>
    <row r="111" spans="2:12" s="10" customFormat="1" ht="19.9" customHeight="1">
      <c r="B111" s="159"/>
      <c r="C111" s="104"/>
      <c r="D111" s="160" t="s">
        <v>306</v>
      </c>
      <c r="E111" s="161"/>
      <c r="F111" s="161"/>
      <c r="G111" s="161"/>
      <c r="H111" s="161"/>
      <c r="I111" s="161"/>
      <c r="J111" s="162">
        <f>J193</f>
        <v>0</v>
      </c>
      <c r="K111" s="104"/>
      <c r="L111" s="163"/>
    </row>
    <row r="112" spans="2:12" s="10" customFormat="1" ht="19.9" customHeight="1">
      <c r="B112" s="159"/>
      <c r="C112" s="104"/>
      <c r="D112" s="160" t="s">
        <v>307</v>
      </c>
      <c r="E112" s="161"/>
      <c r="F112" s="161"/>
      <c r="G112" s="161"/>
      <c r="H112" s="161"/>
      <c r="I112" s="161"/>
      <c r="J112" s="162">
        <f>J195</f>
        <v>0</v>
      </c>
      <c r="K112" s="104"/>
      <c r="L112" s="163"/>
    </row>
    <row r="113" spans="2:12" s="10" customFormat="1" ht="19.9" customHeight="1">
      <c r="B113" s="159"/>
      <c r="C113" s="104"/>
      <c r="D113" s="160" t="s">
        <v>411</v>
      </c>
      <c r="E113" s="161"/>
      <c r="F113" s="161"/>
      <c r="G113" s="161"/>
      <c r="H113" s="161"/>
      <c r="I113" s="161"/>
      <c r="J113" s="162">
        <f>J197</f>
        <v>0</v>
      </c>
      <c r="K113" s="104"/>
      <c r="L113" s="163"/>
    </row>
    <row r="114" spans="1:31" s="2" customFormat="1" ht="21.7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54"/>
      <c r="C115" s="55"/>
      <c r="D115" s="55"/>
      <c r="E115" s="55"/>
      <c r="F115" s="55"/>
      <c r="G115" s="55"/>
      <c r="H115" s="55"/>
      <c r="I115" s="55"/>
      <c r="J115" s="55"/>
      <c r="K115" s="55"/>
      <c r="L115" s="51"/>
      <c r="S115" s="34"/>
      <c r="T115" s="34"/>
      <c r="U115" s="34"/>
      <c r="V115" s="34"/>
      <c r="W115" s="34"/>
      <c r="X115" s="34"/>
      <c r="Y115" s="34"/>
      <c r="Z115" s="34"/>
      <c r="AA115" s="34"/>
      <c r="AB115" s="34"/>
      <c r="AC115" s="34"/>
      <c r="AD115" s="34"/>
      <c r="AE115" s="34"/>
    </row>
    <row r="119" spans="1:31" s="2" customFormat="1" ht="6.95" customHeight="1">
      <c r="A119" s="34"/>
      <c r="B119" s="56"/>
      <c r="C119" s="57"/>
      <c r="D119" s="57"/>
      <c r="E119" s="57"/>
      <c r="F119" s="57"/>
      <c r="G119" s="57"/>
      <c r="H119" s="57"/>
      <c r="I119" s="57"/>
      <c r="J119" s="57"/>
      <c r="K119" s="57"/>
      <c r="L119" s="51"/>
      <c r="S119" s="34"/>
      <c r="T119" s="34"/>
      <c r="U119" s="34"/>
      <c r="V119" s="34"/>
      <c r="W119" s="34"/>
      <c r="X119" s="34"/>
      <c r="Y119" s="34"/>
      <c r="Z119" s="34"/>
      <c r="AA119" s="34"/>
      <c r="AB119" s="34"/>
      <c r="AC119" s="34"/>
      <c r="AD119" s="34"/>
      <c r="AE119" s="34"/>
    </row>
    <row r="120" spans="1:31" s="2" customFormat="1" ht="24.95" customHeight="1">
      <c r="A120" s="34"/>
      <c r="B120" s="35"/>
      <c r="C120" s="23" t="s">
        <v>125</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2" customFormat="1" ht="12" customHeight="1">
      <c r="A122" s="34"/>
      <c r="B122" s="35"/>
      <c r="C122" s="29" t="s">
        <v>16</v>
      </c>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6.5" customHeight="1">
      <c r="A123" s="34"/>
      <c r="B123" s="35"/>
      <c r="C123" s="36"/>
      <c r="D123" s="36"/>
      <c r="E123" s="489" t="str">
        <f>E7</f>
        <v>Sad JUDr. Karla Jaroše, ul.Sokolovská-Pastýřská p.č.528/2, 529, 530, 562/1, Liberec</v>
      </c>
      <c r="F123" s="490"/>
      <c r="G123" s="490"/>
      <c r="H123" s="490"/>
      <c r="I123" s="36"/>
      <c r="J123" s="36"/>
      <c r="K123" s="36"/>
      <c r="L123" s="51"/>
      <c r="S123" s="34"/>
      <c r="T123" s="34"/>
      <c r="U123" s="34"/>
      <c r="V123" s="34"/>
      <c r="W123" s="34"/>
      <c r="X123" s="34"/>
      <c r="Y123" s="34"/>
      <c r="Z123" s="34"/>
      <c r="AA123" s="34"/>
      <c r="AB123" s="34"/>
      <c r="AC123" s="34"/>
      <c r="AD123" s="34"/>
      <c r="AE123" s="34"/>
    </row>
    <row r="124" spans="2:12" s="1" customFormat="1" ht="12" customHeight="1">
      <c r="B124" s="21"/>
      <c r="C124" s="29" t="s">
        <v>111</v>
      </c>
      <c r="D124" s="22"/>
      <c r="E124" s="22"/>
      <c r="F124" s="22"/>
      <c r="G124" s="22"/>
      <c r="H124" s="22"/>
      <c r="I124" s="22"/>
      <c r="J124" s="22"/>
      <c r="K124" s="22"/>
      <c r="L124" s="20"/>
    </row>
    <row r="125" spans="1:31" s="2" customFormat="1" ht="16.5" customHeight="1">
      <c r="A125" s="34"/>
      <c r="B125" s="35"/>
      <c r="C125" s="36"/>
      <c r="D125" s="36"/>
      <c r="E125" s="489" t="s">
        <v>266</v>
      </c>
      <c r="F125" s="488"/>
      <c r="G125" s="488"/>
      <c r="H125" s="488"/>
      <c r="I125" s="36"/>
      <c r="J125" s="36"/>
      <c r="K125" s="36"/>
      <c r="L125" s="51"/>
      <c r="S125" s="34"/>
      <c r="T125" s="34"/>
      <c r="U125" s="34"/>
      <c r="V125" s="34"/>
      <c r="W125" s="34"/>
      <c r="X125" s="34"/>
      <c r="Y125" s="34"/>
      <c r="Z125" s="34"/>
      <c r="AA125" s="34"/>
      <c r="AB125" s="34"/>
      <c r="AC125" s="34"/>
      <c r="AD125" s="34"/>
      <c r="AE125" s="34"/>
    </row>
    <row r="126" spans="1:31" s="2" customFormat="1" ht="12" customHeight="1">
      <c r="A126" s="34"/>
      <c r="B126" s="35"/>
      <c r="C126" s="29" t="s">
        <v>267</v>
      </c>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6.5" customHeight="1">
      <c r="A127" s="34"/>
      <c r="B127" s="35"/>
      <c r="C127" s="36"/>
      <c r="D127" s="36"/>
      <c r="E127" s="468" t="str">
        <f>E11</f>
        <v>02.3 - Soliterní strom,květnatá loučka</v>
      </c>
      <c r="F127" s="488"/>
      <c r="G127" s="488"/>
      <c r="H127" s="488"/>
      <c r="I127" s="36"/>
      <c r="J127" s="36"/>
      <c r="K127" s="36"/>
      <c r="L127" s="51"/>
      <c r="S127" s="34"/>
      <c r="T127" s="34"/>
      <c r="U127" s="34"/>
      <c r="V127" s="34"/>
      <c r="W127" s="34"/>
      <c r="X127" s="34"/>
      <c r="Y127" s="34"/>
      <c r="Z127" s="34"/>
      <c r="AA127" s="34"/>
      <c r="AB127" s="34"/>
      <c r="AC127" s="34"/>
      <c r="AD127" s="34"/>
      <c r="AE127" s="34"/>
    </row>
    <row r="128" spans="1:31" s="2" customFormat="1" ht="6.95" customHeight="1">
      <c r="A128" s="34"/>
      <c r="B128" s="35"/>
      <c r="C128" s="36"/>
      <c r="D128" s="36"/>
      <c r="E128" s="36"/>
      <c r="F128" s="36"/>
      <c r="G128" s="36"/>
      <c r="H128" s="36"/>
      <c r="I128" s="36"/>
      <c r="J128" s="36"/>
      <c r="K128" s="36"/>
      <c r="L128" s="51"/>
      <c r="S128" s="34"/>
      <c r="T128" s="34"/>
      <c r="U128" s="34"/>
      <c r="V128" s="34"/>
      <c r="W128" s="34"/>
      <c r="X128" s="34"/>
      <c r="Y128" s="34"/>
      <c r="Z128" s="34"/>
      <c r="AA128" s="34"/>
      <c r="AB128" s="34"/>
      <c r="AC128" s="34"/>
      <c r="AD128" s="34"/>
      <c r="AE128" s="34"/>
    </row>
    <row r="129" spans="1:31" s="2" customFormat="1" ht="12" customHeight="1">
      <c r="A129" s="34"/>
      <c r="B129" s="35"/>
      <c r="C129" s="29" t="s">
        <v>19</v>
      </c>
      <c r="D129" s="36"/>
      <c r="E129" s="36"/>
      <c r="F129" s="27" t="str">
        <f>F14</f>
        <v xml:space="preserve"> </v>
      </c>
      <c r="G129" s="36"/>
      <c r="H129" s="36"/>
      <c r="I129" s="29" t="s">
        <v>21</v>
      </c>
      <c r="J129" s="66">
        <f>IF(J14="","",J14)</f>
        <v>44652</v>
      </c>
      <c r="K129" s="36"/>
      <c r="L129" s="51"/>
      <c r="S129" s="34"/>
      <c r="T129" s="34"/>
      <c r="U129" s="34"/>
      <c r="V129" s="34"/>
      <c r="W129" s="34"/>
      <c r="X129" s="34"/>
      <c r="Y129" s="34"/>
      <c r="Z129" s="34"/>
      <c r="AA129" s="34"/>
      <c r="AB129" s="34"/>
      <c r="AC129" s="34"/>
      <c r="AD129" s="34"/>
      <c r="AE129" s="34"/>
    </row>
    <row r="130" spans="1:31" s="2" customFormat="1" ht="6.95" customHeight="1">
      <c r="A130" s="34"/>
      <c r="B130" s="35"/>
      <c r="C130" s="36"/>
      <c r="D130" s="36"/>
      <c r="E130" s="36"/>
      <c r="F130" s="36"/>
      <c r="G130" s="36"/>
      <c r="H130" s="36"/>
      <c r="I130" s="36"/>
      <c r="J130" s="36"/>
      <c r="K130" s="36"/>
      <c r="L130" s="51"/>
      <c r="S130" s="34"/>
      <c r="T130" s="34"/>
      <c r="U130" s="34"/>
      <c r="V130" s="34"/>
      <c r="W130" s="34"/>
      <c r="X130" s="34"/>
      <c r="Y130" s="34"/>
      <c r="Z130" s="34"/>
      <c r="AA130" s="34"/>
      <c r="AB130" s="34"/>
      <c r="AC130" s="34"/>
      <c r="AD130" s="34"/>
      <c r="AE130" s="34"/>
    </row>
    <row r="131" spans="1:31" s="2" customFormat="1" ht="40.15" customHeight="1">
      <c r="A131" s="34"/>
      <c r="B131" s="35"/>
      <c r="C131" s="29" t="s">
        <v>22</v>
      </c>
      <c r="D131" s="36"/>
      <c r="E131" s="36"/>
      <c r="F131" s="27" t="str">
        <f>E17</f>
        <v>Statutární město Liberec, nám.Dr.E.Beneše1/1, LBC</v>
      </c>
      <c r="G131" s="36"/>
      <c r="H131" s="36"/>
      <c r="I131" s="29" t="s">
        <v>28</v>
      </c>
      <c r="J131" s="32" t="str">
        <f>E23</f>
        <v>Miriam Janů DiS., Divoká 127/13, Liberec 14</v>
      </c>
      <c r="K131" s="36"/>
      <c r="L131" s="51"/>
      <c r="S131" s="34"/>
      <c r="T131" s="34"/>
      <c r="U131" s="34"/>
      <c r="V131" s="34"/>
      <c r="W131" s="34"/>
      <c r="X131" s="34"/>
      <c r="Y131" s="34"/>
      <c r="Z131" s="34"/>
      <c r="AA131" s="34"/>
      <c r="AB131" s="34"/>
      <c r="AC131" s="34"/>
      <c r="AD131" s="34"/>
      <c r="AE131" s="34"/>
    </row>
    <row r="132" spans="1:31" s="2" customFormat="1" ht="25.7" customHeight="1">
      <c r="A132" s="34"/>
      <c r="B132" s="35"/>
      <c r="C132" s="29" t="s">
        <v>26</v>
      </c>
      <c r="D132" s="36"/>
      <c r="E132" s="36"/>
      <c r="F132" s="27" t="str">
        <f>IF(E20="","",E20)</f>
        <v>='Rekapitulace stavby'!E14</v>
      </c>
      <c r="G132" s="36"/>
      <c r="H132" s="36"/>
      <c r="I132" s="29" t="s">
        <v>31</v>
      </c>
      <c r="J132" s="32" t="str">
        <f>E26</f>
        <v>PROPOS Liberec s.r.o.</v>
      </c>
      <c r="K132" s="36"/>
      <c r="L132" s="51"/>
      <c r="S132" s="34"/>
      <c r="T132" s="34"/>
      <c r="U132" s="34"/>
      <c r="V132" s="34"/>
      <c r="W132" s="34"/>
      <c r="X132" s="34"/>
      <c r="Y132" s="34"/>
      <c r="Z132" s="34"/>
      <c r="AA132" s="34"/>
      <c r="AB132" s="34"/>
      <c r="AC132" s="34"/>
      <c r="AD132" s="34"/>
      <c r="AE132" s="34"/>
    </row>
    <row r="133" spans="1:31" s="2" customFormat="1" ht="10.35" customHeight="1">
      <c r="A133" s="34"/>
      <c r="B133" s="35"/>
      <c r="C133" s="36"/>
      <c r="D133" s="36"/>
      <c r="E133" s="36"/>
      <c r="F133" s="36"/>
      <c r="G133" s="36"/>
      <c r="H133" s="36"/>
      <c r="I133" s="36"/>
      <c r="J133" s="36"/>
      <c r="K133" s="36"/>
      <c r="L133" s="51"/>
      <c r="S133" s="34"/>
      <c r="T133" s="34"/>
      <c r="U133" s="34"/>
      <c r="V133" s="34"/>
      <c r="W133" s="34"/>
      <c r="X133" s="34"/>
      <c r="Y133" s="34"/>
      <c r="Z133" s="34"/>
      <c r="AA133" s="34"/>
      <c r="AB133" s="34"/>
      <c r="AC133" s="34"/>
      <c r="AD133" s="34"/>
      <c r="AE133" s="34"/>
    </row>
    <row r="134" spans="1:31" s="11" customFormat="1" ht="29.25" customHeight="1">
      <c r="A134" s="164"/>
      <c r="B134" s="165"/>
      <c r="C134" s="166" t="s">
        <v>126</v>
      </c>
      <c r="D134" s="167" t="s">
        <v>59</v>
      </c>
      <c r="E134" s="167" t="s">
        <v>55</v>
      </c>
      <c r="F134" s="167" t="s">
        <v>56</v>
      </c>
      <c r="G134" s="167" t="s">
        <v>127</v>
      </c>
      <c r="H134" s="167" t="s">
        <v>128</v>
      </c>
      <c r="I134" s="167" t="s">
        <v>129</v>
      </c>
      <c r="J134" s="167" t="s">
        <v>116</v>
      </c>
      <c r="K134" s="168" t="s">
        <v>130</v>
      </c>
      <c r="L134" s="169"/>
      <c r="M134" s="75" t="s">
        <v>1</v>
      </c>
      <c r="N134" s="76" t="s">
        <v>38</v>
      </c>
      <c r="O134" s="76" t="s">
        <v>131</v>
      </c>
      <c r="P134" s="76" t="s">
        <v>132</v>
      </c>
      <c r="Q134" s="76" t="s">
        <v>133</v>
      </c>
      <c r="R134" s="76" t="s">
        <v>134</v>
      </c>
      <c r="S134" s="76" t="s">
        <v>135</v>
      </c>
      <c r="T134" s="77" t="s">
        <v>136</v>
      </c>
      <c r="U134" s="164"/>
      <c r="V134" s="164"/>
      <c r="W134" s="164"/>
      <c r="X134" s="164"/>
      <c r="Y134" s="164"/>
      <c r="Z134" s="164"/>
      <c r="AA134" s="164"/>
      <c r="AB134" s="164"/>
      <c r="AC134" s="164"/>
      <c r="AD134" s="164"/>
      <c r="AE134" s="164"/>
    </row>
    <row r="135" spans="1:63" s="2" customFormat="1" ht="22.9" customHeight="1">
      <c r="A135" s="34"/>
      <c r="B135" s="35"/>
      <c r="C135" s="82" t="s">
        <v>137</v>
      </c>
      <c r="D135" s="36"/>
      <c r="E135" s="36"/>
      <c r="F135" s="36"/>
      <c r="G135" s="36"/>
      <c r="H135" s="36"/>
      <c r="I135" s="36"/>
      <c r="J135" s="170">
        <f>BK135</f>
        <v>0</v>
      </c>
      <c r="K135" s="36"/>
      <c r="L135" s="39"/>
      <c r="M135" s="78"/>
      <c r="N135" s="171"/>
      <c r="O135" s="79"/>
      <c r="P135" s="172">
        <f>P136</f>
        <v>0</v>
      </c>
      <c r="Q135" s="79"/>
      <c r="R135" s="172">
        <f>R136</f>
        <v>0</v>
      </c>
      <c r="S135" s="79"/>
      <c r="T135" s="173">
        <f>T136</f>
        <v>0</v>
      </c>
      <c r="U135" s="34"/>
      <c r="V135" s="34"/>
      <c r="W135" s="34"/>
      <c r="X135" s="34"/>
      <c r="Y135" s="34"/>
      <c r="Z135" s="34"/>
      <c r="AA135" s="34"/>
      <c r="AB135" s="34"/>
      <c r="AC135" s="34"/>
      <c r="AD135" s="34"/>
      <c r="AE135" s="34"/>
      <c r="AT135" s="17" t="s">
        <v>73</v>
      </c>
      <c r="AU135" s="17" t="s">
        <v>118</v>
      </c>
      <c r="BK135" s="174">
        <f>BK136</f>
        <v>0</v>
      </c>
    </row>
    <row r="136" spans="2:63" s="12" customFormat="1" ht="25.9" customHeight="1">
      <c r="B136" s="175"/>
      <c r="C136" s="176"/>
      <c r="D136" s="177" t="s">
        <v>73</v>
      </c>
      <c r="E136" s="178" t="s">
        <v>273</v>
      </c>
      <c r="F136" s="178" t="s">
        <v>412</v>
      </c>
      <c r="G136" s="176"/>
      <c r="H136" s="176"/>
      <c r="I136" s="179"/>
      <c r="J136" s="180">
        <f>BK136</f>
        <v>0</v>
      </c>
      <c r="K136" s="176"/>
      <c r="L136" s="181"/>
      <c r="M136" s="182"/>
      <c r="N136" s="183"/>
      <c r="O136" s="183"/>
      <c r="P136" s="184">
        <f>P137+P151+P153+P163+P169+P171+P173+P175+P182+P186+P191+P193+P195+P197</f>
        <v>0</v>
      </c>
      <c r="Q136" s="183"/>
      <c r="R136" s="184">
        <f>R137+R151+R153+R163+R169+R171+R173+R175+R182+R186+R191+R193+R195+R197</f>
        <v>0</v>
      </c>
      <c r="S136" s="183"/>
      <c r="T136" s="185">
        <f>T137+T151+T153+T163+T169+T171+T173+T175+T182+T186+T191+T193+T195+T197</f>
        <v>0</v>
      </c>
      <c r="AR136" s="186" t="s">
        <v>82</v>
      </c>
      <c r="AT136" s="187" t="s">
        <v>73</v>
      </c>
      <c r="AU136" s="187" t="s">
        <v>74</v>
      </c>
      <c r="AY136" s="186" t="s">
        <v>140</v>
      </c>
      <c r="BK136" s="188">
        <f>BK137+BK151+BK153+BK163+BK169+BK171+BK173+BK175+BK182+BK186+BK191+BK193+BK195+BK197</f>
        <v>0</v>
      </c>
    </row>
    <row r="137" spans="2:63" s="12" customFormat="1" ht="22.9" customHeight="1">
      <c r="B137" s="175"/>
      <c r="C137" s="176"/>
      <c r="D137" s="177" t="s">
        <v>73</v>
      </c>
      <c r="E137" s="189" t="s">
        <v>275</v>
      </c>
      <c r="F137" s="189" t="s">
        <v>413</v>
      </c>
      <c r="G137" s="176"/>
      <c r="H137" s="176"/>
      <c r="I137" s="179"/>
      <c r="J137" s="190">
        <f>BK137</f>
        <v>0</v>
      </c>
      <c r="K137" s="176"/>
      <c r="L137" s="181"/>
      <c r="M137" s="182"/>
      <c r="N137" s="183"/>
      <c r="O137" s="183"/>
      <c r="P137" s="184">
        <f>SUM(P138:P150)</f>
        <v>0</v>
      </c>
      <c r="Q137" s="183"/>
      <c r="R137" s="184">
        <f>SUM(R138:R150)</f>
        <v>0</v>
      </c>
      <c r="S137" s="183"/>
      <c r="T137" s="185">
        <f>SUM(T138:T150)</f>
        <v>0</v>
      </c>
      <c r="AR137" s="186" t="s">
        <v>82</v>
      </c>
      <c r="AT137" s="187" t="s">
        <v>73</v>
      </c>
      <c r="AU137" s="187" t="s">
        <v>82</v>
      </c>
      <c r="AY137" s="186" t="s">
        <v>140</v>
      </c>
      <c r="BK137" s="188">
        <f>SUM(BK138:BK150)</f>
        <v>0</v>
      </c>
    </row>
    <row r="138" spans="1:65" s="2" customFormat="1" ht="16.5" customHeight="1">
      <c r="A138" s="34"/>
      <c r="B138" s="35"/>
      <c r="C138" s="191" t="s">
        <v>82</v>
      </c>
      <c r="D138" s="191" t="s">
        <v>142</v>
      </c>
      <c r="E138" s="192" t="s">
        <v>414</v>
      </c>
      <c r="F138" s="193" t="s">
        <v>415</v>
      </c>
      <c r="G138" s="194" t="s">
        <v>145</v>
      </c>
      <c r="H138" s="195">
        <v>16.6</v>
      </c>
      <c r="I138" s="196"/>
      <c r="J138" s="197">
        <f aca="true" t="shared" si="0" ref="J138:J150">ROUND(I138*H138,2)</f>
        <v>0</v>
      </c>
      <c r="K138" s="193" t="s">
        <v>1</v>
      </c>
      <c r="L138" s="39"/>
      <c r="M138" s="198" t="s">
        <v>1</v>
      </c>
      <c r="N138" s="199" t="s">
        <v>39</v>
      </c>
      <c r="O138" s="71"/>
      <c r="P138" s="200">
        <f aca="true" t="shared" si="1" ref="P138:P150">O138*H138</f>
        <v>0</v>
      </c>
      <c r="Q138" s="200">
        <v>0</v>
      </c>
      <c r="R138" s="200">
        <f aca="true" t="shared" si="2" ref="R138:R150">Q138*H138</f>
        <v>0</v>
      </c>
      <c r="S138" s="200">
        <v>0</v>
      </c>
      <c r="T138" s="201">
        <f aca="true" t="shared" si="3" ref="T138:T150">S138*H138</f>
        <v>0</v>
      </c>
      <c r="U138" s="34"/>
      <c r="V138" s="34"/>
      <c r="W138" s="34"/>
      <c r="X138" s="34"/>
      <c r="Y138" s="34"/>
      <c r="Z138" s="34"/>
      <c r="AA138" s="34"/>
      <c r="AB138" s="34"/>
      <c r="AC138" s="34"/>
      <c r="AD138" s="34"/>
      <c r="AE138" s="34"/>
      <c r="AR138" s="202" t="s">
        <v>147</v>
      </c>
      <c r="AT138" s="202" t="s">
        <v>142</v>
      </c>
      <c r="AU138" s="202" t="s">
        <v>84</v>
      </c>
      <c r="AY138" s="17" t="s">
        <v>140</v>
      </c>
      <c r="BE138" s="203">
        <f aca="true" t="shared" si="4" ref="BE138:BE150">IF(N138="základní",J138,0)</f>
        <v>0</v>
      </c>
      <c r="BF138" s="203">
        <f aca="true" t="shared" si="5" ref="BF138:BF150">IF(N138="snížená",J138,0)</f>
        <v>0</v>
      </c>
      <c r="BG138" s="203">
        <f aca="true" t="shared" si="6" ref="BG138:BG150">IF(N138="zákl. přenesená",J138,0)</f>
        <v>0</v>
      </c>
      <c r="BH138" s="203">
        <f aca="true" t="shared" si="7" ref="BH138:BH150">IF(N138="sníž. přenesená",J138,0)</f>
        <v>0</v>
      </c>
      <c r="BI138" s="203">
        <f aca="true" t="shared" si="8" ref="BI138:BI150">IF(N138="nulová",J138,0)</f>
        <v>0</v>
      </c>
      <c r="BJ138" s="17" t="s">
        <v>82</v>
      </c>
      <c r="BK138" s="203">
        <f aca="true" t="shared" si="9" ref="BK138:BK150">ROUND(I138*H138,2)</f>
        <v>0</v>
      </c>
      <c r="BL138" s="17" t="s">
        <v>147</v>
      </c>
      <c r="BM138" s="202" t="s">
        <v>84</v>
      </c>
    </row>
    <row r="139" spans="1:65" s="2" customFormat="1" ht="16.5" customHeight="1">
      <c r="A139" s="34"/>
      <c r="B139" s="35"/>
      <c r="C139" s="191" t="s">
        <v>84</v>
      </c>
      <c r="D139" s="191" t="s">
        <v>142</v>
      </c>
      <c r="E139" s="192" t="s">
        <v>416</v>
      </c>
      <c r="F139" s="193" t="s">
        <v>417</v>
      </c>
      <c r="G139" s="194" t="s">
        <v>277</v>
      </c>
      <c r="H139" s="195">
        <v>1</v>
      </c>
      <c r="I139" s="196"/>
      <c r="J139" s="197">
        <f t="shared" si="0"/>
        <v>0</v>
      </c>
      <c r="K139" s="193" t="s">
        <v>1</v>
      </c>
      <c r="L139" s="39"/>
      <c r="M139" s="198" t="s">
        <v>1</v>
      </c>
      <c r="N139" s="199" t="s">
        <v>39</v>
      </c>
      <c r="O139" s="71"/>
      <c r="P139" s="200">
        <f t="shared" si="1"/>
        <v>0</v>
      </c>
      <c r="Q139" s="200">
        <v>0</v>
      </c>
      <c r="R139" s="200">
        <f t="shared" si="2"/>
        <v>0</v>
      </c>
      <c r="S139" s="200">
        <v>0</v>
      </c>
      <c r="T139" s="201">
        <f t="shared" si="3"/>
        <v>0</v>
      </c>
      <c r="U139" s="34"/>
      <c r="V139" s="34"/>
      <c r="W139" s="34"/>
      <c r="X139" s="34"/>
      <c r="Y139" s="34"/>
      <c r="Z139" s="34"/>
      <c r="AA139" s="34"/>
      <c r="AB139" s="34"/>
      <c r="AC139" s="34"/>
      <c r="AD139" s="34"/>
      <c r="AE139" s="34"/>
      <c r="AR139" s="202" t="s">
        <v>147</v>
      </c>
      <c r="AT139" s="202" t="s">
        <v>142</v>
      </c>
      <c r="AU139" s="202" t="s">
        <v>84</v>
      </c>
      <c r="AY139" s="17" t="s">
        <v>140</v>
      </c>
      <c r="BE139" s="203">
        <f t="shared" si="4"/>
        <v>0</v>
      </c>
      <c r="BF139" s="203">
        <f t="shared" si="5"/>
        <v>0</v>
      </c>
      <c r="BG139" s="203">
        <f t="shared" si="6"/>
        <v>0</v>
      </c>
      <c r="BH139" s="203">
        <f t="shared" si="7"/>
        <v>0</v>
      </c>
      <c r="BI139" s="203">
        <f t="shared" si="8"/>
        <v>0</v>
      </c>
      <c r="BJ139" s="17" t="s">
        <v>82</v>
      </c>
      <c r="BK139" s="203">
        <f t="shared" si="9"/>
        <v>0</v>
      </c>
      <c r="BL139" s="17" t="s">
        <v>147</v>
      </c>
      <c r="BM139" s="202" t="s">
        <v>147</v>
      </c>
    </row>
    <row r="140" spans="1:65" s="2" customFormat="1" ht="16.5" customHeight="1">
      <c r="A140" s="34"/>
      <c r="B140" s="35"/>
      <c r="C140" s="191" t="s">
        <v>160</v>
      </c>
      <c r="D140" s="191" t="s">
        <v>142</v>
      </c>
      <c r="E140" s="192" t="s">
        <v>315</v>
      </c>
      <c r="F140" s="193" t="s">
        <v>316</v>
      </c>
      <c r="G140" s="194" t="s">
        <v>277</v>
      </c>
      <c r="H140" s="195">
        <v>1</v>
      </c>
      <c r="I140" s="196"/>
      <c r="J140" s="197">
        <f t="shared" si="0"/>
        <v>0</v>
      </c>
      <c r="K140" s="193" t="s">
        <v>1</v>
      </c>
      <c r="L140" s="39"/>
      <c r="M140" s="198" t="s">
        <v>1</v>
      </c>
      <c r="N140" s="199" t="s">
        <v>39</v>
      </c>
      <c r="O140" s="71"/>
      <c r="P140" s="200">
        <f t="shared" si="1"/>
        <v>0</v>
      </c>
      <c r="Q140" s="200">
        <v>0</v>
      </c>
      <c r="R140" s="200">
        <f t="shared" si="2"/>
        <v>0</v>
      </c>
      <c r="S140" s="200">
        <v>0</v>
      </c>
      <c r="T140" s="201">
        <f t="shared" si="3"/>
        <v>0</v>
      </c>
      <c r="U140" s="34"/>
      <c r="V140" s="34"/>
      <c r="W140" s="34"/>
      <c r="X140" s="34"/>
      <c r="Y140" s="34"/>
      <c r="Z140" s="34"/>
      <c r="AA140" s="34"/>
      <c r="AB140" s="34"/>
      <c r="AC140" s="34"/>
      <c r="AD140" s="34"/>
      <c r="AE140" s="34"/>
      <c r="AR140" s="202" t="s">
        <v>147</v>
      </c>
      <c r="AT140" s="202" t="s">
        <v>142</v>
      </c>
      <c r="AU140" s="202" t="s">
        <v>84</v>
      </c>
      <c r="AY140" s="17" t="s">
        <v>140</v>
      </c>
      <c r="BE140" s="203">
        <f t="shared" si="4"/>
        <v>0</v>
      </c>
      <c r="BF140" s="203">
        <f t="shared" si="5"/>
        <v>0</v>
      </c>
      <c r="BG140" s="203">
        <f t="shared" si="6"/>
        <v>0</v>
      </c>
      <c r="BH140" s="203">
        <f t="shared" si="7"/>
        <v>0</v>
      </c>
      <c r="BI140" s="203">
        <f t="shared" si="8"/>
        <v>0</v>
      </c>
      <c r="BJ140" s="17" t="s">
        <v>82</v>
      </c>
      <c r="BK140" s="203">
        <f t="shared" si="9"/>
        <v>0</v>
      </c>
      <c r="BL140" s="17" t="s">
        <v>147</v>
      </c>
      <c r="BM140" s="202" t="s">
        <v>175</v>
      </c>
    </row>
    <row r="141" spans="1:65" s="2" customFormat="1" ht="16.5" customHeight="1">
      <c r="A141" s="34"/>
      <c r="B141" s="35"/>
      <c r="C141" s="191" t="s">
        <v>147</v>
      </c>
      <c r="D141" s="191" t="s">
        <v>142</v>
      </c>
      <c r="E141" s="192" t="s">
        <v>317</v>
      </c>
      <c r="F141" s="193" t="s">
        <v>318</v>
      </c>
      <c r="G141" s="194" t="s">
        <v>277</v>
      </c>
      <c r="H141" s="195">
        <v>1</v>
      </c>
      <c r="I141" s="196"/>
      <c r="J141" s="197">
        <f t="shared" si="0"/>
        <v>0</v>
      </c>
      <c r="K141" s="193" t="s">
        <v>1</v>
      </c>
      <c r="L141" s="39"/>
      <c r="M141" s="198" t="s">
        <v>1</v>
      </c>
      <c r="N141" s="199" t="s">
        <v>39</v>
      </c>
      <c r="O141" s="71"/>
      <c r="P141" s="200">
        <f t="shared" si="1"/>
        <v>0</v>
      </c>
      <c r="Q141" s="200">
        <v>0</v>
      </c>
      <c r="R141" s="200">
        <f t="shared" si="2"/>
        <v>0</v>
      </c>
      <c r="S141" s="200">
        <v>0</v>
      </c>
      <c r="T141" s="201">
        <f t="shared" si="3"/>
        <v>0</v>
      </c>
      <c r="U141" s="34"/>
      <c r="V141" s="34"/>
      <c r="W141" s="34"/>
      <c r="X141" s="34"/>
      <c r="Y141" s="34"/>
      <c r="Z141" s="34"/>
      <c r="AA141" s="34"/>
      <c r="AB141" s="34"/>
      <c r="AC141" s="34"/>
      <c r="AD141" s="34"/>
      <c r="AE141" s="34"/>
      <c r="AR141" s="202" t="s">
        <v>147</v>
      </c>
      <c r="AT141" s="202" t="s">
        <v>142</v>
      </c>
      <c r="AU141" s="202" t="s">
        <v>84</v>
      </c>
      <c r="AY141" s="17" t="s">
        <v>140</v>
      </c>
      <c r="BE141" s="203">
        <f t="shared" si="4"/>
        <v>0</v>
      </c>
      <c r="BF141" s="203">
        <f t="shared" si="5"/>
        <v>0</v>
      </c>
      <c r="BG141" s="203">
        <f t="shared" si="6"/>
        <v>0</v>
      </c>
      <c r="BH141" s="203">
        <f t="shared" si="7"/>
        <v>0</v>
      </c>
      <c r="BI141" s="203">
        <f t="shared" si="8"/>
        <v>0</v>
      </c>
      <c r="BJ141" s="17" t="s">
        <v>82</v>
      </c>
      <c r="BK141" s="203">
        <f t="shared" si="9"/>
        <v>0</v>
      </c>
      <c r="BL141" s="17" t="s">
        <v>147</v>
      </c>
      <c r="BM141" s="202" t="s">
        <v>186</v>
      </c>
    </row>
    <row r="142" spans="1:65" s="2" customFormat="1" ht="21.75" customHeight="1">
      <c r="A142" s="34"/>
      <c r="B142" s="35"/>
      <c r="C142" s="191" t="s">
        <v>169</v>
      </c>
      <c r="D142" s="191" t="s">
        <v>142</v>
      </c>
      <c r="E142" s="192" t="s">
        <v>321</v>
      </c>
      <c r="F142" s="193" t="s">
        <v>322</v>
      </c>
      <c r="G142" s="194" t="s">
        <v>277</v>
      </c>
      <c r="H142" s="195">
        <v>1</v>
      </c>
      <c r="I142" s="196"/>
      <c r="J142" s="197">
        <f t="shared" si="0"/>
        <v>0</v>
      </c>
      <c r="K142" s="193" t="s">
        <v>1</v>
      </c>
      <c r="L142" s="39"/>
      <c r="M142" s="198" t="s">
        <v>1</v>
      </c>
      <c r="N142" s="199" t="s">
        <v>39</v>
      </c>
      <c r="O142" s="71"/>
      <c r="P142" s="200">
        <f t="shared" si="1"/>
        <v>0</v>
      </c>
      <c r="Q142" s="200">
        <v>0</v>
      </c>
      <c r="R142" s="200">
        <f t="shared" si="2"/>
        <v>0</v>
      </c>
      <c r="S142" s="200">
        <v>0</v>
      </c>
      <c r="T142" s="201">
        <f t="shared" si="3"/>
        <v>0</v>
      </c>
      <c r="U142" s="34"/>
      <c r="V142" s="34"/>
      <c r="W142" s="34"/>
      <c r="X142" s="34"/>
      <c r="Y142" s="34"/>
      <c r="Z142" s="34"/>
      <c r="AA142" s="34"/>
      <c r="AB142" s="34"/>
      <c r="AC142" s="34"/>
      <c r="AD142" s="34"/>
      <c r="AE142" s="34"/>
      <c r="AR142" s="202" t="s">
        <v>147</v>
      </c>
      <c r="AT142" s="202" t="s">
        <v>142</v>
      </c>
      <c r="AU142" s="202" t="s">
        <v>84</v>
      </c>
      <c r="AY142" s="17" t="s">
        <v>140</v>
      </c>
      <c r="BE142" s="203">
        <f t="shared" si="4"/>
        <v>0</v>
      </c>
      <c r="BF142" s="203">
        <f t="shared" si="5"/>
        <v>0</v>
      </c>
      <c r="BG142" s="203">
        <f t="shared" si="6"/>
        <v>0</v>
      </c>
      <c r="BH142" s="203">
        <f t="shared" si="7"/>
        <v>0</v>
      </c>
      <c r="BI142" s="203">
        <f t="shared" si="8"/>
        <v>0</v>
      </c>
      <c r="BJ142" s="17" t="s">
        <v>82</v>
      </c>
      <c r="BK142" s="203">
        <f t="shared" si="9"/>
        <v>0</v>
      </c>
      <c r="BL142" s="17" t="s">
        <v>147</v>
      </c>
      <c r="BM142" s="202" t="s">
        <v>197</v>
      </c>
    </row>
    <row r="143" spans="1:65" s="2" customFormat="1" ht="21.75" customHeight="1">
      <c r="A143" s="34"/>
      <c r="B143" s="35"/>
      <c r="C143" s="191" t="s">
        <v>175</v>
      </c>
      <c r="D143" s="191" t="s">
        <v>142</v>
      </c>
      <c r="E143" s="192" t="s">
        <v>418</v>
      </c>
      <c r="F143" s="193" t="s">
        <v>419</v>
      </c>
      <c r="G143" s="194" t="s">
        <v>277</v>
      </c>
      <c r="H143" s="195">
        <v>1</v>
      </c>
      <c r="I143" s="196"/>
      <c r="J143" s="197">
        <f t="shared" si="0"/>
        <v>0</v>
      </c>
      <c r="K143" s="193" t="s">
        <v>1</v>
      </c>
      <c r="L143" s="39"/>
      <c r="M143" s="198" t="s">
        <v>1</v>
      </c>
      <c r="N143" s="199" t="s">
        <v>39</v>
      </c>
      <c r="O143" s="71"/>
      <c r="P143" s="200">
        <f t="shared" si="1"/>
        <v>0</v>
      </c>
      <c r="Q143" s="200">
        <v>0</v>
      </c>
      <c r="R143" s="200">
        <f t="shared" si="2"/>
        <v>0</v>
      </c>
      <c r="S143" s="200">
        <v>0</v>
      </c>
      <c r="T143" s="201">
        <f t="shared" si="3"/>
        <v>0</v>
      </c>
      <c r="U143" s="34"/>
      <c r="V143" s="34"/>
      <c r="W143" s="34"/>
      <c r="X143" s="34"/>
      <c r="Y143" s="34"/>
      <c r="Z143" s="34"/>
      <c r="AA143" s="34"/>
      <c r="AB143" s="34"/>
      <c r="AC143" s="34"/>
      <c r="AD143" s="34"/>
      <c r="AE143" s="34"/>
      <c r="AR143" s="202" t="s">
        <v>147</v>
      </c>
      <c r="AT143" s="202" t="s">
        <v>142</v>
      </c>
      <c r="AU143" s="202" t="s">
        <v>84</v>
      </c>
      <c r="AY143" s="17" t="s">
        <v>140</v>
      </c>
      <c r="BE143" s="203">
        <f t="shared" si="4"/>
        <v>0</v>
      </c>
      <c r="BF143" s="203">
        <f t="shared" si="5"/>
        <v>0</v>
      </c>
      <c r="BG143" s="203">
        <f t="shared" si="6"/>
        <v>0</v>
      </c>
      <c r="BH143" s="203">
        <f t="shared" si="7"/>
        <v>0</v>
      </c>
      <c r="BI143" s="203">
        <f t="shared" si="8"/>
        <v>0</v>
      </c>
      <c r="BJ143" s="17" t="s">
        <v>82</v>
      </c>
      <c r="BK143" s="203">
        <f t="shared" si="9"/>
        <v>0</v>
      </c>
      <c r="BL143" s="17" t="s">
        <v>147</v>
      </c>
      <c r="BM143" s="202" t="s">
        <v>210</v>
      </c>
    </row>
    <row r="144" spans="1:65" s="2" customFormat="1" ht="16.5" customHeight="1">
      <c r="A144" s="34"/>
      <c r="B144" s="35"/>
      <c r="C144" s="191" t="s">
        <v>180</v>
      </c>
      <c r="D144" s="191" t="s">
        <v>142</v>
      </c>
      <c r="E144" s="192" t="s">
        <v>420</v>
      </c>
      <c r="F144" s="193" t="s">
        <v>421</v>
      </c>
      <c r="G144" s="194" t="s">
        <v>145</v>
      </c>
      <c r="H144" s="195">
        <v>0.1</v>
      </c>
      <c r="I144" s="196"/>
      <c r="J144" s="197">
        <f t="shared" si="0"/>
        <v>0</v>
      </c>
      <c r="K144" s="193" t="s">
        <v>1</v>
      </c>
      <c r="L144" s="39"/>
      <c r="M144" s="198" t="s">
        <v>1</v>
      </c>
      <c r="N144" s="199" t="s">
        <v>39</v>
      </c>
      <c r="O144" s="71"/>
      <c r="P144" s="200">
        <f t="shared" si="1"/>
        <v>0</v>
      </c>
      <c r="Q144" s="200">
        <v>0</v>
      </c>
      <c r="R144" s="200">
        <f t="shared" si="2"/>
        <v>0</v>
      </c>
      <c r="S144" s="200">
        <v>0</v>
      </c>
      <c r="T144" s="201">
        <f t="shared" si="3"/>
        <v>0</v>
      </c>
      <c r="U144" s="34"/>
      <c r="V144" s="34"/>
      <c r="W144" s="34"/>
      <c r="X144" s="34"/>
      <c r="Y144" s="34"/>
      <c r="Z144" s="34"/>
      <c r="AA144" s="34"/>
      <c r="AB144" s="34"/>
      <c r="AC144" s="34"/>
      <c r="AD144" s="34"/>
      <c r="AE144" s="34"/>
      <c r="AR144" s="202" t="s">
        <v>147</v>
      </c>
      <c r="AT144" s="202" t="s">
        <v>142</v>
      </c>
      <c r="AU144" s="202" t="s">
        <v>84</v>
      </c>
      <c r="AY144" s="17" t="s">
        <v>140</v>
      </c>
      <c r="BE144" s="203">
        <f t="shared" si="4"/>
        <v>0</v>
      </c>
      <c r="BF144" s="203">
        <f t="shared" si="5"/>
        <v>0</v>
      </c>
      <c r="BG144" s="203">
        <f t="shared" si="6"/>
        <v>0</v>
      </c>
      <c r="BH144" s="203">
        <f t="shared" si="7"/>
        <v>0</v>
      </c>
      <c r="BI144" s="203">
        <f t="shared" si="8"/>
        <v>0</v>
      </c>
      <c r="BJ144" s="17" t="s">
        <v>82</v>
      </c>
      <c r="BK144" s="203">
        <f t="shared" si="9"/>
        <v>0</v>
      </c>
      <c r="BL144" s="17" t="s">
        <v>147</v>
      </c>
      <c r="BM144" s="202" t="s">
        <v>226</v>
      </c>
    </row>
    <row r="145" spans="1:65" s="2" customFormat="1" ht="16.5" customHeight="1">
      <c r="A145" s="34"/>
      <c r="B145" s="35"/>
      <c r="C145" s="191" t="s">
        <v>186</v>
      </c>
      <c r="D145" s="191" t="s">
        <v>142</v>
      </c>
      <c r="E145" s="192" t="s">
        <v>327</v>
      </c>
      <c r="F145" s="193" t="s">
        <v>328</v>
      </c>
      <c r="G145" s="194" t="s">
        <v>145</v>
      </c>
      <c r="H145" s="195">
        <v>0.1</v>
      </c>
      <c r="I145" s="196"/>
      <c r="J145" s="197">
        <f t="shared" si="0"/>
        <v>0</v>
      </c>
      <c r="K145" s="193" t="s">
        <v>1</v>
      </c>
      <c r="L145" s="39"/>
      <c r="M145" s="198" t="s">
        <v>1</v>
      </c>
      <c r="N145" s="199" t="s">
        <v>39</v>
      </c>
      <c r="O145" s="71"/>
      <c r="P145" s="200">
        <f t="shared" si="1"/>
        <v>0</v>
      </c>
      <c r="Q145" s="200">
        <v>0</v>
      </c>
      <c r="R145" s="200">
        <f t="shared" si="2"/>
        <v>0</v>
      </c>
      <c r="S145" s="200">
        <v>0</v>
      </c>
      <c r="T145" s="201">
        <f t="shared" si="3"/>
        <v>0</v>
      </c>
      <c r="U145" s="34"/>
      <c r="V145" s="34"/>
      <c r="W145" s="34"/>
      <c r="X145" s="34"/>
      <c r="Y145" s="34"/>
      <c r="Z145" s="34"/>
      <c r="AA145" s="34"/>
      <c r="AB145" s="34"/>
      <c r="AC145" s="34"/>
      <c r="AD145" s="34"/>
      <c r="AE145" s="34"/>
      <c r="AR145" s="202" t="s">
        <v>147</v>
      </c>
      <c r="AT145" s="202" t="s">
        <v>142</v>
      </c>
      <c r="AU145" s="202" t="s">
        <v>84</v>
      </c>
      <c r="AY145" s="17" t="s">
        <v>140</v>
      </c>
      <c r="BE145" s="203">
        <f t="shared" si="4"/>
        <v>0</v>
      </c>
      <c r="BF145" s="203">
        <f t="shared" si="5"/>
        <v>0</v>
      </c>
      <c r="BG145" s="203">
        <f t="shared" si="6"/>
        <v>0</v>
      </c>
      <c r="BH145" s="203">
        <f t="shared" si="7"/>
        <v>0</v>
      </c>
      <c r="BI145" s="203">
        <f t="shared" si="8"/>
        <v>0</v>
      </c>
      <c r="BJ145" s="17" t="s">
        <v>82</v>
      </c>
      <c r="BK145" s="203">
        <f t="shared" si="9"/>
        <v>0</v>
      </c>
      <c r="BL145" s="17" t="s">
        <v>147</v>
      </c>
      <c r="BM145" s="202" t="s">
        <v>242</v>
      </c>
    </row>
    <row r="146" spans="1:65" s="2" customFormat="1" ht="16.5" customHeight="1">
      <c r="A146" s="34"/>
      <c r="B146" s="35"/>
      <c r="C146" s="191" t="s">
        <v>191</v>
      </c>
      <c r="D146" s="191" t="s">
        <v>142</v>
      </c>
      <c r="E146" s="192" t="s">
        <v>329</v>
      </c>
      <c r="F146" s="193" t="s">
        <v>330</v>
      </c>
      <c r="G146" s="194" t="s">
        <v>145</v>
      </c>
      <c r="H146" s="195">
        <v>0.1</v>
      </c>
      <c r="I146" s="196"/>
      <c r="J146" s="197">
        <f t="shared" si="0"/>
        <v>0</v>
      </c>
      <c r="K146" s="193" t="s">
        <v>1</v>
      </c>
      <c r="L146" s="39"/>
      <c r="M146" s="198" t="s">
        <v>1</v>
      </c>
      <c r="N146" s="199" t="s">
        <v>39</v>
      </c>
      <c r="O146" s="71"/>
      <c r="P146" s="200">
        <f t="shared" si="1"/>
        <v>0</v>
      </c>
      <c r="Q146" s="200">
        <v>0</v>
      </c>
      <c r="R146" s="200">
        <f t="shared" si="2"/>
        <v>0</v>
      </c>
      <c r="S146" s="200">
        <v>0</v>
      </c>
      <c r="T146" s="201">
        <f t="shared" si="3"/>
        <v>0</v>
      </c>
      <c r="U146" s="34"/>
      <c r="V146" s="34"/>
      <c r="W146" s="34"/>
      <c r="X146" s="34"/>
      <c r="Y146" s="34"/>
      <c r="Z146" s="34"/>
      <c r="AA146" s="34"/>
      <c r="AB146" s="34"/>
      <c r="AC146" s="34"/>
      <c r="AD146" s="34"/>
      <c r="AE146" s="34"/>
      <c r="AR146" s="202" t="s">
        <v>147</v>
      </c>
      <c r="AT146" s="202" t="s">
        <v>142</v>
      </c>
      <c r="AU146" s="202" t="s">
        <v>84</v>
      </c>
      <c r="AY146" s="17" t="s">
        <v>140</v>
      </c>
      <c r="BE146" s="203">
        <f t="shared" si="4"/>
        <v>0</v>
      </c>
      <c r="BF146" s="203">
        <f t="shared" si="5"/>
        <v>0</v>
      </c>
      <c r="BG146" s="203">
        <f t="shared" si="6"/>
        <v>0</v>
      </c>
      <c r="BH146" s="203">
        <f t="shared" si="7"/>
        <v>0</v>
      </c>
      <c r="BI146" s="203">
        <f t="shared" si="8"/>
        <v>0</v>
      </c>
      <c r="BJ146" s="17" t="s">
        <v>82</v>
      </c>
      <c r="BK146" s="203">
        <f t="shared" si="9"/>
        <v>0</v>
      </c>
      <c r="BL146" s="17" t="s">
        <v>147</v>
      </c>
      <c r="BM146" s="202" t="s">
        <v>250</v>
      </c>
    </row>
    <row r="147" spans="1:65" s="2" customFormat="1" ht="16.5" customHeight="1">
      <c r="A147" s="34"/>
      <c r="B147" s="35"/>
      <c r="C147" s="191" t="s">
        <v>197</v>
      </c>
      <c r="D147" s="191" t="s">
        <v>142</v>
      </c>
      <c r="E147" s="192" t="s">
        <v>369</v>
      </c>
      <c r="F147" s="193" t="s">
        <v>334</v>
      </c>
      <c r="G147" s="194" t="s">
        <v>277</v>
      </c>
      <c r="H147" s="195">
        <v>1</v>
      </c>
      <c r="I147" s="196"/>
      <c r="J147" s="197">
        <f t="shared" si="0"/>
        <v>0</v>
      </c>
      <c r="K147" s="193" t="s">
        <v>1</v>
      </c>
      <c r="L147" s="39"/>
      <c r="M147" s="198" t="s">
        <v>1</v>
      </c>
      <c r="N147" s="199" t="s">
        <v>39</v>
      </c>
      <c r="O147" s="71"/>
      <c r="P147" s="200">
        <f t="shared" si="1"/>
        <v>0</v>
      </c>
      <c r="Q147" s="200">
        <v>0</v>
      </c>
      <c r="R147" s="200">
        <f t="shared" si="2"/>
        <v>0</v>
      </c>
      <c r="S147" s="200">
        <v>0</v>
      </c>
      <c r="T147" s="201">
        <f t="shared" si="3"/>
        <v>0</v>
      </c>
      <c r="U147" s="34"/>
      <c r="V147" s="34"/>
      <c r="W147" s="34"/>
      <c r="X147" s="34"/>
      <c r="Y147" s="34"/>
      <c r="Z147" s="34"/>
      <c r="AA147" s="34"/>
      <c r="AB147" s="34"/>
      <c r="AC147" s="34"/>
      <c r="AD147" s="34"/>
      <c r="AE147" s="34"/>
      <c r="AR147" s="202" t="s">
        <v>147</v>
      </c>
      <c r="AT147" s="202" t="s">
        <v>142</v>
      </c>
      <c r="AU147" s="202" t="s">
        <v>84</v>
      </c>
      <c r="AY147" s="17" t="s">
        <v>140</v>
      </c>
      <c r="BE147" s="203">
        <f t="shared" si="4"/>
        <v>0</v>
      </c>
      <c r="BF147" s="203">
        <f t="shared" si="5"/>
        <v>0</v>
      </c>
      <c r="BG147" s="203">
        <f t="shared" si="6"/>
        <v>0</v>
      </c>
      <c r="BH147" s="203">
        <f t="shared" si="7"/>
        <v>0</v>
      </c>
      <c r="BI147" s="203">
        <f t="shared" si="8"/>
        <v>0</v>
      </c>
      <c r="BJ147" s="17" t="s">
        <v>82</v>
      </c>
      <c r="BK147" s="203">
        <f t="shared" si="9"/>
        <v>0</v>
      </c>
      <c r="BL147" s="17" t="s">
        <v>147</v>
      </c>
      <c r="BM147" s="202" t="s">
        <v>262</v>
      </c>
    </row>
    <row r="148" spans="1:65" s="2" customFormat="1" ht="21.75" customHeight="1">
      <c r="A148" s="34"/>
      <c r="B148" s="35"/>
      <c r="C148" s="191" t="s">
        <v>203</v>
      </c>
      <c r="D148" s="191" t="s">
        <v>142</v>
      </c>
      <c r="E148" s="192" t="s">
        <v>335</v>
      </c>
      <c r="F148" s="193" t="s">
        <v>336</v>
      </c>
      <c r="G148" s="194" t="s">
        <v>277</v>
      </c>
      <c r="H148" s="195">
        <v>1</v>
      </c>
      <c r="I148" s="196"/>
      <c r="J148" s="197">
        <f t="shared" si="0"/>
        <v>0</v>
      </c>
      <c r="K148" s="193" t="s">
        <v>1</v>
      </c>
      <c r="L148" s="39"/>
      <c r="M148" s="198" t="s">
        <v>1</v>
      </c>
      <c r="N148" s="199" t="s">
        <v>39</v>
      </c>
      <c r="O148" s="71"/>
      <c r="P148" s="200">
        <f t="shared" si="1"/>
        <v>0</v>
      </c>
      <c r="Q148" s="200">
        <v>0</v>
      </c>
      <c r="R148" s="200">
        <f t="shared" si="2"/>
        <v>0</v>
      </c>
      <c r="S148" s="200">
        <v>0</v>
      </c>
      <c r="T148" s="201">
        <f t="shared" si="3"/>
        <v>0</v>
      </c>
      <c r="U148" s="34"/>
      <c r="V148" s="34"/>
      <c r="W148" s="34"/>
      <c r="X148" s="34"/>
      <c r="Y148" s="34"/>
      <c r="Z148" s="34"/>
      <c r="AA148" s="34"/>
      <c r="AB148" s="34"/>
      <c r="AC148" s="34"/>
      <c r="AD148" s="34"/>
      <c r="AE148" s="34"/>
      <c r="AR148" s="202" t="s">
        <v>147</v>
      </c>
      <c r="AT148" s="202" t="s">
        <v>142</v>
      </c>
      <c r="AU148" s="202" t="s">
        <v>84</v>
      </c>
      <c r="AY148" s="17" t="s">
        <v>140</v>
      </c>
      <c r="BE148" s="203">
        <f t="shared" si="4"/>
        <v>0</v>
      </c>
      <c r="BF148" s="203">
        <f t="shared" si="5"/>
        <v>0</v>
      </c>
      <c r="BG148" s="203">
        <f t="shared" si="6"/>
        <v>0</v>
      </c>
      <c r="BH148" s="203">
        <f t="shared" si="7"/>
        <v>0</v>
      </c>
      <c r="BI148" s="203">
        <f t="shared" si="8"/>
        <v>0</v>
      </c>
      <c r="BJ148" s="17" t="s">
        <v>82</v>
      </c>
      <c r="BK148" s="203">
        <f t="shared" si="9"/>
        <v>0</v>
      </c>
      <c r="BL148" s="17" t="s">
        <v>147</v>
      </c>
      <c r="BM148" s="202" t="s">
        <v>284</v>
      </c>
    </row>
    <row r="149" spans="1:65" s="2" customFormat="1" ht="16.5" customHeight="1">
      <c r="A149" s="34"/>
      <c r="B149" s="35"/>
      <c r="C149" s="191" t="s">
        <v>210</v>
      </c>
      <c r="D149" s="191" t="s">
        <v>142</v>
      </c>
      <c r="E149" s="192" t="s">
        <v>337</v>
      </c>
      <c r="F149" s="193" t="s">
        <v>338</v>
      </c>
      <c r="G149" s="194" t="s">
        <v>183</v>
      </c>
      <c r="H149" s="195">
        <v>0.16</v>
      </c>
      <c r="I149" s="196"/>
      <c r="J149" s="197">
        <f t="shared" si="0"/>
        <v>0</v>
      </c>
      <c r="K149" s="193" t="s">
        <v>1</v>
      </c>
      <c r="L149" s="39"/>
      <c r="M149" s="198" t="s">
        <v>1</v>
      </c>
      <c r="N149" s="199" t="s">
        <v>39</v>
      </c>
      <c r="O149" s="71"/>
      <c r="P149" s="200">
        <f t="shared" si="1"/>
        <v>0</v>
      </c>
      <c r="Q149" s="200">
        <v>0</v>
      </c>
      <c r="R149" s="200">
        <f t="shared" si="2"/>
        <v>0</v>
      </c>
      <c r="S149" s="200">
        <v>0</v>
      </c>
      <c r="T149" s="201">
        <f t="shared" si="3"/>
        <v>0</v>
      </c>
      <c r="U149" s="34"/>
      <c r="V149" s="34"/>
      <c r="W149" s="34"/>
      <c r="X149" s="34"/>
      <c r="Y149" s="34"/>
      <c r="Z149" s="34"/>
      <c r="AA149" s="34"/>
      <c r="AB149" s="34"/>
      <c r="AC149" s="34"/>
      <c r="AD149" s="34"/>
      <c r="AE149" s="34"/>
      <c r="AR149" s="202" t="s">
        <v>147</v>
      </c>
      <c r="AT149" s="202" t="s">
        <v>142</v>
      </c>
      <c r="AU149" s="202" t="s">
        <v>84</v>
      </c>
      <c r="AY149" s="17" t="s">
        <v>140</v>
      </c>
      <c r="BE149" s="203">
        <f t="shared" si="4"/>
        <v>0</v>
      </c>
      <c r="BF149" s="203">
        <f t="shared" si="5"/>
        <v>0</v>
      </c>
      <c r="BG149" s="203">
        <f t="shared" si="6"/>
        <v>0</v>
      </c>
      <c r="BH149" s="203">
        <f t="shared" si="7"/>
        <v>0</v>
      </c>
      <c r="BI149" s="203">
        <f t="shared" si="8"/>
        <v>0</v>
      </c>
      <c r="BJ149" s="17" t="s">
        <v>82</v>
      </c>
      <c r="BK149" s="203">
        <f t="shared" si="9"/>
        <v>0</v>
      </c>
      <c r="BL149" s="17" t="s">
        <v>147</v>
      </c>
      <c r="BM149" s="202" t="s">
        <v>287</v>
      </c>
    </row>
    <row r="150" spans="1:65" s="2" customFormat="1" ht="16.5" customHeight="1">
      <c r="A150" s="34"/>
      <c r="B150" s="35"/>
      <c r="C150" s="191" t="s">
        <v>219</v>
      </c>
      <c r="D150" s="191" t="s">
        <v>142</v>
      </c>
      <c r="E150" s="192" t="s">
        <v>339</v>
      </c>
      <c r="F150" s="193" t="s">
        <v>340</v>
      </c>
      <c r="G150" s="194" t="s">
        <v>183</v>
      </c>
      <c r="H150" s="195">
        <v>26.56</v>
      </c>
      <c r="I150" s="196"/>
      <c r="J150" s="197">
        <f t="shared" si="0"/>
        <v>0</v>
      </c>
      <c r="K150" s="193" t="s">
        <v>1</v>
      </c>
      <c r="L150" s="39"/>
      <c r="M150" s="198" t="s">
        <v>1</v>
      </c>
      <c r="N150" s="199" t="s">
        <v>39</v>
      </c>
      <c r="O150" s="71"/>
      <c r="P150" s="200">
        <f t="shared" si="1"/>
        <v>0</v>
      </c>
      <c r="Q150" s="200">
        <v>0</v>
      </c>
      <c r="R150" s="200">
        <f t="shared" si="2"/>
        <v>0</v>
      </c>
      <c r="S150" s="200">
        <v>0</v>
      </c>
      <c r="T150" s="201">
        <f t="shared" si="3"/>
        <v>0</v>
      </c>
      <c r="U150" s="34"/>
      <c r="V150" s="34"/>
      <c r="W150" s="34"/>
      <c r="X150" s="34"/>
      <c r="Y150" s="34"/>
      <c r="Z150" s="34"/>
      <c r="AA150" s="34"/>
      <c r="AB150" s="34"/>
      <c r="AC150" s="34"/>
      <c r="AD150" s="34"/>
      <c r="AE150" s="34"/>
      <c r="AR150" s="202" t="s">
        <v>147</v>
      </c>
      <c r="AT150" s="202" t="s">
        <v>142</v>
      </c>
      <c r="AU150" s="202" t="s">
        <v>84</v>
      </c>
      <c r="AY150" s="17" t="s">
        <v>140</v>
      </c>
      <c r="BE150" s="203">
        <f t="shared" si="4"/>
        <v>0</v>
      </c>
      <c r="BF150" s="203">
        <f t="shared" si="5"/>
        <v>0</v>
      </c>
      <c r="BG150" s="203">
        <f t="shared" si="6"/>
        <v>0</v>
      </c>
      <c r="BH150" s="203">
        <f t="shared" si="7"/>
        <v>0</v>
      </c>
      <c r="BI150" s="203">
        <f t="shared" si="8"/>
        <v>0</v>
      </c>
      <c r="BJ150" s="17" t="s">
        <v>82</v>
      </c>
      <c r="BK150" s="203">
        <f t="shared" si="9"/>
        <v>0</v>
      </c>
      <c r="BL150" s="17" t="s">
        <v>147</v>
      </c>
      <c r="BM150" s="202" t="s">
        <v>290</v>
      </c>
    </row>
    <row r="151" spans="2:63" s="12" customFormat="1" ht="22.9" customHeight="1">
      <c r="B151" s="175"/>
      <c r="C151" s="176"/>
      <c r="D151" s="177" t="s">
        <v>73</v>
      </c>
      <c r="E151" s="189" t="s">
        <v>280</v>
      </c>
      <c r="F151" s="189" t="s">
        <v>341</v>
      </c>
      <c r="G151" s="176"/>
      <c r="H151" s="176"/>
      <c r="I151" s="179"/>
      <c r="J151" s="190">
        <f>BK151</f>
        <v>0</v>
      </c>
      <c r="K151" s="176"/>
      <c r="L151" s="181"/>
      <c r="M151" s="182"/>
      <c r="N151" s="183"/>
      <c r="O151" s="183"/>
      <c r="P151" s="184">
        <f>P152</f>
        <v>0</v>
      </c>
      <c r="Q151" s="183"/>
      <c r="R151" s="184">
        <f>R152</f>
        <v>0</v>
      </c>
      <c r="S151" s="183"/>
      <c r="T151" s="185">
        <f>T152</f>
        <v>0</v>
      </c>
      <c r="AR151" s="186" t="s">
        <v>82</v>
      </c>
      <c r="AT151" s="187" t="s">
        <v>73</v>
      </c>
      <c r="AU151" s="187" t="s">
        <v>82</v>
      </c>
      <c r="AY151" s="186" t="s">
        <v>140</v>
      </c>
      <c r="BK151" s="188">
        <f>BK152</f>
        <v>0</v>
      </c>
    </row>
    <row r="152" spans="1:65" s="2" customFormat="1" ht="16.5" customHeight="1">
      <c r="A152" s="34"/>
      <c r="B152" s="35"/>
      <c r="C152" s="191" t="s">
        <v>226</v>
      </c>
      <c r="D152" s="191" t="s">
        <v>142</v>
      </c>
      <c r="E152" s="192" t="s">
        <v>219</v>
      </c>
      <c r="F152" s="193" t="s">
        <v>422</v>
      </c>
      <c r="G152" s="194" t="s">
        <v>277</v>
      </c>
      <c r="H152" s="195">
        <v>1</v>
      </c>
      <c r="I152" s="196"/>
      <c r="J152" s="197">
        <f>ROUND(I152*H152,2)</f>
        <v>0</v>
      </c>
      <c r="K152" s="193" t="s">
        <v>1</v>
      </c>
      <c r="L152" s="39"/>
      <c r="M152" s="198" t="s">
        <v>1</v>
      </c>
      <c r="N152" s="199" t="s">
        <v>39</v>
      </c>
      <c r="O152" s="71"/>
      <c r="P152" s="200">
        <f>O152*H152</f>
        <v>0</v>
      </c>
      <c r="Q152" s="200">
        <v>0</v>
      </c>
      <c r="R152" s="200">
        <f>Q152*H152</f>
        <v>0</v>
      </c>
      <c r="S152" s="200">
        <v>0</v>
      </c>
      <c r="T152" s="201">
        <f>S152*H152</f>
        <v>0</v>
      </c>
      <c r="U152" s="34"/>
      <c r="V152" s="34"/>
      <c r="W152" s="34"/>
      <c r="X152" s="34"/>
      <c r="Y152" s="34"/>
      <c r="Z152" s="34"/>
      <c r="AA152" s="34"/>
      <c r="AB152" s="34"/>
      <c r="AC152" s="34"/>
      <c r="AD152" s="34"/>
      <c r="AE152" s="34"/>
      <c r="AR152" s="202" t="s">
        <v>147</v>
      </c>
      <c r="AT152" s="202" t="s">
        <v>142</v>
      </c>
      <c r="AU152" s="202" t="s">
        <v>84</v>
      </c>
      <c r="AY152" s="17" t="s">
        <v>140</v>
      </c>
      <c r="BE152" s="203">
        <f>IF(N152="základní",J152,0)</f>
        <v>0</v>
      </c>
      <c r="BF152" s="203">
        <f>IF(N152="snížená",J152,0)</f>
        <v>0</v>
      </c>
      <c r="BG152" s="203">
        <f>IF(N152="zákl. přenesená",J152,0)</f>
        <v>0</v>
      </c>
      <c r="BH152" s="203">
        <f>IF(N152="sníž. přenesená",J152,0)</f>
        <v>0</v>
      </c>
      <c r="BI152" s="203">
        <f>IF(N152="nulová",J152,0)</f>
        <v>0</v>
      </c>
      <c r="BJ152" s="17" t="s">
        <v>82</v>
      </c>
      <c r="BK152" s="203">
        <f>ROUND(I152*H152,2)</f>
        <v>0</v>
      </c>
      <c r="BL152" s="17" t="s">
        <v>147</v>
      </c>
      <c r="BM152" s="202" t="s">
        <v>293</v>
      </c>
    </row>
    <row r="153" spans="2:63" s="12" customFormat="1" ht="22.9" customHeight="1">
      <c r="B153" s="175"/>
      <c r="C153" s="176"/>
      <c r="D153" s="177" t="s">
        <v>73</v>
      </c>
      <c r="E153" s="189" t="s">
        <v>294</v>
      </c>
      <c r="F153" s="189" t="s">
        <v>343</v>
      </c>
      <c r="G153" s="176"/>
      <c r="H153" s="176"/>
      <c r="I153" s="179"/>
      <c r="J153" s="190">
        <f>BK153</f>
        <v>0</v>
      </c>
      <c r="K153" s="176"/>
      <c r="L153" s="181"/>
      <c r="M153" s="182"/>
      <c r="N153" s="183"/>
      <c r="O153" s="183"/>
      <c r="P153" s="184">
        <f>SUM(P154:P162)</f>
        <v>0</v>
      </c>
      <c r="Q153" s="183"/>
      <c r="R153" s="184">
        <f>SUM(R154:R162)</f>
        <v>0</v>
      </c>
      <c r="S153" s="183"/>
      <c r="T153" s="185">
        <f>SUM(T154:T162)</f>
        <v>0</v>
      </c>
      <c r="AR153" s="186" t="s">
        <v>82</v>
      </c>
      <c r="AT153" s="187" t="s">
        <v>73</v>
      </c>
      <c r="AU153" s="187" t="s">
        <v>82</v>
      </c>
      <c r="AY153" s="186" t="s">
        <v>140</v>
      </c>
      <c r="BK153" s="188">
        <f>SUM(BK154:BK162)</f>
        <v>0</v>
      </c>
    </row>
    <row r="154" spans="1:65" s="2" customFormat="1" ht="16.5" customHeight="1">
      <c r="A154" s="34"/>
      <c r="B154" s="35"/>
      <c r="C154" s="191" t="s">
        <v>8</v>
      </c>
      <c r="D154" s="191" t="s">
        <v>142</v>
      </c>
      <c r="E154" s="192" t="s">
        <v>226</v>
      </c>
      <c r="F154" s="193" t="s">
        <v>344</v>
      </c>
      <c r="G154" s="194" t="s">
        <v>183</v>
      </c>
      <c r="H154" s="195">
        <v>23.25</v>
      </c>
      <c r="I154" s="196"/>
      <c r="J154" s="197">
        <f aca="true" t="shared" si="10" ref="J154:J162">ROUND(I154*H154,2)</f>
        <v>0</v>
      </c>
      <c r="K154" s="193" t="s">
        <v>1</v>
      </c>
      <c r="L154" s="39"/>
      <c r="M154" s="198" t="s">
        <v>1</v>
      </c>
      <c r="N154" s="199" t="s">
        <v>39</v>
      </c>
      <c r="O154" s="71"/>
      <c r="P154" s="200">
        <f aca="true" t="shared" si="11" ref="P154:P162">O154*H154</f>
        <v>0</v>
      </c>
      <c r="Q154" s="200">
        <v>0</v>
      </c>
      <c r="R154" s="200">
        <f aca="true" t="shared" si="12" ref="R154:R162">Q154*H154</f>
        <v>0</v>
      </c>
      <c r="S154" s="200">
        <v>0</v>
      </c>
      <c r="T154" s="201">
        <f aca="true" t="shared" si="13" ref="T154:T162">S154*H154</f>
        <v>0</v>
      </c>
      <c r="U154" s="34"/>
      <c r="V154" s="34"/>
      <c r="W154" s="34"/>
      <c r="X154" s="34"/>
      <c r="Y154" s="34"/>
      <c r="Z154" s="34"/>
      <c r="AA154" s="34"/>
      <c r="AB154" s="34"/>
      <c r="AC154" s="34"/>
      <c r="AD154" s="34"/>
      <c r="AE154" s="34"/>
      <c r="AR154" s="202" t="s">
        <v>147</v>
      </c>
      <c r="AT154" s="202" t="s">
        <v>142</v>
      </c>
      <c r="AU154" s="202" t="s">
        <v>84</v>
      </c>
      <c r="AY154" s="17" t="s">
        <v>140</v>
      </c>
      <c r="BE154" s="203">
        <f aca="true" t="shared" si="14" ref="BE154:BE162">IF(N154="základní",J154,0)</f>
        <v>0</v>
      </c>
      <c r="BF154" s="203">
        <f aca="true" t="shared" si="15" ref="BF154:BF162">IF(N154="snížená",J154,0)</f>
        <v>0</v>
      </c>
      <c r="BG154" s="203">
        <f aca="true" t="shared" si="16" ref="BG154:BG162">IF(N154="zákl. přenesená",J154,0)</f>
        <v>0</v>
      </c>
      <c r="BH154" s="203">
        <f aca="true" t="shared" si="17" ref="BH154:BH162">IF(N154="sníž. přenesená",J154,0)</f>
        <v>0</v>
      </c>
      <c r="BI154" s="203">
        <f aca="true" t="shared" si="18" ref="BI154:BI162">IF(N154="nulová",J154,0)</f>
        <v>0</v>
      </c>
      <c r="BJ154" s="17" t="s">
        <v>82</v>
      </c>
      <c r="BK154" s="203">
        <f aca="true" t="shared" si="19" ref="BK154:BK162">ROUND(I154*H154,2)</f>
        <v>0</v>
      </c>
      <c r="BL154" s="17" t="s">
        <v>147</v>
      </c>
      <c r="BM154" s="202" t="s">
        <v>298</v>
      </c>
    </row>
    <row r="155" spans="1:65" s="2" customFormat="1" ht="16.5" customHeight="1">
      <c r="A155" s="34"/>
      <c r="B155" s="35"/>
      <c r="C155" s="191" t="s">
        <v>242</v>
      </c>
      <c r="D155" s="191" t="s">
        <v>142</v>
      </c>
      <c r="E155" s="192" t="s">
        <v>8</v>
      </c>
      <c r="F155" s="193" t="s">
        <v>423</v>
      </c>
      <c r="G155" s="194" t="s">
        <v>145</v>
      </c>
      <c r="H155" s="195">
        <v>1.25</v>
      </c>
      <c r="I155" s="196"/>
      <c r="J155" s="197">
        <f t="shared" si="10"/>
        <v>0</v>
      </c>
      <c r="K155" s="193" t="s">
        <v>1</v>
      </c>
      <c r="L155" s="39"/>
      <c r="M155" s="198" t="s">
        <v>1</v>
      </c>
      <c r="N155" s="199" t="s">
        <v>39</v>
      </c>
      <c r="O155" s="71"/>
      <c r="P155" s="200">
        <f t="shared" si="11"/>
        <v>0</v>
      </c>
      <c r="Q155" s="200">
        <v>0</v>
      </c>
      <c r="R155" s="200">
        <f t="shared" si="12"/>
        <v>0</v>
      </c>
      <c r="S155" s="200">
        <v>0</v>
      </c>
      <c r="T155" s="201">
        <f t="shared" si="13"/>
        <v>0</v>
      </c>
      <c r="U155" s="34"/>
      <c r="V155" s="34"/>
      <c r="W155" s="34"/>
      <c r="X155" s="34"/>
      <c r="Y155" s="34"/>
      <c r="Z155" s="34"/>
      <c r="AA155" s="34"/>
      <c r="AB155" s="34"/>
      <c r="AC155" s="34"/>
      <c r="AD155" s="34"/>
      <c r="AE155" s="34"/>
      <c r="AR155" s="202" t="s">
        <v>147</v>
      </c>
      <c r="AT155" s="202" t="s">
        <v>142</v>
      </c>
      <c r="AU155" s="202" t="s">
        <v>84</v>
      </c>
      <c r="AY155" s="17" t="s">
        <v>140</v>
      </c>
      <c r="BE155" s="203">
        <f t="shared" si="14"/>
        <v>0</v>
      </c>
      <c r="BF155" s="203">
        <f t="shared" si="15"/>
        <v>0</v>
      </c>
      <c r="BG155" s="203">
        <f t="shared" si="16"/>
        <v>0</v>
      </c>
      <c r="BH155" s="203">
        <f t="shared" si="17"/>
        <v>0</v>
      </c>
      <c r="BI155" s="203">
        <f t="shared" si="18"/>
        <v>0</v>
      </c>
      <c r="BJ155" s="17" t="s">
        <v>82</v>
      </c>
      <c r="BK155" s="203">
        <f t="shared" si="19"/>
        <v>0</v>
      </c>
      <c r="BL155" s="17" t="s">
        <v>147</v>
      </c>
      <c r="BM155" s="202" t="s">
        <v>342</v>
      </c>
    </row>
    <row r="156" spans="1:65" s="2" customFormat="1" ht="16.5" customHeight="1">
      <c r="A156" s="34"/>
      <c r="B156" s="35"/>
      <c r="C156" s="191" t="s">
        <v>246</v>
      </c>
      <c r="D156" s="191" t="s">
        <v>142</v>
      </c>
      <c r="E156" s="192" t="s">
        <v>242</v>
      </c>
      <c r="F156" s="193" t="s">
        <v>424</v>
      </c>
      <c r="G156" s="194" t="s">
        <v>183</v>
      </c>
      <c r="H156" s="195">
        <v>2</v>
      </c>
      <c r="I156" s="196"/>
      <c r="J156" s="197">
        <f t="shared" si="10"/>
        <v>0</v>
      </c>
      <c r="K156" s="193" t="s">
        <v>1</v>
      </c>
      <c r="L156" s="39"/>
      <c r="M156" s="198" t="s">
        <v>1</v>
      </c>
      <c r="N156" s="199" t="s">
        <v>39</v>
      </c>
      <c r="O156" s="71"/>
      <c r="P156" s="200">
        <f t="shared" si="11"/>
        <v>0</v>
      </c>
      <c r="Q156" s="200">
        <v>0</v>
      </c>
      <c r="R156" s="200">
        <f t="shared" si="12"/>
        <v>0</v>
      </c>
      <c r="S156" s="200">
        <v>0</v>
      </c>
      <c r="T156" s="201">
        <f t="shared" si="13"/>
        <v>0</v>
      </c>
      <c r="U156" s="34"/>
      <c r="V156" s="34"/>
      <c r="W156" s="34"/>
      <c r="X156" s="34"/>
      <c r="Y156" s="34"/>
      <c r="Z156" s="34"/>
      <c r="AA156" s="34"/>
      <c r="AB156" s="34"/>
      <c r="AC156" s="34"/>
      <c r="AD156" s="34"/>
      <c r="AE156" s="34"/>
      <c r="AR156" s="202" t="s">
        <v>147</v>
      </c>
      <c r="AT156" s="202" t="s">
        <v>142</v>
      </c>
      <c r="AU156" s="202" t="s">
        <v>84</v>
      </c>
      <c r="AY156" s="17" t="s">
        <v>140</v>
      </c>
      <c r="BE156" s="203">
        <f t="shared" si="14"/>
        <v>0</v>
      </c>
      <c r="BF156" s="203">
        <f t="shared" si="15"/>
        <v>0</v>
      </c>
      <c r="BG156" s="203">
        <f t="shared" si="16"/>
        <v>0</v>
      </c>
      <c r="BH156" s="203">
        <f t="shared" si="17"/>
        <v>0</v>
      </c>
      <c r="BI156" s="203">
        <f t="shared" si="18"/>
        <v>0</v>
      </c>
      <c r="BJ156" s="17" t="s">
        <v>82</v>
      </c>
      <c r="BK156" s="203">
        <f t="shared" si="19"/>
        <v>0</v>
      </c>
      <c r="BL156" s="17" t="s">
        <v>147</v>
      </c>
      <c r="BM156" s="202" t="s">
        <v>345</v>
      </c>
    </row>
    <row r="157" spans="1:65" s="2" customFormat="1" ht="16.5" customHeight="1">
      <c r="A157" s="34"/>
      <c r="B157" s="35"/>
      <c r="C157" s="191" t="s">
        <v>250</v>
      </c>
      <c r="D157" s="191" t="s">
        <v>142</v>
      </c>
      <c r="E157" s="192" t="s">
        <v>246</v>
      </c>
      <c r="F157" s="193" t="s">
        <v>425</v>
      </c>
      <c r="G157" s="194" t="s">
        <v>347</v>
      </c>
      <c r="H157" s="195">
        <v>10</v>
      </c>
      <c r="I157" s="196"/>
      <c r="J157" s="197">
        <f t="shared" si="10"/>
        <v>0</v>
      </c>
      <c r="K157" s="193" t="s">
        <v>1</v>
      </c>
      <c r="L157" s="39"/>
      <c r="M157" s="198" t="s">
        <v>1</v>
      </c>
      <c r="N157" s="199" t="s">
        <v>39</v>
      </c>
      <c r="O157" s="71"/>
      <c r="P157" s="200">
        <f t="shared" si="11"/>
        <v>0</v>
      </c>
      <c r="Q157" s="200">
        <v>0</v>
      </c>
      <c r="R157" s="200">
        <f t="shared" si="12"/>
        <v>0</v>
      </c>
      <c r="S157" s="200">
        <v>0</v>
      </c>
      <c r="T157" s="201">
        <f t="shared" si="13"/>
        <v>0</v>
      </c>
      <c r="U157" s="34"/>
      <c r="V157" s="34"/>
      <c r="W157" s="34"/>
      <c r="X157" s="34"/>
      <c r="Y157" s="34"/>
      <c r="Z157" s="34"/>
      <c r="AA157" s="34"/>
      <c r="AB157" s="34"/>
      <c r="AC157" s="34"/>
      <c r="AD157" s="34"/>
      <c r="AE157" s="34"/>
      <c r="AR157" s="202" t="s">
        <v>147</v>
      </c>
      <c r="AT157" s="202" t="s">
        <v>142</v>
      </c>
      <c r="AU157" s="202" t="s">
        <v>84</v>
      </c>
      <c r="AY157" s="17" t="s">
        <v>140</v>
      </c>
      <c r="BE157" s="203">
        <f t="shared" si="14"/>
        <v>0</v>
      </c>
      <c r="BF157" s="203">
        <f t="shared" si="15"/>
        <v>0</v>
      </c>
      <c r="BG157" s="203">
        <f t="shared" si="16"/>
        <v>0</v>
      </c>
      <c r="BH157" s="203">
        <f t="shared" si="17"/>
        <v>0</v>
      </c>
      <c r="BI157" s="203">
        <f t="shared" si="18"/>
        <v>0</v>
      </c>
      <c r="BJ157" s="17" t="s">
        <v>82</v>
      </c>
      <c r="BK157" s="203">
        <f t="shared" si="19"/>
        <v>0</v>
      </c>
      <c r="BL157" s="17" t="s">
        <v>147</v>
      </c>
      <c r="BM157" s="202" t="s">
        <v>348</v>
      </c>
    </row>
    <row r="158" spans="1:65" s="2" customFormat="1" ht="16.5" customHeight="1">
      <c r="A158" s="34"/>
      <c r="B158" s="35"/>
      <c r="C158" s="191" t="s">
        <v>255</v>
      </c>
      <c r="D158" s="191" t="s">
        <v>142</v>
      </c>
      <c r="E158" s="192" t="s">
        <v>250</v>
      </c>
      <c r="F158" s="193" t="s">
        <v>426</v>
      </c>
      <c r="G158" s="194" t="s">
        <v>277</v>
      </c>
      <c r="H158" s="195">
        <v>5</v>
      </c>
      <c r="I158" s="196"/>
      <c r="J158" s="197">
        <f t="shared" si="10"/>
        <v>0</v>
      </c>
      <c r="K158" s="193" t="s">
        <v>1</v>
      </c>
      <c r="L158" s="39"/>
      <c r="M158" s="198" t="s">
        <v>1</v>
      </c>
      <c r="N158" s="199" t="s">
        <v>39</v>
      </c>
      <c r="O158" s="71"/>
      <c r="P158" s="200">
        <f t="shared" si="11"/>
        <v>0</v>
      </c>
      <c r="Q158" s="200">
        <v>0</v>
      </c>
      <c r="R158" s="200">
        <f t="shared" si="12"/>
        <v>0</v>
      </c>
      <c r="S158" s="200">
        <v>0</v>
      </c>
      <c r="T158" s="201">
        <f t="shared" si="13"/>
        <v>0</v>
      </c>
      <c r="U158" s="34"/>
      <c r="V158" s="34"/>
      <c r="W158" s="34"/>
      <c r="X158" s="34"/>
      <c r="Y158" s="34"/>
      <c r="Z158" s="34"/>
      <c r="AA158" s="34"/>
      <c r="AB158" s="34"/>
      <c r="AC158" s="34"/>
      <c r="AD158" s="34"/>
      <c r="AE158" s="34"/>
      <c r="AR158" s="202" t="s">
        <v>147</v>
      </c>
      <c r="AT158" s="202" t="s">
        <v>142</v>
      </c>
      <c r="AU158" s="202" t="s">
        <v>84</v>
      </c>
      <c r="AY158" s="17" t="s">
        <v>140</v>
      </c>
      <c r="BE158" s="203">
        <f t="shared" si="14"/>
        <v>0</v>
      </c>
      <c r="BF158" s="203">
        <f t="shared" si="15"/>
        <v>0</v>
      </c>
      <c r="BG158" s="203">
        <f t="shared" si="16"/>
        <v>0</v>
      </c>
      <c r="BH158" s="203">
        <f t="shared" si="17"/>
        <v>0</v>
      </c>
      <c r="BI158" s="203">
        <f t="shared" si="18"/>
        <v>0</v>
      </c>
      <c r="BJ158" s="17" t="s">
        <v>82</v>
      </c>
      <c r="BK158" s="203">
        <f t="shared" si="19"/>
        <v>0</v>
      </c>
      <c r="BL158" s="17" t="s">
        <v>147</v>
      </c>
      <c r="BM158" s="202" t="s">
        <v>350</v>
      </c>
    </row>
    <row r="159" spans="1:65" s="2" customFormat="1" ht="16.5" customHeight="1">
      <c r="A159" s="34"/>
      <c r="B159" s="35"/>
      <c r="C159" s="191" t="s">
        <v>262</v>
      </c>
      <c r="D159" s="191" t="s">
        <v>142</v>
      </c>
      <c r="E159" s="192" t="s">
        <v>255</v>
      </c>
      <c r="F159" s="193" t="s">
        <v>351</v>
      </c>
      <c r="G159" s="194" t="s">
        <v>277</v>
      </c>
      <c r="H159" s="195">
        <v>1</v>
      </c>
      <c r="I159" s="196"/>
      <c r="J159" s="197">
        <f t="shared" si="10"/>
        <v>0</v>
      </c>
      <c r="K159" s="193" t="s">
        <v>1</v>
      </c>
      <c r="L159" s="39"/>
      <c r="M159" s="198" t="s">
        <v>1</v>
      </c>
      <c r="N159" s="199" t="s">
        <v>39</v>
      </c>
      <c r="O159" s="71"/>
      <c r="P159" s="200">
        <f t="shared" si="11"/>
        <v>0</v>
      </c>
      <c r="Q159" s="200">
        <v>0</v>
      </c>
      <c r="R159" s="200">
        <f t="shared" si="12"/>
        <v>0</v>
      </c>
      <c r="S159" s="200">
        <v>0</v>
      </c>
      <c r="T159" s="201">
        <f t="shared" si="13"/>
        <v>0</v>
      </c>
      <c r="U159" s="34"/>
      <c r="V159" s="34"/>
      <c r="W159" s="34"/>
      <c r="X159" s="34"/>
      <c r="Y159" s="34"/>
      <c r="Z159" s="34"/>
      <c r="AA159" s="34"/>
      <c r="AB159" s="34"/>
      <c r="AC159" s="34"/>
      <c r="AD159" s="34"/>
      <c r="AE159" s="34"/>
      <c r="AR159" s="202" t="s">
        <v>147</v>
      </c>
      <c r="AT159" s="202" t="s">
        <v>142</v>
      </c>
      <c r="AU159" s="202" t="s">
        <v>84</v>
      </c>
      <c r="AY159" s="17" t="s">
        <v>140</v>
      </c>
      <c r="BE159" s="203">
        <f t="shared" si="14"/>
        <v>0</v>
      </c>
      <c r="BF159" s="203">
        <f t="shared" si="15"/>
        <v>0</v>
      </c>
      <c r="BG159" s="203">
        <f t="shared" si="16"/>
        <v>0</v>
      </c>
      <c r="BH159" s="203">
        <f t="shared" si="17"/>
        <v>0</v>
      </c>
      <c r="BI159" s="203">
        <f t="shared" si="18"/>
        <v>0</v>
      </c>
      <c r="BJ159" s="17" t="s">
        <v>82</v>
      </c>
      <c r="BK159" s="203">
        <f t="shared" si="19"/>
        <v>0</v>
      </c>
      <c r="BL159" s="17" t="s">
        <v>147</v>
      </c>
      <c r="BM159" s="202" t="s">
        <v>352</v>
      </c>
    </row>
    <row r="160" spans="1:65" s="2" customFormat="1" ht="16.5" customHeight="1">
      <c r="A160" s="34"/>
      <c r="B160" s="35"/>
      <c r="C160" s="191" t="s">
        <v>7</v>
      </c>
      <c r="D160" s="191" t="s">
        <v>142</v>
      </c>
      <c r="E160" s="192" t="s">
        <v>262</v>
      </c>
      <c r="F160" s="193" t="s">
        <v>358</v>
      </c>
      <c r="G160" s="194" t="s">
        <v>359</v>
      </c>
      <c r="H160" s="195">
        <v>200</v>
      </c>
      <c r="I160" s="196"/>
      <c r="J160" s="197">
        <f t="shared" si="10"/>
        <v>0</v>
      </c>
      <c r="K160" s="193" t="s">
        <v>1</v>
      </c>
      <c r="L160" s="39"/>
      <c r="M160" s="198" t="s">
        <v>1</v>
      </c>
      <c r="N160" s="199" t="s">
        <v>39</v>
      </c>
      <c r="O160" s="71"/>
      <c r="P160" s="200">
        <f t="shared" si="11"/>
        <v>0</v>
      </c>
      <c r="Q160" s="200">
        <v>0</v>
      </c>
      <c r="R160" s="200">
        <f t="shared" si="12"/>
        <v>0</v>
      </c>
      <c r="S160" s="200">
        <v>0</v>
      </c>
      <c r="T160" s="201">
        <f t="shared" si="13"/>
        <v>0</v>
      </c>
      <c r="U160" s="34"/>
      <c r="V160" s="34"/>
      <c r="W160" s="34"/>
      <c r="X160" s="34"/>
      <c r="Y160" s="34"/>
      <c r="Z160" s="34"/>
      <c r="AA160" s="34"/>
      <c r="AB160" s="34"/>
      <c r="AC160" s="34"/>
      <c r="AD160" s="34"/>
      <c r="AE160" s="34"/>
      <c r="AR160" s="202" t="s">
        <v>147</v>
      </c>
      <c r="AT160" s="202" t="s">
        <v>142</v>
      </c>
      <c r="AU160" s="202" t="s">
        <v>84</v>
      </c>
      <c r="AY160" s="17" t="s">
        <v>140</v>
      </c>
      <c r="BE160" s="203">
        <f t="shared" si="14"/>
        <v>0</v>
      </c>
      <c r="BF160" s="203">
        <f t="shared" si="15"/>
        <v>0</v>
      </c>
      <c r="BG160" s="203">
        <f t="shared" si="16"/>
        <v>0</v>
      </c>
      <c r="BH160" s="203">
        <f t="shared" si="17"/>
        <v>0</v>
      </c>
      <c r="BI160" s="203">
        <f t="shared" si="18"/>
        <v>0</v>
      </c>
      <c r="BJ160" s="17" t="s">
        <v>82</v>
      </c>
      <c r="BK160" s="203">
        <f t="shared" si="19"/>
        <v>0</v>
      </c>
      <c r="BL160" s="17" t="s">
        <v>147</v>
      </c>
      <c r="BM160" s="202" t="s">
        <v>354</v>
      </c>
    </row>
    <row r="161" spans="1:65" s="2" customFormat="1" ht="16.5" customHeight="1">
      <c r="A161" s="34"/>
      <c r="B161" s="35"/>
      <c r="C161" s="191" t="s">
        <v>284</v>
      </c>
      <c r="D161" s="191" t="s">
        <v>142</v>
      </c>
      <c r="E161" s="192" t="s">
        <v>7</v>
      </c>
      <c r="F161" s="193" t="s">
        <v>361</v>
      </c>
      <c r="G161" s="194" t="s">
        <v>362</v>
      </c>
      <c r="H161" s="195">
        <v>340</v>
      </c>
      <c r="I161" s="196"/>
      <c r="J161" s="197">
        <f t="shared" si="10"/>
        <v>0</v>
      </c>
      <c r="K161" s="193" t="s">
        <v>1</v>
      </c>
      <c r="L161" s="39"/>
      <c r="M161" s="198" t="s">
        <v>1</v>
      </c>
      <c r="N161" s="199" t="s">
        <v>39</v>
      </c>
      <c r="O161" s="71"/>
      <c r="P161" s="200">
        <f t="shared" si="11"/>
        <v>0</v>
      </c>
      <c r="Q161" s="200">
        <v>0</v>
      </c>
      <c r="R161" s="200">
        <f t="shared" si="12"/>
        <v>0</v>
      </c>
      <c r="S161" s="200">
        <v>0</v>
      </c>
      <c r="T161" s="201">
        <f t="shared" si="13"/>
        <v>0</v>
      </c>
      <c r="U161" s="34"/>
      <c r="V161" s="34"/>
      <c r="W161" s="34"/>
      <c r="X161" s="34"/>
      <c r="Y161" s="34"/>
      <c r="Z161" s="34"/>
      <c r="AA161" s="34"/>
      <c r="AB161" s="34"/>
      <c r="AC161" s="34"/>
      <c r="AD161" s="34"/>
      <c r="AE161" s="34"/>
      <c r="AR161" s="202" t="s">
        <v>147</v>
      </c>
      <c r="AT161" s="202" t="s">
        <v>142</v>
      </c>
      <c r="AU161" s="202" t="s">
        <v>84</v>
      </c>
      <c r="AY161" s="17" t="s">
        <v>140</v>
      </c>
      <c r="BE161" s="203">
        <f t="shared" si="14"/>
        <v>0</v>
      </c>
      <c r="BF161" s="203">
        <f t="shared" si="15"/>
        <v>0</v>
      </c>
      <c r="BG161" s="203">
        <f t="shared" si="16"/>
        <v>0</v>
      </c>
      <c r="BH161" s="203">
        <f t="shared" si="17"/>
        <v>0</v>
      </c>
      <c r="BI161" s="203">
        <f t="shared" si="18"/>
        <v>0</v>
      </c>
      <c r="BJ161" s="17" t="s">
        <v>82</v>
      </c>
      <c r="BK161" s="203">
        <f t="shared" si="19"/>
        <v>0</v>
      </c>
      <c r="BL161" s="17" t="s">
        <v>147</v>
      </c>
      <c r="BM161" s="202" t="s">
        <v>356</v>
      </c>
    </row>
    <row r="162" spans="1:65" s="2" customFormat="1" ht="16.5" customHeight="1">
      <c r="A162" s="34"/>
      <c r="B162" s="35"/>
      <c r="C162" s="191" t="s">
        <v>357</v>
      </c>
      <c r="D162" s="191" t="s">
        <v>142</v>
      </c>
      <c r="E162" s="192" t="s">
        <v>284</v>
      </c>
      <c r="F162" s="193" t="s">
        <v>388</v>
      </c>
      <c r="G162" s="194" t="s">
        <v>145</v>
      </c>
      <c r="H162" s="195">
        <v>0.1</v>
      </c>
      <c r="I162" s="196"/>
      <c r="J162" s="197">
        <f t="shared" si="10"/>
        <v>0</v>
      </c>
      <c r="K162" s="193" t="s">
        <v>1</v>
      </c>
      <c r="L162" s="39"/>
      <c r="M162" s="198" t="s">
        <v>1</v>
      </c>
      <c r="N162" s="199" t="s">
        <v>39</v>
      </c>
      <c r="O162" s="71"/>
      <c r="P162" s="200">
        <f t="shared" si="11"/>
        <v>0</v>
      </c>
      <c r="Q162" s="200">
        <v>0</v>
      </c>
      <c r="R162" s="200">
        <f t="shared" si="12"/>
        <v>0</v>
      </c>
      <c r="S162" s="200">
        <v>0</v>
      </c>
      <c r="T162" s="201">
        <f t="shared" si="13"/>
        <v>0</v>
      </c>
      <c r="U162" s="34"/>
      <c r="V162" s="34"/>
      <c r="W162" s="34"/>
      <c r="X162" s="34"/>
      <c r="Y162" s="34"/>
      <c r="Z162" s="34"/>
      <c r="AA162" s="34"/>
      <c r="AB162" s="34"/>
      <c r="AC162" s="34"/>
      <c r="AD162" s="34"/>
      <c r="AE162" s="34"/>
      <c r="AR162" s="202" t="s">
        <v>147</v>
      </c>
      <c r="AT162" s="202" t="s">
        <v>142</v>
      </c>
      <c r="AU162" s="202" t="s">
        <v>84</v>
      </c>
      <c r="AY162" s="17" t="s">
        <v>140</v>
      </c>
      <c r="BE162" s="203">
        <f t="shared" si="14"/>
        <v>0</v>
      </c>
      <c r="BF162" s="203">
        <f t="shared" si="15"/>
        <v>0</v>
      </c>
      <c r="BG162" s="203">
        <f t="shared" si="16"/>
        <v>0</v>
      </c>
      <c r="BH162" s="203">
        <f t="shared" si="17"/>
        <v>0</v>
      </c>
      <c r="BI162" s="203">
        <f t="shared" si="18"/>
        <v>0</v>
      </c>
      <c r="BJ162" s="17" t="s">
        <v>82</v>
      </c>
      <c r="BK162" s="203">
        <f t="shared" si="19"/>
        <v>0</v>
      </c>
      <c r="BL162" s="17" t="s">
        <v>147</v>
      </c>
      <c r="BM162" s="202" t="s">
        <v>360</v>
      </c>
    </row>
    <row r="163" spans="2:63" s="12" customFormat="1" ht="22.9" customHeight="1">
      <c r="B163" s="175"/>
      <c r="C163" s="176"/>
      <c r="D163" s="177" t="s">
        <v>73</v>
      </c>
      <c r="E163" s="189" t="s">
        <v>367</v>
      </c>
      <c r="F163" s="189" t="s">
        <v>368</v>
      </c>
      <c r="G163" s="176"/>
      <c r="H163" s="176"/>
      <c r="I163" s="179"/>
      <c r="J163" s="190">
        <f>BK163</f>
        <v>0</v>
      </c>
      <c r="K163" s="176"/>
      <c r="L163" s="181"/>
      <c r="M163" s="182"/>
      <c r="N163" s="183"/>
      <c r="O163" s="183"/>
      <c r="P163" s="184">
        <f>SUM(P164:P168)</f>
        <v>0</v>
      </c>
      <c r="Q163" s="183"/>
      <c r="R163" s="184">
        <f>SUM(R164:R168)</f>
        <v>0</v>
      </c>
      <c r="S163" s="183"/>
      <c r="T163" s="185">
        <f>SUM(T164:T168)</f>
        <v>0</v>
      </c>
      <c r="AR163" s="186" t="s">
        <v>82</v>
      </c>
      <c r="AT163" s="187" t="s">
        <v>73</v>
      </c>
      <c r="AU163" s="187" t="s">
        <v>82</v>
      </c>
      <c r="AY163" s="186" t="s">
        <v>140</v>
      </c>
      <c r="BK163" s="188">
        <f>SUM(BK164:BK168)</f>
        <v>0</v>
      </c>
    </row>
    <row r="164" spans="1:65" s="2" customFormat="1" ht="24.2" customHeight="1">
      <c r="A164" s="34"/>
      <c r="B164" s="35"/>
      <c r="C164" s="191" t="s">
        <v>287</v>
      </c>
      <c r="D164" s="191" t="s">
        <v>142</v>
      </c>
      <c r="E164" s="192" t="s">
        <v>427</v>
      </c>
      <c r="F164" s="193" t="s">
        <v>370</v>
      </c>
      <c r="G164" s="194" t="s">
        <v>277</v>
      </c>
      <c r="H164" s="195">
        <v>1</v>
      </c>
      <c r="I164" s="196"/>
      <c r="J164" s="197">
        <f>ROUND(I164*H164,2)</f>
        <v>0</v>
      </c>
      <c r="K164" s="193" t="s">
        <v>1</v>
      </c>
      <c r="L164" s="39"/>
      <c r="M164" s="198" t="s">
        <v>1</v>
      </c>
      <c r="N164" s="199" t="s">
        <v>39</v>
      </c>
      <c r="O164" s="71"/>
      <c r="P164" s="200">
        <f>O164*H164</f>
        <v>0</v>
      </c>
      <c r="Q164" s="200">
        <v>0</v>
      </c>
      <c r="R164" s="200">
        <f>Q164*H164</f>
        <v>0</v>
      </c>
      <c r="S164" s="200">
        <v>0</v>
      </c>
      <c r="T164" s="201">
        <f>S164*H164</f>
        <v>0</v>
      </c>
      <c r="U164" s="34"/>
      <c r="V164" s="34"/>
      <c r="W164" s="34"/>
      <c r="X164" s="34"/>
      <c r="Y164" s="34"/>
      <c r="Z164" s="34"/>
      <c r="AA164" s="34"/>
      <c r="AB164" s="34"/>
      <c r="AC164" s="34"/>
      <c r="AD164" s="34"/>
      <c r="AE164" s="34"/>
      <c r="AR164" s="202" t="s">
        <v>147</v>
      </c>
      <c r="AT164" s="202" t="s">
        <v>142</v>
      </c>
      <c r="AU164" s="202" t="s">
        <v>84</v>
      </c>
      <c r="AY164" s="17" t="s">
        <v>140</v>
      </c>
      <c r="BE164" s="203">
        <f>IF(N164="základní",J164,0)</f>
        <v>0</v>
      </c>
      <c r="BF164" s="203">
        <f>IF(N164="snížená",J164,0)</f>
        <v>0</v>
      </c>
      <c r="BG164" s="203">
        <f>IF(N164="zákl. přenesená",J164,0)</f>
        <v>0</v>
      </c>
      <c r="BH164" s="203">
        <f>IF(N164="sníž. přenesená",J164,0)</f>
        <v>0</v>
      </c>
      <c r="BI164" s="203">
        <f>IF(N164="nulová",J164,0)</f>
        <v>0</v>
      </c>
      <c r="BJ164" s="17" t="s">
        <v>82</v>
      </c>
      <c r="BK164" s="203">
        <f>ROUND(I164*H164,2)</f>
        <v>0</v>
      </c>
      <c r="BL164" s="17" t="s">
        <v>147</v>
      </c>
      <c r="BM164" s="202" t="s">
        <v>363</v>
      </c>
    </row>
    <row r="165" spans="1:65" s="2" customFormat="1" ht="16.5" customHeight="1">
      <c r="A165" s="34"/>
      <c r="B165" s="35"/>
      <c r="C165" s="191" t="s">
        <v>364</v>
      </c>
      <c r="D165" s="191" t="s">
        <v>142</v>
      </c>
      <c r="E165" s="192" t="s">
        <v>428</v>
      </c>
      <c r="F165" s="193" t="s">
        <v>429</v>
      </c>
      <c r="G165" s="194" t="s">
        <v>145</v>
      </c>
      <c r="H165" s="195">
        <v>1.4</v>
      </c>
      <c r="I165" s="196"/>
      <c r="J165" s="197">
        <f>ROUND(I165*H165,2)</f>
        <v>0</v>
      </c>
      <c r="K165" s="193" t="s">
        <v>1</v>
      </c>
      <c r="L165" s="39"/>
      <c r="M165" s="198" t="s">
        <v>1</v>
      </c>
      <c r="N165" s="199" t="s">
        <v>39</v>
      </c>
      <c r="O165" s="71"/>
      <c r="P165" s="200">
        <f>O165*H165</f>
        <v>0</v>
      </c>
      <c r="Q165" s="200">
        <v>0</v>
      </c>
      <c r="R165" s="200">
        <f>Q165*H165</f>
        <v>0</v>
      </c>
      <c r="S165" s="200">
        <v>0</v>
      </c>
      <c r="T165" s="201">
        <f>S165*H165</f>
        <v>0</v>
      </c>
      <c r="U165" s="34"/>
      <c r="V165" s="34"/>
      <c r="W165" s="34"/>
      <c r="X165" s="34"/>
      <c r="Y165" s="34"/>
      <c r="Z165" s="34"/>
      <c r="AA165" s="34"/>
      <c r="AB165" s="34"/>
      <c r="AC165" s="34"/>
      <c r="AD165" s="34"/>
      <c r="AE165" s="34"/>
      <c r="AR165" s="202" t="s">
        <v>147</v>
      </c>
      <c r="AT165" s="202" t="s">
        <v>142</v>
      </c>
      <c r="AU165" s="202" t="s">
        <v>84</v>
      </c>
      <c r="AY165" s="17" t="s">
        <v>140</v>
      </c>
      <c r="BE165" s="203">
        <f>IF(N165="základní",J165,0)</f>
        <v>0</v>
      </c>
      <c r="BF165" s="203">
        <f>IF(N165="snížená",J165,0)</f>
        <v>0</v>
      </c>
      <c r="BG165" s="203">
        <f>IF(N165="zákl. přenesená",J165,0)</f>
        <v>0</v>
      </c>
      <c r="BH165" s="203">
        <f>IF(N165="sníž. přenesená",J165,0)</f>
        <v>0</v>
      </c>
      <c r="BI165" s="203">
        <f>IF(N165="nulová",J165,0)</f>
        <v>0</v>
      </c>
      <c r="BJ165" s="17" t="s">
        <v>82</v>
      </c>
      <c r="BK165" s="203">
        <f>ROUND(I165*H165,2)</f>
        <v>0</v>
      </c>
      <c r="BL165" s="17" t="s">
        <v>147</v>
      </c>
      <c r="BM165" s="202" t="s">
        <v>366</v>
      </c>
    </row>
    <row r="166" spans="1:65" s="2" customFormat="1" ht="16.5" customHeight="1">
      <c r="A166" s="34"/>
      <c r="B166" s="35"/>
      <c r="C166" s="191" t="s">
        <v>290</v>
      </c>
      <c r="D166" s="191" t="s">
        <v>142</v>
      </c>
      <c r="E166" s="192" t="s">
        <v>376</v>
      </c>
      <c r="F166" s="193" t="s">
        <v>430</v>
      </c>
      <c r="G166" s="194" t="s">
        <v>145</v>
      </c>
      <c r="H166" s="195">
        <v>1.4</v>
      </c>
      <c r="I166" s="196"/>
      <c r="J166" s="197">
        <f>ROUND(I166*H166,2)</f>
        <v>0</v>
      </c>
      <c r="K166" s="193" t="s">
        <v>1</v>
      </c>
      <c r="L166" s="39"/>
      <c r="M166" s="198" t="s">
        <v>1</v>
      </c>
      <c r="N166" s="199" t="s">
        <v>39</v>
      </c>
      <c r="O166" s="71"/>
      <c r="P166" s="200">
        <f>O166*H166</f>
        <v>0</v>
      </c>
      <c r="Q166" s="200">
        <v>0</v>
      </c>
      <c r="R166" s="200">
        <f>Q166*H166</f>
        <v>0</v>
      </c>
      <c r="S166" s="200">
        <v>0</v>
      </c>
      <c r="T166" s="201">
        <f>S166*H166</f>
        <v>0</v>
      </c>
      <c r="U166" s="34"/>
      <c r="V166" s="34"/>
      <c r="W166" s="34"/>
      <c r="X166" s="34"/>
      <c r="Y166" s="34"/>
      <c r="Z166" s="34"/>
      <c r="AA166" s="34"/>
      <c r="AB166" s="34"/>
      <c r="AC166" s="34"/>
      <c r="AD166" s="34"/>
      <c r="AE166" s="34"/>
      <c r="AR166" s="202" t="s">
        <v>147</v>
      </c>
      <c r="AT166" s="202" t="s">
        <v>142</v>
      </c>
      <c r="AU166" s="202" t="s">
        <v>84</v>
      </c>
      <c r="AY166" s="17" t="s">
        <v>140</v>
      </c>
      <c r="BE166" s="203">
        <f>IF(N166="základní",J166,0)</f>
        <v>0</v>
      </c>
      <c r="BF166" s="203">
        <f>IF(N166="snížená",J166,0)</f>
        <v>0</v>
      </c>
      <c r="BG166" s="203">
        <f>IF(N166="zákl. přenesená",J166,0)</f>
        <v>0</v>
      </c>
      <c r="BH166" s="203">
        <f>IF(N166="sníž. přenesená",J166,0)</f>
        <v>0</v>
      </c>
      <c r="BI166" s="203">
        <f>IF(N166="nulová",J166,0)</f>
        <v>0</v>
      </c>
      <c r="BJ166" s="17" t="s">
        <v>82</v>
      </c>
      <c r="BK166" s="203">
        <f>ROUND(I166*H166,2)</f>
        <v>0</v>
      </c>
      <c r="BL166" s="17" t="s">
        <v>147</v>
      </c>
      <c r="BM166" s="202" t="s">
        <v>371</v>
      </c>
    </row>
    <row r="167" spans="1:65" s="2" customFormat="1" ht="16.5" customHeight="1">
      <c r="A167" s="34"/>
      <c r="B167" s="35"/>
      <c r="C167" s="191" t="s">
        <v>372</v>
      </c>
      <c r="D167" s="191" t="s">
        <v>142</v>
      </c>
      <c r="E167" s="192" t="s">
        <v>329</v>
      </c>
      <c r="F167" s="193" t="s">
        <v>330</v>
      </c>
      <c r="G167" s="194" t="s">
        <v>145</v>
      </c>
      <c r="H167" s="195">
        <v>1.4</v>
      </c>
      <c r="I167" s="196"/>
      <c r="J167" s="197">
        <f>ROUND(I167*H167,2)</f>
        <v>0</v>
      </c>
      <c r="K167" s="193" t="s">
        <v>1</v>
      </c>
      <c r="L167" s="39"/>
      <c r="M167" s="198" t="s">
        <v>1</v>
      </c>
      <c r="N167" s="199" t="s">
        <v>39</v>
      </c>
      <c r="O167" s="71"/>
      <c r="P167" s="200">
        <f>O167*H167</f>
        <v>0</v>
      </c>
      <c r="Q167" s="200">
        <v>0</v>
      </c>
      <c r="R167" s="200">
        <f>Q167*H167</f>
        <v>0</v>
      </c>
      <c r="S167" s="200">
        <v>0</v>
      </c>
      <c r="T167" s="201">
        <f>S167*H167</f>
        <v>0</v>
      </c>
      <c r="U167" s="34"/>
      <c r="V167" s="34"/>
      <c r="W167" s="34"/>
      <c r="X167" s="34"/>
      <c r="Y167" s="34"/>
      <c r="Z167" s="34"/>
      <c r="AA167" s="34"/>
      <c r="AB167" s="34"/>
      <c r="AC167" s="34"/>
      <c r="AD167" s="34"/>
      <c r="AE167" s="34"/>
      <c r="AR167" s="202" t="s">
        <v>147</v>
      </c>
      <c r="AT167" s="202" t="s">
        <v>142</v>
      </c>
      <c r="AU167" s="202" t="s">
        <v>84</v>
      </c>
      <c r="AY167" s="17" t="s">
        <v>140</v>
      </c>
      <c r="BE167" s="203">
        <f>IF(N167="základní",J167,0)</f>
        <v>0</v>
      </c>
      <c r="BF167" s="203">
        <f>IF(N167="snížená",J167,0)</f>
        <v>0</v>
      </c>
      <c r="BG167" s="203">
        <f>IF(N167="zákl. přenesená",J167,0)</f>
        <v>0</v>
      </c>
      <c r="BH167" s="203">
        <f>IF(N167="sníž. přenesená",J167,0)</f>
        <v>0</v>
      </c>
      <c r="BI167" s="203">
        <f>IF(N167="nulová",J167,0)</f>
        <v>0</v>
      </c>
      <c r="BJ167" s="17" t="s">
        <v>82</v>
      </c>
      <c r="BK167" s="203">
        <f>ROUND(I167*H167,2)</f>
        <v>0</v>
      </c>
      <c r="BL167" s="17" t="s">
        <v>147</v>
      </c>
      <c r="BM167" s="202" t="s">
        <v>375</v>
      </c>
    </row>
    <row r="168" spans="1:65" s="2" customFormat="1" ht="21.75" customHeight="1">
      <c r="A168" s="34"/>
      <c r="B168" s="35"/>
      <c r="C168" s="191" t="s">
        <v>293</v>
      </c>
      <c r="D168" s="191" t="s">
        <v>142</v>
      </c>
      <c r="E168" s="192" t="s">
        <v>381</v>
      </c>
      <c r="F168" s="193" t="s">
        <v>382</v>
      </c>
      <c r="G168" s="194" t="s">
        <v>200</v>
      </c>
      <c r="H168" s="195">
        <v>2</v>
      </c>
      <c r="I168" s="196"/>
      <c r="J168" s="197">
        <f>ROUND(I168*H168,2)</f>
        <v>0</v>
      </c>
      <c r="K168" s="193" t="s">
        <v>1</v>
      </c>
      <c r="L168" s="39"/>
      <c r="M168" s="198" t="s">
        <v>1</v>
      </c>
      <c r="N168" s="199" t="s">
        <v>39</v>
      </c>
      <c r="O168" s="71"/>
      <c r="P168" s="200">
        <f>O168*H168</f>
        <v>0</v>
      </c>
      <c r="Q168" s="200">
        <v>0</v>
      </c>
      <c r="R168" s="200">
        <f>Q168*H168</f>
        <v>0</v>
      </c>
      <c r="S168" s="200">
        <v>0</v>
      </c>
      <c r="T168" s="201">
        <f>S168*H168</f>
        <v>0</v>
      </c>
      <c r="U168" s="34"/>
      <c r="V168" s="34"/>
      <c r="W168" s="34"/>
      <c r="X168" s="34"/>
      <c r="Y168" s="34"/>
      <c r="Z168" s="34"/>
      <c r="AA168" s="34"/>
      <c r="AB168" s="34"/>
      <c r="AC168" s="34"/>
      <c r="AD168" s="34"/>
      <c r="AE168" s="34"/>
      <c r="AR168" s="202" t="s">
        <v>147</v>
      </c>
      <c r="AT168" s="202" t="s">
        <v>142</v>
      </c>
      <c r="AU168" s="202" t="s">
        <v>84</v>
      </c>
      <c r="AY168" s="17" t="s">
        <v>140</v>
      </c>
      <c r="BE168" s="203">
        <f>IF(N168="základní",J168,0)</f>
        <v>0</v>
      </c>
      <c r="BF168" s="203">
        <f>IF(N168="snížená",J168,0)</f>
        <v>0</v>
      </c>
      <c r="BG168" s="203">
        <f>IF(N168="zákl. přenesená",J168,0)</f>
        <v>0</v>
      </c>
      <c r="BH168" s="203">
        <f>IF(N168="sníž. přenesená",J168,0)</f>
        <v>0</v>
      </c>
      <c r="BI168" s="203">
        <f>IF(N168="nulová",J168,0)</f>
        <v>0</v>
      </c>
      <c r="BJ168" s="17" t="s">
        <v>82</v>
      </c>
      <c r="BK168" s="203">
        <f>ROUND(I168*H168,2)</f>
        <v>0</v>
      </c>
      <c r="BL168" s="17" t="s">
        <v>147</v>
      </c>
      <c r="BM168" s="202" t="s">
        <v>378</v>
      </c>
    </row>
    <row r="169" spans="2:63" s="12" customFormat="1" ht="22.9" customHeight="1">
      <c r="B169" s="175"/>
      <c r="C169" s="176"/>
      <c r="D169" s="177" t="s">
        <v>73</v>
      </c>
      <c r="E169" s="189" t="s">
        <v>386</v>
      </c>
      <c r="F169" s="189" t="s">
        <v>387</v>
      </c>
      <c r="G169" s="176"/>
      <c r="H169" s="176"/>
      <c r="I169" s="179"/>
      <c r="J169" s="190">
        <f>BK169</f>
        <v>0</v>
      </c>
      <c r="K169" s="176"/>
      <c r="L169" s="181"/>
      <c r="M169" s="182"/>
      <c r="N169" s="183"/>
      <c r="O169" s="183"/>
      <c r="P169" s="184">
        <f>P170</f>
        <v>0</v>
      </c>
      <c r="Q169" s="183"/>
      <c r="R169" s="184">
        <f>R170</f>
        <v>0</v>
      </c>
      <c r="S169" s="183"/>
      <c r="T169" s="185">
        <f>T170</f>
        <v>0</v>
      </c>
      <c r="AR169" s="186" t="s">
        <v>82</v>
      </c>
      <c r="AT169" s="187" t="s">
        <v>73</v>
      </c>
      <c r="AU169" s="187" t="s">
        <v>82</v>
      </c>
      <c r="AY169" s="186" t="s">
        <v>140</v>
      </c>
      <c r="BK169" s="188">
        <f>BK170</f>
        <v>0</v>
      </c>
    </row>
    <row r="170" spans="1:65" s="2" customFormat="1" ht="16.5" customHeight="1">
      <c r="A170" s="34"/>
      <c r="B170" s="35"/>
      <c r="C170" s="191" t="s">
        <v>379</v>
      </c>
      <c r="D170" s="191" t="s">
        <v>142</v>
      </c>
      <c r="E170" s="192" t="s">
        <v>357</v>
      </c>
      <c r="F170" s="193" t="s">
        <v>388</v>
      </c>
      <c r="G170" s="194" t="s">
        <v>145</v>
      </c>
      <c r="H170" s="195">
        <v>1.44</v>
      </c>
      <c r="I170" s="196"/>
      <c r="J170" s="197">
        <f>ROUND(I170*H170,2)</f>
        <v>0</v>
      </c>
      <c r="K170" s="193" t="s">
        <v>1</v>
      </c>
      <c r="L170" s="39"/>
      <c r="M170" s="198" t="s">
        <v>1</v>
      </c>
      <c r="N170" s="199" t="s">
        <v>39</v>
      </c>
      <c r="O170" s="71"/>
      <c r="P170" s="200">
        <f>O170*H170</f>
        <v>0</v>
      </c>
      <c r="Q170" s="200">
        <v>0</v>
      </c>
      <c r="R170" s="200">
        <f>Q170*H170</f>
        <v>0</v>
      </c>
      <c r="S170" s="200">
        <v>0</v>
      </c>
      <c r="T170" s="201">
        <f>S170*H170</f>
        <v>0</v>
      </c>
      <c r="U170" s="34"/>
      <c r="V170" s="34"/>
      <c r="W170" s="34"/>
      <c r="X170" s="34"/>
      <c r="Y170" s="34"/>
      <c r="Z170" s="34"/>
      <c r="AA170" s="34"/>
      <c r="AB170" s="34"/>
      <c r="AC170" s="34"/>
      <c r="AD170" s="34"/>
      <c r="AE170" s="34"/>
      <c r="AR170" s="202" t="s">
        <v>147</v>
      </c>
      <c r="AT170" s="202" t="s">
        <v>142</v>
      </c>
      <c r="AU170" s="202" t="s">
        <v>84</v>
      </c>
      <c r="AY170" s="17" t="s">
        <v>140</v>
      </c>
      <c r="BE170" s="203">
        <f>IF(N170="základní",J170,0)</f>
        <v>0</v>
      </c>
      <c r="BF170" s="203">
        <f>IF(N170="snížená",J170,0)</f>
        <v>0</v>
      </c>
      <c r="BG170" s="203">
        <f>IF(N170="zákl. přenesená",J170,0)</f>
        <v>0</v>
      </c>
      <c r="BH170" s="203">
        <f>IF(N170="sníž. přenesená",J170,0)</f>
        <v>0</v>
      </c>
      <c r="BI170" s="203">
        <f>IF(N170="nulová",J170,0)</f>
        <v>0</v>
      </c>
      <c r="BJ170" s="17" t="s">
        <v>82</v>
      </c>
      <c r="BK170" s="203">
        <f>ROUND(I170*H170,2)</f>
        <v>0</v>
      </c>
      <c r="BL170" s="17" t="s">
        <v>147</v>
      </c>
      <c r="BM170" s="202" t="s">
        <v>380</v>
      </c>
    </row>
    <row r="171" spans="2:63" s="12" customFormat="1" ht="22.9" customHeight="1">
      <c r="B171" s="175"/>
      <c r="C171" s="176"/>
      <c r="D171" s="177" t="s">
        <v>73</v>
      </c>
      <c r="E171" s="189" t="s">
        <v>393</v>
      </c>
      <c r="F171" s="189" t="s">
        <v>394</v>
      </c>
      <c r="G171" s="176"/>
      <c r="H171" s="176"/>
      <c r="I171" s="179"/>
      <c r="J171" s="190">
        <f>BK171</f>
        <v>0</v>
      </c>
      <c r="K171" s="176"/>
      <c r="L171" s="181"/>
      <c r="M171" s="182"/>
      <c r="N171" s="183"/>
      <c r="O171" s="183"/>
      <c r="P171" s="184">
        <f>P172</f>
        <v>0</v>
      </c>
      <c r="Q171" s="183"/>
      <c r="R171" s="184">
        <f>R172</f>
        <v>0</v>
      </c>
      <c r="S171" s="183"/>
      <c r="T171" s="185">
        <f>T172</f>
        <v>0</v>
      </c>
      <c r="AR171" s="186" t="s">
        <v>82</v>
      </c>
      <c r="AT171" s="187" t="s">
        <v>73</v>
      </c>
      <c r="AU171" s="187" t="s">
        <v>82</v>
      </c>
      <c r="AY171" s="186" t="s">
        <v>140</v>
      </c>
      <c r="BK171" s="188">
        <f>BK172</f>
        <v>0</v>
      </c>
    </row>
    <row r="172" spans="1:65" s="2" customFormat="1" ht="16.5" customHeight="1">
      <c r="A172" s="34"/>
      <c r="B172" s="35"/>
      <c r="C172" s="191" t="s">
        <v>298</v>
      </c>
      <c r="D172" s="191" t="s">
        <v>142</v>
      </c>
      <c r="E172" s="192" t="s">
        <v>395</v>
      </c>
      <c r="F172" s="193" t="s">
        <v>394</v>
      </c>
      <c r="G172" s="194" t="s">
        <v>396</v>
      </c>
      <c r="H172" s="195">
        <v>2</v>
      </c>
      <c r="I172" s="196"/>
      <c r="J172" s="197">
        <f>ROUND(I172*H172,2)</f>
        <v>0</v>
      </c>
      <c r="K172" s="193" t="s">
        <v>1</v>
      </c>
      <c r="L172" s="39"/>
      <c r="M172" s="198" t="s">
        <v>1</v>
      </c>
      <c r="N172" s="199" t="s">
        <v>39</v>
      </c>
      <c r="O172" s="71"/>
      <c r="P172" s="200">
        <f>O172*H172</f>
        <v>0</v>
      </c>
      <c r="Q172" s="200">
        <v>0</v>
      </c>
      <c r="R172" s="200">
        <f>Q172*H172</f>
        <v>0</v>
      </c>
      <c r="S172" s="200">
        <v>0</v>
      </c>
      <c r="T172" s="201">
        <f>S172*H172</f>
        <v>0</v>
      </c>
      <c r="U172" s="34"/>
      <c r="V172" s="34"/>
      <c r="W172" s="34"/>
      <c r="X172" s="34"/>
      <c r="Y172" s="34"/>
      <c r="Z172" s="34"/>
      <c r="AA172" s="34"/>
      <c r="AB172" s="34"/>
      <c r="AC172" s="34"/>
      <c r="AD172" s="34"/>
      <c r="AE172" s="34"/>
      <c r="AR172" s="202" t="s">
        <v>147</v>
      </c>
      <c r="AT172" s="202" t="s">
        <v>142</v>
      </c>
      <c r="AU172" s="202" t="s">
        <v>84</v>
      </c>
      <c r="AY172" s="17" t="s">
        <v>140</v>
      </c>
      <c r="BE172" s="203">
        <f>IF(N172="základní",J172,0)</f>
        <v>0</v>
      </c>
      <c r="BF172" s="203">
        <f>IF(N172="snížená",J172,0)</f>
        <v>0</v>
      </c>
      <c r="BG172" s="203">
        <f>IF(N172="zákl. přenesená",J172,0)</f>
        <v>0</v>
      </c>
      <c r="BH172" s="203">
        <f>IF(N172="sníž. přenesená",J172,0)</f>
        <v>0</v>
      </c>
      <c r="BI172" s="203">
        <f>IF(N172="nulová",J172,0)</f>
        <v>0</v>
      </c>
      <c r="BJ172" s="17" t="s">
        <v>82</v>
      </c>
      <c r="BK172" s="203">
        <f>ROUND(I172*H172,2)</f>
        <v>0</v>
      </c>
      <c r="BL172" s="17" t="s">
        <v>147</v>
      </c>
      <c r="BM172" s="202" t="s">
        <v>431</v>
      </c>
    </row>
    <row r="173" spans="2:63" s="12" customFormat="1" ht="22.9" customHeight="1">
      <c r="B173" s="175"/>
      <c r="C173" s="176"/>
      <c r="D173" s="177" t="s">
        <v>73</v>
      </c>
      <c r="E173" s="189" t="s">
        <v>398</v>
      </c>
      <c r="F173" s="189" t="s">
        <v>399</v>
      </c>
      <c r="G173" s="176"/>
      <c r="H173" s="176"/>
      <c r="I173" s="179"/>
      <c r="J173" s="190">
        <f>BK173</f>
        <v>0</v>
      </c>
      <c r="K173" s="176"/>
      <c r="L173" s="181"/>
      <c r="M173" s="182"/>
      <c r="N173" s="183"/>
      <c r="O173" s="183"/>
      <c r="P173" s="184">
        <f>P174</f>
        <v>0</v>
      </c>
      <c r="Q173" s="183"/>
      <c r="R173" s="184">
        <f>R174</f>
        <v>0</v>
      </c>
      <c r="S173" s="183"/>
      <c r="T173" s="185">
        <f>T174</f>
        <v>0</v>
      </c>
      <c r="AR173" s="186" t="s">
        <v>82</v>
      </c>
      <c r="AT173" s="187" t="s">
        <v>73</v>
      </c>
      <c r="AU173" s="187" t="s">
        <v>82</v>
      </c>
      <c r="AY173" s="186" t="s">
        <v>140</v>
      </c>
      <c r="BK173" s="188">
        <f>BK174</f>
        <v>0</v>
      </c>
    </row>
    <row r="174" spans="1:65" s="2" customFormat="1" ht="21.75" customHeight="1">
      <c r="A174" s="34"/>
      <c r="B174" s="35"/>
      <c r="C174" s="191" t="s">
        <v>384</v>
      </c>
      <c r="D174" s="191" t="s">
        <v>142</v>
      </c>
      <c r="E174" s="192" t="s">
        <v>432</v>
      </c>
      <c r="F174" s="193" t="s">
        <v>433</v>
      </c>
      <c r="G174" s="194" t="s">
        <v>277</v>
      </c>
      <c r="H174" s="195">
        <v>2</v>
      </c>
      <c r="I174" s="196"/>
      <c r="J174" s="197">
        <f>ROUND(I174*H174,2)</f>
        <v>0</v>
      </c>
      <c r="K174" s="193" t="s">
        <v>1</v>
      </c>
      <c r="L174" s="39"/>
      <c r="M174" s="198" t="s">
        <v>1</v>
      </c>
      <c r="N174" s="199" t="s">
        <v>39</v>
      </c>
      <c r="O174" s="71"/>
      <c r="P174" s="200">
        <f>O174*H174</f>
        <v>0</v>
      </c>
      <c r="Q174" s="200">
        <v>0</v>
      </c>
      <c r="R174" s="200">
        <f>Q174*H174</f>
        <v>0</v>
      </c>
      <c r="S174" s="200">
        <v>0</v>
      </c>
      <c r="T174" s="201">
        <f>S174*H174</f>
        <v>0</v>
      </c>
      <c r="U174" s="34"/>
      <c r="V174" s="34"/>
      <c r="W174" s="34"/>
      <c r="X174" s="34"/>
      <c r="Y174" s="34"/>
      <c r="Z174" s="34"/>
      <c r="AA174" s="34"/>
      <c r="AB174" s="34"/>
      <c r="AC174" s="34"/>
      <c r="AD174" s="34"/>
      <c r="AE174" s="34"/>
      <c r="AR174" s="202" t="s">
        <v>147</v>
      </c>
      <c r="AT174" s="202" t="s">
        <v>142</v>
      </c>
      <c r="AU174" s="202" t="s">
        <v>84</v>
      </c>
      <c r="AY174" s="17" t="s">
        <v>140</v>
      </c>
      <c r="BE174" s="203">
        <f>IF(N174="základní",J174,0)</f>
        <v>0</v>
      </c>
      <c r="BF174" s="203">
        <f>IF(N174="snížená",J174,0)</f>
        <v>0</v>
      </c>
      <c r="BG174" s="203">
        <f>IF(N174="zákl. přenesená",J174,0)</f>
        <v>0</v>
      </c>
      <c r="BH174" s="203">
        <f>IF(N174="sníž. přenesená",J174,0)</f>
        <v>0</v>
      </c>
      <c r="BI174" s="203">
        <f>IF(N174="nulová",J174,0)</f>
        <v>0</v>
      </c>
      <c r="BJ174" s="17" t="s">
        <v>82</v>
      </c>
      <c r="BK174" s="203">
        <f>ROUND(I174*H174,2)</f>
        <v>0</v>
      </c>
      <c r="BL174" s="17" t="s">
        <v>147</v>
      </c>
      <c r="BM174" s="202" t="s">
        <v>383</v>
      </c>
    </row>
    <row r="175" spans="2:63" s="12" customFormat="1" ht="22.9" customHeight="1">
      <c r="B175" s="175"/>
      <c r="C175" s="176"/>
      <c r="D175" s="177" t="s">
        <v>73</v>
      </c>
      <c r="E175" s="189" t="s">
        <v>404</v>
      </c>
      <c r="F175" s="189" t="s">
        <v>434</v>
      </c>
      <c r="G175" s="176"/>
      <c r="H175" s="176"/>
      <c r="I175" s="179"/>
      <c r="J175" s="190">
        <f>BK175</f>
        <v>0</v>
      </c>
      <c r="K175" s="176"/>
      <c r="L175" s="181"/>
      <c r="M175" s="182"/>
      <c r="N175" s="183"/>
      <c r="O175" s="183"/>
      <c r="P175" s="184">
        <f>SUM(P176:P181)</f>
        <v>0</v>
      </c>
      <c r="Q175" s="183"/>
      <c r="R175" s="184">
        <f>SUM(R176:R181)</f>
        <v>0</v>
      </c>
      <c r="S175" s="183"/>
      <c r="T175" s="185">
        <f>SUM(T176:T181)</f>
        <v>0</v>
      </c>
      <c r="AR175" s="186" t="s">
        <v>82</v>
      </c>
      <c r="AT175" s="187" t="s">
        <v>73</v>
      </c>
      <c r="AU175" s="187" t="s">
        <v>82</v>
      </c>
      <c r="AY175" s="186" t="s">
        <v>140</v>
      </c>
      <c r="BK175" s="188">
        <f>SUM(BK176:BK181)</f>
        <v>0</v>
      </c>
    </row>
    <row r="176" spans="1:65" s="2" customFormat="1" ht="16.5" customHeight="1">
      <c r="A176" s="34"/>
      <c r="B176" s="35"/>
      <c r="C176" s="191" t="s">
        <v>342</v>
      </c>
      <c r="D176" s="191" t="s">
        <v>142</v>
      </c>
      <c r="E176" s="192" t="s">
        <v>435</v>
      </c>
      <c r="F176" s="193" t="s">
        <v>436</v>
      </c>
      <c r="G176" s="194" t="s">
        <v>200</v>
      </c>
      <c r="H176" s="195">
        <v>32.8</v>
      </c>
      <c r="I176" s="196"/>
      <c r="J176" s="197">
        <f aca="true" t="shared" si="20" ref="J176:J181">ROUND(I176*H176,2)</f>
        <v>0</v>
      </c>
      <c r="K176" s="193" t="s">
        <v>1</v>
      </c>
      <c r="L176" s="39"/>
      <c r="M176" s="198" t="s">
        <v>1</v>
      </c>
      <c r="N176" s="199" t="s">
        <v>39</v>
      </c>
      <c r="O176" s="71"/>
      <c r="P176" s="200">
        <f aca="true" t="shared" si="21" ref="P176:P181">O176*H176</f>
        <v>0</v>
      </c>
      <c r="Q176" s="200">
        <v>0</v>
      </c>
      <c r="R176" s="200">
        <f aca="true" t="shared" si="22" ref="R176:R181">Q176*H176</f>
        <v>0</v>
      </c>
      <c r="S176" s="200">
        <v>0</v>
      </c>
      <c r="T176" s="201">
        <f aca="true" t="shared" si="23" ref="T176:T181">S176*H176</f>
        <v>0</v>
      </c>
      <c r="U176" s="34"/>
      <c r="V176" s="34"/>
      <c r="W176" s="34"/>
      <c r="X176" s="34"/>
      <c r="Y176" s="34"/>
      <c r="Z176" s="34"/>
      <c r="AA176" s="34"/>
      <c r="AB176" s="34"/>
      <c r="AC176" s="34"/>
      <c r="AD176" s="34"/>
      <c r="AE176" s="34"/>
      <c r="AR176" s="202" t="s">
        <v>147</v>
      </c>
      <c r="AT176" s="202" t="s">
        <v>142</v>
      </c>
      <c r="AU176" s="202" t="s">
        <v>84</v>
      </c>
      <c r="AY176" s="17" t="s">
        <v>140</v>
      </c>
      <c r="BE176" s="203">
        <f aca="true" t="shared" si="24" ref="BE176:BE181">IF(N176="základní",J176,0)</f>
        <v>0</v>
      </c>
      <c r="BF176" s="203">
        <f aca="true" t="shared" si="25" ref="BF176:BF181">IF(N176="snížená",J176,0)</f>
        <v>0</v>
      </c>
      <c r="BG176" s="203">
        <f aca="true" t="shared" si="26" ref="BG176:BG181">IF(N176="zákl. přenesená",J176,0)</f>
        <v>0</v>
      </c>
      <c r="BH176" s="203">
        <f aca="true" t="shared" si="27" ref="BH176:BH181">IF(N176="sníž. přenesená",J176,0)</f>
        <v>0</v>
      </c>
      <c r="BI176" s="203">
        <f aca="true" t="shared" si="28" ref="BI176:BI181">IF(N176="nulová",J176,0)</f>
        <v>0</v>
      </c>
      <c r="BJ176" s="17" t="s">
        <v>82</v>
      </c>
      <c r="BK176" s="203">
        <f aca="true" t="shared" si="29" ref="BK176:BK181">ROUND(I176*H176,2)</f>
        <v>0</v>
      </c>
      <c r="BL176" s="17" t="s">
        <v>147</v>
      </c>
      <c r="BM176" s="202" t="s">
        <v>385</v>
      </c>
    </row>
    <row r="177" spans="1:65" s="2" customFormat="1" ht="16.5" customHeight="1">
      <c r="A177" s="34"/>
      <c r="B177" s="35"/>
      <c r="C177" s="191" t="s">
        <v>390</v>
      </c>
      <c r="D177" s="191" t="s">
        <v>142</v>
      </c>
      <c r="E177" s="192" t="s">
        <v>437</v>
      </c>
      <c r="F177" s="193" t="s">
        <v>438</v>
      </c>
      <c r="G177" s="194" t="s">
        <v>200</v>
      </c>
      <c r="H177" s="195">
        <v>32.8</v>
      </c>
      <c r="I177" s="196"/>
      <c r="J177" s="197">
        <f t="shared" si="20"/>
        <v>0</v>
      </c>
      <c r="K177" s="193" t="s">
        <v>1</v>
      </c>
      <c r="L177" s="39"/>
      <c r="M177" s="198" t="s">
        <v>1</v>
      </c>
      <c r="N177" s="199" t="s">
        <v>39</v>
      </c>
      <c r="O177" s="71"/>
      <c r="P177" s="200">
        <f t="shared" si="21"/>
        <v>0</v>
      </c>
      <c r="Q177" s="200">
        <v>0</v>
      </c>
      <c r="R177" s="200">
        <f t="shared" si="22"/>
        <v>0</v>
      </c>
      <c r="S177" s="200">
        <v>0</v>
      </c>
      <c r="T177" s="201">
        <f t="shared" si="23"/>
        <v>0</v>
      </c>
      <c r="U177" s="34"/>
      <c r="V177" s="34"/>
      <c r="W177" s="34"/>
      <c r="X177" s="34"/>
      <c r="Y177" s="34"/>
      <c r="Z177" s="34"/>
      <c r="AA177" s="34"/>
      <c r="AB177" s="34"/>
      <c r="AC177" s="34"/>
      <c r="AD177" s="34"/>
      <c r="AE177" s="34"/>
      <c r="AR177" s="202" t="s">
        <v>147</v>
      </c>
      <c r="AT177" s="202" t="s">
        <v>142</v>
      </c>
      <c r="AU177" s="202" t="s">
        <v>84</v>
      </c>
      <c r="AY177" s="17" t="s">
        <v>140</v>
      </c>
      <c r="BE177" s="203">
        <f t="shared" si="24"/>
        <v>0</v>
      </c>
      <c r="BF177" s="203">
        <f t="shared" si="25"/>
        <v>0</v>
      </c>
      <c r="BG177" s="203">
        <f t="shared" si="26"/>
        <v>0</v>
      </c>
      <c r="BH177" s="203">
        <f t="shared" si="27"/>
        <v>0</v>
      </c>
      <c r="BI177" s="203">
        <f t="shared" si="28"/>
        <v>0</v>
      </c>
      <c r="BJ177" s="17" t="s">
        <v>82</v>
      </c>
      <c r="BK177" s="203">
        <f t="shared" si="29"/>
        <v>0</v>
      </c>
      <c r="BL177" s="17" t="s">
        <v>147</v>
      </c>
      <c r="BM177" s="202" t="s">
        <v>389</v>
      </c>
    </row>
    <row r="178" spans="1:65" s="2" customFormat="1" ht="21.75" customHeight="1">
      <c r="A178" s="34"/>
      <c r="B178" s="35"/>
      <c r="C178" s="191" t="s">
        <v>345</v>
      </c>
      <c r="D178" s="191" t="s">
        <v>142</v>
      </c>
      <c r="E178" s="192" t="s">
        <v>439</v>
      </c>
      <c r="F178" s="193" t="s">
        <v>440</v>
      </c>
      <c r="G178" s="194" t="s">
        <v>200</v>
      </c>
      <c r="H178" s="195">
        <v>16.4</v>
      </c>
      <c r="I178" s="196"/>
      <c r="J178" s="197">
        <f t="shared" si="20"/>
        <v>0</v>
      </c>
      <c r="K178" s="193" t="s">
        <v>1</v>
      </c>
      <c r="L178" s="39"/>
      <c r="M178" s="198" t="s">
        <v>1</v>
      </c>
      <c r="N178" s="199" t="s">
        <v>39</v>
      </c>
      <c r="O178" s="71"/>
      <c r="P178" s="200">
        <f t="shared" si="21"/>
        <v>0</v>
      </c>
      <c r="Q178" s="200">
        <v>0</v>
      </c>
      <c r="R178" s="200">
        <f t="shared" si="22"/>
        <v>0</v>
      </c>
      <c r="S178" s="200">
        <v>0</v>
      </c>
      <c r="T178" s="201">
        <f t="shared" si="23"/>
        <v>0</v>
      </c>
      <c r="U178" s="34"/>
      <c r="V178" s="34"/>
      <c r="W178" s="34"/>
      <c r="X178" s="34"/>
      <c r="Y178" s="34"/>
      <c r="Z178" s="34"/>
      <c r="AA178" s="34"/>
      <c r="AB178" s="34"/>
      <c r="AC178" s="34"/>
      <c r="AD178" s="34"/>
      <c r="AE178" s="34"/>
      <c r="AR178" s="202" t="s">
        <v>147</v>
      </c>
      <c r="AT178" s="202" t="s">
        <v>142</v>
      </c>
      <c r="AU178" s="202" t="s">
        <v>84</v>
      </c>
      <c r="AY178" s="17" t="s">
        <v>140</v>
      </c>
      <c r="BE178" s="203">
        <f t="shared" si="24"/>
        <v>0</v>
      </c>
      <c r="BF178" s="203">
        <f t="shared" si="25"/>
        <v>0</v>
      </c>
      <c r="BG178" s="203">
        <f t="shared" si="26"/>
        <v>0</v>
      </c>
      <c r="BH178" s="203">
        <f t="shared" si="27"/>
        <v>0</v>
      </c>
      <c r="BI178" s="203">
        <f t="shared" si="28"/>
        <v>0</v>
      </c>
      <c r="BJ178" s="17" t="s">
        <v>82</v>
      </c>
      <c r="BK178" s="203">
        <f t="shared" si="29"/>
        <v>0</v>
      </c>
      <c r="BL178" s="17" t="s">
        <v>147</v>
      </c>
      <c r="BM178" s="202" t="s">
        <v>392</v>
      </c>
    </row>
    <row r="179" spans="1:65" s="2" customFormat="1" ht="16.5" customHeight="1">
      <c r="A179" s="34"/>
      <c r="B179" s="35"/>
      <c r="C179" s="191" t="s">
        <v>400</v>
      </c>
      <c r="D179" s="191" t="s">
        <v>142</v>
      </c>
      <c r="E179" s="192" t="s">
        <v>441</v>
      </c>
      <c r="F179" s="193" t="s">
        <v>442</v>
      </c>
      <c r="G179" s="194" t="s">
        <v>145</v>
      </c>
      <c r="H179" s="195">
        <v>0.33</v>
      </c>
      <c r="I179" s="196"/>
      <c r="J179" s="197">
        <f t="shared" si="20"/>
        <v>0</v>
      </c>
      <c r="K179" s="193" t="s">
        <v>1</v>
      </c>
      <c r="L179" s="39"/>
      <c r="M179" s="198" t="s">
        <v>1</v>
      </c>
      <c r="N179" s="199" t="s">
        <v>39</v>
      </c>
      <c r="O179" s="71"/>
      <c r="P179" s="200">
        <f t="shared" si="21"/>
        <v>0</v>
      </c>
      <c r="Q179" s="200">
        <v>0</v>
      </c>
      <c r="R179" s="200">
        <f t="shared" si="22"/>
        <v>0</v>
      </c>
      <c r="S179" s="200">
        <v>0</v>
      </c>
      <c r="T179" s="201">
        <f t="shared" si="23"/>
        <v>0</v>
      </c>
      <c r="U179" s="34"/>
      <c r="V179" s="34"/>
      <c r="W179" s="34"/>
      <c r="X179" s="34"/>
      <c r="Y179" s="34"/>
      <c r="Z179" s="34"/>
      <c r="AA179" s="34"/>
      <c r="AB179" s="34"/>
      <c r="AC179" s="34"/>
      <c r="AD179" s="34"/>
      <c r="AE179" s="34"/>
      <c r="AR179" s="202" t="s">
        <v>147</v>
      </c>
      <c r="AT179" s="202" t="s">
        <v>142</v>
      </c>
      <c r="AU179" s="202" t="s">
        <v>84</v>
      </c>
      <c r="AY179" s="17" t="s">
        <v>140</v>
      </c>
      <c r="BE179" s="203">
        <f t="shared" si="24"/>
        <v>0</v>
      </c>
      <c r="BF179" s="203">
        <f t="shared" si="25"/>
        <v>0</v>
      </c>
      <c r="BG179" s="203">
        <f t="shared" si="26"/>
        <v>0</v>
      </c>
      <c r="BH179" s="203">
        <f t="shared" si="27"/>
        <v>0</v>
      </c>
      <c r="BI179" s="203">
        <f t="shared" si="28"/>
        <v>0</v>
      </c>
      <c r="BJ179" s="17" t="s">
        <v>82</v>
      </c>
      <c r="BK179" s="203">
        <f t="shared" si="29"/>
        <v>0</v>
      </c>
      <c r="BL179" s="17" t="s">
        <v>147</v>
      </c>
      <c r="BM179" s="202" t="s">
        <v>403</v>
      </c>
    </row>
    <row r="180" spans="1:65" s="2" customFormat="1" ht="16.5" customHeight="1">
      <c r="A180" s="34"/>
      <c r="B180" s="35"/>
      <c r="C180" s="191" t="s">
        <v>348</v>
      </c>
      <c r="D180" s="191" t="s">
        <v>142</v>
      </c>
      <c r="E180" s="192" t="s">
        <v>443</v>
      </c>
      <c r="F180" s="193" t="s">
        <v>444</v>
      </c>
      <c r="G180" s="194" t="s">
        <v>145</v>
      </c>
      <c r="H180" s="195">
        <v>0.33</v>
      </c>
      <c r="I180" s="196"/>
      <c r="J180" s="197">
        <f t="shared" si="20"/>
        <v>0</v>
      </c>
      <c r="K180" s="193" t="s">
        <v>1</v>
      </c>
      <c r="L180" s="39"/>
      <c r="M180" s="198" t="s">
        <v>1</v>
      </c>
      <c r="N180" s="199" t="s">
        <v>39</v>
      </c>
      <c r="O180" s="71"/>
      <c r="P180" s="200">
        <f t="shared" si="21"/>
        <v>0</v>
      </c>
      <c r="Q180" s="200">
        <v>0</v>
      </c>
      <c r="R180" s="200">
        <f t="shared" si="22"/>
        <v>0</v>
      </c>
      <c r="S180" s="200">
        <v>0</v>
      </c>
      <c r="T180" s="201">
        <f t="shared" si="23"/>
        <v>0</v>
      </c>
      <c r="U180" s="34"/>
      <c r="V180" s="34"/>
      <c r="W180" s="34"/>
      <c r="X180" s="34"/>
      <c r="Y180" s="34"/>
      <c r="Z180" s="34"/>
      <c r="AA180" s="34"/>
      <c r="AB180" s="34"/>
      <c r="AC180" s="34"/>
      <c r="AD180" s="34"/>
      <c r="AE180" s="34"/>
      <c r="AR180" s="202" t="s">
        <v>147</v>
      </c>
      <c r="AT180" s="202" t="s">
        <v>142</v>
      </c>
      <c r="AU180" s="202" t="s">
        <v>84</v>
      </c>
      <c r="AY180" s="17" t="s">
        <v>140</v>
      </c>
      <c r="BE180" s="203">
        <f t="shared" si="24"/>
        <v>0</v>
      </c>
      <c r="BF180" s="203">
        <f t="shared" si="25"/>
        <v>0</v>
      </c>
      <c r="BG180" s="203">
        <f t="shared" si="26"/>
        <v>0</v>
      </c>
      <c r="BH180" s="203">
        <f t="shared" si="27"/>
        <v>0</v>
      </c>
      <c r="BI180" s="203">
        <f t="shared" si="28"/>
        <v>0</v>
      </c>
      <c r="BJ180" s="17" t="s">
        <v>82</v>
      </c>
      <c r="BK180" s="203">
        <f t="shared" si="29"/>
        <v>0</v>
      </c>
      <c r="BL180" s="17" t="s">
        <v>147</v>
      </c>
      <c r="BM180" s="202" t="s">
        <v>405</v>
      </c>
    </row>
    <row r="181" spans="1:65" s="2" customFormat="1" ht="16.5" customHeight="1">
      <c r="A181" s="34"/>
      <c r="B181" s="35"/>
      <c r="C181" s="191" t="s">
        <v>445</v>
      </c>
      <c r="D181" s="191" t="s">
        <v>142</v>
      </c>
      <c r="E181" s="192" t="s">
        <v>329</v>
      </c>
      <c r="F181" s="193" t="s">
        <v>330</v>
      </c>
      <c r="G181" s="194" t="s">
        <v>145</v>
      </c>
      <c r="H181" s="195">
        <v>0.33</v>
      </c>
      <c r="I181" s="196"/>
      <c r="J181" s="197">
        <f t="shared" si="20"/>
        <v>0</v>
      </c>
      <c r="K181" s="193" t="s">
        <v>1</v>
      </c>
      <c r="L181" s="39"/>
      <c r="M181" s="198" t="s">
        <v>1</v>
      </c>
      <c r="N181" s="199" t="s">
        <v>39</v>
      </c>
      <c r="O181" s="71"/>
      <c r="P181" s="200">
        <f t="shared" si="21"/>
        <v>0</v>
      </c>
      <c r="Q181" s="200">
        <v>0</v>
      </c>
      <c r="R181" s="200">
        <f t="shared" si="22"/>
        <v>0</v>
      </c>
      <c r="S181" s="200">
        <v>0</v>
      </c>
      <c r="T181" s="201">
        <f t="shared" si="23"/>
        <v>0</v>
      </c>
      <c r="U181" s="34"/>
      <c r="V181" s="34"/>
      <c r="W181" s="34"/>
      <c r="X181" s="34"/>
      <c r="Y181" s="34"/>
      <c r="Z181" s="34"/>
      <c r="AA181" s="34"/>
      <c r="AB181" s="34"/>
      <c r="AC181" s="34"/>
      <c r="AD181" s="34"/>
      <c r="AE181" s="34"/>
      <c r="AR181" s="202" t="s">
        <v>147</v>
      </c>
      <c r="AT181" s="202" t="s">
        <v>142</v>
      </c>
      <c r="AU181" s="202" t="s">
        <v>84</v>
      </c>
      <c r="AY181" s="17" t="s">
        <v>140</v>
      </c>
      <c r="BE181" s="203">
        <f t="shared" si="24"/>
        <v>0</v>
      </c>
      <c r="BF181" s="203">
        <f t="shared" si="25"/>
        <v>0</v>
      </c>
      <c r="BG181" s="203">
        <f t="shared" si="26"/>
        <v>0</v>
      </c>
      <c r="BH181" s="203">
        <f t="shared" si="27"/>
        <v>0</v>
      </c>
      <c r="BI181" s="203">
        <f t="shared" si="28"/>
        <v>0</v>
      </c>
      <c r="BJ181" s="17" t="s">
        <v>82</v>
      </c>
      <c r="BK181" s="203">
        <f t="shared" si="29"/>
        <v>0</v>
      </c>
      <c r="BL181" s="17" t="s">
        <v>147</v>
      </c>
      <c r="BM181" s="202" t="s">
        <v>446</v>
      </c>
    </row>
    <row r="182" spans="2:63" s="12" customFormat="1" ht="22.9" customHeight="1">
      <c r="B182" s="175"/>
      <c r="C182" s="176"/>
      <c r="D182" s="177" t="s">
        <v>73</v>
      </c>
      <c r="E182" s="189" t="s">
        <v>447</v>
      </c>
      <c r="F182" s="189" t="s">
        <v>448</v>
      </c>
      <c r="G182" s="176"/>
      <c r="H182" s="176"/>
      <c r="I182" s="179"/>
      <c r="J182" s="190">
        <f>BK182</f>
        <v>0</v>
      </c>
      <c r="K182" s="176"/>
      <c r="L182" s="181"/>
      <c r="M182" s="182"/>
      <c r="N182" s="183"/>
      <c r="O182" s="183"/>
      <c r="P182" s="184">
        <f>SUM(P183:P185)</f>
        <v>0</v>
      </c>
      <c r="Q182" s="183"/>
      <c r="R182" s="184">
        <f>SUM(R183:R185)</f>
        <v>0</v>
      </c>
      <c r="S182" s="183"/>
      <c r="T182" s="185">
        <f>SUM(T183:T185)</f>
        <v>0</v>
      </c>
      <c r="AR182" s="186" t="s">
        <v>82</v>
      </c>
      <c r="AT182" s="187" t="s">
        <v>73</v>
      </c>
      <c r="AU182" s="187" t="s">
        <v>82</v>
      </c>
      <c r="AY182" s="186" t="s">
        <v>140</v>
      </c>
      <c r="BK182" s="188">
        <f>SUM(BK183:BK185)</f>
        <v>0</v>
      </c>
    </row>
    <row r="183" spans="1:65" s="2" customFormat="1" ht="16.5" customHeight="1">
      <c r="A183" s="34"/>
      <c r="B183" s="35"/>
      <c r="C183" s="191" t="s">
        <v>350</v>
      </c>
      <c r="D183" s="191" t="s">
        <v>142</v>
      </c>
      <c r="E183" s="192" t="s">
        <v>287</v>
      </c>
      <c r="F183" s="193" t="s">
        <v>449</v>
      </c>
      <c r="G183" s="194" t="s">
        <v>277</v>
      </c>
      <c r="H183" s="195">
        <v>2</v>
      </c>
      <c r="I183" s="196"/>
      <c r="J183" s="197">
        <f>ROUND(I183*H183,2)</f>
        <v>0</v>
      </c>
      <c r="K183" s="193" t="s">
        <v>1</v>
      </c>
      <c r="L183" s="39"/>
      <c r="M183" s="198" t="s">
        <v>1</v>
      </c>
      <c r="N183" s="199" t="s">
        <v>39</v>
      </c>
      <c r="O183" s="71"/>
      <c r="P183" s="200">
        <f>O183*H183</f>
        <v>0</v>
      </c>
      <c r="Q183" s="200">
        <v>0</v>
      </c>
      <c r="R183" s="200">
        <f>Q183*H183</f>
        <v>0</v>
      </c>
      <c r="S183" s="200">
        <v>0</v>
      </c>
      <c r="T183" s="201">
        <f>S183*H183</f>
        <v>0</v>
      </c>
      <c r="U183" s="34"/>
      <c r="V183" s="34"/>
      <c r="W183" s="34"/>
      <c r="X183" s="34"/>
      <c r="Y183" s="34"/>
      <c r="Z183" s="34"/>
      <c r="AA183" s="34"/>
      <c r="AB183" s="34"/>
      <c r="AC183" s="34"/>
      <c r="AD183" s="34"/>
      <c r="AE183" s="34"/>
      <c r="AR183" s="202" t="s">
        <v>147</v>
      </c>
      <c r="AT183" s="202" t="s">
        <v>142</v>
      </c>
      <c r="AU183" s="202" t="s">
        <v>84</v>
      </c>
      <c r="AY183" s="17" t="s">
        <v>140</v>
      </c>
      <c r="BE183" s="203">
        <f>IF(N183="základní",J183,0)</f>
        <v>0</v>
      </c>
      <c r="BF183" s="203">
        <f>IF(N183="snížená",J183,0)</f>
        <v>0</v>
      </c>
      <c r="BG183" s="203">
        <f>IF(N183="zákl. přenesená",J183,0)</f>
        <v>0</v>
      </c>
      <c r="BH183" s="203">
        <f>IF(N183="sníž. přenesená",J183,0)</f>
        <v>0</v>
      </c>
      <c r="BI183" s="203">
        <f>IF(N183="nulová",J183,0)</f>
        <v>0</v>
      </c>
      <c r="BJ183" s="17" t="s">
        <v>82</v>
      </c>
      <c r="BK183" s="203">
        <f>ROUND(I183*H183,2)</f>
        <v>0</v>
      </c>
      <c r="BL183" s="17" t="s">
        <v>147</v>
      </c>
      <c r="BM183" s="202" t="s">
        <v>450</v>
      </c>
    </row>
    <row r="184" spans="1:65" s="2" customFormat="1" ht="16.5" customHeight="1">
      <c r="A184" s="34"/>
      <c r="B184" s="35"/>
      <c r="C184" s="191" t="s">
        <v>451</v>
      </c>
      <c r="D184" s="191" t="s">
        <v>142</v>
      </c>
      <c r="E184" s="192" t="s">
        <v>364</v>
      </c>
      <c r="F184" s="193" t="s">
        <v>452</v>
      </c>
      <c r="G184" s="194" t="s">
        <v>277</v>
      </c>
      <c r="H184" s="195">
        <v>2</v>
      </c>
      <c r="I184" s="196"/>
      <c r="J184" s="197">
        <f>ROUND(I184*H184,2)</f>
        <v>0</v>
      </c>
      <c r="K184" s="193" t="s">
        <v>1</v>
      </c>
      <c r="L184" s="39"/>
      <c r="M184" s="198" t="s">
        <v>1</v>
      </c>
      <c r="N184" s="199" t="s">
        <v>39</v>
      </c>
      <c r="O184" s="71"/>
      <c r="P184" s="200">
        <f>O184*H184</f>
        <v>0</v>
      </c>
      <c r="Q184" s="200">
        <v>0</v>
      </c>
      <c r="R184" s="200">
        <f>Q184*H184</f>
        <v>0</v>
      </c>
      <c r="S184" s="200">
        <v>0</v>
      </c>
      <c r="T184" s="201">
        <f>S184*H184</f>
        <v>0</v>
      </c>
      <c r="U184" s="34"/>
      <c r="V184" s="34"/>
      <c r="W184" s="34"/>
      <c r="X184" s="34"/>
      <c r="Y184" s="34"/>
      <c r="Z184" s="34"/>
      <c r="AA184" s="34"/>
      <c r="AB184" s="34"/>
      <c r="AC184" s="34"/>
      <c r="AD184" s="34"/>
      <c r="AE184" s="34"/>
      <c r="AR184" s="202" t="s">
        <v>147</v>
      </c>
      <c r="AT184" s="202" t="s">
        <v>142</v>
      </c>
      <c r="AU184" s="202" t="s">
        <v>84</v>
      </c>
      <c r="AY184" s="17" t="s">
        <v>140</v>
      </c>
      <c r="BE184" s="203">
        <f>IF(N184="základní",J184,0)</f>
        <v>0</v>
      </c>
      <c r="BF184" s="203">
        <f>IF(N184="snížená",J184,0)</f>
        <v>0</v>
      </c>
      <c r="BG184" s="203">
        <f>IF(N184="zákl. přenesená",J184,0)</f>
        <v>0</v>
      </c>
      <c r="BH184" s="203">
        <f>IF(N184="sníž. přenesená",J184,0)</f>
        <v>0</v>
      </c>
      <c r="BI184" s="203">
        <f>IF(N184="nulová",J184,0)</f>
        <v>0</v>
      </c>
      <c r="BJ184" s="17" t="s">
        <v>82</v>
      </c>
      <c r="BK184" s="203">
        <f>ROUND(I184*H184,2)</f>
        <v>0</v>
      </c>
      <c r="BL184" s="17" t="s">
        <v>147</v>
      </c>
      <c r="BM184" s="202" t="s">
        <v>453</v>
      </c>
    </row>
    <row r="185" spans="1:65" s="2" customFormat="1" ht="16.5" customHeight="1">
      <c r="A185" s="34"/>
      <c r="B185" s="35"/>
      <c r="C185" s="191" t="s">
        <v>352</v>
      </c>
      <c r="D185" s="191" t="s">
        <v>142</v>
      </c>
      <c r="E185" s="192" t="s">
        <v>290</v>
      </c>
      <c r="F185" s="193" t="s">
        <v>388</v>
      </c>
      <c r="G185" s="194" t="s">
        <v>145</v>
      </c>
      <c r="H185" s="195">
        <v>0.34</v>
      </c>
      <c r="I185" s="196"/>
      <c r="J185" s="197">
        <f>ROUND(I185*H185,2)</f>
        <v>0</v>
      </c>
      <c r="K185" s="193" t="s">
        <v>1</v>
      </c>
      <c r="L185" s="39"/>
      <c r="M185" s="198" t="s">
        <v>1</v>
      </c>
      <c r="N185" s="199" t="s">
        <v>39</v>
      </c>
      <c r="O185" s="71"/>
      <c r="P185" s="200">
        <f>O185*H185</f>
        <v>0</v>
      </c>
      <c r="Q185" s="200">
        <v>0</v>
      </c>
      <c r="R185" s="200">
        <f>Q185*H185</f>
        <v>0</v>
      </c>
      <c r="S185" s="200">
        <v>0</v>
      </c>
      <c r="T185" s="201">
        <f>S185*H185</f>
        <v>0</v>
      </c>
      <c r="U185" s="34"/>
      <c r="V185" s="34"/>
      <c r="W185" s="34"/>
      <c r="X185" s="34"/>
      <c r="Y185" s="34"/>
      <c r="Z185" s="34"/>
      <c r="AA185" s="34"/>
      <c r="AB185" s="34"/>
      <c r="AC185" s="34"/>
      <c r="AD185" s="34"/>
      <c r="AE185" s="34"/>
      <c r="AR185" s="202" t="s">
        <v>147</v>
      </c>
      <c r="AT185" s="202" t="s">
        <v>142</v>
      </c>
      <c r="AU185" s="202" t="s">
        <v>84</v>
      </c>
      <c r="AY185" s="17" t="s">
        <v>140</v>
      </c>
      <c r="BE185" s="203">
        <f>IF(N185="základní",J185,0)</f>
        <v>0</v>
      </c>
      <c r="BF185" s="203">
        <f>IF(N185="snížená",J185,0)</f>
        <v>0</v>
      </c>
      <c r="BG185" s="203">
        <f>IF(N185="zákl. přenesená",J185,0)</f>
        <v>0</v>
      </c>
      <c r="BH185" s="203">
        <f>IF(N185="sníž. přenesená",J185,0)</f>
        <v>0</v>
      </c>
      <c r="BI185" s="203">
        <f>IF(N185="nulová",J185,0)</f>
        <v>0</v>
      </c>
      <c r="BJ185" s="17" t="s">
        <v>82</v>
      </c>
      <c r="BK185" s="203">
        <f>ROUND(I185*H185,2)</f>
        <v>0</v>
      </c>
      <c r="BL185" s="17" t="s">
        <v>147</v>
      </c>
      <c r="BM185" s="202" t="s">
        <v>454</v>
      </c>
    </row>
    <row r="186" spans="2:63" s="12" customFormat="1" ht="22.9" customHeight="1">
      <c r="B186" s="175"/>
      <c r="C186" s="176"/>
      <c r="D186" s="177" t="s">
        <v>73</v>
      </c>
      <c r="E186" s="189" t="s">
        <v>367</v>
      </c>
      <c r="F186" s="189" t="s">
        <v>368</v>
      </c>
      <c r="G186" s="176"/>
      <c r="H186" s="176"/>
      <c r="I186" s="179"/>
      <c r="J186" s="190">
        <f>BK186</f>
        <v>0</v>
      </c>
      <c r="K186" s="176"/>
      <c r="L186" s="181"/>
      <c r="M186" s="182"/>
      <c r="N186" s="183"/>
      <c r="O186" s="183"/>
      <c r="P186" s="184">
        <f>SUM(P187:P190)</f>
        <v>0</v>
      </c>
      <c r="Q186" s="183"/>
      <c r="R186" s="184">
        <f>SUM(R187:R190)</f>
        <v>0</v>
      </c>
      <c r="S186" s="183"/>
      <c r="T186" s="185">
        <f>SUM(T187:T190)</f>
        <v>0</v>
      </c>
      <c r="AR186" s="186" t="s">
        <v>82</v>
      </c>
      <c r="AT186" s="187" t="s">
        <v>73</v>
      </c>
      <c r="AU186" s="187" t="s">
        <v>82</v>
      </c>
      <c r="AY186" s="186" t="s">
        <v>140</v>
      </c>
      <c r="BK186" s="188">
        <f>SUM(BK187:BK190)</f>
        <v>0</v>
      </c>
    </row>
    <row r="187" spans="1:65" s="2" customFormat="1" ht="16.5" customHeight="1">
      <c r="A187" s="34"/>
      <c r="B187" s="35"/>
      <c r="C187" s="191" t="s">
        <v>455</v>
      </c>
      <c r="D187" s="191" t="s">
        <v>142</v>
      </c>
      <c r="E187" s="192" t="s">
        <v>456</v>
      </c>
      <c r="F187" s="193" t="s">
        <v>457</v>
      </c>
      <c r="G187" s="194" t="s">
        <v>145</v>
      </c>
      <c r="H187" s="195">
        <v>6.6</v>
      </c>
      <c r="I187" s="196"/>
      <c r="J187" s="197">
        <f>ROUND(I187*H187,2)</f>
        <v>0</v>
      </c>
      <c r="K187" s="193" t="s">
        <v>1</v>
      </c>
      <c r="L187" s="39"/>
      <c r="M187" s="198" t="s">
        <v>1</v>
      </c>
      <c r="N187" s="199" t="s">
        <v>39</v>
      </c>
      <c r="O187" s="71"/>
      <c r="P187" s="200">
        <f>O187*H187</f>
        <v>0</v>
      </c>
      <c r="Q187" s="200">
        <v>0</v>
      </c>
      <c r="R187" s="200">
        <f>Q187*H187</f>
        <v>0</v>
      </c>
      <c r="S187" s="200">
        <v>0</v>
      </c>
      <c r="T187" s="201">
        <f>S187*H187</f>
        <v>0</v>
      </c>
      <c r="U187" s="34"/>
      <c r="V187" s="34"/>
      <c r="W187" s="34"/>
      <c r="X187" s="34"/>
      <c r="Y187" s="34"/>
      <c r="Z187" s="34"/>
      <c r="AA187" s="34"/>
      <c r="AB187" s="34"/>
      <c r="AC187" s="34"/>
      <c r="AD187" s="34"/>
      <c r="AE187" s="34"/>
      <c r="AR187" s="202" t="s">
        <v>147</v>
      </c>
      <c r="AT187" s="202" t="s">
        <v>142</v>
      </c>
      <c r="AU187" s="202" t="s">
        <v>84</v>
      </c>
      <c r="AY187" s="17" t="s">
        <v>140</v>
      </c>
      <c r="BE187" s="203">
        <f>IF(N187="základní",J187,0)</f>
        <v>0</v>
      </c>
      <c r="BF187" s="203">
        <f>IF(N187="snížená",J187,0)</f>
        <v>0</v>
      </c>
      <c r="BG187" s="203">
        <f>IF(N187="zákl. přenesená",J187,0)</f>
        <v>0</v>
      </c>
      <c r="BH187" s="203">
        <f>IF(N187="sníž. přenesená",J187,0)</f>
        <v>0</v>
      </c>
      <c r="BI187" s="203">
        <f>IF(N187="nulová",J187,0)</f>
        <v>0</v>
      </c>
      <c r="BJ187" s="17" t="s">
        <v>82</v>
      </c>
      <c r="BK187" s="203">
        <f>ROUND(I187*H187,2)</f>
        <v>0</v>
      </c>
      <c r="BL187" s="17" t="s">
        <v>147</v>
      </c>
      <c r="BM187" s="202" t="s">
        <v>458</v>
      </c>
    </row>
    <row r="188" spans="1:65" s="2" customFormat="1" ht="16.5" customHeight="1">
      <c r="A188" s="34"/>
      <c r="B188" s="35"/>
      <c r="C188" s="191" t="s">
        <v>354</v>
      </c>
      <c r="D188" s="191" t="s">
        <v>142</v>
      </c>
      <c r="E188" s="192" t="s">
        <v>443</v>
      </c>
      <c r="F188" s="193" t="s">
        <v>444</v>
      </c>
      <c r="G188" s="194" t="s">
        <v>145</v>
      </c>
      <c r="H188" s="195">
        <v>6.6</v>
      </c>
      <c r="I188" s="196"/>
      <c r="J188" s="197">
        <f>ROUND(I188*H188,2)</f>
        <v>0</v>
      </c>
      <c r="K188" s="193" t="s">
        <v>1</v>
      </c>
      <c r="L188" s="39"/>
      <c r="M188" s="198" t="s">
        <v>1</v>
      </c>
      <c r="N188" s="199" t="s">
        <v>39</v>
      </c>
      <c r="O188" s="71"/>
      <c r="P188" s="200">
        <f>O188*H188</f>
        <v>0</v>
      </c>
      <c r="Q188" s="200">
        <v>0</v>
      </c>
      <c r="R188" s="200">
        <f>Q188*H188</f>
        <v>0</v>
      </c>
      <c r="S188" s="200">
        <v>0</v>
      </c>
      <c r="T188" s="201">
        <f>S188*H188</f>
        <v>0</v>
      </c>
      <c r="U188" s="34"/>
      <c r="V188" s="34"/>
      <c r="W188" s="34"/>
      <c r="X188" s="34"/>
      <c r="Y188" s="34"/>
      <c r="Z188" s="34"/>
      <c r="AA188" s="34"/>
      <c r="AB188" s="34"/>
      <c r="AC188" s="34"/>
      <c r="AD188" s="34"/>
      <c r="AE188" s="34"/>
      <c r="AR188" s="202" t="s">
        <v>147</v>
      </c>
      <c r="AT188" s="202" t="s">
        <v>142</v>
      </c>
      <c r="AU188" s="202" t="s">
        <v>84</v>
      </c>
      <c r="AY188" s="17" t="s">
        <v>140</v>
      </c>
      <c r="BE188" s="203">
        <f>IF(N188="základní",J188,0)</f>
        <v>0</v>
      </c>
      <c r="BF188" s="203">
        <f>IF(N188="snížená",J188,0)</f>
        <v>0</v>
      </c>
      <c r="BG188" s="203">
        <f>IF(N188="zákl. přenesená",J188,0)</f>
        <v>0</v>
      </c>
      <c r="BH188" s="203">
        <f>IF(N188="sníž. přenesená",J188,0)</f>
        <v>0</v>
      </c>
      <c r="BI188" s="203">
        <f>IF(N188="nulová",J188,0)</f>
        <v>0</v>
      </c>
      <c r="BJ188" s="17" t="s">
        <v>82</v>
      </c>
      <c r="BK188" s="203">
        <f>ROUND(I188*H188,2)</f>
        <v>0</v>
      </c>
      <c r="BL188" s="17" t="s">
        <v>147</v>
      </c>
      <c r="BM188" s="202" t="s">
        <v>459</v>
      </c>
    </row>
    <row r="189" spans="1:65" s="2" customFormat="1" ht="16.5" customHeight="1">
      <c r="A189" s="34"/>
      <c r="B189" s="35"/>
      <c r="C189" s="191" t="s">
        <v>460</v>
      </c>
      <c r="D189" s="191" t="s">
        <v>142</v>
      </c>
      <c r="E189" s="192" t="s">
        <v>329</v>
      </c>
      <c r="F189" s="193" t="s">
        <v>330</v>
      </c>
      <c r="G189" s="194" t="s">
        <v>145</v>
      </c>
      <c r="H189" s="195">
        <v>6.6</v>
      </c>
      <c r="I189" s="196"/>
      <c r="J189" s="197">
        <f>ROUND(I189*H189,2)</f>
        <v>0</v>
      </c>
      <c r="K189" s="193" t="s">
        <v>1</v>
      </c>
      <c r="L189" s="39"/>
      <c r="M189" s="198" t="s">
        <v>1</v>
      </c>
      <c r="N189" s="199" t="s">
        <v>39</v>
      </c>
      <c r="O189" s="71"/>
      <c r="P189" s="200">
        <f>O189*H189</f>
        <v>0</v>
      </c>
      <c r="Q189" s="200">
        <v>0</v>
      </c>
      <c r="R189" s="200">
        <f>Q189*H189</f>
        <v>0</v>
      </c>
      <c r="S189" s="200">
        <v>0</v>
      </c>
      <c r="T189" s="201">
        <f>S189*H189</f>
        <v>0</v>
      </c>
      <c r="U189" s="34"/>
      <c r="V189" s="34"/>
      <c r="W189" s="34"/>
      <c r="X189" s="34"/>
      <c r="Y189" s="34"/>
      <c r="Z189" s="34"/>
      <c r="AA189" s="34"/>
      <c r="AB189" s="34"/>
      <c r="AC189" s="34"/>
      <c r="AD189" s="34"/>
      <c r="AE189" s="34"/>
      <c r="AR189" s="202" t="s">
        <v>147</v>
      </c>
      <c r="AT189" s="202" t="s">
        <v>142</v>
      </c>
      <c r="AU189" s="202" t="s">
        <v>84</v>
      </c>
      <c r="AY189" s="17" t="s">
        <v>140</v>
      </c>
      <c r="BE189" s="203">
        <f>IF(N189="základní",J189,0)</f>
        <v>0</v>
      </c>
      <c r="BF189" s="203">
        <f>IF(N189="snížená",J189,0)</f>
        <v>0</v>
      </c>
      <c r="BG189" s="203">
        <f>IF(N189="zákl. přenesená",J189,0)</f>
        <v>0</v>
      </c>
      <c r="BH189" s="203">
        <f>IF(N189="sníž. přenesená",J189,0)</f>
        <v>0</v>
      </c>
      <c r="BI189" s="203">
        <f>IF(N189="nulová",J189,0)</f>
        <v>0</v>
      </c>
      <c r="BJ189" s="17" t="s">
        <v>82</v>
      </c>
      <c r="BK189" s="203">
        <f>ROUND(I189*H189,2)</f>
        <v>0</v>
      </c>
      <c r="BL189" s="17" t="s">
        <v>147</v>
      </c>
      <c r="BM189" s="202" t="s">
        <v>461</v>
      </c>
    </row>
    <row r="190" spans="1:65" s="2" customFormat="1" ht="21.75" customHeight="1">
      <c r="A190" s="34"/>
      <c r="B190" s="35"/>
      <c r="C190" s="191" t="s">
        <v>356</v>
      </c>
      <c r="D190" s="191" t="s">
        <v>142</v>
      </c>
      <c r="E190" s="192" t="s">
        <v>462</v>
      </c>
      <c r="F190" s="193" t="s">
        <v>463</v>
      </c>
      <c r="G190" s="194" t="s">
        <v>200</v>
      </c>
      <c r="H190" s="195">
        <v>16.4</v>
      </c>
      <c r="I190" s="196"/>
      <c r="J190" s="197">
        <f>ROUND(I190*H190,2)</f>
        <v>0</v>
      </c>
      <c r="K190" s="193" t="s">
        <v>1</v>
      </c>
      <c r="L190" s="39"/>
      <c r="M190" s="198" t="s">
        <v>1</v>
      </c>
      <c r="N190" s="199" t="s">
        <v>39</v>
      </c>
      <c r="O190" s="71"/>
      <c r="P190" s="200">
        <f>O190*H190</f>
        <v>0</v>
      </c>
      <c r="Q190" s="200">
        <v>0</v>
      </c>
      <c r="R190" s="200">
        <f>Q190*H190</f>
        <v>0</v>
      </c>
      <c r="S190" s="200">
        <v>0</v>
      </c>
      <c r="T190" s="201">
        <f>S190*H190</f>
        <v>0</v>
      </c>
      <c r="U190" s="34"/>
      <c r="V190" s="34"/>
      <c r="W190" s="34"/>
      <c r="X190" s="34"/>
      <c r="Y190" s="34"/>
      <c r="Z190" s="34"/>
      <c r="AA190" s="34"/>
      <c r="AB190" s="34"/>
      <c r="AC190" s="34"/>
      <c r="AD190" s="34"/>
      <c r="AE190" s="34"/>
      <c r="AR190" s="202" t="s">
        <v>147</v>
      </c>
      <c r="AT190" s="202" t="s">
        <v>142</v>
      </c>
      <c r="AU190" s="202" t="s">
        <v>84</v>
      </c>
      <c r="AY190" s="17" t="s">
        <v>140</v>
      </c>
      <c r="BE190" s="203">
        <f>IF(N190="základní",J190,0)</f>
        <v>0</v>
      </c>
      <c r="BF190" s="203">
        <f>IF(N190="snížená",J190,0)</f>
        <v>0</v>
      </c>
      <c r="BG190" s="203">
        <f>IF(N190="zákl. přenesená",J190,0)</f>
        <v>0</v>
      </c>
      <c r="BH190" s="203">
        <f>IF(N190="sníž. přenesená",J190,0)</f>
        <v>0</v>
      </c>
      <c r="BI190" s="203">
        <f>IF(N190="nulová",J190,0)</f>
        <v>0</v>
      </c>
      <c r="BJ190" s="17" t="s">
        <v>82</v>
      </c>
      <c r="BK190" s="203">
        <f>ROUND(I190*H190,2)</f>
        <v>0</v>
      </c>
      <c r="BL190" s="17" t="s">
        <v>147</v>
      </c>
      <c r="BM190" s="202" t="s">
        <v>464</v>
      </c>
    </row>
    <row r="191" spans="2:63" s="12" customFormat="1" ht="22.9" customHeight="1">
      <c r="B191" s="175"/>
      <c r="C191" s="176"/>
      <c r="D191" s="177" t="s">
        <v>73</v>
      </c>
      <c r="E191" s="189" t="s">
        <v>386</v>
      </c>
      <c r="F191" s="189" t="s">
        <v>387</v>
      </c>
      <c r="G191" s="176"/>
      <c r="H191" s="176"/>
      <c r="I191" s="179"/>
      <c r="J191" s="190">
        <f>BK191</f>
        <v>0</v>
      </c>
      <c r="K191" s="176"/>
      <c r="L191" s="181"/>
      <c r="M191" s="182"/>
      <c r="N191" s="183"/>
      <c r="O191" s="183"/>
      <c r="P191" s="184">
        <f>P192</f>
        <v>0</v>
      </c>
      <c r="Q191" s="183"/>
      <c r="R191" s="184">
        <f>R192</f>
        <v>0</v>
      </c>
      <c r="S191" s="183"/>
      <c r="T191" s="185">
        <f>T192</f>
        <v>0</v>
      </c>
      <c r="AR191" s="186" t="s">
        <v>82</v>
      </c>
      <c r="AT191" s="187" t="s">
        <v>73</v>
      </c>
      <c r="AU191" s="187" t="s">
        <v>82</v>
      </c>
      <c r="AY191" s="186" t="s">
        <v>140</v>
      </c>
      <c r="BK191" s="188">
        <f>BK192</f>
        <v>0</v>
      </c>
    </row>
    <row r="192" spans="1:65" s="2" customFormat="1" ht="16.5" customHeight="1">
      <c r="A192" s="34"/>
      <c r="B192" s="35"/>
      <c r="C192" s="191" t="s">
        <v>465</v>
      </c>
      <c r="D192" s="191" t="s">
        <v>142</v>
      </c>
      <c r="E192" s="192" t="s">
        <v>372</v>
      </c>
      <c r="F192" s="193" t="s">
        <v>388</v>
      </c>
      <c r="G192" s="194" t="s">
        <v>145</v>
      </c>
      <c r="H192" s="195">
        <v>6.798</v>
      </c>
      <c r="I192" s="196"/>
      <c r="J192" s="197">
        <f>ROUND(I192*H192,2)</f>
        <v>0</v>
      </c>
      <c r="K192" s="193" t="s">
        <v>1</v>
      </c>
      <c r="L192" s="39"/>
      <c r="M192" s="198" t="s">
        <v>1</v>
      </c>
      <c r="N192" s="199" t="s">
        <v>39</v>
      </c>
      <c r="O192" s="71"/>
      <c r="P192" s="200">
        <f>O192*H192</f>
        <v>0</v>
      </c>
      <c r="Q192" s="200">
        <v>0</v>
      </c>
      <c r="R192" s="200">
        <f>Q192*H192</f>
        <v>0</v>
      </c>
      <c r="S192" s="200">
        <v>0</v>
      </c>
      <c r="T192" s="201">
        <f>S192*H192</f>
        <v>0</v>
      </c>
      <c r="U192" s="34"/>
      <c r="V192" s="34"/>
      <c r="W192" s="34"/>
      <c r="X192" s="34"/>
      <c r="Y192" s="34"/>
      <c r="Z192" s="34"/>
      <c r="AA192" s="34"/>
      <c r="AB192" s="34"/>
      <c r="AC192" s="34"/>
      <c r="AD192" s="34"/>
      <c r="AE192" s="34"/>
      <c r="AR192" s="202" t="s">
        <v>147</v>
      </c>
      <c r="AT192" s="202" t="s">
        <v>142</v>
      </c>
      <c r="AU192" s="202" t="s">
        <v>84</v>
      </c>
      <c r="AY192" s="17" t="s">
        <v>140</v>
      </c>
      <c r="BE192" s="203">
        <f>IF(N192="základní",J192,0)</f>
        <v>0</v>
      </c>
      <c r="BF192" s="203">
        <f>IF(N192="snížená",J192,0)</f>
        <v>0</v>
      </c>
      <c r="BG192" s="203">
        <f>IF(N192="zákl. přenesená",J192,0)</f>
        <v>0</v>
      </c>
      <c r="BH192" s="203">
        <f>IF(N192="sníž. přenesená",J192,0)</f>
        <v>0</v>
      </c>
      <c r="BI192" s="203">
        <f>IF(N192="nulová",J192,0)</f>
        <v>0</v>
      </c>
      <c r="BJ192" s="17" t="s">
        <v>82</v>
      </c>
      <c r="BK192" s="203">
        <f>ROUND(I192*H192,2)</f>
        <v>0</v>
      </c>
      <c r="BL192" s="17" t="s">
        <v>147</v>
      </c>
      <c r="BM192" s="202" t="s">
        <v>466</v>
      </c>
    </row>
    <row r="193" spans="2:63" s="12" customFormat="1" ht="22.9" customHeight="1">
      <c r="B193" s="175"/>
      <c r="C193" s="176"/>
      <c r="D193" s="177" t="s">
        <v>73</v>
      </c>
      <c r="E193" s="189" t="s">
        <v>393</v>
      </c>
      <c r="F193" s="189" t="s">
        <v>394</v>
      </c>
      <c r="G193" s="176"/>
      <c r="H193" s="176"/>
      <c r="I193" s="179"/>
      <c r="J193" s="190">
        <f>BK193</f>
        <v>0</v>
      </c>
      <c r="K193" s="176"/>
      <c r="L193" s="181"/>
      <c r="M193" s="182"/>
      <c r="N193" s="183"/>
      <c r="O193" s="183"/>
      <c r="P193" s="184">
        <f>P194</f>
        <v>0</v>
      </c>
      <c r="Q193" s="183"/>
      <c r="R193" s="184">
        <f>R194</f>
        <v>0</v>
      </c>
      <c r="S193" s="183"/>
      <c r="T193" s="185">
        <f>T194</f>
        <v>0</v>
      </c>
      <c r="AR193" s="186" t="s">
        <v>82</v>
      </c>
      <c r="AT193" s="187" t="s">
        <v>73</v>
      </c>
      <c r="AU193" s="187" t="s">
        <v>82</v>
      </c>
      <c r="AY193" s="186" t="s">
        <v>140</v>
      </c>
      <c r="BK193" s="188">
        <f>BK194</f>
        <v>0</v>
      </c>
    </row>
    <row r="194" spans="1:65" s="2" customFormat="1" ht="16.5" customHeight="1">
      <c r="A194" s="34"/>
      <c r="B194" s="35"/>
      <c r="C194" s="191" t="s">
        <v>360</v>
      </c>
      <c r="D194" s="191" t="s">
        <v>142</v>
      </c>
      <c r="E194" s="192" t="s">
        <v>467</v>
      </c>
      <c r="F194" s="193" t="s">
        <v>394</v>
      </c>
      <c r="G194" s="194" t="s">
        <v>396</v>
      </c>
      <c r="H194" s="195">
        <v>2</v>
      </c>
      <c r="I194" s="196"/>
      <c r="J194" s="197">
        <f>ROUND(I194*H194,2)</f>
        <v>0</v>
      </c>
      <c r="K194" s="193" t="s">
        <v>1</v>
      </c>
      <c r="L194" s="39"/>
      <c r="M194" s="198" t="s">
        <v>1</v>
      </c>
      <c r="N194" s="199" t="s">
        <v>39</v>
      </c>
      <c r="O194" s="71"/>
      <c r="P194" s="200">
        <f>O194*H194</f>
        <v>0</v>
      </c>
      <c r="Q194" s="200">
        <v>0</v>
      </c>
      <c r="R194" s="200">
        <f>Q194*H194</f>
        <v>0</v>
      </c>
      <c r="S194" s="200">
        <v>0</v>
      </c>
      <c r="T194" s="201">
        <f>S194*H194</f>
        <v>0</v>
      </c>
      <c r="U194" s="34"/>
      <c r="V194" s="34"/>
      <c r="W194" s="34"/>
      <c r="X194" s="34"/>
      <c r="Y194" s="34"/>
      <c r="Z194" s="34"/>
      <c r="AA194" s="34"/>
      <c r="AB194" s="34"/>
      <c r="AC194" s="34"/>
      <c r="AD194" s="34"/>
      <c r="AE194" s="34"/>
      <c r="AR194" s="202" t="s">
        <v>147</v>
      </c>
      <c r="AT194" s="202" t="s">
        <v>142</v>
      </c>
      <c r="AU194" s="202" t="s">
        <v>84</v>
      </c>
      <c r="AY194" s="17" t="s">
        <v>140</v>
      </c>
      <c r="BE194" s="203">
        <f>IF(N194="základní",J194,0)</f>
        <v>0</v>
      </c>
      <c r="BF194" s="203">
        <f>IF(N194="snížená",J194,0)</f>
        <v>0</v>
      </c>
      <c r="BG194" s="203">
        <f>IF(N194="zákl. přenesená",J194,0)</f>
        <v>0</v>
      </c>
      <c r="BH194" s="203">
        <f>IF(N194="sníž. přenesená",J194,0)</f>
        <v>0</v>
      </c>
      <c r="BI194" s="203">
        <f>IF(N194="nulová",J194,0)</f>
        <v>0</v>
      </c>
      <c r="BJ194" s="17" t="s">
        <v>82</v>
      </c>
      <c r="BK194" s="203">
        <f>ROUND(I194*H194,2)</f>
        <v>0</v>
      </c>
      <c r="BL194" s="17" t="s">
        <v>147</v>
      </c>
      <c r="BM194" s="202" t="s">
        <v>468</v>
      </c>
    </row>
    <row r="195" spans="2:63" s="12" customFormat="1" ht="22.9" customHeight="1">
      <c r="B195" s="175"/>
      <c r="C195" s="176"/>
      <c r="D195" s="177" t="s">
        <v>73</v>
      </c>
      <c r="E195" s="189" t="s">
        <v>398</v>
      </c>
      <c r="F195" s="189" t="s">
        <v>399</v>
      </c>
      <c r="G195" s="176"/>
      <c r="H195" s="176"/>
      <c r="I195" s="179"/>
      <c r="J195" s="190">
        <f>BK195</f>
        <v>0</v>
      </c>
      <c r="K195" s="176"/>
      <c r="L195" s="181"/>
      <c r="M195" s="182"/>
      <c r="N195" s="183"/>
      <c r="O195" s="183"/>
      <c r="P195" s="184">
        <f>P196</f>
        <v>0</v>
      </c>
      <c r="Q195" s="183"/>
      <c r="R195" s="184">
        <f>R196</f>
        <v>0</v>
      </c>
      <c r="S195" s="183"/>
      <c r="T195" s="185">
        <f>T196</f>
        <v>0</v>
      </c>
      <c r="AR195" s="186" t="s">
        <v>82</v>
      </c>
      <c r="AT195" s="187" t="s">
        <v>73</v>
      </c>
      <c r="AU195" s="187" t="s">
        <v>82</v>
      </c>
      <c r="AY195" s="186" t="s">
        <v>140</v>
      </c>
      <c r="BK195" s="188">
        <f>BK196</f>
        <v>0</v>
      </c>
    </row>
    <row r="196" spans="1:65" s="2" customFormat="1" ht="21.75" customHeight="1">
      <c r="A196" s="34"/>
      <c r="B196" s="35"/>
      <c r="C196" s="191" t="s">
        <v>469</v>
      </c>
      <c r="D196" s="191" t="s">
        <v>142</v>
      </c>
      <c r="E196" s="192" t="s">
        <v>470</v>
      </c>
      <c r="F196" s="193" t="s">
        <v>471</v>
      </c>
      <c r="G196" s="194" t="s">
        <v>200</v>
      </c>
      <c r="H196" s="195">
        <v>32.8</v>
      </c>
      <c r="I196" s="196"/>
      <c r="J196" s="197">
        <f>ROUND(I196*H196,2)</f>
        <v>0</v>
      </c>
      <c r="K196" s="193" t="s">
        <v>1</v>
      </c>
      <c r="L196" s="39"/>
      <c r="M196" s="198" t="s">
        <v>1</v>
      </c>
      <c r="N196" s="199" t="s">
        <v>39</v>
      </c>
      <c r="O196" s="71"/>
      <c r="P196" s="200">
        <f>O196*H196</f>
        <v>0</v>
      </c>
      <c r="Q196" s="200">
        <v>0</v>
      </c>
      <c r="R196" s="200">
        <f>Q196*H196</f>
        <v>0</v>
      </c>
      <c r="S196" s="200">
        <v>0</v>
      </c>
      <c r="T196" s="201">
        <f>S196*H196</f>
        <v>0</v>
      </c>
      <c r="U196" s="34"/>
      <c r="V196" s="34"/>
      <c r="W196" s="34"/>
      <c r="X196" s="34"/>
      <c r="Y196" s="34"/>
      <c r="Z196" s="34"/>
      <c r="AA196" s="34"/>
      <c r="AB196" s="34"/>
      <c r="AC196" s="34"/>
      <c r="AD196" s="34"/>
      <c r="AE196" s="34"/>
      <c r="AR196" s="202" t="s">
        <v>147</v>
      </c>
      <c r="AT196" s="202" t="s">
        <v>142</v>
      </c>
      <c r="AU196" s="202" t="s">
        <v>84</v>
      </c>
      <c r="AY196" s="17" t="s">
        <v>140</v>
      </c>
      <c r="BE196" s="203">
        <f>IF(N196="základní",J196,0)</f>
        <v>0</v>
      </c>
      <c r="BF196" s="203">
        <f>IF(N196="snížená",J196,0)</f>
        <v>0</v>
      </c>
      <c r="BG196" s="203">
        <f>IF(N196="zákl. přenesená",J196,0)</f>
        <v>0</v>
      </c>
      <c r="BH196" s="203">
        <f>IF(N196="sníž. přenesená",J196,0)</f>
        <v>0</v>
      </c>
      <c r="BI196" s="203">
        <f>IF(N196="nulová",J196,0)</f>
        <v>0</v>
      </c>
      <c r="BJ196" s="17" t="s">
        <v>82</v>
      </c>
      <c r="BK196" s="203">
        <f>ROUND(I196*H196,2)</f>
        <v>0</v>
      </c>
      <c r="BL196" s="17" t="s">
        <v>147</v>
      </c>
      <c r="BM196" s="202" t="s">
        <v>472</v>
      </c>
    </row>
    <row r="197" spans="2:63" s="12" customFormat="1" ht="22.9" customHeight="1">
      <c r="B197" s="175"/>
      <c r="C197" s="176"/>
      <c r="D197" s="177" t="s">
        <v>73</v>
      </c>
      <c r="E197" s="189" t="s">
        <v>473</v>
      </c>
      <c r="F197" s="189" t="s">
        <v>295</v>
      </c>
      <c r="G197" s="176"/>
      <c r="H197" s="176"/>
      <c r="I197" s="179"/>
      <c r="J197" s="190">
        <f>BK197</f>
        <v>0</v>
      </c>
      <c r="K197" s="176"/>
      <c r="L197" s="181"/>
      <c r="M197" s="182"/>
      <c r="N197" s="183"/>
      <c r="O197" s="183"/>
      <c r="P197" s="184">
        <f>P198</f>
        <v>0</v>
      </c>
      <c r="Q197" s="183"/>
      <c r="R197" s="184">
        <f>R198</f>
        <v>0</v>
      </c>
      <c r="S197" s="183"/>
      <c r="T197" s="185">
        <f>T198</f>
        <v>0</v>
      </c>
      <c r="AR197" s="186" t="s">
        <v>82</v>
      </c>
      <c r="AT197" s="187" t="s">
        <v>73</v>
      </c>
      <c r="AU197" s="187" t="s">
        <v>82</v>
      </c>
      <c r="AY197" s="186" t="s">
        <v>140</v>
      </c>
      <c r="BK197" s="188">
        <f>BK198</f>
        <v>0</v>
      </c>
    </row>
    <row r="198" spans="1:65" s="2" customFormat="1" ht="16.5" customHeight="1">
      <c r="A198" s="34"/>
      <c r="B198" s="35"/>
      <c r="C198" s="191" t="s">
        <v>363</v>
      </c>
      <c r="D198" s="191" t="s">
        <v>142</v>
      </c>
      <c r="E198" s="192" t="s">
        <v>296</v>
      </c>
      <c r="F198" s="193" t="s">
        <v>297</v>
      </c>
      <c r="G198" s="194" t="s">
        <v>183</v>
      </c>
      <c r="H198" s="195">
        <v>26.72</v>
      </c>
      <c r="I198" s="196"/>
      <c r="J198" s="197">
        <f>ROUND(I198*H198,2)</f>
        <v>0</v>
      </c>
      <c r="K198" s="193" t="s">
        <v>1</v>
      </c>
      <c r="L198" s="39"/>
      <c r="M198" s="241" t="s">
        <v>1</v>
      </c>
      <c r="N198" s="242" t="s">
        <v>39</v>
      </c>
      <c r="O198" s="243"/>
      <c r="P198" s="244">
        <f>O198*H198</f>
        <v>0</v>
      </c>
      <c r="Q198" s="244">
        <v>0</v>
      </c>
      <c r="R198" s="244">
        <f>Q198*H198</f>
        <v>0</v>
      </c>
      <c r="S198" s="244">
        <v>0</v>
      </c>
      <c r="T198" s="245">
        <f>S198*H198</f>
        <v>0</v>
      </c>
      <c r="U198" s="34"/>
      <c r="V198" s="34"/>
      <c r="W198" s="34"/>
      <c r="X198" s="34"/>
      <c r="Y198" s="34"/>
      <c r="Z198" s="34"/>
      <c r="AA198" s="34"/>
      <c r="AB198" s="34"/>
      <c r="AC198" s="34"/>
      <c r="AD198" s="34"/>
      <c r="AE198" s="34"/>
      <c r="AR198" s="202" t="s">
        <v>147</v>
      </c>
      <c r="AT198" s="202" t="s">
        <v>142</v>
      </c>
      <c r="AU198" s="202" t="s">
        <v>84</v>
      </c>
      <c r="AY198" s="17" t="s">
        <v>140</v>
      </c>
      <c r="BE198" s="203">
        <f>IF(N198="základní",J198,0)</f>
        <v>0</v>
      </c>
      <c r="BF198" s="203">
        <f>IF(N198="snížená",J198,0)</f>
        <v>0</v>
      </c>
      <c r="BG198" s="203">
        <f>IF(N198="zákl. přenesená",J198,0)</f>
        <v>0</v>
      </c>
      <c r="BH198" s="203">
        <f>IF(N198="sníž. přenesená",J198,0)</f>
        <v>0</v>
      </c>
      <c r="BI198" s="203">
        <f>IF(N198="nulová",J198,0)</f>
        <v>0</v>
      </c>
      <c r="BJ198" s="17" t="s">
        <v>82</v>
      </c>
      <c r="BK198" s="203">
        <f>ROUND(I198*H198,2)</f>
        <v>0</v>
      </c>
      <c r="BL198" s="17" t="s">
        <v>147</v>
      </c>
      <c r="BM198" s="202" t="s">
        <v>474</v>
      </c>
    </row>
    <row r="199" spans="1:31" s="2" customFormat="1" ht="6.95" customHeight="1">
      <c r="A199" s="34"/>
      <c r="B199" s="54"/>
      <c r="C199" s="55"/>
      <c r="D199" s="55"/>
      <c r="E199" s="55"/>
      <c r="F199" s="55"/>
      <c r="G199" s="55"/>
      <c r="H199" s="55"/>
      <c r="I199" s="55"/>
      <c r="J199" s="55"/>
      <c r="K199" s="55"/>
      <c r="L199" s="39"/>
      <c r="M199" s="34"/>
      <c r="O199" s="34"/>
      <c r="P199" s="34"/>
      <c r="Q199" s="34"/>
      <c r="R199" s="34"/>
      <c r="S199" s="34"/>
      <c r="T199" s="34"/>
      <c r="U199" s="34"/>
      <c r="V199" s="34"/>
      <c r="W199" s="34"/>
      <c r="X199" s="34"/>
      <c r="Y199" s="34"/>
      <c r="Z199" s="34"/>
      <c r="AA199" s="34"/>
      <c r="AB199" s="34"/>
      <c r="AC199" s="34"/>
      <c r="AD199" s="34"/>
      <c r="AE199" s="34"/>
    </row>
  </sheetData>
  <sheetProtection algorithmName="SHA-512" hashValue="o3NNyn0lkWdz1p3iSWOcQa7MKbrEJY1MA5NoSfovx3QTKHU3sWl0VpEjtZmcp2AHLIQ1P4FuEXskUXeqG7cl0Q==" saltValue="IzjT1+lT9cA07oo9A1CJfw==" spinCount="100000" sheet="1" objects="1" scenarios="1" selectLockedCells="1"/>
  <autoFilter ref="C134:K198"/>
  <mergeCells count="12">
    <mergeCell ref="E127:H127"/>
    <mergeCell ref="L2:V2"/>
    <mergeCell ref="E85:H85"/>
    <mergeCell ref="E87:H87"/>
    <mergeCell ref="E89:H89"/>
    <mergeCell ref="E123:H123"/>
    <mergeCell ref="E125:H12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4"/>
  <sheetViews>
    <sheetView showGridLines="0" workbookViewId="0" topLeftCell="A58">
      <selection activeCell="J19" sqref="J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100</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2:12" s="1" customFormat="1" ht="12" customHeight="1">
      <c r="B8" s="20"/>
      <c r="D8" s="119" t="s">
        <v>111</v>
      </c>
      <c r="L8" s="20"/>
    </row>
    <row r="9" spans="1:31" s="2" customFormat="1" ht="16.5" customHeight="1">
      <c r="A9" s="34"/>
      <c r="B9" s="39"/>
      <c r="C9" s="34"/>
      <c r="D9" s="34"/>
      <c r="E9" s="491" t="s">
        <v>266</v>
      </c>
      <c r="F9" s="494"/>
      <c r="G9" s="494"/>
      <c r="H9" s="494"/>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267</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493" t="s">
        <v>475</v>
      </c>
      <c r="F11" s="494"/>
      <c r="G11" s="494"/>
      <c r="H11" s="494"/>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17</v>
      </c>
      <c r="E13" s="34"/>
      <c r="F13" s="110" t="s">
        <v>1</v>
      </c>
      <c r="G13" s="34"/>
      <c r="H13" s="34"/>
      <c r="I13" s="119" t="s">
        <v>18</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19</v>
      </c>
      <c r="E14" s="34"/>
      <c r="F14" s="110" t="s">
        <v>113</v>
      </c>
      <c r="G14" s="34"/>
      <c r="H14" s="34"/>
      <c r="I14" s="119" t="s">
        <v>21</v>
      </c>
      <c r="J14" s="120">
        <f>'Rekapitulace stavby'!AN8</f>
        <v>44652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22</v>
      </c>
      <c r="E16" s="34"/>
      <c r="F16" s="34"/>
      <c r="G16" s="34"/>
      <c r="H16" s="34"/>
      <c r="I16" s="119" t="s">
        <v>23</v>
      </c>
      <c r="J16" s="110" t="str">
        <f>IF('Rekapitulace stavby'!AN10="","",'Rekapitulace stavby'!AN10)</f>
        <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tr">
        <f>IF('Rekapitulace stavby'!E11="","",'Rekapitulace stavby'!E11)</f>
        <v>Statutární město Liberec, nám.Dr.E.Beneše1/1, LBC</v>
      </c>
      <c r="F17" s="34"/>
      <c r="G17" s="34"/>
      <c r="H17" s="34"/>
      <c r="I17" s="119" t="s">
        <v>25</v>
      </c>
      <c r="J17" s="110" t="str">
        <f>IF('Rekapitulace stavby'!AN11="","",'Rekapitulace stavby'!AN11)</f>
        <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26</v>
      </c>
      <c r="E19" s="34"/>
      <c r="F19" s="34"/>
      <c r="G19" s="34"/>
      <c r="H19" s="34"/>
      <c r="I19" s="119" t="s">
        <v>23</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498" t="str">
        <f>'Rekapitulace stavby'!E14</f>
        <v>Vyplň údaj</v>
      </c>
      <c r="F20" s="497"/>
      <c r="G20" s="497"/>
      <c r="H20" s="497"/>
      <c r="I20" s="119" t="s">
        <v>25</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28</v>
      </c>
      <c r="E22" s="34"/>
      <c r="F22" s="34"/>
      <c r="G22" s="34"/>
      <c r="H22" s="34"/>
      <c r="I22" s="119" t="s">
        <v>23</v>
      </c>
      <c r="J22" s="110" t="str">
        <f>IF('Rekapitulace stavby'!AN16="","",'Rekapitulace stavby'!AN16)</f>
        <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tr">
        <f>IF('Rekapitulace stavby'!E17="","",'Rekapitulace stavby'!E17)</f>
        <v>Miriam Janů DiS., Divoká 127/13, Liberec 14</v>
      </c>
      <c r="F23" s="34"/>
      <c r="G23" s="34"/>
      <c r="H23" s="34"/>
      <c r="I23" s="119" t="s">
        <v>25</v>
      </c>
      <c r="J23" s="110" t="str">
        <f>IF('Rekapitulace stavby'!AN17="","",'Rekapitulace stavby'!AN17)</f>
        <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31</v>
      </c>
      <c r="E25" s="34"/>
      <c r="F25" s="34"/>
      <c r="G25" s="34"/>
      <c r="H25" s="34"/>
      <c r="I25" s="119" t="s">
        <v>23</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PROPOS Liberec s.r.o.</v>
      </c>
      <c r="F26" s="34"/>
      <c r="G26" s="34"/>
      <c r="H26" s="34"/>
      <c r="I26" s="119" t="s">
        <v>25</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33</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1"/>
      <c r="B29" s="122"/>
      <c r="C29" s="121"/>
      <c r="D29" s="121"/>
      <c r="E29" s="496" t="s">
        <v>1</v>
      </c>
      <c r="F29" s="496"/>
      <c r="G29" s="496"/>
      <c r="H29" s="496"/>
      <c r="I29" s="121"/>
      <c r="J29" s="121"/>
      <c r="K29" s="121"/>
      <c r="L29" s="123"/>
      <c r="S29" s="121"/>
      <c r="T29" s="121"/>
      <c r="U29" s="121"/>
      <c r="V29" s="121"/>
      <c r="W29" s="121"/>
      <c r="X29" s="121"/>
      <c r="Y29" s="121"/>
      <c r="Z29" s="121"/>
      <c r="AA29" s="121"/>
      <c r="AB29" s="121"/>
      <c r="AC29" s="121"/>
      <c r="AD29" s="121"/>
      <c r="AE29" s="121"/>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25.35" customHeight="1">
      <c r="A32" s="34"/>
      <c r="B32" s="39"/>
      <c r="C32" s="34"/>
      <c r="D32" s="125" t="s">
        <v>34</v>
      </c>
      <c r="E32" s="34"/>
      <c r="F32" s="34"/>
      <c r="G32" s="34"/>
      <c r="H32" s="34"/>
      <c r="I32" s="34"/>
      <c r="J32" s="126">
        <f>ROUND(J129,2)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4"/>
      <c r="E33" s="124"/>
      <c r="F33" s="124"/>
      <c r="G33" s="124"/>
      <c r="H33" s="124"/>
      <c r="I33" s="124"/>
      <c r="J33" s="124"/>
      <c r="K33" s="124"/>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7" t="s">
        <v>36</v>
      </c>
      <c r="G34" s="34"/>
      <c r="H34" s="34"/>
      <c r="I34" s="127" t="s">
        <v>35</v>
      </c>
      <c r="J34" s="127" t="s">
        <v>37</v>
      </c>
      <c r="K34" s="34"/>
      <c r="L34" s="51"/>
      <c r="S34" s="34"/>
      <c r="T34" s="34"/>
      <c r="U34" s="34"/>
      <c r="V34" s="34"/>
      <c r="W34" s="34"/>
      <c r="X34" s="34"/>
      <c r="Y34" s="34"/>
      <c r="Z34" s="34"/>
      <c r="AA34" s="34"/>
      <c r="AB34" s="34"/>
      <c r="AC34" s="34"/>
      <c r="AD34" s="34"/>
      <c r="AE34" s="34"/>
    </row>
    <row r="35" spans="1:31" s="2" customFormat="1" ht="14.45" customHeight="1">
      <c r="A35" s="34"/>
      <c r="B35" s="39"/>
      <c r="C35" s="34"/>
      <c r="D35" s="128" t="s">
        <v>38</v>
      </c>
      <c r="E35" s="119" t="s">
        <v>39</v>
      </c>
      <c r="F35" s="129">
        <f>ROUND((SUM(BE129:BE193)),2)</f>
        <v>0</v>
      </c>
      <c r="G35" s="34"/>
      <c r="H35" s="34"/>
      <c r="I35" s="130">
        <v>0.21</v>
      </c>
      <c r="J35" s="129">
        <f>ROUND(((SUM(BE129:BE193))*I35),2)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40</v>
      </c>
      <c r="F36" s="129">
        <f>ROUND((SUM(BF129:BF193)),2)</f>
        <v>0</v>
      </c>
      <c r="G36" s="34"/>
      <c r="H36" s="34"/>
      <c r="I36" s="130">
        <v>0.15</v>
      </c>
      <c r="J36" s="129">
        <f>ROUND(((SUM(BF129:BF193))*I36),2)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41</v>
      </c>
      <c r="F37" s="129">
        <f>ROUND((SUM(BG129:BG193)),2)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42</v>
      </c>
      <c r="F38" s="129">
        <f>ROUND((SUM(BH129:BH193)),2)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9">
        <f>ROUND((SUM(BI129:BI193)),2)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44</v>
      </c>
      <c r="E41" s="133"/>
      <c r="F41" s="133"/>
      <c r="G41" s="134" t="s">
        <v>45</v>
      </c>
      <c r="H41" s="135" t="s">
        <v>46</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2:12" s="1" customFormat="1" ht="12" customHeight="1">
      <c r="B86" s="21"/>
      <c r="C86" s="29" t="s">
        <v>111</v>
      </c>
      <c r="D86" s="22"/>
      <c r="E86" s="22"/>
      <c r="F86" s="22"/>
      <c r="G86" s="22"/>
      <c r="H86" s="22"/>
      <c r="I86" s="22"/>
      <c r="J86" s="22"/>
      <c r="K86" s="22"/>
      <c r="L86" s="20"/>
    </row>
    <row r="87" spans="1:31" s="2" customFormat="1" ht="16.5" customHeight="1">
      <c r="A87" s="34"/>
      <c r="B87" s="35"/>
      <c r="C87" s="36"/>
      <c r="D87" s="36"/>
      <c r="E87" s="489" t="s">
        <v>266</v>
      </c>
      <c r="F87" s="488"/>
      <c r="G87" s="488"/>
      <c r="H87" s="488"/>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267</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468" t="str">
        <f>E11</f>
        <v>02.4 - Kruhový záhon</v>
      </c>
      <c r="F89" s="488"/>
      <c r="G89" s="488"/>
      <c r="H89" s="488"/>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 xml:space="preserve"> </v>
      </c>
      <c r="G91" s="36"/>
      <c r="H91" s="36"/>
      <c r="I91" s="29" t="s">
        <v>21</v>
      </c>
      <c r="J91" s="66">
        <f>IF(J14="","",J14)</f>
        <v>44652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40.15" customHeight="1">
      <c r="A93" s="34"/>
      <c r="B93" s="35"/>
      <c r="C93" s="29" t="s">
        <v>22</v>
      </c>
      <c r="D93" s="36"/>
      <c r="E93" s="36"/>
      <c r="F93" s="27" t="str">
        <f>E17</f>
        <v>Statutární město Liberec, nám.Dr.E.Beneše1/1, LBC</v>
      </c>
      <c r="G93" s="36"/>
      <c r="H93" s="36"/>
      <c r="I93" s="29" t="s">
        <v>28</v>
      </c>
      <c r="J93" s="32" t="str">
        <f>E23</f>
        <v>Miriam Janů DiS., Divoká 127/13, Liberec 14</v>
      </c>
      <c r="K93" s="36"/>
      <c r="L93" s="51"/>
      <c r="S93" s="34"/>
      <c r="T93" s="34"/>
      <c r="U93" s="34"/>
      <c r="V93" s="34"/>
      <c r="W93" s="34"/>
      <c r="X93" s="34"/>
      <c r="Y93" s="34"/>
      <c r="Z93" s="34"/>
      <c r="AA93" s="34"/>
      <c r="AB93" s="34"/>
      <c r="AC93" s="34"/>
      <c r="AD93" s="34"/>
      <c r="AE93" s="34"/>
    </row>
    <row r="94" spans="1:31" s="2" customFormat="1" ht="25.7" customHeight="1">
      <c r="A94" s="34"/>
      <c r="B94" s="35"/>
      <c r="C94" s="29" t="s">
        <v>26</v>
      </c>
      <c r="D94" s="36"/>
      <c r="E94" s="36"/>
      <c r="F94" s="27" t="str">
        <f>IF(E20="","",E20)</f>
        <v>Vyplň údaj</v>
      </c>
      <c r="G94" s="36"/>
      <c r="H94" s="36"/>
      <c r="I94" s="29" t="s">
        <v>31</v>
      </c>
      <c r="J94" s="32" t="str">
        <f>E26</f>
        <v>PROPOS Liberec s.r.o.</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115</v>
      </c>
      <c r="D96" s="150"/>
      <c r="E96" s="150"/>
      <c r="F96" s="150"/>
      <c r="G96" s="150"/>
      <c r="H96" s="150"/>
      <c r="I96" s="150"/>
      <c r="J96" s="151" t="s">
        <v>116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117</v>
      </c>
      <c r="D98" s="36"/>
      <c r="E98" s="36"/>
      <c r="F98" s="36"/>
      <c r="G98" s="36"/>
      <c r="H98" s="36"/>
      <c r="I98" s="36"/>
      <c r="J98" s="84">
        <f>J129</f>
        <v>0</v>
      </c>
      <c r="K98" s="36"/>
      <c r="L98" s="51"/>
      <c r="S98" s="34"/>
      <c r="T98" s="34"/>
      <c r="U98" s="34"/>
      <c r="V98" s="34"/>
      <c r="W98" s="34"/>
      <c r="X98" s="34"/>
      <c r="Y98" s="34"/>
      <c r="Z98" s="34"/>
      <c r="AA98" s="34"/>
      <c r="AB98" s="34"/>
      <c r="AC98" s="34"/>
      <c r="AD98" s="34"/>
      <c r="AE98" s="34"/>
      <c r="AU98" s="17" t="s">
        <v>118</v>
      </c>
    </row>
    <row r="99" spans="2:12" s="9" customFormat="1" ht="24.95" customHeight="1">
      <c r="B99" s="153"/>
      <c r="C99" s="154"/>
      <c r="D99" s="155" t="s">
        <v>476</v>
      </c>
      <c r="E99" s="156"/>
      <c r="F99" s="156"/>
      <c r="G99" s="156"/>
      <c r="H99" s="156"/>
      <c r="I99" s="156"/>
      <c r="J99" s="157">
        <f>J130</f>
        <v>0</v>
      </c>
      <c r="K99" s="154"/>
      <c r="L99" s="158"/>
    </row>
    <row r="100" spans="2:12" s="10" customFormat="1" ht="19.9" customHeight="1">
      <c r="B100" s="159"/>
      <c r="C100" s="104"/>
      <c r="D100" s="160" t="s">
        <v>477</v>
      </c>
      <c r="E100" s="161"/>
      <c r="F100" s="161"/>
      <c r="G100" s="161"/>
      <c r="H100" s="161"/>
      <c r="I100" s="161"/>
      <c r="J100" s="162">
        <f>J131</f>
        <v>0</v>
      </c>
      <c r="K100" s="104"/>
      <c r="L100" s="163"/>
    </row>
    <row r="101" spans="2:12" s="10" customFormat="1" ht="14.85" customHeight="1">
      <c r="B101" s="159"/>
      <c r="C101" s="104"/>
      <c r="D101" s="160" t="s">
        <v>478</v>
      </c>
      <c r="E101" s="161"/>
      <c r="F101" s="161"/>
      <c r="G101" s="161"/>
      <c r="H101" s="161"/>
      <c r="I101" s="161"/>
      <c r="J101" s="162">
        <f>J137</f>
        <v>0</v>
      </c>
      <c r="K101" s="104"/>
      <c r="L101" s="163"/>
    </row>
    <row r="102" spans="2:12" s="10" customFormat="1" ht="19.9" customHeight="1">
      <c r="B102" s="159"/>
      <c r="C102" s="104"/>
      <c r="D102" s="160" t="s">
        <v>479</v>
      </c>
      <c r="E102" s="161"/>
      <c r="F102" s="161"/>
      <c r="G102" s="161"/>
      <c r="H102" s="161"/>
      <c r="I102" s="161"/>
      <c r="J102" s="162">
        <f>J151</f>
        <v>0</v>
      </c>
      <c r="K102" s="104"/>
      <c r="L102" s="163"/>
    </row>
    <row r="103" spans="2:12" s="10" customFormat="1" ht="19.9" customHeight="1">
      <c r="B103" s="159"/>
      <c r="C103" s="104"/>
      <c r="D103" s="160" t="s">
        <v>480</v>
      </c>
      <c r="E103" s="161"/>
      <c r="F103" s="161"/>
      <c r="G103" s="161"/>
      <c r="H103" s="161"/>
      <c r="I103" s="161"/>
      <c r="J103" s="162">
        <f>J169</f>
        <v>0</v>
      </c>
      <c r="K103" s="104"/>
      <c r="L103" s="163"/>
    </row>
    <row r="104" spans="2:12" s="10" customFormat="1" ht="19.9" customHeight="1">
      <c r="B104" s="159"/>
      <c r="C104" s="104"/>
      <c r="D104" s="160" t="s">
        <v>481</v>
      </c>
      <c r="E104" s="161"/>
      <c r="F104" s="161"/>
      <c r="G104" s="161"/>
      <c r="H104" s="161"/>
      <c r="I104" s="161"/>
      <c r="J104" s="162">
        <f>J176</f>
        <v>0</v>
      </c>
      <c r="K104" s="104"/>
      <c r="L104" s="163"/>
    </row>
    <row r="105" spans="2:12" s="10" customFormat="1" ht="19.9" customHeight="1">
      <c r="B105" s="159"/>
      <c r="C105" s="104"/>
      <c r="D105" s="160" t="s">
        <v>482</v>
      </c>
      <c r="E105" s="161"/>
      <c r="F105" s="161"/>
      <c r="G105" s="161"/>
      <c r="H105" s="161"/>
      <c r="I105" s="161"/>
      <c r="J105" s="162">
        <f>J185</f>
        <v>0</v>
      </c>
      <c r="K105" s="104"/>
      <c r="L105" s="163"/>
    </row>
    <row r="106" spans="2:12" s="10" customFormat="1" ht="19.9" customHeight="1">
      <c r="B106" s="159"/>
      <c r="C106" s="104"/>
      <c r="D106" s="160" t="s">
        <v>483</v>
      </c>
      <c r="E106" s="161"/>
      <c r="F106" s="161"/>
      <c r="G106" s="161"/>
      <c r="H106" s="161"/>
      <c r="I106" s="161"/>
      <c r="J106" s="162">
        <f>J190</f>
        <v>0</v>
      </c>
      <c r="K106" s="104"/>
      <c r="L106" s="163"/>
    </row>
    <row r="107" spans="2:12" s="10" customFormat="1" ht="19.9" customHeight="1">
      <c r="B107" s="159"/>
      <c r="C107" s="104"/>
      <c r="D107" s="160" t="s">
        <v>484</v>
      </c>
      <c r="E107" s="161"/>
      <c r="F107" s="161"/>
      <c r="G107" s="161"/>
      <c r="H107" s="161"/>
      <c r="I107" s="161"/>
      <c r="J107" s="162">
        <f>J192</f>
        <v>0</v>
      </c>
      <c r="K107" s="104"/>
      <c r="L107" s="163"/>
    </row>
    <row r="108" spans="1:31" s="2" customFormat="1" ht="21.7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55"/>
      <c r="J109" s="55"/>
      <c r="K109" s="55"/>
      <c r="L109" s="51"/>
      <c r="S109" s="34"/>
      <c r="T109" s="34"/>
      <c r="U109" s="34"/>
      <c r="V109" s="34"/>
      <c r="W109" s="34"/>
      <c r="X109" s="34"/>
      <c r="Y109" s="34"/>
      <c r="Z109" s="34"/>
      <c r="AA109" s="34"/>
      <c r="AB109" s="34"/>
      <c r="AC109" s="34"/>
      <c r="AD109" s="34"/>
      <c r="AE109" s="34"/>
    </row>
    <row r="113" spans="1:31" s="2" customFormat="1" ht="6.95" customHeight="1">
      <c r="A113" s="34"/>
      <c r="B113" s="56"/>
      <c r="C113" s="57"/>
      <c r="D113" s="57"/>
      <c r="E113" s="57"/>
      <c r="F113" s="57"/>
      <c r="G113" s="57"/>
      <c r="H113" s="57"/>
      <c r="I113" s="57"/>
      <c r="J113" s="57"/>
      <c r="K113" s="57"/>
      <c r="L113" s="51"/>
      <c r="S113" s="34"/>
      <c r="T113" s="34"/>
      <c r="U113" s="34"/>
      <c r="V113" s="34"/>
      <c r="W113" s="34"/>
      <c r="X113" s="34"/>
      <c r="Y113" s="34"/>
      <c r="Z113" s="34"/>
      <c r="AA113" s="34"/>
      <c r="AB113" s="34"/>
      <c r="AC113" s="34"/>
      <c r="AD113" s="34"/>
      <c r="AE113" s="34"/>
    </row>
    <row r="114" spans="1:31" s="2" customFormat="1" ht="24.95" customHeight="1">
      <c r="A114" s="34"/>
      <c r="B114" s="35"/>
      <c r="C114" s="23" t="s">
        <v>125</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489" t="str">
        <f>E7</f>
        <v>Sad JUDr. Karla Jaroše, ul.Sokolovská-Pastýřská p.č.528/2, 529, 530, 562/1, Liberec</v>
      </c>
      <c r="F117" s="490"/>
      <c r="G117" s="490"/>
      <c r="H117" s="490"/>
      <c r="I117" s="36"/>
      <c r="J117" s="36"/>
      <c r="K117" s="36"/>
      <c r="L117" s="51"/>
      <c r="S117" s="34"/>
      <c r="T117" s="34"/>
      <c r="U117" s="34"/>
      <c r="V117" s="34"/>
      <c r="W117" s="34"/>
      <c r="X117" s="34"/>
      <c r="Y117" s="34"/>
      <c r="Z117" s="34"/>
      <c r="AA117" s="34"/>
      <c r="AB117" s="34"/>
      <c r="AC117" s="34"/>
      <c r="AD117" s="34"/>
      <c r="AE117" s="34"/>
    </row>
    <row r="118" spans="2:12" s="1" customFormat="1" ht="12" customHeight="1">
      <c r="B118" s="21"/>
      <c r="C118" s="29" t="s">
        <v>111</v>
      </c>
      <c r="D118" s="22"/>
      <c r="E118" s="22"/>
      <c r="F118" s="22"/>
      <c r="G118" s="22"/>
      <c r="H118" s="22"/>
      <c r="I118" s="22"/>
      <c r="J118" s="22"/>
      <c r="K118" s="22"/>
      <c r="L118" s="20"/>
    </row>
    <row r="119" spans="1:31" s="2" customFormat="1" ht="16.5" customHeight="1">
      <c r="A119" s="34"/>
      <c r="B119" s="35"/>
      <c r="C119" s="36"/>
      <c r="D119" s="36"/>
      <c r="E119" s="489" t="s">
        <v>266</v>
      </c>
      <c r="F119" s="488"/>
      <c r="G119" s="488"/>
      <c r="H119" s="488"/>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267</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468" t="str">
        <f>E11</f>
        <v>02.4 - Kruhový záhon</v>
      </c>
      <c r="F121" s="488"/>
      <c r="G121" s="488"/>
      <c r="H121" s="488"/>
      <c r="I121" s="36"/>
      <c r="J121" s="36"/>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9" t="s">
        <v>19</v>
      </c>
      <c r="D123" s="36"/>
      <c r="E123" s="36"/>
      <c r="F123" s="27" t="str">
        <f>F14</f>
        <v xml:space="preserve"> </v>
      </c>
      <c r="G123" s="36"/>
      <c r="H123" s="36"/>
      <c r="I123" s="29" t="s">
        <v>21</v>
      </c>
      <c r="J123" s="66">
        <f>IF(J14="","",J14)</f>
        <v>44652</v>
      </c>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40.15" customHeight="1">
      <c r="A125" s="34"/>
      <c r="B125" s="35"/>
      <c r="C125" s="29" t="s">
        <v>22</v>
      </c>
      <c r="D125" s="36"/>
      <c r="E125" s="36"/>
      <c r="F125" s="27" t="str">
        <f>E17</f>
        <v>Statutární město Liberec, nám.Dr.E.Beneše1/1, LBC</v>
      </c>
      <c r="G125" s="36"/>
      <c r="H125" s="36"/>
      <c r="I125" s="29" t="s">
        <v>28</v>
      </c>
      <c r="J125" s="32" t="str">
        <f>E23</f>
        <v>Miriam Janů DiS., Divoká 127/13, Liberec 14</v>
      </c>
      <c r="K125" s="36"/>
      <c r="L125" s="51"/>
      <c r="S125" s="34"/>
      <c r="T125" s="34"/>
      <c r="U125" s="34"/>
      <c r="V125" s="34"/>
      <c r="W125" s="34"/>
      <c r="X125" s="34"/>
      <c r="Y125" s="34"/>
      <c r="Z125" s="34"/>
      <c r="AA125" s="34"/>
      <c r="AB125" s="34"/>
      <c r="AC125" s="34"/>
      <c r="AD125" s="34"/>
      <c r="AE125" s="34"/>
    </row>
    <row r="126" spans="1:31" s="2" customFormat="1" ht="25.7" customHeight="1">
      <c r="A126" s="34"/>
      <c r="B126" s="35"/>
      <c r="C126" s="29" t="s">
        <v>26</v>
      </c>
      <c r="D126" s="36"/>
      <c r="E126" s="36"/>
      <c r="F126" s="27" t="str">
        <f>IF(E20="","",E20)</f>
        <v>Vyplň údaj</v>
      </c>
      <c r="G126" s="36"/>
      <c r="H126" s="36"/>
      <c r="I126" s="29" t="s">
        <v>31</v>
      </c>
      <c r="J126" s="32" t="str">
        <f>E26</f>
        <v>PROPOS Liberec s.r.o.</v>
      </c>
      <c r="K126" s="36"/>
      <c r="L126" s="51"/>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11" customFormat="1" ht="29.25" customHeight="1">
      <c r="A128" s="164"/>
      <c r="B128" s="165"/>
      <c r="C128" s="166" t="s">
        <v>126</v>
      </c>
      <c r="D128" s="167" t="s">
        <v>59</v>
      </c>
      <c r="E128" s="167" t="s">
        <v>55</v>
      </c>
      <c r="F128" s="167" t="s">
        <v>56</v>
      </c>
      <c r="G128" s="167" t="s">
        <v>127</v>
      </c>
      <c r="H128" s="167" t="s">
        <v>128</v>
      </c>
      <c r="I128" s="167" t="s">
        <v>129</v>
      </c>
      <c r="J128" s="167" t="s">
        <v>116</v>
      </c>
      <c r="K128" s="168" t="s">
        <v>130</v>
      </c>
      <c r="L128" s="169"/>
      <c r="M128" s="75" t="s">
        <v>1</v>
      </c>
      <c r="N128" s="76" t="s">
        <v>38</v>
      </c>
      <c r="O128" s="76" t="s">
        <v>131</v>
      </c>
      <c r="P128" s="76" t="s">
        <v>132</v>
      </c>
      <c r="Q128" s="76" t="s">
        <v>133</v>
      </c>
      <c r="R128" s="76" t="s">
        <v>134</v>
      </c>
      <c r="S128" s="76" t="s">
        <v>135</v>
      </c>
      <c r="T128" s="77" t="s">
        <v>136</v>
      </c>
      <c r="U128" s="164"/>
      <c r="V128" s="164"/>
      <c r="W128" s="164"/>
      <c r="X128" s="164"/>
      <c r="Y128" s="164"/>
      <c r="Z128" s="164"/>
      <c r="AA128" s="164"/>
      <c r="AB128" s="164"/>
      <c r="AC128" s="164"/>
      <c r="AD128" s="164"/>
      <c r="AE128" s="164"/>
    </row>
    <row r="129" spans="1:63" s="2" customFormat="1" ht="22.9" customHeight="1">
      <c r="A129" s="34"/>
      <c r="B129" s="35"/>
      <c r="C129" s="82" t="s">
        <v>137</v>
      </c>
      <c r="D129" s="36"/>
      <c r="E129" s="36"/>
      <c r="F129" s="36"/>
      <c r="G129" s="36"/>
      <c r="H129" s="36"/>
      <c r="I129" s="36"/>
      <c r="J129" s="170">
        <f>BK129</f>
        <v>0</v>
      </c>
      <c r="K129" s="36"/>
      <c r="L129" s="39"/>
      <c r="M129" s="78"/>
      <c r="N129" s="171"/>
      <c r="O129" s="79"/>
      <c r="P129" s="172">
        <f>P130</f>
        <v>0</v>
      </c>
      <c r="Q129" s="79"/>
      <c r="R129" s="172">
        <f>R130</f>
        <v>0</v>
      </c>
      <c r="S129" s="79"/>
      <c r="T129" s="173">
        <f>T130</f>
        <v>0</v>
      </c>
      <c r="U129" s="34"/>
      <c r="V129" s="34"/>
      <c r="W129" s="34"/>
      <c r="X129" s="34"/>
      <c r="Y129" s="34"/>
      <c r="Z129" s="34"/>
      <c r="AA129" s="34"/>
      <c r="AB129" s="34"/>
      <c r="AC129" s="34"/>
      <c r="AD129" s="34"/>
      <c r="AE129" s="34"/>
      <c r="AT129" s="17" t="s">
        <v>73</v>
      </c>
      <c r="AU129" s="17" t="s">
        <v>118</v>
      </c>
      <c r="BK129" s="174">
        <f>BK130</f>
        <v>0</v>
      </c>
    </row>
    <row r="130" spans="2:63" s="12" customFormat="1" ht="25.9" customHeight="1">
      <c r="B130" s="175"/>
      <c r="C130" s="176"/>
      <c r="D130" s="177" t="s">
        <v>73</v>
      </c>
      <c r="E130" s="178" t="s">
        <v>273</v>
      </c>
      <c r="F130" s="178" t="s">
        <v>485</v>
      </c>
      <c r="G130" s="176"/>
      <c r="H130" s="176"/>
      <c r="I130" s="179"/>
      <c r="J130" s="180">
        <f>BK130</f>
        <v>0</v>
      </c>
      <c r="K130" s="176"/>
      <c r="L130" s="181"/>
      <c r="M130" s="182"/>
      <c r="N130" s="183"/>
      <c r="O130" s="183"/>
      <c r="P130" s="184">
        <f>P131+P151+P169+P176+P185+P190+P192</f>
        <v>0</v>
      </c>
      <c r="Q130" s="183"/>
      <c r="R130" s="184">
        <f>R131+R151+R169+R176+R185+R190+R192</f>
        <v>0</v>
      </c>
      <c r="S130" s="183"/>
      <c r="T130" s="185">
        <f>T131+T151+T169+T176+T185+T190+T192</f>
        <v>0</v>
      </c>
      <c r="AR130" s="186" t="s">
        <v>82</v>
      </c>
      <c r="AT130" s="187" t="s">
        <v>73</v>
      </c>
      <c r="AU130" s="187" t="s">
        <v>74</v>
      </c>
      <c r="AY130" s="186" t="s">
        <v>140</v>
      </c>
      <c r="BK130" s="188">
        <f>BK131+BK151+BK169+BK176+BK185+BK190+BK192</f>
        <v>0</v>
      </c>
    </row>
    <row r="131" spans="2:63" s="12" customFormat="1" ht="22.9" customHeight="1">
      <c r="B131" s="175"/>
      <c r="C131" s="176"/>
      <c r="D131" s="177" t="s">
        <v>73</v>
      </c>
      <c r="E131" s="189" t="s">
        <v>275</v>
      </c>
      <c r="F131" s="189" t="s">
        <v>486</v>
      </c>
      <c r="G131" s="176"/>
      <c r="H131" s="176"/>
      <c r="I131" s="179"/>
      <c r="J131" s="190">
        <f>BK131</f>
        <v>0</v>
      </c>
      <c r="K131" s="176"/>
      <c r="L131" s="181"/>
      <c r="M131" s="182"/>
      <c r="N131" s="183"/>
      <c r="O131" s="183"/>
      <c r="P131" s="184">
        <f>P132+SUM(P133:P137)</f>
        <v>0</v>
      </c>
      <c r="Q131" s="183"/>
      <c r="R131" s="184">
        <f>R132+SUM(R133:R137)</f>
        <v>0</v>
      </c>
      <c r="S131" s="183"/>
      <c r="T131" s="185">
        <f>T132+SUM(T133:T137)</f>
        <v>0</v>
      </c>
      <c r="AR131" s="186" t="s">
        <v>82</v>
      </c>
      <c r="AT131" s="187" t="s">
        <v>73</v>
      </c>
      <c r="AU131" s="187" t="s">
        <v>82</v>
      </c>
      <c r="AY131" s="186" t="s">
        <v>140</v>
      </c>
      <c r="BK131" s="188">
        <f>BK132+SUM(BK133:BK137)</f>
        <v>0</v>
      </c>
    </row>
    <row r="132" spans="1:65" s="2" customFormat="1" ht="16.5" customHeight="1">
      <c r="A132" s="34"/>
      <c r="B132" s="35"/>
      <c r="C132" s="191" t="s">
        <v>82</v>
      </c>
      <c r="D132" s="191" t="s">
        <v>142</v>
      </c>
      <c r="E132" s="192" t="s">
        <v>487</v>
      </c>
      <c r="F132" s="193" t="s">
        <v>488</v>
      </c>
      <c r="G132" s="194" t="s">
        <v>277</v>
      </c>
      <c r="H132" s="195">
        <v>1</v>
      </c>
      <c r="I132" s="196"/>
      <c r="J132" s="197">
        <f>ROUND(I132*H132,2)</f>
        <v>0</v>
      </c>
      <c r="K132" s="193" t="s">
        <v>1</v>
      </c>
      <c r="L132" s="39"/>
      <c r="M132" s="198" t="s">
        <v>1</v>
      </c>
      <c r="N132" s="199" t="s">
        <v>39</v>
      </c>
      <c r="O132" s="71"/>
      <c r="P132" s="200">
        <f>O132*H132</f>
        <v>0</v>
      </c>
      <c r="Q132" s="200">
        <v>0</v>
      </c>
      <c r="R132" s="200">
        <f>Q132*H132</f>
        <v>0</v>
      </c>
      <c r="S132" s="200">
        <v>0</v>
      </c>
      <c r="T132" s="201">
        <f>S132*H132</f>
        <v>0</v>
      </c>
      <c r="U132" s="34"/>
      <c r="V132" s="34"/>
      <c r="W132" s="34"/>
      <c r="X132" s="34"/>
      <c r="Y132" s="34"/>
      <c r="Z132" s="34"/>
      <c r="AA132" s="34"/>
      <c r="AB132" s="34"/>
      <c r="AC132" s="34"/>
      <c r="AD132" s="34"/>
      <c r="AE132" s="34"/>
      <c r="AR132" s="202" t="s">
        <v>147</v>
      </c>
      <c r="AT132" s="202" t="s">
        <v>142</v>
      </c>
      <c r="AU132" s="202" t="s">
        <v>84</v>
      </c>
      <c r="AY132" s="17" t="s">
        <v>140</v>
      </c>
      <c r="BE132" s="203">
        <f>IF(N132="základní",J132,0)</f>
        <v>0</v>
      </c>
      <c r="BF132" s="203">
        <f>IF(N132="snížená",J132,0)</f>
        <v>0</v>
      </c>
      <c r="BG132" s="203">
        <f>IF(N132="zákl. přenesená",J132,0)</f>
        <v>0</v>
      </c>
      <c r="BH132" s="203">
        <f>IF(N132="sníž. přenesená",J132,0)</f>
        <v>0</v>
      </c>
      <c r="BI132" s="203">
        <f>IF(N132="nulová",J132,0)</f>
        <v>0</v>
      </c>
      <c r="BJ132" s="17" t="s">
        <v>82</v>
      </c>
      <c r="BK132" s="203">
        <f>ROUND(I132*H132,2)</f>
        <v>0</v>
      </c>
      <c r="BL132" s="17" t="s">
        <v>147</v>
      </c>
      <c r="BM132" s="202" t="s">
        <v>84</v>
      </c>
    </row>
    <row r="133" spans="1:65" s="2" customFormat="1" ht="21.75" customHeight="1">
      <c r="A133" s="34"/>
      <c r="B133" s="35"/>
      <c r="C133" s="191" t="s">
        <v>84</v>
      </c>
      <c r="D133" s="191" t="s">
        <v>142</v>
      </c>
      <c r="E133" s="192" t="s">
        <v>489</v>
      </c>
      <c r="F133" s="193" t="s">
        <v>490</v>
      </c>
      <c r="G133" s="194" t="s">
        <v>200</v>
      </c>
      <c r="H133" s="195">
        <v>12.56</v>
      </c>
      <c r="I133" s="196"/>
      <c r="J133" s="197">
        <f>ROUND(I133*H133,2)</f>
        <v>0</v>
      </c>
      <c r="K133" s="193" t="s">
        <v>1</v>
      </c>
      <c r="L133" s="39"/>
      <c r="M133" s="198" t="s">
        <v>1</v>
      </c>
      <c r="N133" s="199" t="s">
        <v>39</v>
      </c>
      <c r="O133" s="71"/>
      <c r="P133" s="200">
        <f>O133*H133</f>
        <v>0</v>
      </c>
      <c r="Q133" s="200">
        <v>0</v>
      </c>
      <c r="R133" s="200">
        <f>Q133*H133</f>
        <v>0</v>
      </c>
      <c r="S133" s="200">
        <v>0</v>
      </c>
      <c r="T133" s="201">
        <f>S133*H133</f>
        <v>0</v>
      </c>
      <c r="U133" s="34"/>
      <c r="V133" s="34"/>
      <c r="W133" s="34"/>
      <c r="X133" s="34"/>
      <c r="Y133" s="34"/>
      <c r="Z133" s="34"/>
      <c r="AA133" s="34"/>
      <c r="AB133" s="34"/>
      <c r="AC133" s="34"/>
      <c r="AD133" s="34"/>
      <c r="AE133" s="34"/>
      <c r="AR133" s="202" t="s">
        <v>147</v>
      </c>
      <c r="AT133" s="202" t="s">
        <v>142</v>
      </c>
      <c r="AU133" s="202" t="s">
        <v>84</v>
      </c>
      <c r="AY133" s="17" t="s">
        <v>140</v>
      </c>
      <c r="BE133" s="203">
        <f>IF(N133="základní",J133,0)</f>
        <v>0</v>
      </c>
      <c r="BF133" s="203">
        <f>IF(N133="snížená",J133,0)</f>
        <v>0</v>
      </c>
      <c r="BG133" s="203">
        <f>IF(N133="zákl. přenesená",J133,0)</f>
        <v>0</v>
      </c>
      <c r="BH133" s="203">
        <f>IF(N133="sníž. přenesená",J133,0)</f>
        <v>0</v>
      </c>
      <c r="BI133" s="203">
        <f>IF(N133="nulová",J133,0)</f>
        <v>0</v>
      </c>
      <c r="BJ133" s="17" t="s">
        <v>82</v>
      </c>
      <c r="BK133" s="203">
        <f>ROUND(I133*H133,2)</f>
        <v>0</v>
      </c>
      <c r="BL133" s="17" t="s">
        <v>147</v>
      </c>
      <c r="BM133" s="202" t="s">
        <v>147</v>
      </c>
    </row>
    <row r="134" spans="1:65" s="2" customFormat="1" ht="16.5" customHeight="1">
      <c r="A134" s="34"/>
      <c r="B134" s="35"/>
      <c r="C134" s="191" t="s">
        <v>160</v>
      </c>
      <c r="D134" s="191" t="s">
        <v>142</v>
      </c>
      <c r="E134" s="192" t="s">
        <v>491</v>
      </c>
      <c r="F134" s="193" t="s">
        <v>492</v>
      </c>
      <c r="G134" s="194" t="s">
        <v>200</v>
      </c>
      <c r="H134" s="195">
        <v>12.56</v>
      </c>
      <c r="I134" s="196"/>
      <c r="J134" s="197">
        <f>ROUND(I134*H134,2)</f>
        <v>0</v>
      </c>
      <c r="K134" s="193" t="s">
        <v>1</v>
      </c>
      <c r="L134" s="39"/>
      <c r="M134" s="198" t="s">
        <v>1</v>
      </c>
      <c r="N134" s="199" t="s">
        <v>39</v>
      </c>
      <c r="O134" s="71"/>
      <c r="P134" s="200">
        <f>O134*H134</f>
        <v>0</v>
      </c>
      <c r="Q134" s="200">
        <v>0</v>
      </c>
      <c r="R134" s="200">
        <f>Q134*H134</f>
        <v>0</v>
      </c>
      <c r="S134" s="200">
        <v>0</v>
      </c>
      <c r="T134" s="201">
        <f>S134*H134</f>
        <v>0</v>
      </c>
      <c r="U134" s="34"/>
      <c r="V134" s="34"/>
      <c r="W134" s="34"/>
      <c r="X134" s="34"/>
      <c r="Y134" s="34"/>
      <c r="Z134" s="34"/>
      <c r="AA134" s="34"/>
      <c r="AB134" s="34"/>
      <c r="AC134" s="34"/>
      <c r="AD134" s="34"/>
      <c r="AE134" s="34"/>
      <c r="AR134" s="202" t="s">
        <v>147</v>
      </c>
      <c r="AT134" s="202" t="s">
        <v>142</v>
      </c>
      <c r="AU134" s="202" t="s">
        <v>84</v>
      </c>
      <c r="AY134" s="17" t="s">
        <v>140</v>
      </c>
      <c r="BE134" s="203">
        <f>IF(N134="základní",J134,0)</f>
        <v>0</v>
      </c>
      <c r="BF134" s="203">
        <f>IF(N134="snížená",J134,0)</f>
        <v>0</v>
      </c>
      <c r="BG134" s="203">
        <f>IF(N134="zákl. přenesená",J134,0)</f>
        <v>0</v>
      </c>
      <c r="BH134" s="203">
        <f>IF(N134="sníž. přenesená",J134,0)</f>
        <v>0</v>
      </c>
      <c r="BI134" s="203">
        <f>IF(N134="nulová",J134,0)</f>
        <v>0</v>
      </c>
      <c r="BJ134" s="17" t="s">
        <v>82</v>
      </c>
      <c r="BK134" s="203">
        <f>ROUND(I134*H134,2)</f>
        <v>0</v>
      </c>
      <c r="BL134" s="17" t="s">
        <v>147</v>
      </c>
      <c r="BM134" s="202" t="s">
        <v>175</v>
      </c>
    </row>
    <row r="135" spans="1:65" s="2" customFormat="1" ht="21.75" customHeight="1">
      <c r="A135" s="34"/>
      <c r="B135" s="35"/>
      <c r="C135" s="191" t="s">
        <v>147</v>
      </c>
      <c r="D135" s="191" t="s">
        <v>142</v>
      </c>
      <c r="E135" s="192" t="s">
        <v>493</v>
      </c>
      <c r="F135" s="193" t="s">
        <v>494</v>
      </c>
      <c r="G135" s="194" t="s">
        <v>222</v>
      </c>
      <c r="H135" s="195">
        <v>12.57</v>
      </c>
      <c r="I135" s="196"/>
      <c r="J135" s="197">
        <f>ROUND(I135*H135,2)</f>
        <v>0</v>
      </c>
      <c r="K135" s="193" t="s">
        <v>1</v>
      </c>
      <c r="L135" s="39"/>
      <c r="M135" s="198" t="s">
        <v>1</v>
      </c>
      <c r="N135" s="199" t="s">
        <v>39</v>
      </c>
      <c r="O135" s="71"/>
      <c r="P135" s="200">
        <f>O135*H135</f>
        <v>0</v>
      </c>
      <c r="Q135" s="200">
        <v>0</v>
      </c>
      <c r="R135" s="200">
        <f>Q135*H135</f>
        <v>0</v>
      </c>
      <c r="S135" s="200">
        <v>0</v>
      </c>
      <c r="T135" s="201">
        <f>S135*H135</f>
        <v>0</v>
      </c>
      <c r="U135" s="34"/>
      <c r="V135" s="34"/>
      <c r="W135" s="34"/>
      <c r="X135" s="34"/>
      <c r="Y135" s="34"/>
      <c r="Z135" s="34"/>
      <c r="AA135" s="34"/>
      <c r="AB135" s="34"/>
      <c r="AC135" s="34"/>
      <c r="AD135" s="34"/>
      <c r="AE135" s="34"/>
      <c r="AR135" s="202" t="s">
        <v>147</v>
      </c>
      <c r="AT135" s="202" t="s">
        <v>142</v>
      </c>
      <c r="AU135" s="202" t="s">
        <v>84</v>
      </c>
      <c r="AY135" s="17" t="s">
        <v>140</v>
      </c>
      <c r="BE135" s="203">
        <f>IF(N135="základní",J135,0)</f>
        <v>0</v>
      </c>
      <c r="BF135" s="203">
        <f>IF(N135="snížená",J135,0)</f>
        <v>0</v>
      </c>
      <c r="BG135" s="203">
        <f>IF(N135="zákl. přenesená",J135,0)</f>
        <v>0</v>
      </c>
      <c r="BH135" s="203">
        <f>IF(N135="sníž. přenesená",J135,0)</f>
        <v>0</v>
      </c>
      <c r="BI135" s="203">
        <f>IF(N135="nulová",J135,0)</f>
        <v>0</v>
      </c>
      <c r="BJ135" s="17" t="s">
        <v>82</v>
      </c>
      <c r="BK135" s="203">
        <f>ROUND(I135*H135,2)</f>
        <v>0</v>
      </c>
      <c r="BL135" s="17" t="s">
        <v>147</v>
      </c>
      <c r="BM135" s="202" t="s">
        <v>186</v>
      </c>
    </row>
    <row r="136" spans="1:65" s="2" customFormat="1" ht="24.2" customHeight="1">
      <c r="A136" s="34"/>
      <c r="B136" s="35"/>
      <c r="C136" s="191" t="s">
        <v>169</v>
      </c>
      <c r="D136" s="191" t="s">
        <v>142</v>
      </c>
      <c r="E136" s="192" t="s">
        <v>495</v>
      </c>
      <c r="F136" s="193" t="s">
        <v>496</v>
      </c>
      <c r="G136" s="194" t="s">
        <v>200</v>
      </c>
      <c r="H136" s="195">
        <v>12.56</v>
      </c>
      <c r="I136" s="196"/>
      <c r="J136" s="197">
        <f>ROUND(I136*H136,2)</f>
        <v>0</v>
      </c>
      <c r="K136" s="193" t="s">
        <v>1</v>
      </c>
      <c r="L136" s="39"/>
      <c r="M136" s="198" t="s">
        <v>1</v>
      </c>
      <c r="N136" s="199" t="s">
        <v>39</v>
      </c>
      <c r="O136" s="71"/>
      <c r="P136" s="200">
        <f>O136*H136</f>
        <v>0</v>
      </c>
      <c r="Q136" s="200">
        <v>0</v>
      </c>
      <c r="R136" s="200">
        <f>Q136*H136</f>
        <v>0</v>
      </c>
      <c r="S136" s="200">
        <v>0</v>
      </c>
      <c r="T136" s="201">
        <f>S136*H136</f>
        <v>0</v>
      </c>
      <c r="U136" s="34"/>
      <c r="V136" s="34"/>
      <c r="W136" s="34"/>
      <c r="X136" s="34"/>
      <c r="Y136" s="34"/>
      <c r="Z136" s="34"/>
      <c r="AA136" s="34"/>
      <c r="AB136" s="34"/>
      <c r="AC136" s="34"/>
      <c r="AD136" s="34"/>
      <c r="AE136" s="34"/>
      <c r="AR136" s="202" t="s">
        <v>147</v>
      </c>
      <c r="AT136" s="202" t="s">
        <v>142</v>
      </c>
      <c r="AU136" s="202" t="s">
        <v>84</v>
      </c>
      <c r="AY136" s="17" t="s">
        <v>140</v>
      </c>
      <c r="BE136" s="203">
        <f>IF(N136="základní",J136,0)</f>
        <v>0</v>
      </c>
      <c r="BF136" s="203">
        <f>IF(N136="snížená",J136,0)</f>
        <v>0</v>
      </c>
      <c r="BG136" s="203">
        <f>IF(N136="zákl. přenesená",J136,0)</f>
        <v>0</v>
      </c>
      <c r="BH136" s="203">
        <f>IF(N136="sníž. přenesená",J136,0)</f>
        <v>0</v>
      </c>
      <c r="BI136" s="203">
        <f>IF(N136="nulová",J136,0)</f>
        <v>0</v>
      </c>
      <c r="BJ136" s="17" t="s">
        <v>82</v>
      </c>
      <c r="BK136" s="203">
        <f>ROUND(I136*H136,2)</f>
        <v>0</v>
      </c>
      <c r="BL136" s="17" t="s">
        <v>147</v>
      </c>
      <c r="BM136" s="202" t="s">
        <v>197</v>
      </c>
    </row>
    <row r="137" spans="2:63" s="12" customFormat="1" ht="20.85" customHeight="1">
      <c r="B137" s="175"/>
      <c r="C137" s="176"/>
      <c r="D137" s="177" t="s">
        <v>73</v>
      </c>
      <c r="E137" s="189" t="s">
        <v>280</v>
      </c>
      <c r="F137" s="189" t="s">
        <v>497</v>
      </c>
      <c r="G137" s="176"/>
      <c r="H137" s="176"/>
      <c r="I137" s="179"/>
      <c r="J137" s="190">
        <f>BK137</f>
        <v>0</v>
      </c>
      <c r="K137" s="176"/>
      <c r="L137" s="181"/>
      <c r="M137" s="182"/>
      <c r="N137" s="183"/>
      <c r="O137" s="183"/>
      <c r="P137" s="184">
        <f>SUM(P138:P150)</f>
        <v>0</v>
      </c>
      <c r="Q137" s="183"/>
      <c r="R137" s="184">
        <f>SUM(R138:R150)</f>
        <v>0</v>
      </c>
      <c r="S137" s="183"/>
      <c r="T137" s="185">
        <f>SUM(T138:T150)</f>
        <v>0</v>
      </c>
      <c r="AR137" s="186" t="s">
        <v>82</v>
      </c>
      <c r="AT137" s="187" t="s">
        <v>73</v>
      </c>
      <c r="AU137" s="187" t="s">
        <v>84</v>
      </c>
      <c r="AY137" s="186" t="s">
        <v>140</v>
      </c>
      <c r="BK137" s="188">
        <f>SUM(BK138:BK150)</f>
        <v>0</v>
      </c>
    </row>
    <row r="138" spans="1:65" s="2" customFormat="1" ht="16.5" customHeight="1">
      <c r="A138" s="34"/>
      <c r="B138" s="35"/>
      <c r="C138" s="191" t="s">
        <v>175</v>
      </c>
      <c r="D138" s="191" t="s">
        <v>142</v>
      </c>
      <c r="E138" s="192" t="s">
        <v>498</v>
      </c>
      <c r="F138" s="193" t="s">
        <v>499</v>
      </c>
      <c r="G138" s="194" t="s">
        <v>277</v>
      </c>
      <c r="H138" s="195">
        <v>172</v>
      </c>
      <c r="I138" s="196"/>
      <c r="J138" s="197">
        <f aca="true" t="shared" si="0" ref="J138:J150">ROUND(I138*H138,2)</f>
        <v>0</v>
      </c>
      <c r="K138" s="193" t="s">
        <v>1</v>
      </c>
      <c r="L138" s="39"/>
      <c r="M138" s="198" t="s">
        <v>1</v>
      </c>
      <c r="N138" s="199" t="s">
        <v>39</v>
      </c>
      <c r="O138" s="71"/>
      <c r="P138" s="200">
        <f aca="true" t="shared" si="1" ref="P138:P150">O138*H138</f>
        <v>0</v>
      </c>
      <c r="Q138" s="200">
        <v>0</v>
      </c>
      <c r="R138" s="200">
        <f aca="true" t="shared" si="2" ref="R138:R150">Q138*H138</f>
        <v>0</v>
      </c>
      <c r="S138" s="200">
        <v>0</v>
      </c>
      <c r="T138" s="201">
        <f aca="true" t="shared" si="3" ref="T138:T150">S138*H138</f>
        <v>0</v>
      </c>
      <c r="U138" s="34"/>
      <c r="V138" s="34"/>
      <c r="W138" s="34"/>
      <c r="X138" s="34"/>
      <c r="Y138" s="34"/>
      <c r="Z138" s="34"/>
      <c r="AA138" s="34"/>
      <c r="AB138" s="34"/>
      <c r="AC138" s="34"/>
      <c r="AD138" s="34"/>
      <c r="AE138" s="34"/>
      <c r="AR138" s="202" t="s">
        <v>147</v>
      </c>
      <c r="AT138" s="202" t="s">
        <v>142</v>
      </c>
      <c r="AU138" s="202" t="s">
        <v>160</v>
      </c>
      <c r="AY138" s="17" t="s">
        <v>140</v>
      </c>
      <c r="BE138" s="203">
        <f aca="true" t="shared" si="4" ref="BE138:BE150">IF(N138="základní",J138,0)</f>
        <v>0</v>
      </c>
      <c r="BF138" s="203">
        <f aca="true" t="shared" si="5" ref="BF138:BF150">IF(N138="snížená",J138,0)</f>
        <v>0</v>
      </c>
      <c r="BG138" s="203">
        <f aca="true" t="shared" si="6" ref="BG138:BG150">IF(N138="zákl. přenesená",J138,0)</f>
        <v>0</v>
      </c>
      <c r="BH138" s="203">
        <f aca="true" t="shared" si="7" ref="BH138:BH150">IF(N138="sníž. přenesená",J138,0)</f>
        <v>0</v>
      </c>
      <c r="BI138" s="203">
        <f aca="true" t="shared" si="8" ref="BI138:BI150">IF(N138="nulová",J138,0)</f>
        <v>0</v>
      </c>
      <c r="BJ138" s="17" t="s">
        <v>82</v>
      </c>
      <c r="BK138" s="203">
        <f aca="true" t="shared" si="9" ref="BK138:BK150">ROUND(I138*H138,2)</f>
        <v>0</v>
      </c>
      <c r="BL138" s="17" t="s">
        <v>147</v>
      </c>
      <c r="BM138" s="202" t="s">
        <v>210</v>
      </c>
    </row>
    <row r="139" spans="1:65" s="2" customFormat="1" ht="21.75" customHeight="1">
      <c r="A139" s="34"/>
      <c r="B139" s="35"/>
      <c r="C139" s="191" t="s">
        <v>180</v>
      </c>
      <c r="D139" s="191" t="s">
        <v>142</v>
      </c>
      <c r="E139" s="192" t="s">
        <v>500</v>
      </c>
      <c r="F139" s="193" t="s">
        <v>501</v>
      </c>
      <c r="G139" s="194" t="s">
        <v>277</v>
      </c>
      <c r="H139" s="195">
        <v>4</v>
      </c>
      <c r="I139" s="196"/>
      <c r="J139" s="197">
        <f t="shared" si="0"/>
        <v>0</v>
      </c>
      <c r="K139" s="193" t="s">
        <v>1</v>
      </c>
      <c r="L139" s="39"/>
      <c r="M139" s="198" t="s">
        <v>1</v>
      </c>
      <c r="N139" s="199" t="s">
        <v>39</v>
      </c>
      <c r="O139" s="71"/>
      <c r="P139" s="200">
        <f t="shared" si="1"/>
        <v>0</v>
      </c>
      <c r="Q139" s="200">
        <v>0</v>
      </c>
      <c r="R139" s="200">
        <f t="shared" si="2"/>
        <v>0</v>
      </c>
      <c r="S139" s="200">
        <v>0</v>
      </c>
      <c r="T139" s="201">
        <f t="shared" si="3"/>
        <v>0</v>
      </c>
      <c r="U139" s="34"/>
      <c r="V139" s="34"/>
      <c r="W139" s="34"/>
      <c r="X139" s="34"/>
      <c r="Y139" s="34"/>
      <c r="Z139" s="34"/>
      <c r="AA139" s="34"/>
      <c r="AB139" s="34"/>
      <c r="AC139" s="34"/>
      <c r="AD139" s="34"/>
      <c r="AE139" s="34"/>
      <c r="AR139" s="202" t="s">
        <v>147</v>
      </c>
      <c r="AT139" s="202" t="s">
        <v>142</v>
      </c>
      <c r="AU139" s="202" t="s">
        <v>160</v>
      </c>
      <c r="AY139" s="17" t="s">
        <v>140</v>
      </c>
      <c r="BE139" s="203">
        <f t="shared" si="4"/>
        <v>0</v>
      </c>
      <c r="BF139" s="203">
        <f t="shared" si="5"/>
        <v>0</v>
      </c>
      <c r="BG139" s="203">
        <f t="shared" si="6"/>
        <v>0</v>
      </c>
      <c r="BH139" s="203">
        <f t="shared" si="7"/>
        <v>0</v>
      </c>
      <c r="BI139" s="203">
        <f t="shared" si="8"/>
        <v>0</v>
      </c>
      <c r="BJ139" s="17" t="s">
        <v>82</v>
      </c>
      <c r="BK139" s="203">
        <f t="shared" si="9"/>
        <v>0</v>
      </c>
      <c r="BL139" s="17" t="s">
        <v>147</v>
      </c>
      <c r="BM139" s="202" t="s">
        <v>226</v>
      </c>
    </row>
    <row r="140" spans="1:65" s="2" customFormat="1" ht="24.2" customHeight="1">
      <c r="A140" s="34"/>
      <c r="B140" s="35"/>
      <c r="C140" s="191" t="s">
        <v>502</v>
      </c>
      <c r="D140" s="191" t="s">
        <v>142</v>
      </c>
      <c r="E140" s="192" t="s">
        <v>503</v>
      </c>
      <c r="F140" s="193" t="s">
        <v>504</v>
      </c>
      <c r="G140" s="194" t="s">
        <v>277</v>
      </c>
      <c r="H140" s="195">
        <v>300</v>
      </c>
      <c r="I140" s="196"/>
      <c r="J140" s="197">
        <f t="shared" si="0"/>
        <v>0</v>
      </c>
      <c r="K140" s="193" t="s">
        <v>1</v>
      </c>
      <c r="L140" s="39"/>
      <c r="M140" s="198" t="s">
        <v>1</v>
      </c>
      <c r="N140" s="199" t="s">
        <v>39</v>
      </c>
      <c r="O140" s="71"/>
      <c r="P140" s="200">
        <f t="shared" si="1"/>
        <v>0</v>
      </c>
      <c r="Q140" s="200">
        <v>0</v>
      </c>
      <c r="R140" s="200">
        <f t="shared" si="2"/>
        <v>0</v>
      </c>
      <c r="S140" s="200">
        <v>0</v>
      </c>
      <c r="T140" s="201">
        <f t="shared" si="3"/>
        <v>0</v>
      </c>
      <c r="U140" s="34"/>
      <c r="V140" s="34"/>
      <c r="W140" s="34"/>
      <c r="X140" s="34"/>
      <c r="Y140" s="34"/>
      <c r="Z140" s="34"/>
      <c r="AA140" s="34"/>
      <c r="AB140" s="34"/>
      <c r="AC140" s="34"/>
      <c r="AD140" s="34"/>
      <c r="AE140" s="34"/>
      <c r="AR140" s="202" t="s">
        <v>147</v>
      </c>
      <c r="AT140" s="202" t="s">
        <v>142</v>
      </c>
      <c r="AU140" s="202" t="s">
        <v>160</v>
      </c>
      <c r="AY140" s="17" t="s">
        <v>140</v>
      </c>
      <c r="BE140" s="203">
        <f t="shared" si="4"/>
        <v>0</v>
      </c>
      <c r="BF140" s="203">
        <f t="shared" si="5"/>
        <v>0</v>
      </c>
      <c r="BG140" s="203">
        <f t="shared" si="6"/>
        <v>0</v>
      </c>
      <c r="BH140" s="203">
        <f t="shared" si="7"/>
        <v>0</v>
      </c>
      <c r="BI140" s="203">
        <f t="shared" si="8"/>
        <v>0</v>
      </c>
      <c r="BJ140" s="17" t="s">
        <v>82</v>
      </c>
      <c r="BK140" s="203">
        <f t="shared" si="9"/>
        <v>0</v>
      </c>
      <c r="BL140" s="17" t="s">
        <v>147</v>
      </c>
      <c r="BM140" s="202" t="s">
        <v>505</v>
      </c>
    </row>
    <row r="141" spans="1:65" s="2" customFormat="1" ht="16.5" customHeight="1">
      <c r="A141" s="34"/>
      <c r="B141" s="35"/>
      <c r="C141" s="191" t="s">
        <v>186</v>
      </c>
      <c r="D141" s="191" t="s">
        <v>142</v>
      </c>
      <c r="E141" s="192" t="s">
        <v>506</v>
      </c>
      <c r="F141" s="193" t="s">
        <v>507</v>
      </c>
      <c r="G141" s="194" t="s">
        <v>277</v>
      </c>
      <c r="H141" s="195">
        <v>172</v>
      </c>
      <c r="I141" s="196"/>
      <c r="J141" s="197">
        <f t="shared" si="0"/>
        <v>0</v>
      </c>
      <c r="K141" s="193" t="s">
        <v>1</v>
      </c>
      <c r="L141" s="39"/>
      <c r="M141" s="198" t="s">
        <v>1</v>
      </c>
      <c r="N141" s="199" t="s">
        <v>39</v>
      </c>
      <c r="O141" s="71"/>
      <c r="P141" s="200">
        <f t="shared" si="1"/>
        <v>0</v>
      </c>
      <c r="Q141" s="200">
        <v>0</v>
      </c>
      <c r="R141" s="200">
        <f t="shared" si="2"/>
        <v>0</v>
      </c>
      <c r="S141" s="200">
        <v>0</v>
      </c>
      <c r="T141" s="201">
        <f t="shared" si="3"/>
        <v>0</v>
      </c>
      <c r="U141" s="34"/>
      <c r="V141" s="34"/>
      <c r="W141" s="34"/>
      <c r="X141" s="34"/>
      <c r="Y141" s="34"/>
      <c r="Z141" s="34"/>
      <c r="AA141" s="34"/>
      <c r="AB141" s="34"/>
      <c r="AC141" s="34"/>
      <c r="AD141" s="34"/>
      <c r="AE141" s="34"/>
      <c r="AR141" s="202" t="s">
        <v>147</v>
      </c>
      <c r="AT141" s="202" t="s">
        <v>142</v>
      </c>
      <c r="AU141" s="202" t="s">
        <v>160</v>
      </c>
      <c r="AY141" s="17" t="s">
        <v>140</v>
      </c>
      <c r="BE141" s="203">
        <f t="shared" si="4"/>
        <v>0</v>
      </c>
      <c r="BF141" s="203">
        <f t="shared" si="5"/>
        <v>0</v>
      </c>
      <c r="BG141" s="203">
        <f t="shared" si="6"/>
        <v>0</v>
      </c>
      <c r="BH141" s="203">
        <f t="shared" si="7"/>
        <v>0</v>
      </c>
      <c r="BI141" s="203">
        <f t="shared" si="8"/>
        <v>0</v>
      </c>
      <c r="BJ141" s="17" t="s">
        <v>82</v>
      </c>
      <c r="BK141" s="203">
        <f t="shared" si="9"/>
        <v>0</v>
      </c>
      <c r="BL141" s="17" t="s">
        <v>147</v>
      </c>
      <c r="BM141" s="202" t="s">
        <v>242</v>
      </c>
    </row>
    <row r="142" spans="1:65" s="2" customFormat="1" ht="16.5" customHeight="1">
      <c r="A142" s="34"/>
      <c r="B142" s="35"/>
      <c r="C142" s="191" t="s">
        <v>191</v>
      </c>
      <c r="D142" s="191" t="s">
        <v>142</v>
      </c>
      <c r="E142" s="192" t="s">
        <v>508</v>
      </c>
      <c r="F142" s="193" t="s">
        <v>509</v>
      </c>
      <c r="G142" s="194" t="s">
        <v>277</v>
      </c>
      <c r="H142" s="195">
        <v>4</v>
      </c>
      <c r="I142" s="196"/>
      <c r="J142" s="197">
        <f t="shared" si="0"/>
        <v>0</v>
      </c>
      <c r="K142" s="193" t="s">
        <v>1</v>
      </c>
      <c r="L142" s="39"/>
      <c r="M142" s="198" t="s">
        <v>1</v>
      </c>
      <c r="N142" s="199" t="s">
        <v>39</v>
      </c>
      <c r="O142" s="71"/>
      <c r="P142" s="200">
        <f t="shared" si="1"/>
        <v>0</v>
      </c>
      <c r="Q142" s="200">
        <v>0</v>
      </c>
      <c r="R142" s="200">
        <f t="shared" si="2"/>
        <v>0</v>
      </c>
      <c r="S142" s="200">
        <v>0</v>
      </c>
      <c r="T142" s="201">
        <f t="shared" si="3"/>
        <v>0</v>
      </c>
      <c r="U142" s="34"/>
      <c r="V142" s="34"/>
      <c r="W142" s="34"/>
      <c r="X142" s="34"/>
      <c r="Y142" s="34"/>
      <c r="Z142" s="34"/>
      <c r="AA142" s="34"/>
      <c r="AB142" s="34"/>
      <c r="AC142" s="34"/>
      <c r="AD142" s="34"/>
      <c r="AE142" s="34"/>
      <c r="AR142" s="202" t="s">
        <v>147</v>
      </c>
      <c r="AT142" s="202" t="s">
        <v>142</v>
      </c>
      <c r="AU142" s="202" t="s">
        <v>160</v>
      </c>
      <c r="AY142" s="17" t="s">
        <v>140</v>
      </c>
      <c r="BE142" s="203">
        <f t="shared" si="4"/>
        <v>0</v>
      </c>
      <c r="BF142" s="203">
        <f t="shared" si="5"/>
        <v>0</v>
      </c>
      <c r="BG142" s="203">
        <f t="shared" si="6"/>
        <v>0</v>
      </c>
      <c r="BH142" s="203">
        <f t="shared" si="7"/>
        <v>0</v>
      </c>
      <c r="BI142" s="203">
        <f t="shared" si="8"/>
        <v>0</v>
      </c>
      <c r="BJ142" s="17" t="s">
        <v>82</v>
      </c>
      <c r="BK142" s="203">
        <f t="shared" si="9"/>
        <v>0</v>
      </c>
      <c r="BL142" s="17" t="s">
        <v>147</v>
      </c>
      <c r="BM142" s="202" t="s">
        <v>250</v>
      </c>
    </row>
    <row r="143" spans="1:65" s="2" customFormat="1" ht="16.5" customHeight="1">
      <c r="A143" s="34"/>
      <c r="B143" s="35"/>
      <c r="C143" s="191" t="s">
        <v>371</v>
      </c>
      <c r="D143" s="191" t="s">
        <v>142</v>
      </c>
      <c r="E143" s="192" t="s">
        <v>510</v>
      </c>
      <c r="F143" s="193" t="s">
        <v>511</v>
      </c>
      <c r="G143" s="194" t="s">
        <v>277</v>
      </c>
      <c r="H143" s="195">
        <v>300</v>
      </c>
      <c r="I143" s="196"/>
      <c r="J143" s="197">
        <f t="shared" si="0"/>
        <v>0</v>
      </c>
      <c r="K143" s="193" t="s">
        <v>1</v>
      </c>
      <c r="L143" s="39"/>
      <c r="M143" s="198" t="s">
        <v>1</v>
      </c>
      <c r="N143" s="199" t="s">
        <v>39</v>
      </c>
      <c r="O143" s="71"/>
      <c r="P143" s="200">
        <f t="shared" si="1"/>
        <v>0</v>
      </c>
      <c r="Q143" s="200">
        <v>0</v>
      </c>
      <c r="R143" s="200">
        <f t="shared" si="2"/>
        <v>0</v>
      </c>
      <c r="S143" s="200">
        <v>0</v>
      </c>
      <c r="T143" s="201">
        <f t="shared" si="3"/>
        <v>0</v>
      </c>
      <c r="U143" s="34"/>
      <c r="V143" s="34"/>
      <c r="W143" s="34"/>
      <c r="X143" s="34"/>
      <c r="Y143" s="34"/>
      <c r="Z143" s="34"/>
      <c r="AA143" s="34"/>
      <c r="AB143" s="34"/>
      <c r="AC143" s="34"/>
      <c r="AD143" s="34"/>
      <c r="AE143" s="34"/>
      <c r="AR143" s="202" t="s">
        <v>147</v>
      </c>
      <c r="AT143" s="202" t="s">
        <v>142</v>
      </c>
      <c r="AU143" s="202" t="s">
        <v>160</v>
      </c>
      <c r="AY143" s="17" t="s">
        <v>140</v>
      </c>
      <c r="BE143" s="203">
        <f t="shared" si="4"/>
        <v>0</v>
      </c>
      <c r="BF143" s="203">
        <f t="shared" si="5"/>
        <v>0</v>
      </c>
      <c r="BG143" s="203">
        <f t="shared" si="6"/>
        <v>0</v>
      </c>
      <c r="BH143" s="203">
        <f t="shared" si="7"/>
        <v>0</v>
      </c>
      <c r="BI143" s="203">
        <f t="shared" si="8"/>
        <v>0</v>
      </c>
      <c r="BJ143" s="17" t="s">
        <v>82</v>
      </c>
      <c r="BK143" s="203">
        <f t="shared" si="9"/>
        <v>0</v>
      </c>
      <c r="BL143" s="17" t="s">
        <v>147</v>
      </c>
      <c r="BM143" s="202" t="s">
        <v>512</v>
      </c>
    </row>
    <row r="144" spans="1:65" s="2" customFormat="1" ht="21.75" customHeight="1">
      <c r="A144" s="34"/>
      <c r="B144" s="35"/>
      <c r="C144" s="191" t="s">
        <v>197</v>
      </c>
      <c r="D144" s="191" t="s">
        <v>142</v>
      </c>
      <c r="E144" s="192" t="s">
        <v>513</v>
      </c>
      <c r="F144" s="193" t="s">
        <v>514</v>
      </c>
      <c r="G144" s="194" t="s">
        <v>200</v>
      </c>
      <c r="H144" s="195">
        <v>12.56</v>
      </c>
      <c r="I144" s="196"/>
      <c r="J144" s="197">
        <f t="shared" si="0"/>
        <v>0</v>
      </c>
      <c r="K144" s="193" t="s">
        <v>1</v>
      </c>
      <c r="L144" s="39"/>
      <c r="M144" s="198" t="s">
        <v>1</v>
      </c>
      <c r="N144" s="199" t="s">
        <v>39</v>
      </c>
      <c r="O144" s="71"/>
      <c r="P144" s="200">
        <f t="shared" si="1"/>
        <v>0</v>
      </c>
      <c r="Q144" s="200">
        <v>0</v>
      </c>
      <c r="R144" s="200">
        <f t="shared" si="2"/>
        <v>0</v>
      </c>
      <c r="S144" s="200">
        <v>0</v>
      </c>
      <c r="T144" s="201">
        <f t="shared" si="3"/>
        <v>0</v>
      </c>
      <c r="U144" s="34"/>
      <c r="V144" s="34"/>
      <c r="W144" s="34"/>
      <c r="X144" s="34"/>
      <c r="Y144" s="34"/>
      <c r="Z144" s="34"/>
      <c r="AA144" s="34"/>
      <c r="AB144" s="34"/>
      <c r="AC144" s="34"/>
      <c r="AD144" s="34"/>
      <c r="AE144" s="34"/>
      <c r="AR144" s="202" t="s">
        <v>147</v>
      </c>
      <c r="AT144" s="202" t="s">
        <v>142</v>
      </c>
      <c r="AU144" s="202" t="s">
        <v>160</v>
      </c>
      <c r="AY144" s="17" t="s">
        <v>140</v>
      </c>
      <c r="BE144" s="203">
        <f t="shared" si="4"/>
        <v>0</v>
      </c>
      <c r="BF144" s="203">
        <f t="shared" si="5"/>
        <v>0</v>
      </c>
      <c r="BG144" s="203">
        <f t="shared" si="6"/>
        <v>0</v>
      </c>
      <c r="BH144" s="203">
        <f t="shared" si="7"/>
        <v>0</v>
      </c>
      <c r="BI144" s="203">
        <f t="shared" si="8"/>
        <v>0</v>
      </c>
      <c r="BJ144" s="17" t="s">
        <v>82</v>
      </c>
      <c r="BK144" s="203">
        <f t="shared" si="9"/>
        <v>0</v>
      </c>
      <c r="BL144" s="17" t="s">
        <v>147</v>
      </c>
      <c r="BM144" s="202" t="s">
        <v>262</v>
      </c>
    </row>
    <row r="145" spans="1:65" s="2" customFormat="1" ht="16.5" customHeight="1">
      <c r="A145" s="34"/>
      <c r="B145" s="35"/>
      <c r="C145" s="191" t="s">
        <v>203</v>
      </c>
      <c r="D145" s="191" t="s">
        <v>142</v>
      </c>
      <c r="E145" s="192" t="s">
        <v>331</v>
      </c>
      <c r="F145" s="193" t="s">
        <v>332</v>
      </c>
      <c r="G145" s="194" t="s">
        <v>200</v>
      </c>
      <c r="H145" s="195">
        <v>12.56</v>
      </c>
      <c r="I145" s="196"/>
      <c r="J145" s="197">
        <f t="shared" si="0"/>
        <v>0</v>
      </c>
      <c r="K145" s="193" t="s">
        <v>1</v>
      </c>
      <c r="L145" s="39"/>
      <c r="M145" s="198" t="s">
        <v>1</v>
      </c>
      <c r="N145" s="199" t="s">
        <v>39</v>
      </c>
      <c r="O145" s="71"/>
      <c r="P145" s="200">
        <f t="shared" si="1"/>
        <v>0</v>
      </c>
      <c r="Q145" s="200">
        <v>0</v>
      </c>
      <c r="R145" s="200">
        <f t="shared" si="2"/>
        <v>0</v>
      </c>
      <c r="S145" s="200">
        <v>0</v>
      </c>
      <c r="T145" s="201">
        <f t="shared" si="3"/>
        <v>0</v>
      </c>
      <c r="U145" s="34"/>
      <c r="V145" s="34"/>
      <c r="W145" s="34"/>
      <c r="X145" s="34"/>
      <c r="Y145" s="34"/>
      <c r="Z145" s="34"/>
      <c r="AA145" s="34"/>
      <c r="AB145" s="34"/>
      <c r="AC145" s="34"/>
      <c r="AD145" s="34"/>
      <c r="AE145" s="34"/>
      <c r="AR145" s="202" t="s">
        <v>147</v>
      </c>
      <c r="AT145" s="202" t="s">
        <v>142</v>
      </c>
      <c r="AU145" s="202" t="s">
        <v>160</v>
      </c>
      <c r="AY145" s="17" t="s">
        <v>140</v>
      </c>
      <c r="BE145" s="203">
        <f t="shared" si="4"/>
        <v>0</v>
      </c>
      <c r="BF145" s="203">
        <f t="shared" si="5"/>
        <v>0</v>
      </c>
      <c r="BG145" s="203">
        <f t="shared" si="6"/>
        <v>0</v>
      </c>
      <c r="BH145" s="203">
        <f t="shared" si="7"/>
        <v>0</v>
      </c>
      <c r="BI145" s="203">
        <f t="shared" si="8"/>
        <v>0</v>
      </c>
      <c r="BJ145" s="17" t="s">
        <v>82</v>
      </c>
      <c r="BK145" s="203">
        <f t="shared" si="9"/>
        <v>0</v>
      </c>
      <c r="BL145" s="17" t="s">
        <v>147</v>
      </c>
      <c r="BM145" s="202" t="s">
        <v>284</v>
      </c>
    </row>
    <row r="146" spans="1:65" s="2" customFormat="1" ht="16.5" customHeight="1">
      <c r="A146" s="34"/>
      <c r="B146" s="35"/>
      <c r="C146" s="191" t="s">
        <v>210</v>
      </c>
      <c r="D146" s="191" t="s">
        <v>142</v>
      </c>
      <c r="E146" s="192" t="s">
        <v>420</v>
      </c>
      <c r="F146" s="193" t="s">
        <v>442</v>
      </c>
      <c r="G146" s="194" t="s">
        <v>145</v>
      </c>
      <c r="H146" s="195">
        <v>0.25</v>
      </c>
      <c r="I146" s="196"/>
      <c r="J146" s="197">
        <f t="shared" si="0"/>
        <v>0</v>
      </c>
      <c r="K146" s="193" t="s">
        <v>1</v>
      </c>
      <c r="L146" s="39"/>
      <c r="M146" s="198" t="s">
        <v>1</v>
      </c>
      <c r="N146" s="199" t="s">
        <v>39</v>
      </c>
      <c r="O146" s="71"/>
      <c r="P146" s="200">
        <f t="shared" si="1"/>
        <v>0</v>
      </c>
      <c r="Q146" s="200">
        <v>0</v>
      </c>
      <c r="R146" s="200">
        <f t="shared" si="2"/>
        <v>0</v>
      </c>
      <c r="S146" s="200">
        <v>0</v>
      </c>
      <c r="T146" s="201">
        <f t="shared" si="3"/>
        <v>0</v>
      </c>
      <c r="U146" s="34"/>
      <c r="V146" s="34"/>
      <c r="W146" s="34"/>
      <c r="X146" s="34"/>
      <c r="Y146" s="34"/>
      <c r="Z146" s="34"/>
      <c r="AA146" s="34"/>
      <c r="AB146" s="34"/>
      <c r="AC146" s="34"/>
      <c r="AD146" s="34"/>
      <c r="AE146" s="34"/>
      <c r="AR146" s="202" t="s">
        <v>147</v>
      </c>
      <c r="AT146" s="202" t="s">
        <v>142</v>
      </c>
      <c r="AU146" s="202" t="s">
        <v>160</v>
      </c>
      <c r="AY146" s="17" t="s">
        <v>140</v>
      </c>
      <c r="BE146" s="203">
        <f t="shared" si="4"/>
        <v>0</v>
      </c>
      <c r="BF146" s="203">
        <f t="shared" si="5"/>
        <v>0</v>
      </c>
      <c r="BG146" s="203">
        <f t="shared" si="6"/>
        <v>0</v>
      </c>
      <c r="BH146" s="203">
        <f t="shared" si="7"/>
        <v>0</v>
      </c>
      <c r="BI146" s="203">
        <f t="shared" si="8"/>
        <v>0</v>
      </c>
      <c r="BJ146" s="17" t="s">
        <v>82</v>
      </c>
      <c r="BK146" s="203">
        <f t="shared" si="9"/>
        <v>0</v>
      </c>
      <c r="BL146" s="17" t="s">
        <v>147</v>
      </c>
      <c r="BM146" s="202" t="s">
        <v>287</v>
      </c>
    </row>
    <row r="147" spans="1:65" s="2" customFormat="1" ht="16.5" customHeight="1">
      <c r="A147" s="34"/>
      <c r="B147" s="35"/>
      <c r="C147" s="191" t="s">
        <v>219</v>
      </c>
      <c r="D147" s="191" t="s">
        <v>142</v>
      </c>
      <c r="E147" s="192" t="s">
        <v>327</v>
      </c>
      <c r="F147" s="193" t="s">
        <v>328</v>
      </c>
      <c r="G147" s="194" t="s">
        <v>145</v>
      </c>
      <c r="H147" s="195">
        <v>0.25</v>
      </c>
      <c r="I147" s="196"/>
      <c r="J147" s="197">
        <f t="shared" si="0"/>
        <v>0</v>
      </c>
      <c r="K147" s="193" t="s">
        <v>1</v>
      </c>
      <c r="L147" s="39"/>
      <c r="M147" s="198" t="s">
        <v>1</v>
      </c>
      <c r="N147" s="199" t="s">
        <v>39</v>
      </c>
      <c r="O147" s="71"/>
      <c r="P147" s="200">
        <f t="shared" si="1"/>
        <v>0</v>
      </c>
      <c r="Q147" s="200">
        <v>0</v>
      </c>
      <c r="R147" s="200">
        <f t="shared" si="2"/>
        <v>0</v>
      </c>
      <c r="S147" s="200">
        <v>0</v>
      </c>
      <c r="T147" s="201">
        <f t="shared" si="3"/>
        <v>0</v>
      </c>
      <c r="U147" s="34"/>
      <c r="V147" s="34"/>
      <c r="W147" s="34"/>
      <c r="X147" s="34"/>
      <c r="Y147" s="34"/>
      <c r="Z147" s="34"/>
      <c r="AA147" s="34"/>
      <c r="AB147" s="34"/>
      <c r="AC147" s="34"/>
      <c r="AD147" s="34"/>
      <c r="AE147" s="34"/>
      <c r="AR147" s="202" t="s">
        <v>147</v>
      </c>
      <c r="AT147" s="202" t="s">
        <v>142</v>
      </c>
      <c r="AU147" s="202" t="s">
        <v>160</v>
      </c>
      <c r="AY147" s="17" t="s">
        <v>140</v>
      </c>
      <c r="BE147" s="203">
        <f t="shared" si="4"/>
        <v>0</v>
      </c>
      <c r="BF147" s="203">
        <f t="shared" si="5"/>
        <v>0</v>
      </c>
      <c r="BG147" s="203">
        <f t="shared" si="6"/>
        <v>0</v>
      </c>
      <c r="BH147" s="203">
        <f t="shared" si="7"/>
        <v>0</v>
      </c>
      <c r="BI147" s="203">
        <f t="shared" si="8"/>
        <v>0</v>
      </c>
      <c r="BJ147" s="17" t="s">
        <v>82</v>
      </c>
      <c r="BK147" s="203">
        <f t="shared" si="9"/>
        <v>0</v>
      </c>
      <c r="BL147" s="17" t="s">
        <v>147</v>
      </c>
      <c r="BM147" s="202" t="s">
        <v>290</v>
      </c>
    </row>
    <row r="148" spans="1:65" s="2" customFormat="1" ht="16.5" customHeight="1">
      <c r="A148" s="34"/>
      <c r="B148" s="35"/>
      <c r="C148" s="191" t="s">
        <v>226</v>
      </c>
      <c r="D148" s="191" t="s">
        <v>142</v>
      </c>
      <c r="E148" s="192" t="s">
        <v>329</v>
      </c>
      <c r="F148" s="193" t="s">
        <v>330</v>
      </c>
      <c r="G148" s="194" t="s">
        <v>145</v>
      </c>
      <c r="H148" s="195">
        <v>0.25</v>
      </c>
      <c r="I148" s="196"/>
      <c r="J148" s="197">
        <f t="shared" si="0"/>
        <v>0</v>
      </c>
      <c r="K148" s="193" t="s">
        <v>1</v>
      </c>
      <c r="L148" s="39"/>
      <c r="M148" s="198" t="s">
        <v>1</v>
      </c>
      <c r="N148" s="199" t="s">
        <v>39</v>
      </c>
      <c r="O148" s="71"/>
      <c r="P148" s="200">
        <f t="shared" si="1"/>
        <v>0</v>
      </c>
      <c r="Q148" s="200">
        <v>0</v>
      </c>
      <c r="R148" s="200">
        <f t="shared" si="2"/>
        <v>0</v>
      </c>
      <c r="S148" s="200">
        <v>0</v>
      </c>
      <c r="T148" s="201">
        <f t="shared" si="3"/>
        <v>0</v>
      </c>
      <c r="U148" s="34"/>
      <c r="V148" s="34"/>
      <c r="W148" s="34"/>
      <c r="X148" s="34"/>
      <c r="Y148" s="34"/>
      <c r="Z148" s="34"/>
      <c r="AA148" s="34"/>
      <c r="AB148" s="34"/>
      <c r="AC148" s="34"/>
      <c r="AD148" s="34"/>
      <c r="AE148" s="34"/>
      <c r="AR148" s="202" t="s">
        <v>147</v>
      </c>
      <c r="AT148" s="202" t="s">
        <v>142</v>
      </c>
      <c r="AU148" s="202" t="s">
        <v>160</v>
      </c>
      <c r="AY148" s="17" t="s">
        <v>140</v>
      </c>
      <c r="BE148" s="203">
        <f t="shared" si="4"/>
        <v>0</v>
      </c>
      <c r="BF148" s="203">
        <f t="shared" si="5"/>
        <v>0</v>
      </c>
      <c r="BG148" s="203">
        <f t="shared" si="6"/>
        <v>0</v>
      </c>
      <c r="BH148" s="203">
        <f t="shared" si="7"/>
        <v>0</v>
      </c>
      <c r="BI148" s="203">
        <f t="shared" si="8"/>
        <v>0</v>
      </c>
      <c r="BJ148" s="17" t="s">
        <v>82</v>
      </c>
      <c r="BK148" s="203">
        <f t="shared" si="9"/>
        <v>0</v>
      </c>
      <c r="BL148" s="17" t="s">
        <v>147</v>
      </c>
      <c r="BM148" s="202" t="s">
        <v>293</v>
      </c>
    </row>
    <row r="149" spans="1:65" s="2" customFormat="1" ht="16.5" customHeight="1">
      <c r="A149" s="34"/>
      <c r="B149" s="35"/>
      <c r="C149" s="191" t="s">
        <v>8</v>
      </c>
      <c r="D149" s="191" t="s">
        <v>142</v>
      </c>
      <c r="E149" s="192" t="s">
        <v>337</v>
      </c>
      <c r="F149" s="193" t="s">
        <v>515</v>
      </c>
      <c r="G149" s="194" t="s">
        <v>183</v>
      </c>
      <c r="H149" s="195">
        <v>12.65</v>
      </c>
      <c r="I149" s="196"/>
      <c r="J149" s="197">
        <f t="shared" si="0"/>
        <v>0</v>
      </c>
      <c r="K149" s="193" t="s">
        <v>1</v>
      </c>
      <c r="L149" s="39"/>
      <c r="M149" s="198" t="s">
        <v>1</v>
      </c>
      <c r="N149" s="199" t="s">
        <v>39</v>
      </c>
      <c r="O149" s="71"/>
      <c r="P149" s="200">
        <f t="shared" si="1"/>
        <v>0</v>
      </c>
      <c r="Q149" s="200">
        <v>0</v>
      </c>
      <c r="R149" s="200">
        <f t="shared" si="2"/>
        <v>0</v>
      </c>
      <c r="S149" s="200">
        <v>0</v>
      </c>
      <c r="T149" s="201">
        <f t="shared" si="3"/>
        <v>0</v>
      </c>
      <c r="U149" s="34"/>
      <c r="V149" s="34"/>
      <c r="W149" s="34"/>
      <c r="X149" s="34"/>
      <c r="Y149" s="34"/>
      <c r="Z149" s="34"/>
      <c r="AA149" s="34"/>
      <c r="AB149" s="34"/>
      <c r="AC149" s="34"/>
      <c r="AD149" s="34"/>
      <c r="AE149" s="34"/>
      <c r="AR149" s="202" t="s">
        <v>147</v>
      </c>
      <c r="AT149" s="202" t="s">
        <v>142</v>
      </c>
      <c r="AU149" s="202" t="s">
        <v>160</v>
      </c>
      <c r="AY149" s="17" t="s">
        <v>140</v>
      </c>
      <c r="BE149" s="203">
        <f t="shared" si="4"/>
        <v>0</v>
      </c>
      <c r="BF149" s="203">
        <f t="shared" si="5"/>
        <v>0</v>
      </c>
      <c r="BG149" s="203">
        <f t="shared" si="6"/>
        <v>0</v>
      </c>
      <c r="BH149" s="203">
        <f t="shared" si="7"/>
        <v>0</v>
      </c>
      <c r="BI149" s="203">
        <f t="shared" si="8"/>
        <v>0</v>
      </c>
      <c r="BJ149" s="17" t="s">
        <v>82</v>
      </c>
      <c r="BK149" s="203">
        <f t="shared" si="9"/>
        <v>0</v>
      </c>
      <c r="BL149" s="17" t="s">
        <v>147</v>
      </c>
      <c r="BM149" s="202" t="s">
        <v>298</v>
      </c>
    </row>
    <row r="150" spans="1:65" s="2" customFormat="1" ht="16.5" customHeight="1">
      <c r="A150" s="34"/>
      <c r="B150" s="35"/>
      <c r="C150" s="191" t="s">
        <v>242</v>
      </c>
      <c r="D150" s="191" t="s">
        <v>142</v>
      </c>
      <c r="E150" s="192" t="s">
        <v>339</v>
      </c>
      <c r="F150" s="193" t="s">
        <v>516</v>
      </c>
      <c r="G150" s="194" t="s">
        <v>183</v>
      </c>
      <c r="H150" s="195">
        <v>0.2</v>
      </c>
      <c r="I150" s="196"/>
      <c r="J150" s="197">
        <f t="shared" si="0"/>
        <v>0</v>
      </c>
      <c r="K150" s="193" t="s">
        <v>1</v>
      </c>
      <c r="L150" s="39"/>
      <c r="M150" s="198" t="s">
        <v>1</v>
      </c>
      <c r="N150" s="199" t="s">
        <v>39</v>
      </c>
      <c r="O150" s="71"/>
      <c r="P150" s="200">
        <f t="shared" si="1"/>
        <v>0</v>
      </c>
      <c r="Q150" s="200">
        <v>0</v>
      </c>
      <c r="R150" s="200">
        <f t="shared" si="2"/>
        <v>0</v>
      </c>
      <c r="S150" s="200">
        <v>0</v>
      </c>
      <c r="T150" s="201">
        <f t="shared" si="3"/>
        <v>0</v>
      </c>
      <c r="U150" s="34"/>
      <c r="V150" s="34"/>
      <c r="W150" s="34"/>
      <c r="X150" s="34"/>
      <c r="Y150" s="34"/>
      <c r="Z150" s="34"/>
      <c r="AA150" s="34"/>
      <c r="AB150" s="34"/>
      <c r="AC150" s="34"/>
      <c r="AD150" s="34"/>
      <c r="AE150" s="34"/>
      <c r="AR150" s="202" t="s">
        <v>147</v>
      </c>
      <c r="AT150" s="202" t="s">
        <v>142</v>
      </c>
      <c r="AU150" s="202" t="s">
        <v>160</v>
      </c>
      <c r="AY150" s="17" t="s">
        <v>140</v>
      </c>
      <c r="BE150" s="203">
        <f t="shared" si="4"/>
        <v>0</v>
      </c>
      <c r="BF150" s="203">
        <f t="shared" si="5"/>
        <v>0</v>
      </c>
      <c r="BG150" s="203">
        <f t="shared" si="6"/>
        <v>0</v>
      </c>
      <c r="BH150" s="203">
        <f t="shared" si="7"/>
        <v>0</v>
      </c>
      <c r="BI150" s="203">
        <f t="shared" si="8"/>
        <v>0</v>
      </c>
      <c r="BJ150" s="17" t="s">
        <v>82</v>
      </c>
      <c r="BK150" s="203">
        <f t="shared" si="9"/>
        <v>0</v>
      </c>
      <c r="BL150" s="17" t="s">
        <v>147</v>
      </c>
      <c r="BM150" s="202" t="s">
        <v>342</v>
      </c>
    </row>
    <row r="151" spans="2:63" s="12" customFormat="1" ht="22.9" customHeight="1">
      <c r="B151" s="175"/>
      <c r="C151" s="176"/>
      <c r="D151" s="177" t="s">
        <v>73</v>
      </c>
      <c r="E151" s="189" t="s">
        <v>294</v>
      </c>
      <c r="F151" s="189" t="s">
        <v>517</v>
      </c>
      <c r="G151" s="176"/>
      <c r="H151" s="176"/>
      <c r="I151" s="179"/>
      <c r="J151" s="190">
        <f>BK151</f>
        <v>0</v>
      </c>
      <c r="K151" s="176"/>
      <c r="L151" s="181"/>
      <c r="M151" s="182"/>
      <c r="N151" s="183"/>
      <c r="O151" s="183"/>
      <c r="P151" s="184">
        <f>SUM(P152:P168)</f>
        <v>0</v>
      </c>
      <c r="Q151" s="183"/>
      <c r="R151" s="184">
        <f>SUM(R152:R168)</f>
        <v>0</v>
      </c>
      <c r="S151" s="183"/>
      <c r="T151" s="185">
        <f>SUM(T152:T168)</f>
        <v>0</v>
      </c>
      <c r="AR151" s="186" t="s">
        <v>82</v>
      </c>
      <c r="AT151" s="187" t="s">
        <v>73</v>
      </c>
      <c r="AU151" s="187" t="s">
        <v>82</v>
      </c>
      <c r="AY151" s="186" t="s">
        <v>140</v>
      </c>
      <c r="BK151" s="188">
        <f>SUM(BK152:BK168)</f>
        <v>0</v>
      </c>
    </row>
    <row r="152" spans="1:65" s="2" customFormat="1" ht="16.5" customHeight="1">
      <c r="A152" s="34"/>
      <c r="B152" s="35"/>
      <c r="C152" s="191" t="s">
        <v>246</v>
      </c>
      <c r="D152" s="191" t="s">
        <v>142</v>
      </c>
      <c r="E152" s="192" t="s">
        <v>293</v>
      </c>
      <c r="F152" s="193" t="s">
        <v>518</v>
      </c>
      <c r="G152" s="194" t="s">
        <v>277</v>
      </c>
      <c r="H152" s="195">
        <v>3</v>
      </c>
      <c r="I152" s="196"/>
      <c r="J152" s="197">
        <f aca="true" t="shared" si="10" ref="J152:J168">ROUND(I152*H152,2)</f>
        <v>0</v>
      </c>
      <c r="K152" s="193" t="s">
        <v>1</v>
      </c>
      <c r="L152" s="39"/>
      <c r="M152" s="198" t="s">
        <v>1</v>
      </c>
      <c r="N152" s="199" t="s">
        <v>39</v>
      </c>
      <c r="O152" s="71"/>
      <c r="P152" s="200">
        <f aca="true" t="shared" si="11" ref="P152:P168">O152*H152</f>
        <v>0</v>
      </c>
      <c r="Q152" s="200">
        <v>0</v>
      </c>
      <c r="R152" s="200">
        <f aca="true" t="shared" si="12" ref="R152:R168">Q152*H152</f>
        <v>0</v>
      </c>
      <c r="S152" s="200">
        <v>0</v>
      </c>
      <c r="T152" s="201">
        <f aca="true" t="shared" si="13" ref="T152:T168">S152*H152</f>
        <v>0</v>
      </c>
      <c r="U152" s="34"/>
      <c r="V152" s="34"/>
      <c r="W152" s="34"/>
      <c r="X152" s="34"/>
      <c r="Y152" s="34"/>
      <c r="Z152" s="34"/>
      <c r="AA152" s="34"/>
      <c r="AB152" s="34"/>
      <c r="AC152" s="34"/>
      <c r="AD152" s="34"/>
      <c r="AE152" s="34"/>
      <c r="AR152" s="202" t="s">
        <v>147</v>
      </c>
      <c r="AT152" s="202" t="s">
        <v>142</v>
      </c>
      <c r="AU152" s="202" t="s">
        <v>84</v>
      </c>
      <c r="AY152" s="17" t="s">
        <v>140</v>
      </c>
      <c r="BE152" s="203">
        <f aca="true" t="shared" si="14" ref="BE152:BE168">IF(N152="základní",J152,0)</f>
        <v>0</v>
      </c>
      <c r="BF152" s="203">
        <f aca="true" t="shared" si="15" ref="BF152:BF168">IF(N152="snížená",J152,0)</f>
        <v>0</v>
      </c>
      <c r="BG152" s="203">
        <f aca="true" t="shared" si="16" ref="BG152:BG168">IF(N152="zákl. přenesená",J152,0)</f>
        <v>0</v>
      </c>
      <c r="BH152" s="203">
        <f aca="true" t="shared" si="17" ref="BH152:BH168">IF(N152="sníž. přenesená",J152,0)</f>
        <v>0</v>
      </c>
      <c r="BI152" s="203">
        <f aca="true" t="shared" si="18" ref="BI152:BI168">IF(N152="nulová",J152,0)</f>
        <v>0</v>
      </c>
      <c r="BJ152" s="17" t="s">
        <v>82</v>
      </c>
      <c r="BK152" s="203">
        <f aca="true" t="shared" si="19" ref="BK152:BK168">ROUND(I152*H152,2)</f>
        <v>0</v>
      </c>
      <c r="BL152" s="17" t="s">
        <v>147</v>
      </c>
      <c r="BM152" s="202" t="s">
        <v>345</v>
      </c>
    </row>
    <row r="153" spans="1:65" s="2" customFormat="1" ht="16.5" customHeight="1">
      <c r="A153" s="34"/>
      <c r="B153" s="35"/>
      <c r="C153" s="191" t="s">
        <v>250</v>
      </c>
      <c r="D153" s="191" t="s">
        <v>142</v>
      </c>
      <c r="E153" s="192" t="s">
        <v>379</v>
      </c>
      <c r="F153" s="193" t="s">
        <v>519</v>
      </c>
      <c r="G153" s="194" t="s">
        <v>277</v>
      </c>
      <c r="H153" s="195">
        <v>15</v>
      </c>
      <c r="I153" s="196"/>
      <c r="J153" s="197">
        <f t="shared" si="10"/>
        <v>0</v>
      </c>
      <c r="K153" s="193" t="s">
        <v>1</v>
      </c>
      <c r="L153" s="39"/>
      <c r="M153" s="198" t="s">
        <v>1</v>
      </c>
      <c r="N153" s="199" t="s">
        <v>39</v>
      </c>
      <c r="O153" s="71"/>
      <c r="P153" s="200">
        <f t="shared" si="11"/>
        <v>0</v>
      </c>
      <c r="Q153" s="200">
        <v>0</v>
      </c>
      <c r="R153" s="200">
        <f t="shared" si="12"/>
        <v>0</v>
      </c>
      <c r="S153" s="200">
        <v>0</v>
      </c>
      <c r="T153" s="201">
        <f t="shared" si="13"/>
        <v>0</v>
      </c>
      <c r="U153" s="34"/>
      <c r="V153" s="34"/>
      <c r="W153" s="34"/>
      <c r="X153" s="34"/>
      <c r="Y153" s="34"/>
      <c r="Z153" s="34"/>
      <c r="AA153" s="34"/>
      <c r="AB153" s="34"/>
      <c r="AC153" s="34"/>
      <c r="AD153" s="34"/>
      <c r="AE153" s="34"/>
      <c r="AR153" s="202" t="s">
        <v>147</v>
      </c>
      <c r="AT153" s="202" t="s">
        <v>142</v>
      </c>
      <c r="AU153" s="202" t="s">
        <v>84</v>
      </c>
      <c r="AY153" s="17" t="s">
        <v>140</v>
      </c>
      <c r="BE153" s="203">
        <f t="shared" si="14"/>
        <v>0</v>
      </c>
      <c r="BF153" s="203">
        <f t="shared" si="15"/>
        <v>0</v>
      </c>
      <c r="BG153" s="203">
        <f t="shared" si="16"/>
        <v>0</v>
      </c>
      <c r="BH153" s="203">
        <f t="shared" si="17"/>
        <v>0</v>
      </c>
      <c r="BI153" s="203">
        <f t="shared" si="18"/>
        <v>0</v>
      </c>
      <c r="BJ153" s="17" t="s">
        <v>82</v>
      </c>
      <c r="BK153" s="203">
        <f t="shared" si="19"/>
        <v>0</v>
      </c>
      <c r="BL153" s="17" t="s">
        <v>147</v>
      </c>
      <c r="BM153" s="202" t="s">
        <v>348</v>
      </c>
    </row>
    <row r="154" spans="1:65" s="2" customFormat="1" ht="16.5" customHeight="1">
      <c r="A154" s="34"/>
      <c r="B154" s="35"/>
      <c r="C154" s="191" t="s">
        <v>255</v>
      </c>
      <c r="D154" s="191" t="s">
        <v>142</v>
      </c>
      <c r="E154" s="192" t="s">
        <v>298</v>
      </c>
      <c r="F154" s="193" t="s">
        <v>520</v>
      </c>
      <c r="G154" s="194" t="s">
        <v>277</v>
      </c>
      <c r="H154" s="195">
        <v>15</v>
      </c>
      <c r="I154" s="196"/>
      <c r="J154" s="197">
        <f t="shared" si="10"/>
        <v>0</v>
      </c>
      <c r="K154" s="193" t="s">
        <v>1</v>
      </c>
      <c r="L154" s="39"/>
      <c r="M154" s="198" t="s">
        <v>1</v>
      </c>
      <c r="N154" s="199" t="s">
        <v>39</v>
      </c>
      <c r="O154" s="71"/>
      <c r="P154" s="200">
        <f t="shared" si="11"/>
        <v>0</v>
      </c>
      <c r="Q154" s="200">
        <v>0</v>
      </c>
      <c r="R154" s="200">
        <f t="shared" si="12"/>
        <v>0</v>
      </c>
      <c r="S154" s="200">
        <v>0</v>
      </c>
      <c r="T154" s="201">
        <f t="shared" si="13"/>
        <v>0</v>
      </c>
      <c r="U154" s="34"/>
      <c r="V154" s="34"/>
      <c r="W154" s="34"/>
      <c r="X154" s="34"/>
      <c r="Y154" s="34"/>
      <c r="Z154" s="34"/>
      <c r="AA154" s="34"/>
      <c r="AB154" s="34"/>
      <c r="AC154" s="34"/>
      <c r="AD154" s="34"/>
      <c r="AE154" s="34"/>
      <c r="AR154" s="202" t="s">
        <v>147</v>
      </c>
      <c r="AT154" s="202" t="s">
        <v>142</v>
      </c>
      <c r="AU154" s="202" t="s">
        <v>84</v>
      </c>
      <c r="AY154" s="17" t="s">
        <v>140</v>
      </c>
      <c r="BE154" s="203">
        <f t="shared" si="14"/>
        <v>0</v>
      </c>
      <c r="BF154" s="203">
        <f t="shared" si="15"/>
        <v>0</v>
      </c>
      <c r="BG154" s="203">
        <f t="shared" si="16"/>
        <v>0</v>
      </c>
      <c r="BH154" s="203">
        <f t="shared" si="17"/>
        <v>0</v>
      </c>
      <c r="BI154" s="203">
        <f t="shared" si="18"/>
        <v>0</v>
      </c>
      <c r="BJ154" s="17" t="s">
        <v>82</v>
      </c>
      <c r="BK154" s="203">
        <f t="shared" si="19"/>
        <v>0</v>
      </c>
      <c r="BL154" s="17" t="s">
        <v>147</v>
      </c>
      <c r="BM154" s="202" t="s">
        <v>350</v>
      </c>
    </row>
    <row r="155" spans="1:65" s="2" customFormat="1" ht="16.5" customHeight="1">
      <c r="A155" s="34"/>
      <c r="B155" s="35"/>
      <c r="C155" s="191" t="s">
        <v>262</v>
      </c>
      <c r="D155" s="191" t="s">
        <v>142</v>
      </c>
      <c r="E155" s="192" t="s">
        <v>384</v>
      </c>
      <c r="F155" s="193" t="s">
        <v>521</v>
      </c>
      <c r="G155" s="194" t="s">
        <v>277</v>
      </c>
      <c r="H155" s="195">
        <v>12</v>
      </c>
      <c r="I155" s="196"/>
      <c r="J155" s="197">
        <f t="shared" si="10"/>
        <v>0</v>
      </c>
      <c r="K155" s="193" t="s">
        <v>1</v>
      </c>
      <c r="L155" s="39"/>
      <c r="M155" s="198" t="s">
        <v>1</v>
      </c>
      <c r="N155" s="199" t="s">
        <v>39</v>
      </c>
      <c r="O155" s="71"/>
      <c r="P155" s="200">
        <f t="shared" si="11"/>
        <v>0</v>
      </c>
      <c r="Q155" s="200">
        <v>0</v>
      </c>
      <c r="R155" s="200">
        <f t="shared" si="12"/>
        <v>0</v>
      </c>
      <c r="S155" s="200">
        <v>0</v>
      </c>
      <c r="T155" s="201">
        <f t="shared" si="13"/>
        <v>0</v>
      </c>
      <c r="U155" s="34"/>
      <c r="V155" s="34"/>
      <c r="W155" s="34"/>
      <c r="X155" s="34"/>
      <c r="Y155" s="34"/>
      <c r="Z155" s="34"/>
      <c r="AA155" s="34"/>
      <c r="AB155" s="34"/>
      <c r="AC155" s="34"/>
      <c r="AD155" s="34"/>
      <c r="AE155" s="34"/>
      <c r="AR155" s="202" t="s">
        <v>147</v>
      </c>
      <c r="AT155" s="202" t="s">
        <v>142</v>
      </c>
      <c r="AU155" s="202" t="s">
        <v>84</v>
      </c>
      <c r="AY155" s="17" t="s">
        <v>140</v>
      </c>
      <c r="BE155" s="203">
        <f t="shared" si="14"/>
        <v>0</v>
      </c>
      <c r="BF155" s="203">
        <f t="shared" si="15"/>
        <v>0</v>
      </c>
      <c r="BG155" s="203">
        <f t="shared" si="16"/>
        <v>0</v>
      </c>
      <c r="BH155" s="203">
        <f t="shared" si="17"/>
        <v>0</v>
      </c>
      <c r="BI155" s="203">
        <f t="shared" si="18"/>
        <v>0</v>
      </c>
      <c r="BJ155" s="17" t="s">
        <v>82</v>
      </c>
      <c r="BK155" s="203">
        <f t="shared" si="19"/>
        <v>0</v>
      </c>
      <c r="BL155" s="17" t="s">
        <v>147</v>
      </c>
      <c r="BM155" s="202" t="s">
        <v>352</v>
      </c>
    </row>
    <row r="156" spans="1:65" s="2" customFormat="1" ht="16.5" customHeight="1">
      <c r="A156" s="34"/>
      <c r="B156" s="35"/>
      <c r="C156" s="191" t="s">
        <v>7</v>
      </c>
      <c r="D156" s="191" t="s">
        <v>142</v>
      </c>
      <c r="E156" s="192" t="s">
        <v>342</v>
      </c>
      <c r="F156" s="193" t="s">
        <v>522</v>
      </c>
      <c r="G156" s="194" t="s">
        <v>277</v>
      </c>
      <c r="H156" s="195">
        <v>4</v>
      </c>
      <c r="I156" s="196"/>
      <c r="J156" s="197">
        <f t="shared" si="10"/>
        <v>0</v>
      </c>
      <c r="K156" s="193" t="s">
        <v>1</v>
      </c>
      <c r="L156" s="39"/>
      <c r="M156" s="198" t="s">
        <v>1</v>
      </c>
      <c r="N156" s="199" t="s">
        <v>39</v>
      </c>
      <c r="O156" s="71"/>
      <c r="P156" s="200">
        <f t="shared" si="11"/>
        <v>0</v>
      </c>
      <c r="Q156" s="200">
        <v>0</v>
      </c>
      <c r="R156" s="200">
        <f t="shared" si="12"/>
        <v>0</v>
      </c>
      <c r="S156" s="200">
        <v>0</v>
      </c>
      <c r="T156" s="201">
        <f t="shared" si="13"/>
        <v>0</v>
      </c>
      <c r="U156" s="34"/>
      <c r="V156" s="34"/>
      <c r="W156" s="34"/>
      <c r="X156" s="34"/>
      <c r="Y156" s="34"/>
      <c r="Z156" s="34"/>
      <c r="AA156" s="34"/>
      <c r="AB156" s="34"/>
      <c r="AC156" s="34"/>
      <c r="AD156" s="34"/>
      <c r="AE156" s="34"/>
      <c r="AR156" s="202" t="s">
        <v>147</v>
      </c>
      <c r="AT156" s="202" t="s">
        <v>142</v>
      </c>
      <c r="AU156" s="202" t="s">
        <v>84</v>
      </c>
      <c r="AY156" s="17" t="s">
        <v>140</v>
      </c>
      <c r="BE156" s="203">
        <f t="shared" si="14"/>
        <v>0</v>
      </c>
      <c r="BF156" s="203">
        <f t="shared" si="15"/>
        <v>0</v>
      </c>
      <c r="BG156" s="203">
        <f t="shared" si="16"/>
        <v>0</v>
      </c>
      <c r="BH156" s="203">
        <f t="shared" si="17"/>
        <v>0</v>
      </c>
      <c r="BI156" s="203">
        <f t="shared" si="18"/>
        <v>0</v>
      </c>
      <c r="BJ156" s="17" t="s">
        <v>82</v>
      </c>
      <c r="BK156" s="203">
        <f t="shared" si="19"/>
        <v>0</v>
      </c>
      <c r="BL156" s="17" t="s">
        <v>147</v>
      </c>
      <c r="BM156" s="202" t="s">
        <v>354</v>
      </c>
    </row>
    <row r="157" spans="1:65" s="2" customFormat="1" ht="16.5" customHeight="1">
      <c r="A157" s="34"/>
      <c r="B157" s="35"/>
      <c r="C157" s="191" t="s">
        <v>284</v>
      </c>
      <c r="D157" s="191" t="s">
        <v>142</v>
      </c>
      <c r="E157" s="192" t="s">
        <v>390</v>
      </c>
      <c r="F157" s="193" t="s">
        <v>523</v>
      </c>
      <c r="G157" s="194" t="s">
        <v>277</v>
      </c>
      <c r="H157" s="195">
        <v>15</v>
      </c>
      <c r="I157" s="196"/>
      <c r="J157" s="197">
        <f t="shared" si="10"/>
        <v>0</v>
      </c>
      <c r="K157" s="193" t="s">
        <v>1</v>
      </c>
      <c r="L157" s="39"/>
      <c r="M157" s="198" t="s">
        <v>1</v>
      </c>
      <c r="N157" s="199" t="s">
        <v>39</v>
      </c>
      <c r="O157" s="71"/>
      <c r="P157" s="200">
        <f t="shared" si="11"/>
        <v>0</v>
      </c>
      <c r="Q157" s="200">
        <v>0</v>
      </c>
      <c r="R157" s="200">
        <f t="shared" si="12"/>
        <v>0</v>
      </c>
      <c r="S157" s="200">
        <v>0</v>
      </c>
      <c r="T157" s="201">
        <f t="shared" si="13"/>
        <v>0</v>
      </c>
      <c r="U157" s="34"/>
      <c r="V157" s="34"/>
      <c r="W157" s="34"/>
      <c r="X157" s="34"/>
      <c r="Y157" s="34"/>
      <c r="Z157" s="34"/>
      <c r="AA157" s="34"/>
      <c r="AB157" s="34"/>
      <c r="AC157" s="34"/>
      <c r="AD157" s="34"/>
      <c r="AE157" s="34"/>
      <c r="AR157" s="202" t="s">
        <v>147</v>
      </c>
      <c r="AT157" s="202" t="s">
        <v>142</v>
      </c>
      <c r="AU157" s="202" t="s">
        <v>84</v>
      </c>
      <c r="AY157" s="17" t="s">
        <v>140</v>
      </c>
      <c r="BE157" s="203">
        <f t="shared" si="14"/>
        <v>0</v>
      </c>
      <c r="BF157" s="203">
        <f t="shared" si="15"/>
        <v>0</v>
      </c>
      <c r="BG157" s="203">
        <f t="shared" si="16"/>
        <v>0</v>
      </c>
      <c r="BH157" s="203">
        <f t="shared" si="17"/>
        <v>0</v>
      </c>
      <c r="BI157" s="203">
        <f t="shared" si="18"/>
        <v>0</v>
      </c>
      <c r="BJ157" s="17" t="s">
        <v>82</v>
      </c>
      <c r="BK157" s="203">
        <f t="shared" si="19"/>
        <v>0</v>
      </c>
      <c r="BL157" s="17" t="s">
        <v>147</v>
      </c>
      <c r="BM157" s="202" t="s">
        <v>356</v>
      </c>
    </row>
    <row r="158" spans="1:65" s="2" customFormat="1" ht="16.5" customHeight="1">
      <c r="A158" s="34"/>
      <c r="B158" s="35"/>
      <c r="C158" s="191" t="s">
        <v>357</v>
      </c>
      <c r="D158" s="191" t="s">
        <v>142</v>
      </c>
      <c r="E158" s="192" t="s">
        <v>345</v>
      </c>
      <c r="F158" s="193" t="s">
        <v>524</v>
      </c>
      <c r="G158" s="194" t="s">
        <v>277</v>
      </c>
      <c r="H158" s="195">
        <v>15</v>
      </c>
      <c r="I158" s="196"/>
      <c r="J158" s="197">
        <f t="shared" si="10"/>
        <v>0</v>
      </c>
      <c r="K158" s="193" t="s">
        <v>1</v>
      </c>
      <c r="L158" s="39"/>
      <c r="M158" s="198" t="s">
        <v>1</v>
      </c>
      <c r="N158" s="199" t="s">
        <v>39</v>
      </c>
      <c r="O158" s="71"/>
      <c r="P158" s="200">
        <f t="shared" si="11"/>
        <v>0</v>
      </c>
      <c r="Q158" s="200">
        <v>0</v>
      </c>
      <c r="R158" s="200">
        <f t="shared" si="12"/>
        <v>0</v>
      </c>
      <c r="S158" s="200">
        <v>0</v>
      </c>
      <c r="T158" s="201">
        <f t="shared" si="13"/>
        <v>0</v>
      </c>
      <c r="U158" s="34"/>
      <c r="V158" s="34"/>
      <c r="W158" s="34"/>
      <c r="X158" s="34"/>
      <c r="Y158" s="34"/>
      <c r="Z158" s="34"/>
      <c r="AA158" s="34"/>
      <c r="AB158" s="34"/>
      <c r="AC158" s="34"/>
      <c r="AD158" s="34"/>
      <c r="AE158" s="34"/>
      <c r="AR158" s="202" t="s">
        <v>147</v>
      </c>
      <c r="AT158" s="202" t="s">
        <v>142</v>
      </c>
      <c r="AU158" s="202" t="s">
        <v>84</v>
      </c>
      <c r="AY158" s="17" t="s">
        <v>140</v>
      </c>
      <c r="BE158" s="203">
        <f t="shared" si="14"/>
        <v>0</v>
      </c>
      <c r="BF158" s="203">
        <f t="shared" si="15"/>
        <v>0</v>
      </c>
      <c r="BG158" s="203">
        <f t="shared" si="16"/>
        <v>0</v>
      </c>
      <c r="BH158" s="203">
        <f t="shared" si="17"/>
        <v>0</v>
      </c>
      <c r="BI158" s="203">
        <f t="shared" si="18"/>
        <v>0</v>
      </c>
      <c r="BJ158" s="17" t="s">
        <v>82</v>
      </c>
      <c r="BK158" s="203">
        <f t="shared" si="19"/>
        <v>0</v>
      </c>
      <c r="BL158" s="17" t="s">
        <v>147</v>
      </c>
      <c r="BM158" s="202" t="s">
        <v>360</v>
      </c>
    </row>
    <row r="159" spans="1:65" s="2" customFormat="1" ht="16.5" customHeight="1">
      <c r="A159" s="34"/>
      <c r="B159" s="35"/>
      <c r="C159" s="191" t="s">
        <v>287</v>
      </c>
      <c r="D159" s="191" t="s">
        <v>142</v>
      </c>
      <c r="E159" s="192" t="s">
        <v>400</v>
      </c>
      <c r="F159" s="193" t="s">
        <v>525</v>
      </c>
      <c r="G159" s="194" t="s">
        <v>277</v>
      </c>
      <c r="H159" s="195">
        <v>9</v>
      </c>
      <c r="I159" s="196"/>
      <c r="J159" s="197">
        <f t="shared" si="10"/>
        <v>0</v>
      </c>
      <c r="K159" s="193" t="s">
        <v>1</v>
      </c>
      <c r="L159" s="39"/>
      <c r="M159" s="198" t="s">
        <v>1</v>
      </c>
      <c r="N159" s="199" t="s">
        <v>39</v>
      </c>
      <c r="O159" s="71"/>
      <c r="P159" s="200">
        <f t="shared" si="11"/>
        <v>0</v>
      </c>
      <c r="Q159" s="200">
        <v>0</v>
      </c>
      <c r="R159" s="200">
        <f t="shared" si="12"/>
        <v>0</v>
      </c>
      <c r="S159" s="200">
        <v>0</v>
      </c>
      <c r="T159" s="201">
        <f t="shared" si="13"/>
        <v>0</v>
      </c>
      <c r="U159" s="34"/>
      <c r="V159" s="34"/>
      <c r="W159" s="34"/>
      <c r="X159" s="34"/>
      <c r="Y159" s="34"/>
      <c r="Z159" s="34"/>
      <c r="AA159" s="34"/>
      <c r="AB159" s="34"/>
      <c r="AC159" s="34"/>
      <c r="AD159" s="34"/>
      <c r="AE159" s="34"/>
      <c r="AR159" s="202" t="s">
        <v>147</v>
      </c>
      <c r="AT159" s="202" t="s">
        <v>142</v>
      </c>
      <c r="AU159" s="202" t="s">
        <v>84</v>
      </c>
      <c r="AY159" s="17" t="s">
        <v>140</v>
      </c>
      <c r="BE159" s="203">
        <f t="shared" si="14"/>
        <v>0</v>
      </c>
      <c r="BF159" s="203">
        <f t="shared" si="15"/>
        <v>0</v>
      </c>
      <c r="BG159" s="203">
        <f t="shared" si="16"/>
        <v>0</v>
      </c>
      <c r="BH159" s="203">
        <f t="shared" si="17"/>
        <v>0</v>
      </c>
      <c r="BI159" s="203">
        <f t="shared" si="18"/>
        <v>0</v>
      </c>
      <c r="BJ159" s="17" t="s">
        <v>82</v>
      </c>
      <c r="BK159" s="203">
        <f t="shared" si="19"/>
        <v>0</v>
      </c>
      <c r="BL159" s="17" t="s">
        <v>147</v>
      </c>
      <c r="BM159" s="202" t="s">
        <v>363</v>
      </c>
    </row>
    <row r="160" spans="1:65" s="2" customFormat="1" ht="16.5" customHeight="1">
      <c r="A160" s="34"/>
      <c r="B160" s="35"/>
      <c r="C160" s="191" t="s">
        <v>364</v>
      </c>
      <c r="D160" s="191" t="s">
        <v>142</v>
      </c>
      <c r="E160" s="192" t="s">
        <v>348</v>
      </c>
      <c r="F160" s="193" t="s">
        <v>526</v>
      </c>
      <c r="G160" s="194" t="s">
        <v>277</v>
      </c>
      <c r="H160" s="195">
        <v>9</v>
      </c>
      <c r="I160" s="196"/>
      <c r="J160" s="197">
        <f t="shared" si="10"/>
        <v>0</v>
      </c>
      <c r="K160" s="193" t="s">
        <v>1</v>
      </c>
      <c r="L160" s="39"/>
      <c r="M160" s="198" t="s">
        <v>1</v>
      </c>
      <c r="N160" s="199" t="s">
        <v>39</v>
      </c>
      <c r="O160" s="71"/>
      <c r="P160" s="200">
        <f t="shared" si="11"/>
        <v>0</v>
      </c>
      <c r="Q160" s="200">
        <v>0</v>
      </c>
      <c r="R160" s="200">
        <f t="shared" si="12"/>
        <v>0</v>
      </c>
      <c r="S160" s="200">
        <v>0</v>
      </c>
      <c r="T160" s="201">
        <f t="shared" si="13"/>
        <v>0</v>
      </c>
      <c r="U160" s="34"/>
      <c r="V160" s="34"/>
      <c r="W160" s="34"/>
      <c r="X160" s="34"/>
      <c r="Y160" s="34"/>
      <c r="Z160" s="34"/>
      <c r="AA160" s="34"/>
      <c r="AB160" s="34"/>
      <c r="AC160" s="34"/>
      <c r="AD160" s="34"/>
      <c r="AE160" s="34"/>
      <c r="AR160" s="202" t="s">
        <v>147</v>
      </c>
      <c r="AT160" s="202" t="s">
        <v>142</v>
      </c>
      <c r="AU160" s="202" t="s">
        <v>84</v>
      </c>
      <c r="AY160" s="17" t="s">
        <v>140</v>
      </c>
      <c r="BE160" s="203">
        <f t="shared" si="14"/>
        <v>0</v>
      </c>
      <c r="BF160" s="203">
        <f t="shared" si="15"/>
        <v>0</v>
      </c>
      <c r="BG160" s="203">
        <f t="shared" si="16"/>
        <v>0</v>
      </c>
      <c r="BH160" s="203">
        <f t="shared" si="17"/>
        <v>0</v>
      </c>
      <c r="BI160" s="203">
        <f t="shared" si="18"/>
        <v>0</v>
      </c>
      <c r="BJ160" s="17" t="s">
        <v>82</v>
      </c>
      <c r="BK160" s="203">
        <f t="shared" si="19"/>
        <v>0</v>
      </c>
      <c r="BL160" s="17" t="s">
        <v>147</v>
      </c>
      <c r="BM160" s="202" t="s">
        <v>366</v>
      </c>
    </row>
    <row r="161" spans="1:65" s="2" customFormat="1" ht="16.5" customHeight="1">
      <c r="A161" s="34"/>
      <c r="B161" s="35"/>
      <c r="C161" s="191" t="s">
        <v>290</v>
      </c>
      <c r="D161" s="191" t="s">
        <v>142</v>
      </c>
      <c r="E161" s="192" t="s">
        <v>445</v>
      </c>
      <c r="F161" s="193" t="s">
        <v>527</v>
      </c>
      <c r="G161" s="194" t="s">
        <v>277</v>
      </c>
      <c r="H161" s="195">
        <v>15</v>
      </c>
      <c r="I161" s="196"/>
      <c r="J161" s="197">
        <f t="shared" si="10"/>
        <v>0</v>
      </c>
      <c r="K161" s="193" t="s">
        <v>1</v>
      </c>
      <c r="L161" s="39"/>
      <c r="M161" s="198" t="s">
        <v>1</v>
      </c>
      <c r="N161" s="199" t="s">
        <v>39</v>
      </c>
      <c r="O161" s="71"/>
      <c r="P161" s="200">
        <f t="shared" si="11"/>
        <v>0</v>
      </c>
      <c r="Q161" s="200">
        <v>0</v>
      </c>
      <c r="R161" s="200">
        <f t="shared" si="12"/>
        <v>0</v>
      </c>
      <c r="S161" s="200">
        <v>0</v>
      </c>
      <c r="T161" s="201">
        <f t="shared" si="13"/>
        <v>0</v>
      </c>
      <c r="U161" s="34"/>
      <c r="V161" s="34"/>
      <c r="W161" s="34"/>
      <c r="X161" s="34"/>
      <c r="Y161" s="34"/>
      <c r="Z161" s="34"/>
      <c r="AA161" s="34"/>
      <c r="AB161" s="34"/>
      <c r="AC161" s="34"/>
      <c r="AD161" s="34"/>
      <c r="AE161" s="34"/>
      <c r="AR161" s="202" t="s">
        <v>147</v>
      </c>
      <c r="AT161" s="202" t="s">
        <v>142</v>
      </c>
      <c r="AU161" s="202" t="s">
        <v>84</v>
      </c>
      <c r="AY161" s="17" t="s">
        <v>140</v>
      </c>
      <c r="BE161" s="203">
        <f t="shared" si="14"/>
        <v>0</v>
      </c>
      <c r="BF161" s="203">
        <f t="shared" si="15"/>
        <v>0</v>
      </c>
      <c r="BG161" s="203">
        <f t="shared" si="16"/>
        <v>0</v>
      </c>
      <c r="BH161" s="203">
        <f t="shared" si="17"/>
        <v>0</v>
      </c>
      <c r="BI161" s="203">
        <f t="shared" si="18"/>
        <v>0</v>
      </c>
      <c r="BJ161" s="17" t="s">
        <v>82</v>
      </c>
      <c r="BK161" s="203">
        <f t="shared" si="19"/>
        <v>0</v>
      </c>
      <c r="BL161" s="17" t="s">
        <v>147</v>
      </c>
      <c r="BM161" s="202" t="s">
        <v>371</v>
      </c>
    </row>
    <row r="162" spans="1:65" s="2" customFormat="1" ht="16.5" customHeight="1">
      <c r="A162" s="34"/>
      <c r="B162" s="35"/>
      <c r="C162" s="191" t="s">
        <v>372</v>
      </c>
      <c r="D162" s="191" t="s">
        <v>142</v>
      </c>
      <c r="E162" s="192" t="s">
        <v>350</v>
      </c>
      <c r="F162" s="193" t="s">
        <v>528</v>
      </c>
      <c r="G162" s="194" t="s">
        <v>277</v>
      </c>
      <c r="H162" s="195">
        <v>15</v>
      </c>
      <c r="I162" s="196"/>
      <c r="J162" s="197">
        <f t="shared" si="10"/>
        <v>0</v>
      </c>
      <c r="K162" s="193" t="s">
        <v>1</v>
      </c>
      <c r="L162" s="39"/>
      <c r="M162" s="198" t="s">
        <v>1</v>
      </c>
      <c r="N162" s="199" t="s">
        <v>39</v>
      </c>
      <c r="O162" s="71"/>
      <c r="P162" s="200">
        <f t="shared" si="11"/>
        <v>0</v>
      </c>
      <c r="Q162" s="200">
        <v>0</v>
      </c>
      <c r="R162" s="200">
        <f t="shared" si="12"/>
        <v>0</v>
      </c>
      <c r="S162" s="200">
        <v>0</v>
      </c>
      <c r="T162" s="201">
        <f t="shared" si="13"/>
        <v>0</v>
      </c>
      <c r="U162" s="34"/>
      <c r="V162" s="34"/>
      <c r="W162" s="34"/>
      <c r="X162" s="34"/>
      <c r="Y162" s="34"/>
      <c r="Z162" s="34"/>
      <c r="AA162" s="34"/>
      <c r="AB162" s="34"/>
      <c r="AC162" s="34"/>
      <c r="AD162" s="34"/>
      <c r="AE162" s="34"/>
      <c r="AR162" s="202" t="s">
        <v>147</v>
      </c>
      <c r="AT162" s="202" t="s">
        <v>142</v>
      </c>
      <c r="AU162" s="202" t="s">
        <v>84</v>
      </c>
      <c r="AY162" s="17" t="s">
        <v>140</v>
      </c>
      <c r="BE162" s="203">
        <f t="shared" si="14"/>
        <v>0</v>
      </c>
      <c r="BF162" s="203">
        <f t="shared" si="15"/>
        <v>0</v>
      </c>
      <c r="BG162" s="203">
        <f t="shared" si="16"/>
        <v>0</v>
      </c>
      <c r="BH162" s="203">
        <f t="shared" si="17"/>
        <v>0</v>
      </c>
      <c r="BI162" s="203">
        <f t="shared" si="18"/>
        <v>0</v>
      </c>
      <c r="BJ162" s="17" t="s">
        <v>82</v>
      </c>
      <c r="BK162" s="203">
        <f t="shared" si="19"/>
        <v>0</v>
      </c>
      <c r="BL162" s="17" t="s">
        <v>147</v>
      </c>
      <c r="BM162" s="202" t="s">
        <v>375</v>
      </c>
    </row>
    <row r="163" spans="1:65" s="2" customFormat="1" ht="16.5" customHeight="1">
      <c r="A163" s="34"/>
      <c r="B163" s="35"/>
      <c r="C163" s="191" t="s">
        <v>293</v>
      </c>
      <c r="D163" s="191" t="s">
        <v>142</v>
      </c>
      <c r="E163" s="192" t="s">
        <v>451</v>
      </c>
      <c r="F163" s="193" t="s">
        <v>529</v>
      </c>
      <c r="G163" s="194" t="s">
        <v>277</v>
      </c>
      <c r="H163" s="195">
        <v>12</v>
      </c>
      <c r="I163" s="196"/>
      <c r="J163" s="197">
        <f t="shared" si="10"/>
        <v>0</v>
      </c>
      <c r="K163" s="193" t="s">
        <v>1</v>
      </c>
      <c r="L163" s="39"/>
      <c r="M163" s="198" t="s">
        <v>1</v>
      </c>
      <c r="N163" s="199" t="s">
        <v>39</v>
      </c>
      <c r="O163" s="71"/>
      <c r="P163" s="200">
        <f t="shared" si="11"/>
        <v>0</v>
      </c>
      <c r="Q163" s="200">
        <v>0</v>
      </c>
      <c r="R163" s="200">
        <f t="shared" si="12"/>
        <v>0</v>
      </c>
      <c r="S163" s="200">
        <v>0</v>
      </c>
      <c r="T163" s="201">
        <f t="shared" si="13"/>
        <v>0</v>
      </c>
      <c r="U163" s="34"/>
      <c r="V163" s="34"/>
      <c r="W163" s="34"/>
      <c r="X163" s="34"/>
      <c r="Y163" s="34"/>
      <c r="Z163" s="34"/>
      <c r="AA163" s="34"/>
      <c r="AB163" s="34"/>
      <c r="AC163" s="34"/>
      <c r="AD163" s="34"/>
      <c r="AE163" s="34"/>
      <c r="AR163" s="202" t="s">
        <v>147</v>
      </c>
      <c r="AT163" s="202" t="s">
        <v>142</v>
      </c>
      <c r="AU163" s="202" t="s">
        <v>84</v>
      </c>
      <c r="AY163" s="17" t="s">
        <v>140</v>
      </c>
      <c r="BE163" s="203">
        <f t="shared" si="14"/>
        <v>0</v>
      </c>
      <c r="BF163" s="203">
        <f t="shared" si="15"/>
        <v>0</v>
      </c>
      <c r="BG163" s="203">
        <f t="shared" si="16"/>
        <v>0</v>
      </c>
      <c r="BH163" s="203">
        <f t="shared" si="17"/>
        <v>0</v>
      </c>
      <c r="BI163" s="203">
        <f t="shared" si="18"/>
        <v>0</v>
      </c>
      <c r="BJ163" s="17" t="s">
        <v>82</v>
      </c>
      <c r="BK163" s="203">
        <f t="shared" si="19"/>
        <v>0</v>
      </c>
      <c r="BL163" s="17" t="s">
        <v>147</v>
      </c>
      <c r="BM163" s="202" t="s">
        <v>378</v>
      </c>
    </row>
    <row r="164" spans="1:65" s="2" customFormat="1" ht="16.5" customHeight="1">
      <c r="A164" s="34"/>
      <c r="B164" s="35"/>
      <c r="C164" s="191" t="s">
        <v>379</v>
      </c>
      <c r="D164" s="191" t="s">
        <v>142</v>
      </c>
      <c r="E164" s="192" t="s">
        <v>352</v>
      </c>
      <c r="F164" s="193" t="s">
        <v>530</v>
      </c>
      <c r="G164" s="194" t="s">
        <v>277</v>
      </c>
      <c r="H164" s="195">
        <v>12</v>
      </c>
      <c r="I164" s="196"/>
      <c r="J164" s="197">
        <f t="shared" si="10"/>
        <v>0</v>
      </c>
      <c r="K164" s="193" t="s">
        <v>1</v>
      </c>
      <c r="L164" s="39"/>
      <c r="M164" s="198" t="s">
        <v>1</v>
      </c>
      <c r="N164" s="199" t="s">
        <v>39</v>
      </c>
      <c r="O164" s="71"/>
      <c r="P164" s="200">
        <f t="shared" si="11"/>
        <v>0</v>
      </c>
      <c r="Q164" s="200">
        <v>0</v>
      </c>
      <c r="R164" s="200">
        <f t="shared" si="12"/>
        <v>0</v>
      </c>
      <c r="S164" s="200">
        <v>0</v>
      </c>
      <c r="T164" s="201">
        <f t="shared" si="13"/>
        <v>0</v>
      </c>
      <c r="U164" s="34"/>
      <c r="V164" s="34"/>
      <c r="W164" s="34"/>
      <c r="X164" s="34"/>
      <c r="Y164" s="34"/>
      <c r="Z164" s="34"/>
      <c r="AA164" s="34"/>
      <c r="AB164" s="34"/>
      <c r="AC164" s="34"/>
      <c r="AD164" s="34"/>
      <c r="AE164" s="34"/>
      <c r="AR164" s="202" t="s">
        <v>147</v>
      </c>
      <c r="AT164" s="202" t="s">
        <v>142</v>
      </c>
      <c r="AU164" s="202" t="s">
        <v>84</v>
      </c>
      <c r="AY164" s="17" t="s">
        <v>140</v>
      </c>
      <c r="BE164" s="203">
        <f t="shared" si="14"/>
        <v>0</v>
      </c>
      <c r="BF164" s="203">
        <f t="shared" si="15"/>
        <v>0</v>
      </c>
      <c r="BG164" s="203">
        <f t="shared" si="16"/>
        <v>0</v>
      </c>
      <c r="BH164" s="203">
        <f t="shared" si="17"/>
        <v>0</v>
      </c>
      <c r="BI164" s="203">
        <f t="shared" si="18"/>
        <v>0</v>
      </c>
      <c r="BJ164" s="17" t="s">
        <v>82</v>
      </c>
      <c r="BK164" s="203">
        <f t="shared" si="19"/>
        <v>0</v>
      </c>
      <c r="BL164" s="17" t="s">
        <v>147</v>
      </c>
      <c r="BM164" s="202" t="s">
        <v>380</v>
      </c>
    </row>
    <row r="165" spans="1:65" s="2" customFormat="1" ht="16.5" customHeight="1">
      <c r="A165" s="34"/>
      <c r="B165" s="35"/>
      <c r="C165" s="191" t="s">
        <v>298</v>
      </c>
      <c r="D165" s="191" t="s">
        <v>142</v>
      </c>
      <c r="E165" s="192" t="s">
        <v>455</v>
      </c>
      <c r="F165" s="193" t="s">
        <v>531</v>
      </c>
      <c r="G165" s="194" t="s">
        <v>277</v>
      </c>
      <c r="H165" s="195">
        <v>25</v>
      </c>
      <c r="I165" s="196"/>
      <c r="J165" s="197">
        <f t="shared" si="10"/>
        <v>0</v>
      </c>
      <c r="K165" s="193" t="s">
        <v>1</v>
      </c>
      <c r="L165" s="39"/>
      <c r="M165" s="198" t="s">
        <v>1</v>
      </c>
      <c r="N165" s="199" t="s">
        <v>39</v>
      </c>
      <c r="O165" s="71"/>
      <c r="P165" s="200">
        <f t="shared" si="11"/>
        <v>0</v>
      </c>
      <c r="Q165" s="200">
        <v>0</v>
      </c>
      <c r="R165" s="200">
        <f t="shared" si="12"/>
        <v>0</v>
      </c>
      <c r="S165" s="200">
        <v>0</v>
      </c>
      <c r="T165" s="201">
        <f t="shared" si="13"/>
        <v>0</v>
      </c>
      <c r="U165" s="34"/>
      <c r="V165" s="34"/>
      <c r="W165" s="34"/>
      <c r="X165" s="34"/>
      <c r="Y165" s="34"/>
      <c r="Z165" s="34"/>
      <c r="AA165" s="34"/>
      <c r="AB165" s="34"/>
      <c r="AC165" s="34"/>
      <c r="AD165" s="34"/>
      <c r="AE165" s="34"/>
      <c r="AR165" s="202" t="s">
        <v>147</v>
      </c>
      <c r="AT165" s="202" t="s">
        <v>142</v>
      </c>
      <c r="AU165" s="202" t="s">
        <v>84</v>
      </c>
      <c r="AY165" s="17" t="s">
        <v>140</v>
      </c>
      <c r="BE165" s="203">
        <f t="shared" si="14"/>
        <v>0</v>
      </c>
      <c r="BF165" s="203">
        <f t="shared" si="15"/>
        <v>0</v>
      </c>
      <c r="BG165" s="203">
        <f t="shared" si="16"/>
        <v>0</v>
      </c>
      <c r="BH165" s="203">
        <f t="shared" si="17"/>
        <v>0</v>
      </c>
      <c r="BI165" s="203">
        <f t="shared" si="18"/>
        <v>0</v>
      </c>
      <c r="BJ165" s="17" t="s">
        <v>82</v>
      </c>
      <c r="BK165" s="203">
        <f t="shared" si="19"/>
        <v>0</v>
      </c>
      <c r="BL165" s="17" t="s">
        <v>147</v>
      </c>
      <c r="BM165" s="202" t="s">
        <v>383</v>
      </c>
    </row>
    <row r="166" spans="1:65" s="2" customFormat="1" ht="16.5" customHeight="1">
      <c r="A166" s="34"/>
      <c r="B166" s="35"/>
      <c r="C166" s="191" t="s">
        <v>532</v>
      </c>
      <c r="D166" s="191" t="s">
        <v>142</v>
      </c>
      <c r="E166" s="192" t="s">
        <v>533</v>
      </c>
      <c r="F166" s="193" t="s">
        <v>534</v>
      </c>
      <c r="G166" s="194" t="s">
        <v>277</v>
      </c>
      <c r="H166" s="195">
        <v>100</v>
      </c>
      <c r="I166" s="196"/>
      <c r="J166" s="197">
        <f t="shared" si="10"/>
        <v>0</v>
      </c>
      <c r="K166" s="193" t="s">
        <v>1</v>
      </c>
      <c r="L166" s="39"/>
      <c r="M166" s="198" t="s">
        <v>1</v>
      </c>
      <c r="N166" s="199" t="s">
        <v>39</v>
      </c>
      <c r="O166" s="71"/>
      <c r="P166" s="200">
        <f t="shared" si="11"/>
        <v>0</v>
      </c>
      <c r="Q166" s="200">
        <v>0</v>
      </c>
      <c r="R166" s="200">
        <f t="shared" si="12"/>
        <v>0</v>
      </c>
      <c r="S166" s="200">
        <v>0</v>
      </c>
      <c r="T166" s="201">
        <f t="shared" si="13"/>
        <v>0</v>
      </c>
      <c r="U166" s="34"/>
      <c r="V166" s="34"/>
      <c r="W166" s="34"/>
      <c r="X166" s="34"/>
      <c r="Y166" s="34"/>
      <c r="Z166" s="34"/>
      <c r="AA166" s="34"/>
      <c r="AB166" s="34"/>
      <c r="AC166" s="34"/>
      <c r="AD166" s="34"/>
      <c r="AE166" s="34"/>
      <c r="AR166" s="202" t="s">
        <v>147</v>
      </c>
      <c r="AT166" s="202" t="s">
        <v>142</v>
      </c>
      <c r="AU166" s="202" t="s">
        <v>84</v>
      </c>
      <c r="AY166" s="17" t="s">
        <v>140</v>
      </c>
      <c r="BE166" s="203">
        <f t="shared" si="14"/>
        <v>0</v>
      </c>
      <c r="BF166" s="203">
        <f t="shared" si="15"/>
        <v>0</v>
      </c>
      <c r="BG166" s="203">
        <f t="shared" si="16"/>
        <v>0</v>
      </c>
      <c r="BH166" s="203">
        <f t="shared" si="17"/>
        <v>0</v>
      </c>
      <c r="BI166" s="203">
        <f t="shared" si="18"/>
        <v>0</v>
      </c>
      <c r="BJ166" s="17" t="s">
        <v>82</v>
      </c>
      <c r="BK166" s="203">
        <f t="shared" si="19"/>
        <v>0</v>
      </c>
      <c r="BL166" s="17" t="s">
        <v>147</v>
      </c>
      <c r="BM166" s="202" t="s">
        <v>535</v>
      </c>
    </row>
    <row r="167" spans="1:65" s="2" customFormat="1" ht="16.5" customHeight="1">
      <c r="A167" s="34"/>
      <c r="B167" s="35"/>
      <c r="C167" s="191" t="s">
        <v>375</v>
      </c>
      <c r="D167" s="191" t="s">
        <v>142</v>
      </c>
      <c r="E167" s="192" t="s">
        <v>536</v>
      </c>
      <c r="F167" s="193" t="s">
        <v>537</v>
      </c>
      <c r="G167" s="194" t="s">
        <v>277</v>
      </c>
      <c r="H167" s="195">
        <v>100</v>
      </c>
      <c r="I167" s="196"/>
      <c r="J167" s="197">
        <f t="shared" si="10"/>
        <v>0</v>
      </c>
      <c r="K167" s="193" t="s">
        <v>1</v>
      </c>
      <c r="L167" s="39"/>
      <c r="M167" s="198" t="s">
        <v>1</v>
      </c>
      <c r="N167" s="199" t="s">
        <v>39</v>
      </c>
      <c r="O167" s="71"/>
      <c r="P167" s="200">
        <f t="shared" si="11"/>
        <v>0</v>
      </c>
      <c r="Q167" s="200">
        <v>0</v>
      </c>
      <c r="R167" s="200">
        <f t="shared" si="12"/>
        <v>0</v>
      </c>
      <c r="S167" s="200">
        <v>0</v>
      </c>
      <c r="T167" s="201">
        <f t="shared" si="13"/>
        <v>0</v>
      </c>
      <c r="U167" s="34"/>
      <c r="V167" s="34"/>
      <c r="W167" s="34"/>
      <c r="X167" s="34"/>
      <c r="Y167" s="34"/>
      <c r="Z167" s="34"/>
      <c r="AA167" s="34"/>
      <c r="AB167" s="34"/>
      <c r="AC167" s="34"/>
      <c r="AD167" s="34"/>
      <c r="AE167" s="34"/>
      <c r="AR167" s="202" t="s">
        <v>147</v>
      </c>
      <c r="AT167" s="202" t="s">
        <v>142</v>
      </c>
      <c r="AU167" s="202" t="s">
        <v>84</v>
      </c>
      <c r="AY167" s="17" t="s">
        <v>140</v>
      </c>
      <c r="BE167" s="203">
        <f t="shared" si="14"/>
        <v>0</v>
      </c>
      <c r="BF167" s="203">
        <f t="shared" si="15"/>
        <v>0</v>
      </c>
      <c r="BG167" s="203">
        <f t="shared" si="16"/>
        <v>0</v>
      </c>
      <c r="BH167" s="203">
        <f t="shared" si="17"/>
        <v>0</v>
      </c>
      <c r="BI167" s="203">
        <f t="shared" si="18"/>
        <v>0</v>
      </c>
      <c r="BJ167" s="17" t="s">
        <v>82</v>
      </c>
      <c r="BK167" s="203">
        <f t="shared" si="19"/>
        <v>0</v>
      </c>
      <c r="BL167" s="17" t="s">
        <v>147</v>
      </c>
      <c r="BM167" s="202" t="s">
        <v>538</v>
      </c>
    </row>
    <row r="168" spans="1:65" s="2" customFormat="1" ht="16.5" customHeight="1">
      <c r="A168" s="34"/>
      <c r="B168" s="35"/>
      <c r="C168" s="191" t="s">
        <v>539</v>
      </c>
      <c r="D168" s="191" t="s">
        <v>142</v>
      </c>
      <c r="E168" s="192" t="s">
        <v>540</v>
      </c>
      <c r="F168" s="193" t="s">
        <v>541</v>
      </c>
      <c r="G168" s="194" t="s">
        <v>277</v>
      </c>
      <c r="H168" s="195">
        <v>100</v>
      </c>
      <c r="I168" s="196"/>
      <c r="J168" s="197">
        <f t="shared" si="10"/>
        <v>0</v>
      </c>
      <c r="K168" s="193" t="s">
        <v>1</v>
      </c>
      <c r="L168" s="39"/>
      <c r="M168" s="198" t="s">
        <v>1</v>
      </c>
      <c r="N168" s="199" t="s">
        <v>39</v>
      </c>
      <c r="O168" s="71"/>
      <c r="P168" s="200">
        <f t="shared" si="11"/>
        <v>0</v>
      </c>
      <c r="Q168" s="200">
        <v>0</v>
      </c>
      <c r="R168" s="200">
        <f t="shared" si="12"/>
        <v>0</v>
      </c>
      <c r="S168" s="200">
        <v>0</v>
      </c>
      <c r="T168" s="201">
        <f t="shared" si="13"/>
        <v>0</v>
      </c>
      <c r="U168" s="34"/>
      <c r="V168" s="34"/>
      <c r="W168" s="34"/>
      <c r="X168" s="34"/>
      <c r="Y168" s="34"/>
      <c r="Z168" s="34"/>
      <c r="AA168" s="34"/>
      <c r="AB168" s="34"/>
      <c r="AC168" s="34"/>
      <c r="AD168" s="34"/>
      <c r="AE168" s="34"/>
      <c r="AR168" s="202" t="s">
        <v>147</v>
      </c>
      <c r="AT168" s="202" t="s">
        <v>142</v>
      </c>
      <c r="AU168" s="202" t="s">
        <v>84</v>
      </c>
      <c r="AY168" s="17" t="s">
        <v>140</v>
      </c>
      <c r="BE168" s="203">
        <f t="shared" si="14"/>
        <v>0</v>
      </c>
      <c r="BF168" s="203">
        <f t="shared" si="15"/>
        <v>0</v>
      </c>
      <c r="BG168" s="203">
        <f t="shared" si="16"/>
        <v>0</v>
      </c>
      <c r="BH168" s="203">
        <f t="shared" si="17"/>
        <v>0</v>
      </c>
      <c r="BI168" s="203">
        <f t="shared" si="18"/>
        <v>0</v>
      </c>
      <c r="BJ168" s="17" t="s">
        <v>82</v>
      </c>
      <c r="BK168" s="203">
        <f t="shared" si="19"/>
        <v>0</v>
      </c>
      <c r="BL168" s="17" t="s">
        <v>147</v>
      </c>
      <c r="BM168" s="202" t="s">
        <v>542</v>
      </c>
    </row>
    <row r="169" spans="2:63" s="12" customFormat="1" ht="22.9" customHeight="1">
      <c r="B169" s="175"/>
      <c r="C169" s="176"/>
      <c r="D169" s="177" t="s">
        <v>73</v>
      </c>
      <c r="E169" s="189" t="s">
        <v>367</v>
      </c>
      <c r="F169" s="189" t="s">
        <v>543</v>
      </c>
      <c r="G169" s="176"/>
      <c r="H169" s="176"/>
      <c r="I169" s="179"/>
      <c r="J169" s="190">
        <f>BK169</f>
        <v>0</v>
      </c>
      <c r="K169" s="176"/>
      <c r="L169" s="181"/>
      <c r="M169" s="182"/>
      <c r="N169" s="183"/>
      <c r="O169" s="183"/>
      <c r="P169" s="184">
        <f>SUM(P170:P175)</f>
        <v>0</v>
      </c>
      <c r="Q169" s="183"/>
      <c r="R169" s="184">
        <f>SUM(R170:R175)</f>
        <v>0</v>
      </c>
      <c r="S169" s="183"/>
      <c r="T169" s="185">
        <f>SUM(T170:T175)</f>
        <v>0</v>
      </c>
      <c r="AR169" s="186" t="s">
        <v>82</v>
      </c>
      <c r="AT169" s="187" t="s">
        <v>73</v>
      </c>
      <c r="AU169" s="187" t="s">
        <v>82</v>
      </c>
      <c r="AY169" s="186" t="s">
        <v>140</v>
      </c>
      <c r="BK169" s="188">
        <f>SUM(BK170:BK175)</f>
        <v>0</v>
      </c>
    </row>
    <row r="170" spans="1:65" s="2" customFormat="1" ht="16.5" customHeight="1">
      <c r="A170" s="34"/>
      <c r="B170" s="35"/>
      <c r="C170" s="191" t="s">
        <v>384</v>
      </c>
      <c r="D170" s="191" t="s">
        <v>142</v>
      </c>
      <c r="E170" s="192" t="s">
        <v>354</v>
      </c>
      <c r="F170" s="193" t="s">
        <v>544</v>
      </c>
      <c r="G170" s="194" t="s">
        <v>347</v>
      </c>
      <c r="H170" s="195">
        <v>1.256</v>
      </c>
      <c r="I170" s="196"/>
      <c r="J170" s="197">
        <f aca="true" t="shared" si="20" ref="J170:J175">ROUND(I170*H170,2)</f>
        <v>0</v>
      </c>
      <c r="K170" s="193" t="s">
        <v>1</v>
      </c>
      <c r="L170" s="39"/>
      <c r="M170" s="198" t="s">
        <v>1</v>
      </c>
      <c r="N170" s="199" t="s">
        <v>39</v>
      </c>
      <c r="O170" s="71"/>
      <c r="P170" s="200">
        <f aca="true" t="shared" si="21" ref="P170:P175">O170*H170</f>
        <v>0</v>
      </c>
      <c r="Q170" s="200">
        <v>0</v>
      </c>
      <c r="R170" s="200">
        <f aca="true" t="shared" si="22" ref="R170:R175">Q170*H170</f>
        <v>0</v>
      </c>
      <c r="S170" s="200">
        <v>0</v>
      </c>
      <c r="T170" s="201">
        <f aca="true" t="shared" si="23" ref="T170:T175">S170*H170</f>
        <v>0</v>
      </c>
      <c r="U170" s="34"/>
      <c r="V170" s="34"/>
      <c r="W170" s="34"/>
      <c r="X170" s="34"/>
      <c r="Y170" s="34"/>
      <c r="Z170" s="34"/>
      <c r="AA170" s="34"/>
      <c r="AB170" s="34"/>
      <c r="AC170" s="34"/>
      <c r="AD170" s="34"/>
      <c r="AE170" s="34"/>
      <c r="AR170" s="202" t="s">
        <v>147</v>
      </c>
      <c r="AT170" s="202" t="s">
        <v>142</v>
      </c>
      <c r="AU170" s="202" t="s">
        <v>84</v>
      </c>
      <c r="AY170" s="17" t="s">
        <v>140</v>
      </c>
      <c r="BE170" s="203">
        <f aca="true" t="shared" si="24" ref="BE170:BE175">IF(N170="základní",J170,0)</f>
        <v>0</v>
      </c>
      <c r="BF170" s="203">
        <f aca="true" t="shared" si="25" ref="BF170:BF175">IF(N170="snížená",J170,0)</f>
        <v>0</v>
      </c>
      <c r="BG170" s="203">
        <f aca="true" t="shared" si="26" ref="BG170:BG175">IF(N170="zákl. přenesená",J170,0)</f>
        <v>0</v>
      </c>
      <c r="BH170" s="203">
        <f aca="true" t="shared" si="27" ref="BH170:BH175">IF(N170="sníž. přenesená",J170,0)</f>
        <v>0</v>
      </c>
      <c r="BI170" s="203">
        <f aca="true" t="shared" si="28" ref="BI170:BI175">IF(N170="nulová",J170,0)</f>
        <v>0</v>
      </c>
      <c r="BJ170" s="17" t="s">
        <v>82</v>
      </c>
      <c r="BK170" s="203">
        <f aca="true" t="shared" si="29" ref="BK170:BK175">ROUND(I170*H170,2)</f>
        <v>0</v>
      </c>
      <c r="BL170" s="17" t="s">
        <v>147</v>
      </c>
      <c r="BM170" s="202" t="s">
        <v>385</v>
      </c>
    </row>
    <row r="171" spans="1:65" s="2" customFormat="1" ht="16.5" customHeight="1">
      <c r="A171" s="34"/>
      <c r="B171" s="35"/>
      <c r="C171" s="191" t="s">
        <v>342</v>
      </c>
      <c r="D171" s="191" t="s">
        <v>142</v>
      </c>
      <c r="E171" s="192" t="s">
        <v>460</v>
      </c>
      <c r="F171" s="193" t="s">
        <v>545</v>
      </c>
      <c r="G171" s="194" t="s">
        <v>145</v>
      </c>
      <c r="H171" s="195">
        <v>0.258</v>
      </c>
      <c r="I171" s="196"/>
      <c r="J171" s="197">
        <f t="shared" si="20"/>
        <v>0</v>
      </c>
      <c r="K171" s="193" t="s">
        <v>1</v>
      </c>
      <c r="L171" s="39"/>
      <c r="M171" s="198" t="s">
        <v>1</v>
      </c>
      <c r="N171" s="199" t="s">
        <v>39</v>
      </c>
      <c r="O171" s="71"/>
      <c r="P171" s="200">
        <f t="shared" si="21"/>
        <v>0</v>
      </c>
      <c r="Q171" s="200">
        <v>0</v>
      </c>
      <c r="R171" s="200">
        <f t="shared" si="22"/>
        <v>0</v>
      </c>
      <c r="S171" s="200">
        <v>0</v>
      </c>
      <c r="T171" s="201">
        <f t="shared" si="23"/>
        <v>0</v>
      </c>
      <c r="U171" s="34"/>
      <c r="V171" s="34"/>
      <c r="W171" s="34"/>
      <c r="X171" s="34"/>
      <c r="Y171" s="34"/>
      <c r="Z171" s="34"/>
      <c r="AA171" s="34"/>
      <c r="AB171" s="34"/>
      <c r="AC171" s="34"/>
      <c r="AD171" s="34"/>
      <c r="AE171" s="34"/>
      <c r="AR171" s="202" t="s">
        <v>147</v>
      </c>
      <c r="AT171" s="202" t="s">
        <v>142</v>
      </c>
      <c r="AU171" s="202" t="s">
        <v>84</v>
      </c>
      <c r="AY171" s="17" t="s">
        <v>140</v>
      </c>
      <c r="BE171" s="203">
        <f t="shared" si="24"/>
        <v>0</v>
      </c>
      <c r="BF171" s="203">
        <f t="shared" si="25"/>
        <v>0</v>
      </c>
      <c r="BG171" s="203">
        <f t="shared" si="26"/>
        <v>0</v>
      </c>
      <c r="BH171" s="203">
        <f t="shared" si="27"/>
        <v>0</v>
      </c>
      <c r="BI171" s="203">
        <f t="shared" si="28"/>
        <v>0</v>
      </c>
      <c r="BJ171" s="17" t="s">
        <v>82</v>
      </c>
      <c r="BK171" s="203">
        <f t="shared" si="29"/>
        <v>0</v>
      </c>
      <c r="BL171" s="17" t="s">
        <v>147</v>
      </c>
      <c r="BM171" s="202" t="s">
        <v>389</v>
      </c>
    </row>
    <row r="172" spans="1:65" s="2" customFormat="1" ht="16.5" customHeight="1">
      <c r="A172" s="34"/>
      <c r="B172" s="35"/>
      <c r="C172" s="191" t="s">
        <v>390</v>
      </c>
      <c r="D172" s="191" t="s">
        <v>142</v>
      </c>
      <c r="E172" s="192" t="s">
        <v>356</v>
      </c>
      <c r="F172" s="193" t="s">
        <v>546</v>
      </c>
      <c r="G172" s="194" t="s">
        <v>277</v>
      </c>
      <c r="H172" s="195">
        <v>15</v>
      </c>
      <c r="I172" s="196"/>
      <c r="J172" s="197">
        <f t="shared" si="20"/>
        <v>0</v>
      </c>
      <c r="K172" s="193" t="s">
        <v>1</v>
      </c>
      <c r="L172" s="39"/>
      <c r="M172" s="198" t="s">
        <v>1</v>
      </c>
      <c r="N172" s="199" t="s">
        <v>39</v>
      </c>
      <c r="O172" s="71"/>
      <c r="P172" s="200">
        <f t="shared" si="21"/>
        <v>0</v>
      </c>
      <c r="Q172" s="200">
        <v>0</v>
      </c>
      <c r="R172" s="200">
        <f t="shared" si="22"/>
        <v>0</v>
      </c>
      <c r="S172" s="200">
        <v>0</v>
      </c>
      <c r="T172" s="201">
        <f t="shared" si="23"/>
        <v>0</v>
      </c>
      <c r="U172" s="34"/>
      <c r="V172" s="34"/>
      <c r="W172" s="34"/>
      <c r="X172" s="34"/>
      <c r="Y172" s="34"/>
      <c r="Z172" s="34"/>
      <c r="AA172" s="34"/>
      <c r="AB172" s="34"/>
      <c r="AC172" s="34"/>
      <c r="AD172" s="34"/>
      <c r="AE172" s="34"/>
      <c r="AR172" s="202" t="s">
        <v>147</v>
      </c>
      <c r="AT172" s="202" t="s">
        <v>142</v>
      </c>
      <c r="AU172" s="202" t="s">
        <v>84</v>
      </c>
      <c r="AY172" s="17" t="s">
        <v>140</v>
      </c>
      <c r="BE172" s="203">
        <f t="shared" si="24"/>
        <v>0</v>
      </c>
      <c r="BF172" s="203">
        <f t="shared" si="25"/>
        <v>0</v>
      </c>
      <c r="BG172" s="203">
        <f t="shared" si="26"/>
        <v>0</v>
      </c>
      <c r="BH172" s="203">
        <f t="shared" si="27"/>
        <v>0</v>
      </c>
      <c r="BI172" s="203">
        <f t="shared" si="28"/>
        <v>0</v>
      </c>
      <c r="BJ172" s="17" t="s">
        <v>82</v>
      </c>
      <c r="BK172" s="203">
        <f t="shared" si="29"/>
        <v>0</v>
      </c>
      <c r="BL172" s="17" t="s">
        <v>147</v>
      </c>
      <c r="BM172" s="202" t="s">
        <v>392</v>
      </c>
    </row>
    <row r="173" spans="1:65" s="2" customFormat="1" ht="16.5" customHeight="1">
      <c r="A173" s="34"/>
      <c r="B173" s="35"/>
      <c r="C173" s="191" t="s">
        <v>345</v>
      </c>
      <c r="D173" s="191" t="s">
        <v>142</v>
      </c>
      <c r="E173" s="192" t="s">
        <v>465</v>
      </c>
      <c r="F173" s="193" t="s">
        <v>344</v>
      </c>
      <c r="G173" s="194" t="s">
        <v>183</v>
      </c>
      <c r="H173" s="195">
        <v>9.04</v>
      </c>
      <c r="I173" s="196"/>
      <c r="J173" s="197">
        <f t="shared" si="20"/>
        <v>0</v>
      </c>
      <c r="K173" s="193" t="s">
        <v>1</v>
      </c>
      <c r="L173" s="39"/>
      <c r="M173" s="198" t="s">
        <v>1</v>
      </c>
      <c r="N173" s="199" t="s">
        <v>39</v>
      </c>
      <c r="O173" s="71"/>
      <c r="P173" s="200">
        <f t="shared" si="21"/>
        <v>0</v>
      </c>
      <c r="Q173" s="200">
        <v>0</v>
      </c>
      <c r="R173" s="200">
        <f t="shared" si="22"/>
        <v>0</v>
      </c>
      <c r="S173" s="200">
        <v>0</v>
      </c>
      <c r="T173" s="201">
        <f t="shared" si="23"/>
        <v>0</v>
      </c>
      <c r="U173" s="34"/>
      <c r="V173" s="34"/>
      <c r="W173" s="34"/>
      <c r="X173" s="34"/>
      <c r="Y173" s="34"/>
      <c r="Z173" s="34"/>
      <c r="AA173" s="34"/>
      <c r="AB173" s="34"/>
      <c r="AC173" s="34"/>
      <c r="AD173" s="34"/>
      <c r="AE173" s="34"/>
      <c r="AR173" s="202" t="s">
        <v>147</v>
      </c>
      <c r="AT173" s="202" t="s">
        <v>142</v>
      </c>
      <c r="AU173" s="202" t="s">
        <v>84</v>
      </c>
      <c r="AY173" s="17" t="s">
        <v>140</v>
      </c>
      <c r="BE173" s="203">
        <f t="shared" si="24"/>
        <v>0</v>
      </c>
      <c r="BF173" s="203">
        <f t="shared" si="25"/>
        <v>0</v>
      </c>
      <c r="BG173" s="203">
        <f t="shared" si="26"/>
        <v>0</v>
      </c>
      <c r="BH173" s="203">
        <f t="shared" si="27"/>
        <v>0</v>
      </c>
      <c r="BI173" s="203">
        <f t="shared" si="28"/>
        <v>0</v>
      </c>
      <c r="BJ173" s="17" t="s">
        <v>82</v>
      </c>
      <c r="BK173" s="203">
        <f t="shared" si="29"/>
        <v>0</v>
      </c>
      <c r="BL173" s="17" t="s">
        <v>147</v>
      </c>
      <c r="BM173" s="202" t="s">
        <v>403</v>
      </c>
    </row>
    <row r="174" spans="1:65" s="2" customFormat="1" ht="16.5" customHeight="1">
      <c r="A174" s="34"/>
      <c r="B174" s="35"/>
      <c r="C174" s="191" t="s">
        <v>400</v>
      </c>
      <c r="D174" s="191" t="s">
        <v>142</v>
      </c>
      <c r="E174" s="192" t="s">
        <v>360</v>
      </c>
      <c r="F174" s="193" t="s">
        <v>547</v>
      </c>
      <c r="G174" s="194" t="s">
        <v>183</v>
      </c>
      <c r="H174" s="195">
        <v>3.5</v>
      </c>
      <c r="I174" s="196"/>
      <c r="J174" s="197">
        <f t="shared" si="20"/>
        <v>0</v>
      </c>
      <c r="K174" s="193" t="s">
        <v>1</v>
      </c>
      <c r="L174" s="39"/>
      <c r="M174" s="198" t="s">
        <v>1</v>
      </c>
      <c r="N174" s="199" t="s">
        <v>39</v>
      </c>
      <c r="O174" s="71"/>
      <c r="P174" s="200">
        <f t="shared" si="21"/>
        <v>0</v>
      </c>
      <c r="Q174" s="200">
        <v>0</v>
      </c>
      <c r="R174" s="200">
        <f t="shared" si="22"/>
        <v>0</v>
      </c>
      <c r="S174" s="200">
        <v>0</v>
      </c>
      <c r="T174" s="201">
        <f t="shared" si="23"/>
        <v>0</v>
      </c>
      <c r="U174" s="34"/>
      <c r="V174" s="34"/>
      <c r="W174" s="34"/>
      <c r="X174" s="34"/>
      <c r="Y174" s="34"/>
      <c r="Z174" s="34"/>
      <c r="AA174" s="34"/>
      <c r="AB174" s="34"/>
      <c r="AC174" s="34"/>
      <c r="AD174" s="34"/>
      <c r="AE174" s="34"/>
      <c r="AR174" s="202" t="s">
        <v>147</v>
      </c>
      <c r="AT174" s="202" t="s">
        <v>142</v>
      </c>
      <c r="AU174" s="202" t="s">
        <v>84</v>
      </c>
      <c r="AY174" s="17" t="s">
        <v>140</v>
      </c>
      <c r="BE174" s="203">
        <f t="shared" si="24"/>
        <v>0</v>
      </c>
      <c r="BF174" s="203">
        <f t="shared" si="25"/>
        <v>0</v>
      </c>
      <c r="BG174" s="203">
        <f t="shared" si="26"/>
        <v>0</v>
      </c>
      <c r="BH174" s="203">
        <f t="shared" si="27"/>
        <v>0</v>
      </c>
      <c r="BI174" s="203">
        <f t="shared" si="28"/>
        <v>0</v>
      </c>
      <c r="BJ174" s="17" t="s">
        <v>82</v>
      </c>
      <c r="BK174" s="203">
        <f t="shared" si="29"/>
        <v>0</v>
      </c>
      <c r="BL174" s="17" t="s">
        <v>147</v>
      </c>
      <c r="BM174" s="202" t="s">
        <v>405</v>
      </c>
    </row>
    <row r="175" spans="1:65" s="2" customFormat="1" ht="24.2" customHeight="1">
      <c r="A175" s="34"/>
      <c r="B175" s="35"/>
      <c r="C175" s="191" t="s">
        <v>348</v>
      </c>
      <c r="D175" s="191" t="s">
        <v>142</v>
      </c>
      <c r="E175" s="192" t="s">
        <v>469</v>
      </c>
      <c r="F175" s="193" t="s">
        <v>548</v>
      </c>
      <c r="G175" s="194" t="s">
        <v>222</v>
      </c>
      <c r="H175" s="195">
        <v>12.57</v>
      </c>
      <c r="I175" s="196"/>
      <c r="J175" s="197">
        <f t="shared" si="20"/>
        <v>0</v>
      </c>
      <c r="K175" s="193" t="s">
        <v>1</v>
      </c>
      <c r="L175" s="39"/>
      <c r="M175" s="198" t="s">
        <v>1</v>
      </c>
      <c r="N175" s="199" t="s">
        <v>39</v>
      </c>
      <c r="O175" s="71"/>
      <c r="P175" s="200">
        <f t="shared" si="21"/>
        <v>0</v>
      </c>
      <c r="Q175" s="200">
        <v>0</v>
      </c>
      <c r="R175" s="200">
        <f t="shared" si="22"/>
        <v>0</v>
      </c>
      <c r="S175" s="200">
        <v>0</v>
      </c>
      <c r="T175" s="201">
        <f t="shared" si="23"/>
        <v>0</v>
      </c>
      <c r="U175" s="34"/>
      <c r="V175" s="34"/>
      <c r="W175" s="34"/>
      <c r="X175" s="34"/>
      <c r="Y175" s="34"/>
      <c r="Z175" s="34"/>
      <c r="AA175" s="34"/>
      <c r="AB175" s="34"/>
      <c r="AC175" s="34"/>
      <c r="AD175" s="34"/>
      <c r="AE175" s="34"/>
      <c r="AR175" s="202" t="s">
        <v>147</v>
      </c>
      <c r="AT175" s="202" t="s">
        <v>142</v>
      </c>
      <c r="AU175" s="202" t="s">
        <v>84</v>
      </c>
      <c r="AY175" s="17" t="s">
        <v>140</v>
      </c>
      <c r="BE175" s="203">
        <f t="shared" si="24"/>
        <v>0</v>
      </c>
      <c r="BF175" s="203">
        <f t="shared" si="25"/>
        <v>0</v>
      </c>
      <c r="BG175" s="203">
        <f t="shared" si="26"/>
        <v>0</v>
      </c>
      <c r="BH175" s="203">
        <f t="shared" si="27"/>
        <v>0</v>
      </c>
      <c r="BI175" s="203">
        <f t="shared" si="28"/>
        <v>0</v>
      </c>
      <c r="BJ175" s="17" t="s">
        <v>82</v>
      </c>
      <c r="BK175" s="203">
        <f t="shared" si="29"/>
        <v>0</v>
      </c>
      <c r="BL175" s="17" t="s">
        <v>147</v>
      </c>
      <c r="BM175" s="202" t="s">
        <v>446</v>
      </c>
    </row>
    <row r="176" spans="2:63" s="12" customFormat="1" ht="22.9" customHeight="1">
      <c r="B176" s="175"/>
      <c r="C176" s="176"/>
      <c r="D176" s="177" t="s">
        <v>73</v>
      </c>
      <c r="E176" s="189" t="s">
        <v>386</v>
      </c>
      <c r="F176" s="189" t="s">
        <v>549</v>
      </c>
      <c r="G176" s="176"/>
      <c r="H176" s="176"/>
      <c r="I176" s="179"/>
      <c r="J176" s="190">
        <f>BK176</f>
        <v>0</v>
      </c>
      <c r="K176" s="176"/>
      <c r="L176" s="181"/>
      <c r="M176" s="182"/>
      <c r="N176" s="183"/>
      <c r="O176" s="183"/>
      <c r="P176" s="184">
        <f>SUM(P177:P184)</f>
        <v>0</v>
      </c>
      <c r="Q176" s="183"/>
      <c r="R176" s="184">
        <f>SUM(R177:R184)</f>
        <v>0</v>
      </c>
      <c r="S176" s="183"/>
      <c r="T176" s="185">
        <f>SUM(T177:T184)</f>
        <v>0</v>
      </c>
      <c r="AR176" s="186" t="s">
        <v>82</v>
      </c>
      <c r="AT176" s="187" t="s">
        <v>73</v>
      </c>
      <c r="AU176" s="187" t="s">
        <v>82</v>
      </c>
      <c r="AY176" s="186" t="s">
        <v>140</v>
      </c>
      <c r="BK176" s="188">
        <f>SUM(BK177:BK184)</f>
        <v>0</v>
      </c>
    </row>
    <row r="177" spans="1:65" s="2" customFormat="1" ht="21.75" customHeight="1">
      <c r="A177" s="34"/>
      <c r="B177" s="35"/>
      <c r="C177" s="191" t="s">
        <v>445</v>
      </c>
      <c r="D177" s="191" t="s">
        <v>142</v>
      </c>
      <c r="E177" s="192" t="s">
        <v>513</v>
      </c>
      <c r="F177" s="193" t="s">
        <v>514</v>
      </c>
      <c r="G177" s="194" t="s">
        <v>200</v>
      </c>
      <c r="H177" s="195">
        <v>12.56</v>
      </c>
      <c r="I177" s="196"/>
      <c r="J177" s="197">
        <f aca="true" t="shared" si="30" ref="J177:J184">ROUND(I177*H177,2)</f>
        <v>0</v>
      </c>
      <c r="K177" s="193" t="s">
        <v>1</v>
      </c>
      <c r="L177" s="39"/>
      <c r="M177" s="198" t="s">
        <v>1</v>
      </c>
      <c r="N177" s="199" t="s">
        <v>39</v>
      </c>
      <c r="O177" s="71"/>
      <c r="P177" s="200">
        <f aca="true" t="shared" si="31" ref="P177:P184">O177*H177</f>
        <v>0</v>
      </c>
      <c r="Q177" s="200">
        <v>0</v>
      </c>
      <c r="R177" s="200">
        <f aca="true" t="shared" si="32" ref="R177:R184">Q177*H177</f>
        <v>0</v>
      </c>
      <c r="S177" s="200">
        <v>0</v>
      </c>
      <c r="T177" s="201">
        <f aca="true" t="shared" si="33" ref="T177:T184">S177*H177</f>
        <v>0</v>
      </c>
      <c r="U177" s="34"/>
      <c r="V177" s="34"/>
      <c r="W177" s="34"/>
      <c r="X177" s="34"/>
      <c r="Y177" s="34"/>
      <c r="Z177" s="34"/>
      <c r="AA177" s="34"/>
      <c r="AB177" s="34"/>
      <c r="AC177" s="34"/>
      <c r="AD177" s="34"/>
      <c r="AE177" s="34"/>
      <c r="AR177" s="202" t="s">
        <v>147</v>
      </c>
      <c r="AT177" s="202" t="s">
        <v>142</v>
      </c>
      <c r="AU177" s="202" t="s">
        <v>84</v>
      </c>
      <c r="AY177" s="17" t="s">
        <v>140</v>
      </c>
      <c r="BE177" s="203">
        <f aca="true" t="shared" si="34" ref="BE177:BE184">IF(N177="základní",J177,0)</f>
        <v>0</v>
      </c>
      <c r="BF177" s="203">
        <f aca="true" t="shared" si="35" ref="BF177:BF184">IF(N177="snížená",J177,0)</f>
        <v>0</v>
      </c>
      <c r="BG177" s="203">
        <f aca="true" t="shared" si="36" ref="BG177:BG184">IF(N177="zákl. přenesená",J177,0)</f>
        <v>0</v>
      </c>
      <c r="BH177" s="203">
        <f aca="true" t="shared" si="37" ref="BH177:BH184">IF(N177="sníž. přenesená",J177,0)</f>
        <v>0</v>
      </c>
      <c r="BI177" s="203">
        <f aca="true" t="shared" si="38" ref="BI177:BI184">IF(N177="nulová",J177,0)</f>
        <v>0</v>
      </c>
      <c r="BJ177" s="17" t="s">
        <v>82</v>
      </c>
      <c r="BK177" s="203">
        <f aca="true" t="shared" si="39" ref="BK177:BK184">ROUND(I177*H177,2)</f>
        <v>0</v>
      </c>
      <c r="BL177" s="17" t="s">
        <v>147</v>
      </c>
      <c r="BM177" s="202" t="s">
        <v>450</v>
      </c>
    </row>
    <row r="178" spans="1:65" s="2" customFormat="1" ht="16.5" customHeight="1">
      <c r="A178" s="34"/>
      <c r="B178" s="35"/>
      <c r="C178" s="191" t="s">
        <v>350</v>
      </c>
      <c r="D178" s="191" t="s">
        <v>142</v>
      </c>
      <c r="E178" s="192" t="s">
        <v>550</v>
      </c>
      <c r="F178" s="193" t="s">
        <v>551</v>
      </c>
      <c r="G178" s="194" t="s">
        <v>277</v>
      </c>
      <c r="H178" s="195">
        <v>20</v>
      </c>
      <c r="I178" s="196"/>
      <c r="J178" s="197">
        <f t="shared" si="30"/>
        <v>0</v>
      </c>
      <c r="K178" s="193" t="s">
        <v>1</v>
      </c>
      <c r="L178" s="39"/>
      <c r="M178" s="198" t="s">
        <v>1</v>
      </c>
      <c r="N178" s="199" t="s">
        <v>39</v>
      </c>
      <c r="O178" s="71"/>
      <c r="P178" s="200">
        <f t="shared" si="31"/>
        <v>0</v>
      </c>
      <c r="Q178" s="200">
        <v>0</v>
      </c>
      <c r="R178" s="200">
        <f t="shared" si="32"/>
        <v>0</v>
      </c>
      <c r="S178" s="200">
        <v>0</v>
      </c>
      <c r="T178" s="201">
        <f t="shared" si="33"/>
        <v>0</v>
      </c>
      <c r="U178" s="34"/>
      <c r="V178" s="34"/>
      <c r="W178" s="34"/>
      <c r="X178" s="34"/>
      <c r="Y178" s="34"/>
      <c r="Z178" s="34"/>
      <c r="AA178" s="34"/>
      <c r="AB178" s="34"/>
      <c r="AC178" s="34"/>
      <c r="AD178" s="34"/>
      <c r="AE178" s="34"/>
      <c r="AR178" s="202" t="s">
        <v>147</v>
      </c>
      <c r="AT178" s="202" t="s">
        <v>142</v>
      </c>
      <c r="AU178" s="202" t="s">
        <v>84</v>
      </c>
      <c r="AY178" s="17" t="s">
        <v>140</v>
      </c>
      <c r="BE178" s="203">
        <f t="shared" si="34"/>
        <v>0</v>
      </c>
      <c r="BF178" s="203">
        <f t="shared" si="35"/>
        <v>0</v>
      </c>
      <c r="BG178" s="203">
        <f t="shared" si="36"/>
        <v>0</v>
      </c>
      <c r="BH178" s="203">
        <f t="shared" si="37"/>
        <v>0</v>
      </c>
      <c r="BI178" s="203">
        <f t="shared" si="38"/>
        <v>0</v>
      </c>
      <c r="BJ178" s="17" t="s">
        <v>82</v>
      </c>
      <c r="BK178" s="203">
        <f t="shared" si="39"/>
        <v>0</v>
      </c>
      <c r="BL178" s="17" t="s">
        <v>147</v>
      </c>
      <c r="BM178" s="202" t="s">
        <v>453</v>
      </c>
    </row>
    <row r="179" spans="1:65" s="2" customFormat="1" ht="16.5" customHeight="1">
      <c r="A179" s="34"/>
      <c r="B179" s="35"/>
      <c r="C179" s="191" t="s">
        <v>451</v>
      </c>
      <c r="D179" s="191" t="s">
        <v>142</v>
      </c>
      <c r="E179" s="192" t="s">
        <v>428</v>
      </c>
      <c r="F179" s="193" t="s">
        <v>552</v>
      </c>
      <c r="G179" s="194" t="s">
        <v>145</v>
      </c>
      <c r="H179" s="195">
        <v>2.51</v>
      </c>
      <c r="I179" s="196"/>
      <c r="J179" s="197">
        <f t="shared" si="30"/>
        <v>0</v>
      </c>
      <c r="K179" s="193" t="s">
        <v>1</v>
      </c>
      <c r="L179" s="39"/>
      <c r="M179" s="198" t="s">
        <v>1</v>
      </c>
      <c r="N179" s="199" t="s">
        <v>39</v>
      </c>
      <c r="O179" s="71"/>
      <c r="P179" s="200">
        <f t="shared" si="31"/>
        <v>0</v>
      </c>
      <c r="Q179" s="200">
        <v>0</v>
      </c>
      <c r="R179" s="200">
        <f t="shared" si="32"/>
        <v>0</v>
      </c>
      <c r="S179" s="200">
        <v>0</v>
      </c>
      <c r="T179" s="201">
        <f t="shared" si="33"/>
        <v>0</v>
      </c>
      <c r="U179" s="34"/>
      <c r="V179" s="34"/>
      <c r="W179" s="34"/>
      <c r="X179" s="34"/>
      <c r="Y179" s="34"/>
      <c r="Z179" s="34"/>
      <c r="AA179" s="34"/>
      <c r="AB179" s="34"/>
      <c r="AC179" s="34"/>
      <c r="AD179" s="34"/>
      <c r="AE179" s="34"/>
      <c r="AR179" s="202" t="s">
        <v>147</v>
      </c>
      <c r="AT179" s="202" t="s">
        <v>142</v>
      </c>
      <c r="AU179" s="202" t="s">
        <v>84</v>
      </c>
      <c r="AY179" s="17" t="s">
        <v>140</v>
      </c>
      <c r="BE179" s="203">
        <f t="shared" si="34"/>
        <v>0</v>
      </c>
      <c r="BF179" s="203">
        <f t="shared" si="35"/>
        <v>0</v>
      </c>
      <c r="BG179" s="203">
        <f t="shared" si="36"/>
        <v>0</v>
      </c>
      <c r="BH179" s="203">
        <f t="shared" si="37"/>
        <v>0</v>
      </c>
      <c r="BI179" s="203">
        <f t="shared" si="38"/>
        <v>0</v>
      </c>
      <c r="BJ179" s="17" t="s">
        <v>82</v>
      </c>
      <c r="BK179" s="203">
        <f t="shared" si="39"/>
        <v>0</v>
      </c>
      <c r="BL179" s="17" t="s">
        <v>147</v>
      </c>
      <c r="BM179" s="202" t="s">
        <v>454</v>
      </c>
    </row>
    <row r="180" spans="1:65" s="2" customFormat="1" ht="16.5" customHeight="1">
      <c r="A180" s="34"/>
      <c r="B180" s="35"/>
      <c r="C180" s="191" t="s">
        <v>352</v>
      </c>
      <c r="D180" s="191" t="s">
        <v>142</v>
      </c>
      <c r="E180" s="192" t="s">
        <v>327</v>
      </c>
      <c r="F180" s="193" t="s">
        <v>328</v>
      </c>
      <c r="G180" s="194" t="s">
        <v>145</v>
      </c>
      <c r="H180" s="195">
        <v>2.51</v>
      </c>
      <c r="I180" s="196"/>
      <c r="J180" s="197">
        <f t="shared" si="30"/>
        <v>0</v>
      </c>
      <c r="K180" s="193" t="s">
        <v>1</v>
      </c>
      <c r="L180" s="39"/>
      <c r="M180" s="198" t="s">
        <v>1</v>
      </c>
      <c r="N180" s="199" t="s">
        <v>39</v>
      </c>
      <c r="O180" s="71"/>
      <c r="P180" s="200">
        <f t="shared" si="31"/>
        <v>0</v>
      </c>
      <c r="Q180" s="200">
        <v>0</v>
      </c>
      <c r="R180" s="200">
        <f t="shared" si="32"/>
        <v>0</v>
      </c>
      <c r="S180" s="200">
        <v>0</v>
      </c>
      <c r="T180" s="201">
        <f t="shared" si="33"/>
        <v>0</v>
      </c>
      <c r="U180" s="34"/>
      <c r="V180" s="34"/>
      <c r="W180" s="34"/>
      <c r="X180" s="34"/>
      <c r="Y180" s="34"/>
      <c r="Z180" s="34"/>
      <c r="AA180" s="34"/>
      <c r="AB180" s="34"/>
      <c r="AC180" s="34"/>
      <c r="AD180" s="34"/>
      <c r="AE180" s="34"/>
      <c r="AR180" s="202" t="s">
        <v>147</v>
      </c>
      <c r="AT180" s="202" t="s">
        <v>142</v>
      </c>
      <c r="AU180" s="202" t="s">
        <v>84</v>
      </c>
      <c r="AY180" s="17" t="s">
        <v>140</v>
      </c>
      <c r="BE180" s="203">
        <f t="shared" si="34"/>
        <v>0</v>
      </c>
      <c r="BF180" s="203">
        <f t="shared" si="35"/>
        <v>0</v>
      </c>
      <c r="BG180" s="203">
        <f t="shared" si="36"/>
        <v>0</v>
      </c>
      <c r="BH180" s="203">
        <f t="shared" si="37"/>
        <v>0</v>
      </c>
      <c r="BI180" s="203">
        <f t="shared" si="38"/>
        <v>0</v>
      </c>
      <c r="BJ180" s="17" t="s">
        <v>82</v>
      </c>
      <c r="BK180" s="203">
        <f t="shared" si="39"/>
        <v>0</v>
      </c>
      <c r="BL180" s="17" t="s">
        <v>147</v>
      </c>
      <c r="BM180" s="202" t="s">
        <v>458</v>
      </c>
    </row>
    <row r="181" spans="1:65" s="2" customFormat="1" ht="16.5" customHeight="1">
      <c r="A181" s="34"/>
      <c r="B181" s="35"/>
      <c r="C181" s="191" t="s">
        <v>455</v>
      </c>
      <c r="D181" s="191" t="s">
        <v>142</v>
      </c>
      <c r="E181" s="192" t="s">
        <v>329</v>
      </c>
      <c r="F181" s="193" t="s">
        <v>330</v>
      </c>
      <c r="G181" s="194" t="s">
        <v>145</v>
      </c>
      <c r="H181" s="195">
        <v>2.51</v>
      </c>
      <c r="I181" s="196"/>
      <c r="J181" s="197">
        <f t="shared" si="30"/>
        <v>0</v>
      </c>
      <c r="K181" s="193" t="s">
        <v>1</v>
      </c>
      <c r="L181" s="39"/>
      <c r="M181" s="198" t="s">
        <v>1</v>
      </c>
      <c r="N181" s="199" t="s">
        <v>39</v>
      </c>
      <c r="O181" s="71"/>
      <c r="P181" s="200">
        <f t="shared" si="31"/>
        <v>0</v>
      </c>
      <c r="Q181" s="200">
        <v>0</v>
      </c>
      <c r="R181" s="200">
        <f t="shared" si="32"/>
        <v>0</v>
      </c>
      <c r="S181" s="200">
        <v>0</v>
      </c>
      <c r="T181" s="201">
        <f t="shared" si="33"/>
        <v>0</v>
      </c>
      <c r="U181" s="34"/>
      <c r="V181" s="34"/>
      <c r="W181" s="34"/>
      <c r="X181" s="34"/>
      <c r="Y181" s="34"/>
      <c r="Z181" s="34"/>
      <c r="AA181" s="34"/>
      <c r="AB181" s="34"/>
      <c r="AC181" s="34"/>
      <c r="AD181" s="34"/>
      <c r="AE181" s="34"/>
      <c r="AR181" s="202" t="s">
        <v>147</v>
      </c>
      <c r="AT181" s="202" t="s">
        <v>142</v>
      </c>
      <c r="AU181" s="202" t="s">
        <v>84</v>
      </c>
      <c r="AY181" s="17" t="s">
        <v>140</v>
      </c>
      <c r="BE181" s="203">
        <f t="shared" si="34"/>
        <v>0</v>
      </c>
      <c r="BF181" s="203">
        <f t="shared" si="35"/>
        <v>0</v>
      </c>
      <c r="BG181" s="203">
        <f t="shared" si="36"/>
        <v>0</v>
      </c>
      <c r="BH181" s="203">
        <f t="shared" si="37"/>
        <v>0</v>
      </c>
      <c r="BI181" s="203">
        <f t="shared" si="38"/>
        <v>0</v>
      </c>
      <c r="BJ181" s="17" t="s">
        <v>82</v>
      </c>
      <c r="BK181" s="203">
        <f t="shared" si="39"/>
        <v>0</v>
      </c>
      <c r="BL181" s="17" t="s">
        <v>147</v>
      </c>
      <c r="BM181" s="202" t="s">
        <v>459</v>
      </c>
    </row>
    <row r="182" spans="1:65" s="2" customFormat="1" ht="16.5" customHeight="1">
      <c r="A182" s="34"/>
      <c r="B182" s="35"/>
      <c r="C182" s="191" t="s">
        <v>354</v>
      </c>
      <c r="D182" s="191" t="s">
        <v>142</v>
      </c>
      <c r="E182" s="192" t="s">
        <v>553</v>
      </c>
      <c r="F182" s="193" t="s">
        <v>554</v>
      </c>
      <c r="G182" s="194" t="s">
        <v>200</v>
      </c>
      <c r="H182" s="195">
        <v>75.36</v>
      </c>
      <c r="I182" s="196"/>
      <c r="J182" s="197">
        <f t="shared" si="30"/>
        <v>0</v>
      </c>
      <c r="K182" s="193" t="s">
        <v>1</v>
      </c>
      <c r="L182" s="39"/>
      <c r="M182" s="198" t="s">
        <v>1</v>
      </c>
      <c r="N182" s="199" t="s">
        <v>39</v>
      </c>
      <c r="O182" s="71"/>
      <c r="P182" s="200">
        <f t="shared" si="31"/>
        <v>0</v>
      </c>
      <c r="Q182" s="200">
        <v>0</v>
      </c>
      <c r="R182" s="200">
        <f t="shared" si="32"/>
        <v>0</v>
      </c>
      <c r="S182" s="200">
        <v>0</v>
      </c>
      <c r="T182" s="201">
        <f t="shared" si="33"/>
        <v>0</v>
      </c>
      <c r="U182" s="34"/>
      <c r="V182" s="34"/>
      <c r="W182" s="34"/>
      <c r="X182" s="34"/>
      <c r="Y182" s="34"/>
      <c r="Z182" s="34"/>
      <c r="AA182" s="34"/>
      <c r="AB182" s="34"/>
      <c r="AC182" s="34"/>
      <c r="AD182" s="34"/>
      <c r="AE182" s="34"/>
      <c r="AR182" s="202" t="s">
        <v>147</v>
      </c>
      <c r="AT182" s="202" t="s">
        <v>142</v>
      </c>
      <c r="AU182" s="202" t="s">
        <v>84</v>
      </c>
      <c r="AY182" s="17" t="s">
        <v>140</v>
      </c>
      <c r="BE182" s="203">
        <f t="shared" si="34"/>
        <v>0</v>
      </c>
      <c r="BF182" s="203">
        <f t="shared" si="35"/>
        <v>0</v>
      </c>
      <c r="BG182" s="203">
        <f t="shared" si="36"/>
        <v>0</v>
      </c>
      <c r="BH182" s="203">
        <f t="shared" si="37"/>
        <v>0</v>
      </c>
      <c r="BI182" s="203">
        <f t="shared" si="38"/>
        <v>0</v>
      </c>
      <c r="BJ182" s="17" t="s">
        <v>82</v>
      </c>
      <c r="BK182" s="203">
        <f t="shared" si="39"/>
        <v>0</v>
      </c>
      <c r="BL182" s="17" t="s">
        <v>147</v>
      </c>
      <c r="BM182" s="202" t="s">
        <v>461</v>
      </c>
    </row>
    <row r="183" spans="1:65" s="2" customFormat="1" ht="16.5" customHeight="1">
      <c r="A183" s="34"/>
      <c r="B183" s="35"/>
      <c r="C183" s="191" t="s">
        <v>460</v>
      </c>
      <c r="D183" s="191" t="s">
        <v>142</v>
      </c>
      <c r="E183" s="192" t="s">
        <v>555</v>
      </c>
      <c r="F183" s="193" t="s">
        <v>556</v>
      </c>
      <c r="G183" s="194" t="s">
        <v>200</v>
      </c>
      <c r="H183" s="195">
        <v>75.36</v>
      </c>
      <c r="I183" s="196"/>
      <c r="J183" s="197">
        <f t="shared" si="30"/>
        <v>0</v>
      </c>
      <c r="K183" s="193" t="s">
        <v>1</v>
      </c>
      <c r="L183" s="39"/>
      <c r="M183" s="198" t="s">
        <v>1</v>
      </c>
      <c r="N183" s="199" t="s">
        <v>39</v>
      </c>
      <c r="O183" s="71"/>
      <c r="P183" s="200">
        <f t="shared" si="31"/>
        <v>0</v>
      </c>
      <c r="Q183" s="200">
        <v>0</v>
      </c>
      <c r="R183" s="200">
        <f t="shared" si="32"/>
        <v>0</v>
      </c>
      <c r="S183" s="200">
        <v>0</v>
      </c>
      <c r="T183" s="201">
        <f t="shared" si="33"/>
        <v>0</v>
      </c>
      <c r="U183" s="34"/>
      <c r="V183" s="34"/>
      <c r="W183" s="34"/>
      <c r="X183" s="34"/>
      <c r="Y183" s="34"/>
      <c r="Z183" s="34"/>
      <c r="AA183" s="34"/>
      <c r="AB183" s="34"/>
      <c r="AC183" s="34"/>
      <c r="AD183" s="34"/>
      <c r="AE183" s="34"/>
      <c r="AR183" s="202" t="s">
        <v>147</v>
      </c>
      <c r="AT183" s="202" t="s">
        <v>142</v>
      </c>
      <c r="AU183" s="202" t="s">
        <v>84</v>
      </c>
      <c r="AY183" s="17" t="s">
        <v>140</v>
      </c>
      <c r="BE183" s="203">
        <f t="shared" si="34"/>
        <v>0</v>
      </c>
      <c r="BF183" s="203">
        <f t="shared" si="35"/>
        <v>0</v>
      </c>
      <c r="BG183" s="203">
        <f t="shared" si="36"/>
        <v>0</v>
      </c>
      <c r="BH183" s="203">
        <f t="shared" si="37"/>
        <v>0</v>
      </c>
      <c r="BI183" s="203">
        <f t="shared" si="38"/>
        <v>0</v>
      </c>
      <c r="BJ183" s="17" t="s">
        <v>82</v>
      </c>
      <c r="BK183" s="203">
        <f t="shared" si="39"/>
        <v>0</v>
      </c>
      <c r="BL183" s="17" t="s">
        <v>147</v>
      </c>
      <c r="BM183" s="202" t="s">
        <v>464</v>
      </c>
    </row>
    <row r="184" spans="1:65" s="2" customFormat="1" ht="16.5" customHeight="1">
      <c r="A184" s="34"/>
      <c r="B184" s="35"/>
      <c r="C184" s="191" t="s">
        <v>356</v>
      </c>
      <c r="D184" s="191" t="s">
        <v>142</v>
      </c>
      <c r="E184" s="192" t="s">
        <v>557</v>
      </c>
      <c r="F184" s="193" t="s">
        <v>558</v>
      </c>
      <c r="G184" s="194" t="s">
        <v>200</v>
      </c>
      <c r="H184" s="195">
        <v>12.56</v>
      </c>
      <c r="I184" s="196"/>
      <c r="J184" s="197">
        <f t="shared" si="30"/>
        <v>0</v>
      </c>
      <c r="K184" s="193" t="s">
        <v>1</v>
      </c>
      <c r="L184" s="39"/>
      <c r="M184" s="198" t="s">
        <v>1</v>
      </c>
      <c r="N184" s="199" t="s">
        <v>39</v>
      </c>
      <c r="O184" s="71"/>
      <c r="P184" s="200">
        <f t="shared" si="31"/>
        <v>0</v>
      </c>
      <c r="Q184" s="200">
        <v>0</v>
      </c>
      <c r="R184" s="200">
        <f t="shared" si="32"/>
        <v>0</v>
      </c>
      <c r="S184" s="200">
        <v>0</v>
      </c>
      <c r="T184" s="201">
        <f t="shared" si="33"/>
        <v>0</v>
      </c>
      <c r="U184" s="34"/>
      <c r="V184" s="34"/>
      <c r="W184" s="34"/>
      <c r="X184" s="34"/>
      <c r="Y184" s="34"/>
      <c r="Z184" s="34"/>
      <c r="AA184" s="34"/>
      <c r="AB184" s="34"/>
      <c r="AC184" s="34"/>
      <c r="AD184" s="34"/>
      <c r="AE184" s="34"/>
      <c r="AR184" s="202" t="s">
        <v>147</v>
      </c>
      <c r="AT184" s="202" t="s">
        <v>142</v>
      </c>
      <c r="AU184" s="202" t="s">
        <v>84</v>
      </c>
      <c r="AY184" s="17" t="s">
        <v>140</v>
      </c>
      <c r="BE184" s="203">
        <f t="shared" si="34"/>
        <v>0</v>
      </c>
      <c r="BF184" s="203">
        <f t="shared" si="35"/>
        <v>0</v>
      </c>
      <c r="BG184" s="203">
        <f t="shared" si="36"/>
        <v>0</v>
      </c>
      <c r="BH184" s="203">
        <f t="shared" si="37"/>
        <v>0</v>
      </c>
      <c r="BI184" s="203">
        <f t="shared" si="38"/>
        <v>0</v>
      </c>
      <c r="BJ184" s="17" t="s">
        <v>82</v>
      </c>
      <c r="BK184" s="203">
        <f t="shared" si="39"/>
        <v>0</v>
      </c>
      <c r="BL184" s="17" t="s">
        <v>147</v>
      </c>
      <c r="BM184" s="202" t="s">
        <v>466</v>
      </c>
    </row>
    <row r="185" spans="2:63" s="12" customFormat="1" ht="22.9" customHeight="1">
      <c r="B185" s="175"/>
      <c r="C185" s="176"/>
      <c r="D185" s="177" t="s">
        <v>73</v>
      </c>
      <c r="E185" s="189" t="s">
        <v>398</v>
      </c>
      <c r="F185" s="189" t="s">
        <v>559</v>
      </c>
      <c r="G185" s="176"/>
      <c r="H185" s="176"/>
      <c r="I185" s="179"/>
      <c r="J185" s="190">
        <f>BK185</f>
        <v>0</v>
      </c>
      <c r="K185" s="176"/>
      <c r="L185" s="181"/>
      <c r="M185" s="182"/>
      <c r="N185" s="183"/>
      <c r="O185" s="183"/>
      <c r="P185" s="184">
        <f>SUM(P186:P189)</f>
        <v>0</v>
      </c>
      <c r="Q185" s="183"/>
      <c r="R185" s="184">
        <f>SUM(R186:R189)</f>
        <v>0</v>
      </c>
      <c r="S185" s="183"/>
      <c r="T185" s="185">
        <f>SUM(T186:T189)</f>
        <v>0</v>
      </c>
      <c r="AR185" s="186" t="s">
        <v>82</v>
      </c>
      <c r="AT185" s="187" t="s">
        <v>73</v>
      </c>
      <c r="AU185" s="187" t="s">
        <v>82</v>
      </c>
      <c r="AY185" s="186" t="s">
        <v>140</v>
      </c>
      <c r="BK185" s="188">
        <f>SUM(BK186:BK189)</f>
        <v>0</v>
      </c>
    </row>
    <row r="186" spans="1:65" s="2" customFormat="1" ht="16.5" customHeight="1">
      <c r="A186" s="34"/>
      <c r="B186" s="35"/>
      <c r="C186" s="191" t="s">
        <v>465</v>
      </c>
      <c r="D186" s="191" t="s">
        <v>142</v>
      </c>
      <c r="E186" s="192" t="s">
        <v>363</v>
      </c>
      <c r="F186" s="193" t="s">
        <v>544</v>
      </c>
      <c r="G186" s="194" t="s">
        <v>347</v>
      </c>
      <c r="H186" s="195">
        <v>1.26</v>
      </c>
      <c r="I186" s="196"/>
      <c r="J186" s="197">
        <f>ROUND(I186*H186,2)</f>
        <v>0</v>
      </c>
      <c r="K186" s="193" t="s">
        <v>1</v>
      </c>
      <c r="L186" s="39"/>
      <c r="M186" s="198" t="s">
        <v>1</v>
      </c>
      <c r="N186" s="199" t="s">
        <v>39</v>
      </c>
      <c r="O186" s="71"/>
      <c r="P186" s="200">
        <f>O186*H186</f>
        <v>0</v>
      </c>
      <c r="Q186" s="200">
        <v>0</v>
      </c>
      <c r="R186" s="200">
        <f>Q186*H186</f>
        <v>0</v>
      </c>
      <c r="S186" s="200">
        <v>0</v>
      </c>
      <c r="T186" s="201">
        <f>S186*H186</f>
        <v>0</v>
      </c>
      <c r="U186" s="34"/>
      <c r="V186" s="34"/>
      <c r="W186" s="34"/>
      <c r="X186" s="34"/>
      <c r="Y186" s="34"/>
      <c r="Z186" s="34"/>
      <c r="AA186" s="34"/>
      <c r="AB186" s="34"/>
      <c r="AC186" s="34"/>
      <c r="AD186" s="34"/>
      <c r="AE186" s="34"/>
      <c r="AR186" s="202" t="s">
        <v>147</v>
      </c>
      <c r="AT186" s="202" t="s">
        <v>142</v>
      </c>
      <c r="AU186" s="202" t="s">
        <v>84</v>
      </c>
      <c r="AY186" s="17" t="s">
        <v>140</v>
      </c>
      <c r="BE186" s="203">
        <f>IF(N186="základní",J186,0)</f>
        <v>0</v>
      </c>
      <c r="BF186" s="203">
        <f>IF(N186="snížená",J186,0)</f>
        <v>0</v>
      </c>
      <c r="BG186" s="203">
        <f>IF(N186="zákl. přenesená",J186,0)</f>
        <v>0</v>
      </c>
      <c r="BH186" s="203">
        <f>IF(N186="sníž. přenesená",J186,0)</f>
        <v>0</v>
      </c>
      <c r="BI186" s="203">
        <f>IF(N186="nulová",J186,0)</f>
        <v>0</v>
      </c>
      <c r="BJ186" s="17" t="s">
        <v>82</v>
      </c>
      <c r="BK186" s="203">
        <f>ROUND(I186*H186,2)</f>
        <v>0</v>
      </c>
      <c r="BL186" s="17" t="s">
        <v>147</v>
      </c>
      <c r="BM186" s="202" t="s">
        <v>472</v>
      </c>
    </row>
    <row r="187" spans="1:65" s="2" customFormat="1" ht="16.5" customHeight="1">
      <c r="A187" s="34"/>
      <c r="B187" s="35"/>
      <c r="C187" s="191" t="s">
        <v>360</v>
      </c>
      <c r="D187" s="191" t="s">
        <v>142</v>
      </c>
      <c r="E187" s="192" t="s">
        <v>560</v>
      </c>
      <c r="F187" s="193" t="s">
        <v>545</v>
      </c>
      <c r="G187" s="194" t="s">
        <v>145</v>
      </c>
      <c r="H187" s="195">
        <v>2.58</v>
      </c>
      <c r="I187" s="196"/>
      <c r="J187" s="197">
        <f>ROUND(I187*H187,2)</f>
        <v>0</v>
      </c>
      <c r="K187" s="193" t="s">
        <v>1</v>
      </c>
      <c r="L187" s="39"/>
      <c r="M187" s="198" t="s">
        <v>1</v>
      </c>
      <c r="N187" s="199" t="s">
        <v>39</v>
      </c>
      <c r="O187" s="71"/>
      <c r="P187" s="200">
        <f>O187*H187</f>
        <v>0</v>
      </c>
      <c r="Q187" s="200">
        <v>0</v>
      </c>
      <c r="R187" s="200">
        <f>Q187*H187</f>
        <v>0</v>
      </c>
      <c r="S187" s="200">
        <v>0</v>
      </c>
      <c r="T187" s="201">
        <f>S187*H187</f>
        <v>0</v>
      </c>
      <c r="U187" s="34"/>
      <c r="V187" s="34"/>
      <c r="W187" s="34"/>
      <c r="X187" s="34"/>
      <c r="Y187" s="34"/>
      <c r="Z187" s="34"/>
      <c r="AA187" s="34"/>
      <c r="AB187" s="34"/>
      <c r="AC187" s="34"/>
      <c r="AD187" s="34"/>
      <c r="AE187" s="34"/>
      <c r="AR187" s="202" t="s">
        <v>147</v>
      </c>
      <c r="AT187" s="202" t="s">
        <v>142</v>
      </c>
      <c r="AU187" s="202" t="s">
        <v>84</v>
      </c>
      <c r="AY187" s="17" t="s">
        <v>140</v>
      </c>
      <c r="BE187" s="203">
        <f>IF(N187="základní",J187,0)</f>
        <v>0</v>
      </c>
      <c r="BF187" s="203">
        <f>IF(N187="snížená",J187,0)</f>
        <v>0</v>
      </c>
      <c r="BG187" s="203">
        <f>IF(N187="zákl. přenesená",J187,0)</f>
        <v>0</v>
      </c>
      <c r="BH187" s="203">
        <f>IF(N187="sníž. přenesená",J187,0)</f>
        <v>0</v>
      </c>
      <c r="BI187" s="203">
        <f>IF(N187="nulová",J187,0)</f>
        <v>0</v>
      </c>
      <c r="BJ187" s="17" t="s">
        <v>82</v>
      </c>
      <c r="BK187" s="203">
        <f>ROUND(I187*H187,2)</f>
        <v>0</v>
      </c>
      <c r="BL187" s="17" t="s">
        <v>147</v>
      </c>
      <c r="BM187" s="202" t="s">
        <v>474</v>
      </c>
    </row>
    <row r="188" spans="1:65" s="2" customFormat="1" ht="16.5" customHeight="1">
      <c r="A188" s="34"/>
      <c r="B188" s="35"/>
      <c r="C188" s="191" t="s">
        <v>469</v>
      </c>
      <c r="D188" s="191" t="s">
        <v>142</v>
      </c>
      <c r="E188" s="192" t="s">
        <v>366</v>
      </c>
      <c r="F188" s="193" t="s">
        <v>561</v>
      </c>
      <c r="G188" s="194" t="s">
        <v>277</v>
      </c>
      <c r="H188" s="195">
        <v>5</v>
      </c>
      <c r="I188" s="196"/>
      <c r="J188" s="197">
        <f>ROUND(I188*H188,2)</f>
        <v>0</v>
      </c>
      <c r="K188" s="193" t="s">
        <v>1</v>
      </c>
      <c r="L188" s="39"/>
      <c r="M188" s="198" t="s">
        <v>1</v>
      </c>
      <c r="N188" s="199" t="s">
        <v>39</v>
      </c>
      <c r="O188" s="71"/>
      <c r="P188" s="200">
        <f>O188*H188</f>
        <v>0</v>
      </c>
      <c r="Q188" s="200">
        <v>0</v>
      </c>
      <c r="R188" s="200">
        <f>Q188*H188</f>
        <v>0</v>
      </c>
      <c r="S188" s="200">
        <v>0</v>
      </c>
      <c r="T188" s="201">
        <f>S188*H188</f>
        <v>0</v>
      </c>
      <c r="U188" s="34"/>
      <c r="V188" s="34"/>
      <c r="W188" s="34"/>
      <c r="X188" s="34"/>
      <c r="Y188" s="34"/>
      <c r="Z188" s="34"/>
      <c r="AA188" s="34"/>
      <c r="AB188" s="34"/>
      <c r="AC188" s="34"/>
      <c r="AD188" s="34"/>
      <c r="AE188" s="34"/>
      <c r="AR188" s="202" t="s">
        <v>147</v>
      </c>
      <c r="AT188" s="202" t="s">
        <v>142</v>
      </c>
      <c r="AU188" s="202" t="s">
        <v>84</v>
      </c>
      <c r="AY188" s="17" t="s">
        <v>140</v>
      </c>
      <c r="BE188" s="203">
        <f>IF(N188="základní",J188,0)</f>
        <v>0</v>
      </c>
      <c r="BF188" s="203">
        <f>IF(N188="snížená",J188,0)</f>
        <v>0</v>
      </c>
      <c r="BG188" s="203">
        <f>IF(N188="zákl. přenesená",J188,0)</f>
        <v>0</v>
      </c>
      <c r="BH188" s="203">
        <f>IF(N188="sníž. přenesená",J188,0)</f>
        <v>0</v>
      </c>
      <c r="BI188" s="203">
        <f>IF(N188="nulová",J188,0)</f>
        <v>0</v>
      </c>
      <c r="BJ188" s="17" t="s">
        <v>82</v>
      </c>
      <c r="BK188" s="203">
        <f>ROUND(I188*H188,2)</f>
        <v>0</v>
      </c>
      <c r="BL188" s="17" t="s">
        <v>147</v>
      </c>
      <c r="BM188" s="202" t="s">
        <v>562</v>
      </c>
    </row>
    <row r="189" spans="1:65" s="2" customFormat="1" ht="16.5" customHeight="1">
      <c r="A189" s="34"/>
      <c r="B189" s="35"/>
      <c r="C189" s="191" t="s">
        <v>363</v>
      </c>
      <c r="D189" s="191" t="s">
        <v>142</v>
      </c>
      <c r="E189" s="192" t="s">
        <v>502</v>
      </c>
      <c r="F189" s="193" t="s">
        <v>563</v>
      </c>
      <c r="G189" s="194" t="s">
        <v>277</v>
      </c>
      <c r="H189" s="195">
        <v>20</v>
      </c>
      <c r="I189" s="196"/>
      <c r="J189" s="197">
        <f>ROUND(I189*H189,2)</f>
        <v>0</v>
      </c>
      <c r="K189" s="193" t="s">
        <v>1</v>
      </c>
      <c r="L189" s="39"/>
      <c r="M189" s="198" t="s">
        <v>1</v>
      </c>
      <c r="N189" s="199" t="s">
        <v>39</v>
      </c>
      <c r="O189" s="71"/>
      <c r="P189" s="200">
        <f>O189*H189</f>
        <v>0</v>
      </c>
      <c r="Q189" s="200">
        <v>0</v>
      </c>
      <c r="R189" s="200">
        <f>Q189*H189</f>
        <v>0</v>
      </c>
      <c r="S189" s="200">
        <v>0</v>
      </c>
      <c r="T189" s="201">
        <f>S189*H189</f>
        <v>0</v>
      </c>
      <c r="U189" s="34"/>
      <c r="V189" s="34"/>
      <c r="W189" s="34"/>
      <c r="X189" s="34"/>
      <c r="Y189" s="34"/>
      <c r="Z189" s="34"/>
      <c r="AA189" s="34"/>
      <c r="AB189" s="34"/>
      <c r="AC189" s="34"/>
      <c r="AD189" s="34"/>
      <c r="AE189" s="34"/>
      <c r="AR189" s="202" t="s">
        <v>147</v>
      </c>
      <c r="AT189" s="202" t="s">
        <v>142</v>
      </c>
      <c r="AU189" s="202" t="s">
        <v>84</v>
      </c>
      <c r="AY189" s="17" t="s">
        <v>140</v>
      </c>
      <c r="BE189" s="203">
        <f>IF(N189="základní",J189,0)</f>
        <v>0</v>
      </c>
      <c r="BF189" s="203">
        <f>IF(N189="snížená",J189,0)</f>
        <v>0</v>
      </c>
      <c r="BG189" s="203">
        <f>IF(N189="zákl. přenesená",J189,0)</f>
        <v>0</v>
      </c>
      <c r="BH189" s="203">
        <f>IF(N189="sníž. přenesená",J189,0)</f>
        <v>0</v>
      </c>
      <c r="BI189" s="203">
        <f>IF(N189="nulová",J189,0)</f>
        <v>0</v>
      </c>
      <c r="BJ189" s="17" t="s">
        <v>82</v>
      </c>
      <c r="BK189" s="203">
        <f>ROUND(I189*H189,2)</f>
        <v>0</v>
      </c>
      <c r="BL189" s="17" t="s">
        <v>147</v>
      </c>
      <c r="BM189" s="202" t="s">
        <v>564</v>
      </c>
    </row>
    <row r="190" spans="2:63" s="12" customFormat="1" ht="22.9" customHeight="1">
      <c r="B190" s="175"/>
      <c r="C190" s="176"/>
      <c r="D190" s="177" t="s">
        <v>73</v>
      </c>
      <c r="E190" s="189" t="s">
        <v>404</v>
      </c>
      <c r="F190" s="189" t="s">
        <v>565</v>
      </c>
      <c r="G190" s="176"/>
      <c r="H190" s="176"/>
      <c r="I190" s="179"/>
      <c r="J190" s="190">
        <f>BK190</f>
        <v>0</v>
      </c>
      <c r="K190" s="176"/>
      <c r="L190" s="181"/>
      <c r="M190" s="182"/>
      <c r="N190" s="183"/>
      <c r="O190" s="183"/>
      <c r="P190" s="184">
        <f>P191</f>
        <v>0</v>
      </c>
      <c r="Q190" s="183"/>
      <c r="R190" s="184">
        <f>R191</f>
        <v>0</v>
      </c>
      <c r="S190" s="183"/>
      <c r="T190" s="185">
        <f>T191</f>
        <v>0</v>
      </c>
      <c r="AR190" s="186" t="s">
        <v>82</v>
      </c>
      <c r="AT190" s="187" t="s">
        <v>73</v>
      </c>
      <c r="AU190" s="187" t="s">
        <v>82</v>
      </c>
      <c r="AY190" s="186" t="s">
        <v>140</v>
      </c>
      <c r="BK190" s="188">
        <f>BK191</f>
        <v>0</v>
      </c>
    </row>
    <row r="191" spans="1:65" s="2" customFormat="1" ht="16.5" customHeight="1">
      <c r="A191" s="34"/>
      <c r="B191" s="35"/>
      <c r="C191" s="191" t="s">
        <v>560</v>
      </c>
      <c r="D191" s="191" t="s">
        <v>142</v>
      </c>
      <c r="E191" s="192" t="s">
        <v>393</v>
      </c>
      <c r="F191" s="193" t="s">
        <v>566</v>
      </c>
      <c r="G191" s="194" t="s">
        <v>567</v>
      </c>
      <c r="H191" s="195">
        <v>4</v>
      </c>
      <c r="I191" s="196"/>
      <c r="J191" s="197">
        <f>ROUND(I191*H191,2)</f>
        <v>0</v>
      </c>
      <c r="K191" s="193" t="s">
        <v>1</v>
      </c>
      <c r="L191" s="39"/>
      <c r="M191" s="198" t="s">
        <v>1</v>
      </c>
      <c r="N191" s="199" t="s">
        <v>39</v>
      </c>
      <c r="O191" s="71"/>
      <c r="P191" s="200">
        <f>O191*H191</f>
        <v>0</v>
      </c>
      <c r="Q191" s="200">
        <v>0</v>
      </c>
      <c r="R191" s="200">
        <f>Q191*H191</f>
        <v>0</v>
      </c>
      <c r="S191" s="200">
        <v>0</v>
      </c>
      <c r="T191" s="201">
        <f>S191*H191</f>
        <v>0</v>
      </c>
      <c r="U191" s="34"/>
      <c r="V191" s="34"/>
      <c r="W191" s="34"/>
      <c r="X191" s="34"/>
      <c r="Y191" s="34"/>
      <c r="Z191" s="34"/>
      <c r="AA191" s="34"/>
      <c r="AB191" s="34"/>
      <c r="AC191" s="34"/>
      <c r="AD191" s="34"/>
      <c r="AE191" s="34"/>
      <c r="AR191" s="202" t="s">
        <v>147</v>
      </c>
      <c r="AT191" s="202" t="s">
        <v>142</v>
      </c>
      <c r="AU191" s="202" t="s">
        <v>84</v>
      </c>
      <c r="AY191" s="17" t="s">
        <v>140</v>
      </c>
      <c r="BE191" s="203">
        <f>IF(N191="základní",J191,0)</f>
        <v>0</v>
      </c>
      <c r="BF191" s="203">
        <f>IF(N191="snížená",J191,0)</f>
        <v>0</v>
      </c>
      <c r="BG191" s="203">
        <f>IF(N191="zákl. přenesená",J191,0)</f>
        <v>0</v>
      </c>
      <c r="BH191" s="203">
        <f>IF(N191="sníž. přenesená",J191,0)</f>
        <v>0</v>
      </c>
      <c r="BI191" s="203">
        <f>IF(N191="nulová",J191,0)</f>
        <v>0</v>
      </c>
      <c r="BJ191" s="17" t="s">
        <v>82</v>
      </c>
      <c r="BK191" s="203">
        <f>ROUND(I191*H191,2)</f>
        <v>0</v>
      </c>
      <c r="BL191" s="17" t="s">
        <v>147</v>
      </c>
      <c r="BM191" s="202" t="s">
        <v>568</v>
      </c>
    </row>
    <row r="192" spans="2:63" s="12" customFormat="1" ht="22.9" customHeight="1">
      <c r="B192" s="175"/>
      <c r="C192" s="176"/>
      <c r="D192" s="177" t="s">
        <v>73</v>
      </c>
      <c r="E192" s="189" t="s">
        <v>447</v>
      </c>
      <c r="F192" s="189" t="s">
        <v>295</v>
      </c>
      <c r="G192" s="176"/>
      <c r="H192" s="176"/>
      <c r="I192" s="179"/>
      <c r="J192" s="190">
        <f>BK192</f>
        <v>0</v>
      </c>
      <c r="K192" s="176"/>
      <c r="L192" s="181"/>
      <c r="M192" s="182"/>
      <c r="N192" s="183"/>
      <c r="O192" s="183"/>
      <c r="P192" s="184">
        <f>P193</f>
        <v>0</v>
      </c>
      <c r="Q192" s="183"/>
      <c r="R192" s="184">
        <f>R193</f>
        <v>0</v>
      </c>
      <c r="S192" s="183"/>
      <c r="T192" s="185">
        <f>T193</f>
        <v>0</v>
      </c>
      <c r="AR192" s="186" t="s">
        <v>82</v>
      </c>
      <c r="AT192" s="187" t="s">
        <v>73</v>
      </c>
      <c r="AU192" s="187" t="s">
        <v>82</v>
      </c>
      <c r="AY192" s="186" t="s">
        <v>140</v>
      </c>
      <c r="BK192" s="188">
        <f>BK193</f>
        <v>0</v>
      </c>
    </row>
    <row r="193" spans="1:65" s="2" customFormat="1" ht="16.5" customHeight="1">
      <c r="A193" s="34"/>
      <c r="B193" s="35"/>
      <c r="C193" s="191" t="s">
        <v>366</v>
      </c>
      <c r="D193" s="191" t="s">
        <v>142</v>
      </c>
      <c r="E193" s="192" t="s">
        <v>296</v>
      </c>
      <c r="F193" s="193" t="s">
        <v>297</v>
      </c>
      <c r="G193" s="194" t="s">
        <v>183</v>
      </c>
      <c r="H193" s="195">
        <v>12.85</v>
      </c>
      <c r="I193" s="196"/>
      <c r="J193" s="197">
        <f>ROUND(I193*H193,2)</f>
        <v>0</v>
      </c>
      <c r="K193" s="193" t="s">
        <v>1</v>
      </c>
      <c r="L193" s="39"/>
      <c r="M193" s="241" t="s">
        <v>1</v>
      </c>
      <c r="N193" s="242" t="s">
        <v>39</v>
      </c>
      <c r="O193" s="243"/>
      <c r="P193" s="244">
        <f>O193*H193</f>
        <v>0</v>
      </c>
      <c r="Q193" s="244">
        <v>0</v>
      </c>
      <c r="R193" s="244">
        <f>Q193*H193</f>
        <v>0</v>
      </c>
      <c r="S193" s="244">
        <v>0</v>
      </c>
      <c r="T193" s="245">
        <f>S193*H193</f>
        <v>0</v>
      </c>
      <c r="U193" s="34"/>
      <c r="V193" s="34"/>
      <c r="W193" s="34"/>
      <c r="X193" s="34"/>
      <c r="Y193" s="34"/>
      <c r="Z193" s="34"/>
      <c r="AA193" s="34"/>
      <c r="AB193" s="34"/>
      <c r="AC193" s="34"/>
      <c r="AD193" s="34"/>
      <c r="AE193" s="34"/>
      <c r="AR193" s="202" t="s">
        <v>147</v>
      </c>
      <c r="AT193" s="202" t="s">
        <v>142</v>
      </c>
      <c r="AU193" s="202" t="s">
        <v>84</v>
      </c>
      <c r="AY193" s="17" t="s">
        <v>140</v>
      </c>
      <c r="BE193" s="203">
        <f>IF(N193="základní",J193,0)</f>
        <v>0</v>
      </c>
      <c r="BF193" s="203">
        <f>IF(N193="snížená",J193,0)</f>
        <v>0</v>
      </c>
      <c r="BG193" s="203">
        <f>IF(N193="zákl. přenesená",J193,0)</f>
        <v>0</v>
      </c>
      <c r="BH193" s="203">
        <f>IF(N193="sníž. přenesená",J193,0)</f>
        <v>0</v>
      </c>
      <c r="BI193" s="203">
        <f>IF(N193="nulová",J193,0)</f>
        <v>0</v>
      </c>
      <c r="BJ193" s="17" t="s">
        <v>82</v>
      </c>
      <c r="BK193" s="203">
        <f>ROUND(I193*H193,2)</f>
        <v>0</v>
      </c>
      <c r="BL193" s="17" t="s">
        <v>147</v>
      </c>
      <c r="BM193" s="202" t="s">
        <v>569</v>
      </c>
    </row>
    <row r="194" spans="1:31" s="2" customFormat="1" ht="6.95" customHeight="1">
      <c r="A194" s="34"/>
      <c r="B194" s="54"/>
      <c r="C194" s="55"/>
      <c r="D194" s="55"/>
      <c r="E194" s="55"/>
      <c r="F194" s="55"/>
      <c r="G194" s="55"/>
      <c r="H194" s="55"/>
      <c r="I194" s="55"/>
      <c r="J194" s="55"/>
      <c r="K194" s="55"/>
      <c r="L194" s="39"/>
      <c r="M194" s="34"/>
      <c r="O194" s="34"/>
      <c r="P194" s="34"/>
      <c r="Q194" s="34"/>
      <c r="R194" s="34"/>
      <c r="S194" s="34"/>
      <c r="T194" s="34"/>
      <c r="U194" s="34"/>
      <c r="V194" s="34"/>
      <c r="W194" s="34"/>
      <c r="X194" s="34"/>
      <c r="Y194" s="34"/>
      <c r="Z194" s="34"/>
      <c r="AA194" s="34"/>
      <c r="AB194" s="34"/>
      <c r="AC194" s="34"/>
      <c r="AD194" s="34"/>
      <c r="AE194" s="34"/>
    </row>
  </sheetData>
  <sheetProtection algorithmName="SHA-512" hashValue="GIAT15pKjP2e8fF2aYYGJS45xE4Ic+pGJzP/IADmn1N8K3mnZ2Y6bldQcBQaxZZT/hNeVIebaQJPgIZ8FDb01w==" saltValue="GCdRinX+G/Lde5/tY6zinw==" spinCount="100000" sheet="1" objects="1" scenarios="1" selectLockedCells="1"/>
  <autoFilter ref="C128:K193"/>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1"/>
  <sheetViews>
    <sheetView showGridLines="0" workbookViewId="0" topLeftCell="A22">
      <selection activeCell="J19" sqref="J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103</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2:12" s="1" customFormat="1" ht="12" customHeight="1">
      <c r="B8" s="20"/>
      <c r="D8" s="119" t="s">
        <v>111</v>
      </c>
      <c r="L8" s="20"/>
    </row>
    <row r="9" spans="1:31" s="2" customFormat="1" ht="16.5" customHeight="1">
      <c r="A9" s="34"/>
      <c r="B9" s="39"/>
      <c r="C9" s="34"/>
      <c r="D9" s="34"/>
      <c r="E9" s="491" t="s">
        <v>266</v>
      </c>
      <c r="F9" s="494"/>
      <c r="G9" s="494"/>
      <c r="H9" s="494"/>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267</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493" t="s">
        <v>570</v>
      </c>
      <c r="F11" s="494"/>
      <c r="G11" s="494"/>
      <c r="H11" s="494"/>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17</v>
      </c>
      <c r="E13" s="34"/>
      <c r="F13" s="110" t="s">
        <v>1</v>
      </c>
      <c r="G13" s="34"/>
      <c r="H13" s="34"/>
      <c r="I13" s="119" t="s">
        <v>18</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19</v>
      </c>
      <c r="E14" s="34"/>
      <c r="F14" s="110" t="s">
        <v>113</v>
      </c>
      <c r="G14" s="34"/>
      <c r="H14" s="34"/>
      <c r="I14" s="119" t="s">
        <v>21</v>
      </c>
      <c r="J14" s="120">
        <f>'Rekapitulace stavby'!AN8</f>
        <v>44652</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22</v>
      </c>
      <c r="E16" s="34"/>
      <c r="F16" s="34"/>
      <c r="G16" s="34"/>
      <c r="H16" s="34"/>
      <c r="I16" s="119" t="s">
        <v>23</v>
      </c>
      <c r="J16" s="110" t="str">
        <f>IF('Rekapitulace stavby'!AN10="","",'Rekapitulace stavby'!AN10)</f>
        <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tr">
        <f>IF('Rekapitulace stavby'!E11="","",'Rekapitulace stavby'!E11)</f>
        <v>Statutární město Liberec, nám.Dr.E.Beneše1/1, LBC</v>
      </c>
      <c r="F17" s="34"/>
      <c r="G17" s="34"/>
      <c r="H17" s="34"/>
      <c r="I17" s="119" t="s">
        <v>25</v>
      </c>
      <c r="J17" s="110" t="str">
        <f>IF('Rekapitulace stavby'!AN11="","",'Rekapitulace stavby'!AN11)</f>
        <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26</v>
      </c>
      <c r="E19" s="34"/>
      <c r="F19" s="34"/>
      <c r="G19" s="34"/>
      <c r="H19" s="34"/>
      <c r="I19" s="119" t="s">
        <v>23</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498" t="str">
        <f>'Rekapitulace stavby'!E14</f>
        <v>Vyplň údaj</v>
      </c>
      <c r="F20" s="497"/>
      <c r="G20" s="497"/>
      <c r="H20" s="497"/>
      <c r="I20" s="119" t="s">
        <v>25</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28</v>
      </c>
      <c r="E22" s="34"/>
      <c r="F22" s="34"/>
      <c r="G22" s="34"/>
      <c r="H22" s="34"/>
      <c r="I22" s="119" t="s">
        <v>23</v>
      </c>
      <c r="J22" s="110" t="str">
        <f>IF('Rekapitulace stavby'!AN16="","",'Rekapitulace stavby'!AN16)</f>
        <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tr">
        <f>IF('Rekapitulace stavby'!E17="","",'Rekapitulace stavby'!E17)</f>
        <v>Miriam Janů DiS., Divoká 127/13, Liberec 14</v>
      </c>
      <c r="F23" s="34"/>
      <c r="G23" s="34"/>
      <c r="H23" s="34"/>
      <c r="I23" s="119" t="s">
        <v>25</v>
      </c>
      <c r="J23" s="110" t="str">
        <f>IF('Rekapitulace stavby'!AN17="","",'Rekapitulace stavby'!AN17)</f>
        <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31</v>
      </c>
      <c r="E25" s="34"/>
      <c r="F25" s="34"/>
      <c r="G25" s="34"/>
      <c r="H25" s="34"/>
      <c r="I25" s="119" t="s">
        <v>23</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PROPOS Liberec s.r.o.</v>
      </c>
      <c r="F26" s="34"/>
      <c r="G26" s="34"/>
      <c r="H26" s="34"/>
      <c r="I26" s="119" t="s">
        <v>25</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33</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1"/>
      <c r="B29" s="122"/>
      <c r="C29" s="121"/>
      <c r="D29" s="121"/>
      <c r="E29" s="496" t="s">
        <v>1</v>
      </c>
      <c r="F29" s="496"/>
      <c r="G29" s="496"/>
      <c r="H29" s="496"/>
      <c r="I29" s="121"/>
      <c r="J29" s="121"/>
      <c r="K29" s="121"/>
      <c r="L29" s="123"/>
      <c r="S29" s="121"/>
      <c r="T29" s="121"/>
      <c r="U29" s="121"/>
      <c r="V29" s="121"/>
      <c r="W29" s="121"/>
      <c r="X29" s="121"/>
      <c r="Y29" s="121"/>
      <c r="Z29" s="121"/>
      <c r="AA29" s="121"/>
      <c r="AB29" s="121"/>
      <c r="AC29" s="121"/>
      <c r="AD29" s="121"/>
      <c r="AE29" s="121"/>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25.35" customHeight="1">
      <c r="A32" s="34"/>
      <c r="B32" s="39"/>
      <c r="C32" s="34"/>
      <c r="D32" s="125" t="s">
        <v>34</v>
      </c>
      <c r="E32" s="34"/>
      <c r="F32" s="34"/>
      <c r="G32" s="34"/>
      <c r="H32" s="34"/>
      <c r="I32" s="34"/>
      <c r="J32" s="126">
        <f>ROUND(J125,2)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4"/>
      <c r="E33" s="124"/>
      <c r="F33" s="124"/>
      <c r="G33" s="124"/>
      <c r="H33" s="124"/>
      <c r="I33" s="124"/>
      <c r="J33" s="124"/>
      <c r="K33" s="124"/>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7" t="s">
        <v>36</v>
      </c>
      <c r="G34" s="34"/>
      <c r="H34" s="34"/>
      <c r="I34" s="127" t="s">
        <v>35</v>
      </c>
      <c r="J34" s="127" t="s">
        <v>37</v>
      </c>
      <c r="K34" s="34"/>
      <c r="L34" s="51"/>
      <c r="S34" s="34"/>
      <c r="T34" s="34"/>
      <c r="U34" s="34"/>
      <c r="V34" s="34"/>
      <c r="W34" s="34"/>
      <c r="X34" s="34"/>
      <c r="Y34" s="34"/>
      <c r="Z34" s="34"/>
      <c r="AA34" s="34"/>
      <c r="AB34" s="34"/>
      <c r="AC34" s="34"/>
      <c r="AD34" s="34"/>
      <c r="AE34" s="34"/>
    </row>
    <row r="35" spans="1:31" s="2" customFormat="1" ht="14.45" customHeight="1">
      <c r="A35" s="34"/>
      <c r="B35" s="39"/>
      <c r="C35" s="34"/>
      <c r="D35" s="128" t="s">
        <v>38</v>
      </c>
      <c r="E35" s="119" t="s">
        <v>39</v>
      </c>
      <c r="F35" s="129">
        <f>ROUND((SUM(BE125:BE150)),2)</f>
        <v>0</v>
      </c>
      <c r="G35" s="34"/>
      <c r="H35" s="34"/>
      <c r="I35" s="130">
        <v>0.21</v>
      </c>
      <c r="J35" s="129">
        <f>ROUND(((SUM(BE125:BE150))*I35),2)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40</v>
      </c>
      <c r="F36" s="129">
        <f>ROUND((SUM(BF125:BF150)),2)</f>
        <v>0</v>
      </c>
      <c r="G36" s="34"/>
      <c r="H36" s="34"/>
      <c r="I36" s="130">
        <v>0.15</v>
      </c>
      <c r="J36" s="129">
        <f>ROUND(((SUM(BF125:BF150))*I36),2)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41</v>
      </c>
      <c r="F37" s="129">
        <f>ROUND((SUM(BG125:BG150)),2)</f>
        <v>0</v>
      </c>
      <c r="G37" s="34"/>
      <c r="H37" s="34"/>
      <c r="I37" s="130">
        <v>0.21</v>
      </c>
      <c r="J37" s="129">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42</v>
      </c>
      <c r="F38" s="129">
        <f>ROUND((SUM(BH125:BH150)),2)</f>
        <v>0</v>
      </c>
      <c r="G38" s="34"/>
      <c r="H38" s="34"/>
      <c r="I38" s="130">
        <v>0.15</v>
      </c>
      <c r="J38" s="129">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9">
        <f>ROUND((SUM(BI125:BI150)),2)</f>
        <v>0</v>
      </c>
      <c r="G39" s="34"/>
      <c r="H39" s="34"/>
      <c r="I39" s="130">
        <v>0</v>
      </c>
      <c r="J39" s="129">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1"/>
      <c r="D41" s="132" t="s">
        <v>44</v>
      </c>
      <c r="E41" s="133"/>
      <c r="F41" s="133"/>
      <c r="G41" s="134" t="s">
        <v>45</v>
      </c>
      <c r="H41" s="135" t="s">
        <v>46</v>
      </c>
      <c r="I41" s="133"/>
      <c r="J41" s="136">
        <f>SUM(J32:J39)</f>
        <v>0</v>
      </c>
      <c r="K41" s="137"/>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2:12" s="1" customFormat="1" ht="12" customHeight="1">
      <c r="B86" s="21"/>
      <c r="C86" s="29" t="s">
        <v>111</v>
      </c>
      <c r="D86" s="22"/>
      <c r="E86" s="22"/>
      <c r="F86" s="22"/>
      <c r="G86" s="22"/>
      <c r="H86" s="22"/>
      <c r="I86" s="22"/>
      <c r="J86" s="22"/>
      <c r="K86" s="22"/>
      <c r="L86" s="20"/>
    </row>
    <row r="87" spans="1:31" s="2" customFormat="1" ht="16.5" customHeight="1">
      <c r="A87" s="34"/>
      <c r="B87" s="35"/>
      <c r="C87" s="36"/>
      <c r="D87" s="36"/>
      <c r="E87" s="489" t="s">
        <v>266</v>
      </c>
      <c r="F87" s="488"/>
      <c r="G87" s="488"/>
      <c r="H87" s="488"/>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267</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468" t="str">
        <f>E11</f>
        <v>02.5 - Zatravnění</v>
      </c>
      <c r="F89" s="488"/>
      <c r="G89" s="488"/>
      <c r="H89" s="488"/>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19</v>
      </c>
      <c r="D91" s="36"/>
      <c r="E91" s="36"/>
      <c r="F91" s="27" t="str">
        <f>F14</f>
        <v xml:space="preserve"> </v>
      </c>
      <c r="G91" s="36"/>
      <c r="H91" s="36"/>
      <c r="I91" s="29" t="s">
        <v>21</v>
      </c>
      <c r="J91" s="66">
        <f>IF(J14="","",J14)</f>
        <v>44652</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40.15" customHeight="1">
      <c r="A93" s="34"/>
      <c r="B93" s="35"/>
      <c r="C93" s="29" t="s">
        <v>22</v>
      </c>
      <c r="D93" s="36"/>
      <c r="E93" s="36"/>
      <c r="F93" s="27" t="str">
        <f>E17</f>
        <v>Statutární město Liberec, nám.Dr.E.Beneše1/1, LBC</v>
      </c>
      <c r="G93" s="36"/>
      <c r="H93" s="36"/>
      <c r="I93" s="29" t="s">
        <v>28</v>
      </c>
      <c r="J93" s="32" t="str">
        <f>E23</f>
        <v>Miriam Janů DiS., Divoká 127/13, Liberec 14</v>
      </c>
      <c r="K93" s="36"/>
      <c r="L93" s="51"/>
      <c r="S93" s="34"/>
      <c r="T93" s="34"/>
      <c r="U93" s="34"/>
      <c r="V93" s="34"/>
      <c r="W93" s="34"/>
      <c r="X93" s="34"/>
      <c r="Y93" s="34"/>
      <c r="Z93" s="34"/>
      <c r="AA93" s="34"/>
      <c r="AB93" s="34"/>
      <c r="AC93" s="34"/>
      <c r="AD93" s="34"/>
      <c r="AE93" s="34"/>
    </row>
    <row r="94" spans="1:31" s="2" customFormat="1" ht="25.7" customHeight="1">
      <c r="A94" s="34"/>
      <c r="B94" s="35"/>
      <c r="C94" s="29" t="s">
        <v>26</v>
      </c>
      <c r="D94" s="36"/>
      <c r="E94" s="36"/>
      <c r="F94" s="27" t="str">
        <f>IF(E20="","",E20)</f>
        <v>Vyplň údaj</v>
      </c>
      <c r="G94" s="36"/>
      <c r="H94" s="36"/>
      <c r="I94" s="29" t="s">
        <v>31</v>
      </c>
      <c r="J94" s="32" t="str">
        <f>E26</f>
        <v>PROPOS Liberec s.r.o.</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9" t="s">
        <v>115</v>
      </c>
      <c r="D96" s="150"/>
      <c r="E96" s="150"/>
      <c r="F96" s="150"/>
      <c r="G96" s="150"/>
      <c r="H96" s="150"/>
      <c r="I96" s="150"/>
      <c r="J96" s="151" t="s">
        <v>116</v>
      </c>
      <c r="K96" s="150"/>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2" t="s">
        <v>117</v>
      </c>
      <c r="D98" s="36"/>
      <c r="E98" s="36"/>
      <c r="F98" s="36"/>
      <c r="G98" s="36"/>
      <c r="H98" s="36"/>
      <c r="I98" s="36"/>
      <c r="J98" s="84">
        <f>J125</f>
        <v>0</v>
      </c>
      <c r="K98" s="36"/>
      <c r="L98" s="51"/>
      <c r="S98" s="34"/>
      <c r="T98" s="34"/>
      <c r="U98" s="34"/>
      <c r="V98" s="34"/>
      <c r="W98" s="34"/>
      <c r="X98" s="34"/>
      <c r="Y98" s="34"/>
      <c r="Z98" s="34"/>
      <c r="AA98" s="34"/>
      <c r="AB98" s="34"/>
      <c r="AC98" s="34"/>
      <c r="AD98" s="34"/>
      <c r="AE98" s="34"/>
      <c r="AU98" s="17" t="s">
        <v>118</v>
      </c>
    </row>
    <row r="99" spans="2:12" s="9" customFormat="1" ht="24.95" customHeight="1">
      <c r="B99" s="153"/>
      <c r="C99" s="154"/>
      <c r="D99" s="155" t="s">
        <v>571</v>
      </c>
      <c r="E99" s="156"/>
      <c r="F99" s="156"/>
      <c r="G99" s="156"/>
      <c r="H99" s="156"/>
      <c r="I99" s="156"/>
      <c r="J99" s="157">
        <f>J126</f>
        <v>0</v>
      </c>
      <c r="K99" s="154"/>
      <c r="L99" s="158"/>
    </row>
    <row r="100" spans="2:12" s="10" customFormat="1" ht="19.9" customHeight="1">
      <c r="B100" s="159"/>
      <c r="C100" s="104"/>
      <c r="D100" s="160" t="s">
        <v>572</v>
      </c>
      <c r="E100" s="161"/>
      <c r="F100" s="161"/>
      <c r="G100" s="161"/>
      <c r="H100" s="161"/>
      <c r="I100" s="161"/>
      <c r="J100" s="162">
        <f>J127</f>
        <v>0</v>
      </c>
      <c r="K100" s="104"/>
      <c r="L100" s="163"/>
    </row>
    <row r="101" spans="2:12" s="10" customFormat="1" ht="19.9" customHeight="1">
      <c r="B101" s="159"/>
      <c r="C101" s="104"/>
      <c r="D101" s="160" t="s">
        <v>573</v>
      </c>
      <c r="E101" s="161"/>
      <c r="F101" s="161"/>
      <c r="G101" s="161"/>
      <c r="H101" s="161"/>
      <c r="I101" s="161"/>
      <c r="J101" s="162">
        <f>J138</f>
        <v>0</v>
      </c>
      <c r="K101" s="104"/>
      <c r="L101" s="163"/>
    </row>
    <row r="102" spans="2:12" s="10" customFormat="1" ht="19.9" customHeight="1">
      <c r="B102" s="159"/>
      <c r="C102" s="104"/>
      <c r="D102" s="160" t="s">
        <v>574</v>
      </c>
      <c r="E102" s="161"/>
      <c r="F102" s="161"/>
      <c r="G102" s="161"/>
      <c r="H102" s="161"/>
      <c r="I102" s="161"/>
      <c r="J102" s="162">
        <f>J143</f>
        <v>0</v>
      </c>
      <c r="K102" s="104"/>
      <c r="L102" s="163"/>
    </row>
    <row r="103" spans="2:12" s="10" customFormat="1" ht="19.9" customHeight="1">
      <c r="B103" s="159"/>
      <c r="C103" s="104"/>
      <c r="D103" s="160" t="s">
        <v>575</v>
      </c>
      <c r="E103" s="161"/>
      <c r="F103" s="161"/>
      <c r="G103" s="161"/>
      <c r="H103" s="161"/>
      <c r="I103" s="161"/>
      <c r="J103" s="162">
        <f>J149</f>
        <v>0</v>
      </c>
      <c r="K103" s="104"/>
      <c r="L103" s="163"/>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125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489" t="str">
        <f>E7</f>
        <v>Sad JUDr. Karla Jaroše, ul.Sokolovská-Pastýřská p.č.528/2, 529, 530, 562/1, Liberec</v>
      </c>
      <c r="F113" s="490"/>
      <c r="G113" s="490"/>
      <c r="H113" s="490"/>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111</v>
      </c>
      <c r="D114" s="22"/>
      <c r="E114" s="22"/>
      <c r="F114" s="22"/>
      <c r="G114" s="22"/>
      <c r="H114" s="22"/>
      <c r="I114" s="22"/>
      <c r="J114" s="22"/>
      <c r="K114" s="22"/>
      <c r="L114" s="20"/>
    </row>
    <row r="115" spans="1:31" s="2" customFormat="1" ht="16.5" customHeight="1">
      <c r="A115" s="34"/>
      <c r="B115" s="35"/>
      <c r="C115" s="36"/>
      <c r="D115" s="36"/>
      <c r="E115" s="489" t="s">
        <v>266</v>
      </c>
      <c r="F115" s="488"/>
      <c r="G115" s="488"/>
      <c r="H115" s="488"/>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267</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468" t="str">
        <f>E11</f>
        <v>02.5 - Zatravnění</v>
      </c>
      <c r="F117" s="488"/>
      <c r="G117" s="488"/>
      <c r="H117" s="488"/>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19</v>
      </c>
      <c r="D119" s="36"/>
      <c r="E119" s="36"/>
      <c r="F119" s="27" t="str">
        <f>F14</f>
        <v xml:space="preserve"> </v>
      </c>
      <c r="G119" s="36"/>
      <c r="H119" s="36"/>
      <c r="I119" s="29" t="s">
        <v>21</v>
      </c>
      <c r="J119" s="66">
        <f>IF(J14="","",J14)</f>
        <v>44652</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40.15" customHeight="1">
      <c r="A121" s="34"/>
      <c r="B121" s="35"/>
      <c r="C121" s="29" t="s">
        <v>22</v>
      </c>
      <c r="D121" s="36"/>
      <c r="E121" s="36"/>
      <c r="F121" s="27" t="str">
        <f>E17</f>
        <v>Statutární město Liberec, nám.Dr.E.Beneše1/1, LBC</v>
      </c>
      <c r="G121" s="36"/>
      <c r="H121" s="36"/>
      <c r="I121" s="29" t="s">
        <v>28</v>
      </c>
      <c r="J121" s="32" t="str">
        <f>E23</f>
        <v>Miriam Janů DiS., Divoká 127/13, Liberec 14</v>
      </c>
      <c r="K121" s="36"/>
      <c r="L121" s="51"/>
      <c r="S121" s="34"/>
      <c r="T121" s="34"/>
      <c r="U121" s="34"/>
      <c r="V121" s="34"/>
      <c r="W121" s="34"/>
      <c r="X121" s="34"/>
      <c r="Y121" s="34"/>
      <c r="Z121" s="34"/>
      <c r="AA121" s="34"/>
      <c r="AB121" s="34"/>
      <c r="AC121" s="34"/>
      <c r="AD121" s="34"/>
      <c r="AE121" s="34"/>
    </row>
    <row r="122" spans="1:31" s="2" customFormat="1" ht="25.7" customHeight="1">
      <c r="A122" s="34"/>
      <c r="B122" s="35"/>
      <c r="C122" s="29" t="s">
        <v>26</v>
      </c>
      <c r="D122" s="36"/>
      <c r="E122" s="36"/>
      <c r="F122" s="27" t="str">
        <f>IF(E20="","",E20)</f>
        <v>Vyplň údaj</v>
      </c>
      <c r="G122" s="36"/>
      <c r="H122" s="36"/>
      <c r="I122" s="29" t="s">
        <v>31</v>
      </c>
      <c r="J122" s="32" t="str">
        <f>E26</f>
        <v>PROPOS Liberec s.r.o.</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64"/>
      <c r="B124" s="165"/>
      <c r="C124" s="166" t="s">
        <v>126</v>
      </c>
      <c r="D124" s="167" t="s">
        <v>59</v>
      </c>
      <c r="E124" s="167" t="s">
        <v>55</v>
      </c>
      <c r="F124" s="167" t="s">
        <v>56</v>
      </c>
      <c r="G124" s="167" t="s">
        <v>127</v>
      </c>
      <c r="H124" s="167" t="s">
        <v>128</v>
      </c>
      <c r="I124" s="167" t="s">
        <v>129</v>
      </c>
      <c r="J124" s="167" t="s">
        <v>116</v>
      </c>
      <c r="K124" s="168" t="s">
        <v>130</v>
      </c>
      <c r="L124" s="169"/>
      <c r="M124" s="75" t="s">
        <v>1</v>
      </c>
      <c r="N124" s="76" t="s">
        <v>38</v>
      </c>
      <c r="O124" s="76" t="s">
        <v>131</v>
      </c>
      <c r="P124" s="76" t="s">
        <v>132</v>
      </c>
      <c r="Q124" s="76" t="s">
        <v>133</v>
      </c>
      <c r="R124" s="76" t="s">
        <v>134</v>
      </c>
      <c r="S124" s="76" t="s">
        <v>135</v>
      </c>
      <c r="T124" s="77" t="s">
        <v>136</v>
      </c>
      <c r="U124" s="164"/>
      <c r="V124" s="164"/>
      <c r="W124" s="164"/>
      <c r="X124" s="164"/>
      <c r="Y124" s="164"/>
      <c r="Z124" s="164"/>
      <c r="AA124" s="164"/>
      <c r="AB124" s="164"/>
      <c r="AC124" s="164"/>
      <c r="AD124" s="164"/>
      <c r="AE124" s="164"/>
    </row>
    <row r="125" spans="1:63" s="2" customFormat="1" ht="22.9" customHeight="1">
      <c r="A125" s="34"/>
      <c r="B125" s="35"/>
      <c r="C125" s="82" t="s">
        <v>137</v>
      </c>
      <c r="D125" s="36"/>
      <c r="E125" s="36"/>
      <c r="F125" s="36"/>
      <c r="G125" s="36"/>
      <c r="H125" s="36"/>
      <c r="I125" s="36"/>
      <c r="J125" s="170">
        <f>BK125</f>
        <v>0</v>
      </c>
      <c r="K125" s="36"/>
      <c r="L125" s="39"/>
      <c r="M125" s="78"/>
      <c r="N125" s="171"/>
      <c r="O125" s="79"/>
      <c r="P125" s="172">
        <f>P126</f>
        <v>0</v>
      </c>
      <c r="Q125" s="79"/>
      <c r="R125" s="172">
        <f>R126</f>
        <v>0</v>
      </c>
      <c r="S125" s="79"/>
      <c r="T125" s="173">
        <f>T126</f>
        <v>0</v>
      </c>
      <c r="U125" s="34"/>
      <c r="V125" s="34"/>
      <c r="W125" s="34"/>
      <c r="X125" s="34"/>
      <c r="Y125" s="34"/>
      <c r="Z125" s="34"/>
      <c r="AA125" s="34"/>
      <c r="AB125" s="34"/>
      <c r="AC125" s="34"/>
      <c r="AD125" s="34"/>
      <c r="AE125" s="34"/>
      <c r="AT125" s="17" t="s">
        <v>73</v>
      </c>
      <c r="AU125" s="17" t="s">
        <v>118</v>
      </c>
      <c r="BK125" s="174">
        <f>BK126</f>
        <v>0</v>
      </c>
    </row>
    <row r="126" spans="2:63" s="12" customFormat="1" ht="25.9" customHeight="1">
      <c r="B126" s="175"/>
      <c r="C126" s="176"/>
      <c r="D126" s="177" t="s">
        <v>73</v>
      </c>
      <c r="E126" s="178" t="s">
        <v>273</v>
      </c>
      <c r="F126" s="178" t="s">
        <v>576</v>
      </c>
      <c r="G126" s="176"/>
      <c r="H126" s="176"/>
      <c r="I126" s="179"/>
      <c r="J126" s="180">
        <f>BK126</f>
        <v>0</v>
      </c>
      <c r="K126" s="176"/>
      <c r="L126" s="181"/>
      <c r="M126" s="182"/>
      <c r="N126" s="183"/>
      <c r="O126" s="183"/>
      <c r="P126" s="184">
        <f>P127+P138+P143+P149</f>
        <v>0</v>
      </c>
      <c r="Q126" s="183"/>
      <c r="R126" s="184">
        <f>R127+R138+R143+R149</f>
        <v>0</v>
      </c>
      <c r="S126" s="183"/>
      <c r="T126" s="185">
        <f>T127+T138+T143+T149</f>
        <v>0</v>
      </c>
      <c r="AR126" s="186" t="s">
        <v>82</v>
      </c>
      <c r="AT126" s="187" t="s">
        <v>73</v>
      </c>
      <c r="AU126" s="187" t="s">
        <v>74</v>
      </c>
      <c r="AY126" s="186" t="s">
        <v>140</v>
      </c>
      <c r="BK126" s="188">
        <f>BK127+BK138+BK143+BK149</f>
        <v>0</v>
      </c>
    </row>
    <row r="127" spans="2:63" s="12" customFormat="1" ht="22.9" customHeight="1">
      <c r="B127" s="175"/>
      <c r="C127" s="176"/>
      <c r="D127" s="177" t="s">
        <v>73</v>
      </c>
      <c r="E127" s="189" t="s">
        <v>577</v>
      </c>
      <c r="F127" s="189" t="s">
        <v>578</v>
      </c>
      <c r="G127" s="176"/>
      <c r="H127" s="176"/>
      <c r="I127" s="179"/>
      <c r="J127" s="190">
        <f>BK127</f>
        <v>0</v>
      </c>
      <c r="K127" s="176"/>
      <c r="L127" s="181"/>
      <c r="M127" s="182"/>
      <c r="N127" s="183"/>
      <c r="O127" s="183"/>
      <c r="P127" s="184">
        <f>SUM(P128:P137)</f>
        <v>0</v>
      </c>
      <c r="Q127" s="183"/>
      <c r="R127" s="184">
        <f>SUM(R128:R137)</f>
        <v>0</v>
      </c>
      <c r="S127" s="183"/>
      <c r="T127" s="185">
        <f>SUM(T128:T137)</f>
        <v>0</v>
      </c>
      <c r="AR127" s="186" t="s">
        <v>82</v>
      </c>
      <c r="AT127" s="187" t="s">
        <v>73</v>
      </c>
      <c r="AU127" s="187" t="s">
        <v>82</v>
      </c>
      <c r="AY127" s="186" t="s">
        <v>140</v>
      </c>
      <c r="BK127" s="188">
        <f>SUM(BK128:BK137)</f>
        <v>0</v>
      </c>
    </row>
    <row r="128" spans="1:65" s="2" customFormat="1" ht="16.5" customHeight="1">
      <c r="A128" s="34"/>
      <c r="B128" s="35"/>
      <c r="C128" s="191" t="s">
        <v>82</v>
      </c>
      <c r="D128" s="191" t="s">
        <v>142</v>
      </c>
      <c r="E128" s="192" t="s">
        <v>579</v>
      </c>
      <c r="F128" s="193" t="s">
        <v>580</v>
      </c>
      <c r="G128" s="194" t="s">
        <v>1</v>
      </c>
      <c r="H128" s="195">
        <v>123</v>
      </c>
      <c r="I128" s="196"/>
      <c r="J128" s="197">
        <f aca="true" t="shared" si="0" ref="J128:J137">ROUND(I128*H128,2)</f>
        <v>0</v>
      </c>
      <c r="K128" s="193" t="s">
        <v>1</v>
      </c>
      <c r="L128" s="39"/>
      <c r="M128" s="198" t="s">
        <v>1</v>
      </c>
      <c r="N128" s="199" t="s">
        <v>39</v>
      </c>
      <c r="O128" s="71"/>
      <c r="P128" s="200">
        <f aca="true" t="shared" si="1" ref="P128:P137">O128*H128</f>
        <v>0</v>
      </c>
      <c r="Q128" s="200">
        <v>0</v>
      </c>
      <c r="R128" s="200">
        <f aca="true" t="shared" si="2" ref="R128:R137">Q128*H128</f>
        <v>0</v>
      </c>
      <c r="S128" s="200">
        <v>0</v>
      </c>
      <c r="T128" s="201">
        <f aca="true" t="shared" si="3" ref="T128:T137">S128*H128</f>
        <v>0</v>
      </c>
      <c r="U128" s="34"/>
      <c r="V128" s="34"/>
      <c r="W128" s="34"/>
      <c r="X128" s="34"/>
      <c r="Y128" s="34"/>
      <c r="Z128" s="34"/>
      <c r="AA128" s="34"/>
      <c r="AB128" s="34"/>
      <c r="AC128" s="34"/>
      <c r="AD128" s="34"/>
      <c r="AE128" s="34"/>
      <c r="AR128" s="202" t="s">
        <v>147</v>
      </c>
      <c r="AT128" s="202" t="s">
        <v>142</v>
      </c>
      <c r="AU128" s="202" t="s">
        <v>84</v>
      </c>
      <c r="AY128" s="17" t="s">
        <v>140</v>
      </c>
      <c r="BE128" s="203">
        <f aca="true" t="shared" si="4" ref="BE128:BE137">IF(N128="základní",J128,0)</f>
        <v>0</v>
      </c>
      <c r="BF128" s="203">
        <f aca="true" t="shared" si="5" ref="BF128:BF137">IF(N128="snížená",J128,0)</f>
        <v>0</v>
      </c>
      <c r="BG128" s="203">
        <f aca="true" t="shared" si="6" ref="BG128:BG137">IF(N128="zákl. přenesená",J128,0)</f>
        <v>0</v>
      </c>
      <c r="BH128" s="203">
        <f aca="true" t="shared" si="7" ref="BH128:BH137">IF(N128="sníž. přenesená",J128,0)</f>
        <v>0</v>
      </c>
      <c r="BI128" s="203">
        <f aca="true" t="shared" si="8" ref="BI128:BI137">IF(N128="nulová",J128,0)</f>
        <v>0</v>
      </c>
      <c r="BJ128" s="17" t="s">
        <v>82</v>
      </c>
      <c r="BK128" s="203">
        <f aca="true" t="shared" si="9" ref="BK128:BK137">ROUND(I128*H128,2)</f>
        <v>0</v>
      </c>
      <c r="BL128" s="17" t="s">
        <v>147</v>
      </c>
      <c r="BM128" s="202" t="s">
        <v>84</v>
      </c>
    </row>
    <row r="129" spans="1:65" s="2" customFormat="1" ht="16.5" customHeight="1">
      <c r="A129" s="34"/>
      <c r="B129" s="35"/>
      <c r="C129" s="191" t="s">
        <v>84</v>
      </c>
      <c r="D129" s="191" t="s">
        <v>142</v>
      </c>
      <c r="E129" s="192" t="s">
        <v>581</v>
      </c>
      <c r="F129" s="193" t="s">
        <v>582</v>
      </c>
      <c r="G129" s="194" t="s">
        <v>1</v>
      </c>
      <c r="H129" s="195">
        <v>123</v>
      </c>
      <c r="I129" s="196"/>
      <c r="J129" s="197">
        <f t="shared" si="0"/>
        <v>0</v>
      </c>
      <c r="K129" s="193" t="s">
        <v>1</v>
      </c>
      <c r="L129" s="39"/>
      <c r="M129" s="198" t="s">
        <v>1</v>
      </c>
      <c r="N129" s="199" t="s">
        <v>39</v>
      </c>
      <c r="O129" s="71"/>
      <c r="P129" s="200">
        <f t="shared" si="1"/>
        <v>0</v>
      </c>
      <c r="Q129" s="200">
        <v>0</v>
      </c>
      <c r="R129" s="200">
        <f t="shared" si="2"/>
        <v>0</v>
      </c>
      <c r="S129" s="200">
        <v>0</v>
      </c>
      <c r="T129" s="201">
        <f t="shared" si="3"/>
        <v>0</v>
      </c>
      <c r="U129" s="34"/>
      <c r="V129" s="34"/>
      <c r="W129" s="34"/>
      <c r="X129" s="34"/>
      <c r="Y129" s="34"/>
      <c r="Z129" s="34"/>
      <c r="AA129" s="34"/>
      <c r="AB129" s="34"/>
      <c r="AC129" s="34"/>
      <c r="AD129" s="34"/>
      <c r="AE129" s="34"/>
      <c r="AR129" s="202" t="s">
        <v>147</v>
      </c>
      <c r="AT129" s="202" t="s">
        <v>142</v>
      </c>
      <c r="AU129" s="202" t="s">
        <v>84</v>
      </c>
      <c r="AY129" s="17" t="s">
        <v>140</v>
      </c>
      <c r="BE129" s="203">
        <f t="shared" si="4"/>
        <v>0</v>
      </c>
      <c r="BF129" s="203">
        <f t="shared" si="5"/>
        <v>0</v>
      </c>
      <c r="BG129" s="203">
        <f t="shared" si="6"/>
        <v>0</v>
      </c>
      <c r="BH129" s="203">
        <f t="shared" si="7"/>
        <v>0</v>
      </c>
      <c r="BI129" s="203">
        <f t="shared" si="8"/>
        <v>0</v>
      </c>
      <c r="BJ129" s="17" t="s">
        <v>82</v>
      </c>
      <c r="BK129" s="203">
        <f t="shared" si="9"/>
        <v>0</v>
      </c>
      <c r="BL129" s="17" t="s">
        <v>147</v>
      </c>
      <c r="BM129" s="202" t="s">
        <v>147</v>
      </c>
    </row>
    <row r="130" spans="1:65" s="2" customFormat="1" ht="16.5" customHeight="1">
      <c r="A130" s="34"/>
      <c r="B130" s="35"/>
      <c r="C130" s="191" t="s">
        <v>160</v>
      </c>
      <c r="D130" s="191" t="s">
        <v>142</v>
      </c>
      <c r="E130" s="192" t="s">
        <v>435</v>
      </c>
      <c r="F130" s="193" t="s">
        <v>583</v>
      </c>
      <c r="G130" s="194" t="s">
        <v>1</v>
      </c>
      <c r="H130" s="195">
        <v>123</v>
      </c>
      <c r="I130" s="196"/>
      <c r="J130" s="197">
        <f t="shared" si="0"/>
        <v>0</v>
      </c>
      <c r="K130" s="193" t="s">
        <v>1</v>
      </c>
      <c r="L130" s="39"/>
      <c r="M130" s="198" t="s">
        <v>1</v>
      </c>
      <c r="N130" s="199" t="s">
        <v>39</v>
      </c>
      <c r="O130" s="71"/>
      <c r="P130" s="200">
        <f t="shared" si="1"/>
        <v>0</v>
      </c>
      <c r="Q130" s="200">
        <v>0</v>
      </c>
      <c r="R130" s="200">
        <f t="shared" si="2"/>
        <v>0</v>
      </c>
      <c r="S130" s="200">
        <v>0</v>
      </c>
      <c r="T130" s="201">
        <f t="shared" si="3"/>
        <v>0</v>
      </c>
      <c r="U130" s="34"/>
      <c r="V130" s="34"/>
      <c r="W130" s="34"/>
      <c r="X130" s="34"/>
      <c r="Y130" s="34"/>
      <c r="Z130" s="34"/>
      <c r="AA130" s="34"/>
      <c r="AB130" s="34"/>
      <c r="AC130" s="34"/>
      <c r="AD130" s="34"/>
      <c r="AE130" s="34"/>
      <c r="AR130" s="202" t="s">
        <v>147</v>
      </c>
      <c r="AT130" s="202" t="s">
        <v>142</v>
      </c>
      <c r="AU130" s="202" t="s">
        <v>84</v>
      </c>
      <c r="AY130" s="17" t="s">
        <v>140</v>
      </c>
      <c r="BE130" s="203">
        <f t="shared" si="4"/>
        <v>0</v>
      </c>
      <c r="BF130" s="203">
        <f t="shared" si="5"/>
        <v>0</v>
      </c>
      <c r="BG130" s="203">
        <f t="shared" si="6"/>
        <v>0</v>
      </c>
      <c r="BH130" s="203">
        <f t="shared" si="7"/>
        <v>0</v>
      </c>
      <c r="BI130" s="203">
        <f t="shared" si="8"/>
        <v>0</v>
      </c>
      <c r="BJ130" s="17" t="s">
        <v>82</v>
      </c>
      <c r="BK130" s="203">
        <f t="shared" si="9"/>
        <v>0</v>
      </c>
      <c r="BL130" s="17" t="s">
        <v>147</v>
      </c>
      <c r="BM130" s="202" t="s">
        <v>175</v>
      </c>
    </row>
    <row r="131" spans="1:65" s="2" customFormat="1" ht="16.5" customHeight="1">
      <c r="A131" s="34"/>
      <c r="B131" s="35"/>
      <c r="C131" s="191" t="s">
        <v>147</v>
      </c>
      <c r="D131" s="191" t="s">
        <v>142</v>
      </c>
      <c r="E131" s="192" t="s">
        <v>437</v>
      </c>
      <c r="F131" s="193" t="s">
        <v>584</v>
      </c>
      <c r="G131" s="194" t="s">
        <v>1</v>
      </c>
      <c r="H131" s="195">
        <v>123</v>
      </c>
      <c r="I131" s="196"/>
      <c r="J131" s="197">
        <f t="shared" si="0"/>
        <v>0</v>
      </c>
      <c r="K131" s="193" t="s">
        <v>1</v>
      </c>
      <c r="L131" s="39"/>
      <c r="M131" s="198" t="s">
        <v>1</v>
      </c>
      <c r="N131" s="199" t="s">
        <v>39</v>
      </c>
      <c r="O131" s="71"/>
      <c r="P131" s="200">
        <f t="shared" si="1"/>
        <v>0</v>
      </c>
      <c r="Q131" s="200">
        <v>0</v>
      </c>
      <c r="R131" s="200">
        <f t="shared" si="2"/>
        <v>0</v>
      </c>
      <c r="S131" s="200">
        <v>0</v>
      </c>
      <c r="T131" s="201">
        <f t="shared" si="3"/>
        <v>0</v>
      </c>
      <c r="U131" s="34"/>
      <c r="V131" s="34"/>
      <c r="W131" s="34"/>
      <c r="X131" s="34"/>
      <c r="Y131" s="34"/>
      <c r="Z131" s="34"/>
      <c r="AA131" s="34"/>
      <c r="AB131" s="34"/>
      <c r="AC131" s="34"/>
      <c r="AD131" s="34"/>
      <c r="AE131" s="34"/>
      <c r="AR131" s="202" t="s">
        <v>147</v>
      </c>
      <c r="AT131" s="202" t="s">
        <v>142</v>
      </c>
      <c r="AU131" s="202" t="s">
        <v>84</v>
      </c>
      <c r="AY131" s="17" t="s">
        <v>140</v>
      </c>
      <c r="BE131" s="203">
        <f t="shared" si="4"/>
        <v>0</v>
      </c>
      <c r="BF131" s="203">
        <f t="shared" si="5"/>
        <v>0</v>
      </c>
      <c r="BG131" s="203">
        <f t="shared" si="6"/>
        <v>0</v>
      </c>
      <c r="BH131" s="203">
        <f t="shared" si="7"/>
        <v>0</v>
      </c>
      <c r="BI131" s="203">
        <f t="shared" si="8"/>
        <v>0</v>
      </c>
      <c r="BJ131" s="17" t="s">
        <v>82</v>
      </c>
      <c r="BK131" s="203">
        <f t="shared" si="9"/>
        <v>0</v>
      </c>
      <c r="BL131" s="17" t="s">
        <v>147</v>
      </c>
      <c r="BM131" s="202" t="s">
        <v>186</v>
      </c>
    </row>
    <row r="132" spans="1:65" s="2" customFormat="1" ht="16.5" customHeight="1">
      <c r="A132" s="34"/>
      <c r="B132" s="35"/>
      <c r="C132" s="191" t="s">
        <v>169</v>
      </c>
      <c r="D132" s="191" t="s">
        <v>142</v>
      </c>
      <c r="E132" s="192" t="s">
        <v>585</v>
      </c>
      <c r="F132" s="193" t="s">
        <v>586</v>
      </c>
      <c r="G132" s="194" t="s">
        <v>1</v>
      </c>
      <c r="H132" s="195">
        <v>123</v>
      </c>
      <c r="I132" s="196"/>
      <c r="J132" s="197">
        <f t="shared" si="0"/>
        <v>0</v>
      </c>
      <c r="K132" s="193" t="s">
        <v>1</v>
      </c>
      <c r="L132" s="39"/>
      <c r="M132" s="198" t="s">
        <v>1</v>
      </c>
      <c r="N132" s="199" t="s">
        <v>39</v>
      </c>
      <c r="O132" s="71"/>
      <c r="P132" s="200">
        <f t="shared" si="1"/>
        <v>0</v>
      </c>
      <c r="Q132" s="200">
        <v>0</v>
      </c>
      <c r="R132" s="200">
        <f t="shared" si="2"/>
        <v>0</v>
      </c>
      <c r="S132" s="200">
        <v>0</v>
      </c>
      <c r="T132" s="201">
        <f t="shared" si="3"/>
        <v>0</v>
      </c>
      <c r="U132" s="34"/>
      <c r="V132" s="34"/>
      <c r="W132" s="34"/>
      <c r="X132" s="34"/>
      <c r="Y132" s="34"/>
      <c r="Z132" s="34"/>
      <c r="AA132" s="34"/>
      <c r="AB132" s="34"/>
      <c r="AC132" s="34"/>
      <c r="AD132" s="34"/>
      <c r="AE132" s="34"/>
      <c r="AR132" s="202" t="s">
        <v>147</v>
      </c>
      <c r="AT132" s="202" t="s">
        <v>142</v>
      </c>
      <c r="AU132" s="202" t="s">
        <v>84</v>
      </c>
      <c r="AY132" s="17" t="s">
        <v>140</v>
      </c>
      <c r="BE132" s="203">
        <f t="shared" si="4"/>
        <v>0</v>
      </c>
      <c r="BF132" s="203">
        <f t="shared" si="5"/>
        <v>0</v>
      </c>
      <c r="BG132" s="203">
        <f t="shared" si="6"/>
        <v>0</v>
      </c>
      <c r="BH132" s="203">
        <f t="shared" si="7"/>
        <v>0</v>
      </c>
      <c r="BI132" s="203">
        <f t="shared" si="8"/>
        <v>0</v>
      </c>
      <c r="BJ132" s="17" t="s">
        <v>82</v>
      </c>
      <c r="BK132" s="203">
        <f t="shared" si="9"/>
        <v>0</v>
      </c>
      <c r="BL132" s="17" t="s">
        <v>147</v>
      </c>
      <c r="BM132" s="202" t="s">
        <v>197</v>
      </c>
    </row>
    <row r="133" spans="1:65" s="2" customFormat="1" ht="16.5" customHeight="1">
      <c r="A133" s="34"/>
      <c r="B133" s="35"/>
      <c r="C133" s="191" t="s">
        <v>175</v>
      </c>
      <c r="D133" s="191" t="s">
        <v>142</v>
      </c>
      <c r="E133" s="192" t="s">
        <v>587</v>
      </c>
      <c r="F133" s="193" t="s">
        <v>588</v>
      </c>
      <c r="G133" s="194" t="s">
        <v>1</v>
      </c>
      <c r="H133" s="195">
        <v>0.004</v>
      </c>
      <c r="I133" s="196"/>
      <c r="J133" s="197">
        <f t="shared" si="0"/>
        <v>0</v>
      </c>
      <c r="K133" s="193" t="s">
        <v>1</v>
      </c>
      <c r="L133" s="39"/>
      <c r="M133" s="198" t="s">
        <v>1</v>
      </c>
      <c r="N133" s="199" t="s">
        <v>39</v>
      </c>
      <c r="O133" s="71"/>
      <c r="P133" s="200">
        <f t="shared" si="1"/>
        <v>0</v>
      </c>
      <c r="Q133" s="200">
        <v>0</v>
      </c>
      <c r="R133" s="200">
        <f t="shared" si="2"/>
        <v>0</v>
      </c>
      <c r="S133" s="200">
        <v>0</v>
      </c>
      <c r="T133" s="201">
        <f t="shared" si="3"/>
        <v>0</v>
      </c>
      <c r="U133" s="34"/>
      <c r="V133" s="34"/>
      <c r="W133" s="34"/>
      <c r="X133" s="34"/>
      <c r="Y133" s="34"/>
      <c r="Z133" s="34"/>
      <c r="AA133" s="34"/>
      <c r="AB133" s="34"/>
      <c r="AC133" s="34"/>
      <c r="AD133" s="34"/>
      <c r="AE133" s="34"/>
      <c r="AR133" s="202" t="s">
        <v>147</v>
      </c>
      <c r="AT133" s="202" t="s">
        <v>142</v>
      </c>
      <c r="AU133" s="202" t="s">
        <v>84</v>
      </c>
      <c r="AY133" s="17" t="s">
        <v>140</v>
      </c>
      <c r="BE133" s="203">
        <f t="shared" si="4"/>
        <v>0</v>
      </c>
      <c r="BF133" s="203">
        <f t="shared" si="5"/>
        <v>0</v>
      </c>
      <c r="BG133" s="203">
        <f t="shared" si="6"/>
        <v>0</v>
      </c>
      <c r="BH133" s="203">
        <f t="shared" si="7"/>
        <v>0</v>
      </c>
      <c r="BI133" s="203">
        <f t="shared" si="8"/>
        <v>0</v>
      </c>
      <c r="BJ133" s="17" t="s">
        <v>82</v>
      </c>
      <c r="BK133" s="203">
        <f t="shared" si="9"/>
        <v>0</v>
      </c>
      <c r="BL133" s="17" t="s">
        <v>147</v>
      </c>
      <c r="BM133" s="202" t="s">
        <v>210</v>
      </c>
    </row>
    <row r="134" spans="1:65" s="2" customFormat="1" ht="16.5" customHeight="1">
      <c r="A134" s="34"/>
      <c r="B134" s="35"/>
      <c r="C134" s="191" t="s">
        <v>180</v>
      </c>
      <c r="D134" s="191" t="s">
        <v>142</v>
      </c>
      <c r="E134" s="192" t="s">
        <v>325</v>
      </c>
      <c r="F134" s="193" t="s">
        <v>589</v>
      </c>
      <c r="G134" s="194" t="s">
        <v>1</v>
      </c>
      <c r="H134" s="195">
        <v>2.46</v>
      </c>
      <c r="I134" s="196"/>
      <c r="J134" s="197">
        <f t="shared" si="0"/>
        <v>0</v>
      </c>
      <c r="K134" s="193" t="s">
        <v>1</v>
      </c>
      <c r="L134" s="39"/>
      <c r="M134" s="198" t="s">
        <v>1</v>
      </c>
      <c r="N134" s="199" t="s">
        <v>39</v>
      </c>
      <c r="O134" s="71"/>
      <c r="P134" s="200">
        <f t="shared" si="1"/>
        <v>0</v>
      </c>
      <c r="Q134" s="200">
        <v>0</v>
      </c>
      <c r="R134" s="200">
        <f t="shared" si="2"/>
        <v>0</v>
      </c>
      <c r="S134" s="200">
        <v>0</v>
      </c>
      <c r="T134" s="201">
        <f t="shared" si="3"/>
        <v>0</v>
      </c>
      <c r="U134" s="34"/>
      <c r="V134" s="34"/>
      <c r="W134" s="34"/>
      <c r="X134" s="34"/>
      <c r="Y134" s="34"/>
      <c r="Z134" s="34"/>
      <c r="AA134" s="34"/>
      <c r="AB134" s="34"/>
      <c r="AC134" s="34"/>
      <c r="AD134" s="34"/>
      <c r="AE134" s="34"/>
      <c r="AR134" s="202" t="s">
        <v>147</v>
      </c>
      <c r="AT134" s="202" t="s">
        <v>142</v>
      </c>
      <c r="AU134" s="202" t="s">
        <v>84</v>
      </c>
      <c r="AY134" s="17" t="s">
        <v>140</v>
      </c>
      <c r="BE134" s="203">
        <f t="shared" si="4"/>
        <v>0</v>
      </c>
      <c r="BF134" s="203">
        <f t="shared" si="5"/>
        <v>0</v>
      </c>
      <c r="BG134" s="203">
        <f t="shared" si="6"/>
        <v>0</v>
      </c>
      <c r="BH134" s="203">
        <f t="shared" si="7"/>
        <v>0</v>
      </c>
      <c r="BI134" s="203">
        <f t="shared" si="8"/>
        <v>0</v>
      </c>
      <c r="BJ134" s="17" t="s">
        <v>82</v>
      </c>
      <c r="BK134" s="203">
        <f t="shared" si="9"/>
        <v>0</v>
      </c>
      <c r="BL134" s="17" t="s">
        <v>147</v>
      </c>
      <c r="BM134" s="202" t="s">
        <v>226</v>
      </c>
    </row>
    <row r="135" spans="1:65" s="2" customFormat="1" ht="16.5" customHeight="1">
      <c r="A135" s="34"/>
      <c r="B135" s="35"/>
      <c r="C135" s="191" t="s">
        <v>186</v>
      </c>
      <c r="D135" s="191" t="s">
        <v>142</v>
      </c>
      <c r="E135" s="192" t="s">
        <v>327</v>
      </c>
      <c r="F135" s="193" t="s">
        <v>590</v>
      </c>
      <c r="G135" s="194" t="s">
        <v>1</v>
      </c>
      <c r="H135" s="195">
        <v>2.46</v>
      </c>
      <c r="I135" s="196"/>
      <c r="J135" s="197">
        <f t="shared" si="0"/>
        <v>0</v>
      </c>
      <c r="K135" s="193" t="s">
        <v>1</v>
      </c>
      <c r="L135" s="39"/>
      <c r="M135" s="198" t="s">
        <v>1</v>
      </c>
      <c r="N135" s="199" t="s">
        <v>39</v>
      </c>
      <c r="O135" s="71"/>
      <c r="P135" s="200">
        <f t="shared" si="1"/>
        <v>0</v>
      </c>
      <c r="Q135" s="200">
        <v>0</v>
      </c>
      <c r="R135" s="200">
        <f t="shared" si="2"/>
        <v>0</v>
      </c>
      <c r="S135" s="200">
        <v>0</v>
      </c>
      <c r="T135" s="201">
        <f t="shared" si="3"/>
        <v>0</v>
      </c>
      <c r="U135" s="34"/>
      <c r="V135" s="34"/>
      <c r="W135" s="34"/>
      <c r="X135" s="34"/>
      <c r="Y135" s="34"/>
      <c r="Z135" s="34"/>
      <c r="AA135" s="34"/>
      <c r="AB135" s="34"/>
      <c r="AC135" s="34"/>
      <c r="AD135" s="34"/>
      <c r="AE135" s="34"/>
      <c r="AR135" s="202" t="s">
        <v>147</v>
      </c>
      <c r="AT135" s="202" t="s">
        <v>142</v>
      </c>
      <c r="AU135" s="202" t="s">
        <v>84</v>
      </c>
      <c r="AY135" s="17" t="s">
        <v>140</v>
      </c>
      <c r="BE135" s="203">
        <f t="shared" si="4"/>
        <v>0</v>
      </c>
      <c r="BF135" s="203">
        <f t="shared" si="5"/>
        <v>0</v>
      </c>
      <c r="BG135" s="203">
        <f t="shared" si="6"/>
        <v>0</v>
      </c>
      <c r="BH135" s="203">
        <f t="shared" si="7"/>
        <v>0</v>
      </c>
      <c r="BI135" s="203">
        <f t="shared" si="8"/>
        <v>0</v>
      </c>
      <c r="BJ135" s="17" t="s">
        <v>82</v>
      </c>
      <c r="BK135" s="203">
        <f t="shared" si="9"/>
        <v>0</v>
      </c>
      <c r="BL135" s="17" t="s">
        <v>147</v>
      </c>
      <c r="BM135" s="202" t="s">
        <v>242</v>
      </c>
    </row>
    <row r="136" spans="1:65" s="2" customFormat="1" ht="16.5" customHeight="1">
      <c r="A136" s="34"/>
      <c r="B136" s="35"/>
      <c r="C136" s="191" t="s">
        <v>191</v>
      </c>
      <c r="D136" s="191" t="s">
        <v>142</v>
      </c>
      <c r="E136" s="192" t="s">
        <v>329</v>
      </c>
      <c r="F136" s="193" t="s">
        <v>330</v>
      </c>
      <c r="G136" s="194" t="s">
        <v>1</v>
      </c>
      <c r="H136" s="195">
        <v>2.46</v>
      </c>
      <c r="I136" s="196"/>
      <c r="J136" s="197">
        <f t="shared" si="0"/>
        <v>0</v>
      </c>
      <c r="K136" s="193" t="s">
        <v>1</v>
      </c>
      <c r="L136" s="39"/>
      <c r="M136" s="198" t="s">
        <v>1</v>
      </c>
      <c r="N136" s="199" t="s">
        <v>39</v>
      </c>
      <c r="O136" s="71"/>
      <c r="P136" s="200">
        <f t="shared" si="1"/>
        <v>0</v>
      </c>
      <c r="Q136" s="200">
        <v>0</v>
      </c>
      <c r="R136" s="200">
        <f t="shared" si="2"/>
        <v>0</v>
      </c>
      <c r="S136" s="200">
        <v>0</v>
      </c>
      <c r="T136" s="201">
        <f t="shared" si="3"/>
        <v>0</v>
      </c>
      <c r="U136" s="34"/>
      <c r="V136" s="34"/>
      <c r="W136" s="34"/>
      <c r="X136" s="34"/>
      <c r="Y136" s="34"/>
      <c r="Z136" s="34"/>
      <c r="AA136" s="34"/>
      <c r="AB136" s="34"/>
      <c r="AC136" s="34"/>
      <c r="AD136" s="34"/>
      <c r="AE136" s="34"/>
      <c r="AR136" s="202" t="s">
        <v>147</v>
      </c>
      <c r="AT136" s="202" t="s">
        <v>142</v>
      </c>
      <c r="AU136" s="202" t="s">
        <v>84</v>
      </c>
      <c r="AY136" s="17" t="s">
        <v>140</v>
      </c>
      <c r="BE136" s="203">
        <f t="shared" si="4"/>
        <v>0</v>
      </c>
      <c r="BF136" s="203">
        <f t="shared" si="5"/>
        <v>0</v>
      </c>
      <c r="BG136" s="203">
        <f t="shared" si="6"/>
        <v>0</v>
      </c>
      <c r="BH136" s="203">
        <f t="shared" si="7"/>
        <v>0</v>
      </c>
      <c r="BI136" s="203">
        <f t="shared" si="8"/>
        <v>0</v>
      </c>
      <c r="BJ136" s="17" t="s">
        <v>82</v>
      </c>
      <c r="BK136" s="203">
        <f t="shared" si="9"/>
        <v>0</v>
      </c>
      <c r="BL136" s="17" t="s">
        <v>147</v>
      </c>
      <c r="BM136" s="202" t="s">
        <v>250</v>
      </c>
    </row>
    <row r="137" spans="1:65" s="2" customFormat="1" ht="16.5" customHeight="1">
      <c r="A137" s="34"/>
      <c r="B137" s="35"/>
      <c r="C137" s="191" t="s">
        <v>197</v>
      </c>
      <c r="D137" s="191" t="s">
        <v>142</v>
      </c>
      <c r="E137" s="192" t="s">
        <v>337</v>
      </c>
      <c r="F137" s="193" t="s">
        <v>591</v>
      </c>
      <c r="G137" s="194" t="s">
        <v>1</v>
      </c>
      <c r="H137" s="195">
        <v>1.6</v>
      </c>
      <c r="I137" s="196"/>
      <c r="J137" s="197">
        <f t="shared" si="0"/>
        <v>0</v>
      </c>
      <c r="K137" s="193" t="s">
        <v>1</v>
      </c>
      <c r="L137" s="39"/>
      <c r="M137" s="198" t="s">
        <v>1</v>
      </c>
      <c r="N137" s="199" t="s">
        <v>39</v>
      </c>
      <c r="O137" s="71"/>
      <c r="P137" s="200">
        <f t="shared" si="1"/>
        <v>0</v>
      </c>
      <c r="Q137" s="200">
        <v>0</v>
      </c>
      <c r="R137" s="200">
        <f t="shared" si="2"/>
        <v>0</v>
      </c>
      <c r="S137" s="200">
        <v>0</v>
      </c>
      <c r="T137" s="201">
        <f t="shared" si="3"/>
        <v>0</v>
      </c>
      <c r="U137" s="34"/>
      <c r="V137" s="34"/>
      <c r="W137" s="34"/>
      <c r="X137" s="34"/>
      <c r="Y137" s="34"/>
      <c r="Z137" s="34"/>
      <c r="AA137" s="34"/>
      <c r="AB137" s="34"/>
      <c r="AC137" s="34"/>
      <c r="AD137" s="34"/>
      <c r="AE137" s="34"/>
      <c r="AR137" s="202" t="s">
        <v>147</v>
      </c>
      <c r="AT137" s="202" t="s">
        <v>142</v>
      </c>
      <c r="AU137" s="202" t="s">
        <v>84</v>
      </c>
      <c r="AY137" s="17" t="s">
        <v>140</v>
      </c>
      <c r="BE137" s="203">
        <f t="shared" si="4"/>
        <v>0</v>
      </c>
      <c r="BF137" s="203">
        <f t="shared" si="5"/>
        <v>0</v>
      </c>
      <c r="BG137" s="203">
        <f t="shared" si="6"/>
        <v>0</v>
      </c>
      <c r="BH137" s="203">
        <f t="shared" si="7"/>
        <v>0</v>
      </c>
      <c r="BI137" s="203">
        <f t="shared" si="8"/>
        <v>0</v>
      </c>
      <c r="BJ137" s="17" t="s">
        <v>82</v>
      </c>
      <c r="BK137" s="203">
        <f t="shared" si="9"/>
        <v>0</v>
      </c>
      <c r="BL137" s="17" t="s">
        <v>147</v>
      </c>
      <c r="BM137" s="202" t="s">
        <v>262</v>
      </c>
    </row>
    <row r="138" spans="2:63" s="12" customFormat="1" ht="22.9" customHeight="1">
      <c r="B138" s="175"/>
      <c r="C138" s="176"/>
      <c r="D138" s="177" t="s">
        <v>73</v>
      </c>
      <c r="E138" s="189" t="s">
        <v>275</v>
      </c>
      <c r="F138" s="189" t="s">
        <v>592</v>
      </c>
      <c r="G138" s="176"/>
      <c r="H138" s="176"/>
      <c r="I138" s="179"/>
      <c r="J138" s="190">
        <f>BK138</f>
        <v>0</v>
      </c>
      <c r="K138" s="176"/>
      <c r="L138" s="181"/>
      <c r="M138" s="182"/>
      <c r="N138" s="183"/>
      <c r="O138" s="183"/>
      <c r="P138" s="184">
        <f>SUM(P139:P142)</f>
        <v>0</v>
      </c>
      <c r="Q138" s="183"/>
      <c r="R138" s="184">
        <f>SUM(R139:R142)</f>
        <v>0</v>
      </c>
      <c r="S138" s="183"/>
      <c r="T138" s="185">
        <f>SUM(T139:T142)</f>
        <v>0</v>
      </c>
      <c r="AR138" s="186" t="s">
        <v>82</v>
      </c>
      <c r="AT138" s="187" t="s">
        <v>73</v>
      </c>
      <c r="AU138" s="187" t="s">
        <v>82</v>
      </c>
      <c r="AY138" s="186" t="s">
        <v>140</v>
      </c>
      <c r="BK138" s="188">
        <f>SUM(BK139:BK142)</f>
        <v>0</v>
      </c>
    </row>
    <row r="139" spans="1:65" s="2" customFormat="1" ht="16.5" customHeight="1">
      <c r="A139" s="34"/>
      <c r="B139" s="35"/>
      <c r="C139" s="191" t="s">
        <v>203</v>
      </c>
      <c r="D139" s="191" t="s">
        <v>142</v>
      </c>
      <c r="E139" s="192" t="s">
        <v>373</v>
      </c>
      <c r="F139" s="193" t="s">
        <v>593</v>
      </c>
      <c r="G139" s="194" t="s">
        <v>1</v>
      </c>
      <c r="H139" s="195">
        <v>36.9</v>
      </c>
      <c r="I139" s="196"/>
      <c r="J139" s="197">
        <f>ROUND(I139*H139,2)</f>
        <v>0</v>
      </c>
      <c r="K139" s="193" t="s">
        <v>1</v>
      </c>
      <c r="L139" s="39"/>
      <c r="M139" s="198" t="s">
        <v>1</v>
      </c>
      <c r="N139" s="199" t="s">
        <v>39</v>
      </c>
      <c r="O139" s="71"/>
      <c r="P139" s="200">
        <f>O139*H139</f>
        <v>0</v>
      </c>
      <c r="Q139" s="200">
        <v>0</v>
      </c>
      <c r="R139" s="200">
        <f>Q139*H139</f>
        <v>0</v>
      </c>
      <c r="S139" s="200">
        <v>0</v>
      </c>
      <c r="T139" s="201">
        <f>S139*H139</f>
        <v>0</v>
      </c>
      <c r="U139" s="34"/>
      <c r="V139" s="34"/>
      <c r="W139" s="34"/>
      <c r="X139" s="34"/>
      <c r="Y139" s="34"/>
      <c r="Z139" s="34"/>
      <c r="AA139" s="34"/>
      <c r="AB139" s="34"/>
      <c r="AC139" s="34"/>
      <c r="AD139" s="34"/>
      <c r="AE139" s="34"/>
      <c r="AR139" s="202" t="s">
        <v>147</v>
      </c>
      <c r="AT139" s="202" t="s">
        <v>142</v>
      </c>
      <c r="AU139" s="202" t="s">
        <v>84</v>
      </c>
      <c r="AY139" s="17" t="s">
        <v>140</v>
      </c>
      <c r="BE139" s="203">
        <f>IF(N139="základní",J139,0)</f>
        <v>0</v>
      </c>
      <c r="BF139" s="203">
        <f>IF(N139="snížená",J139,0)</f>
        <v>0</v>
      </c>
      <c r="BG139" s="203">
        <f>IF(N139="zákl. přenesená",J139,0)</f>
        <v>0</v>
      </c>
      <c r="BH139" s="203">
        <f>IF(N139="sníž. přenesená",J139,0)</f>
        <v>0</v>
      </c>
      <c r="BI139" s="203">
        <f>IF(N139="nulová",J139,0)</f>
        <v>0</v>
      </c>
      <c r="BJ139" s="17" t="s">
        <v>82</v>
      </c>
      <c r="BK139" s="203">
        <f>ROUND(I139*H139,2)</f>
        <v>0</v>
      </c>
      <c r="BL139" s="17" t="s">
        <v>147</v>
      </c>
      <c r="BM139" s="202" t="s">
        <v>284</v>
      </c>
    </row>
    <row r="140" spans="1:65" s="2" customFormat="1" ht="16.5" customHeight="1">
      <c r="A140" s="34"/>
      <c r="B140" s="35"/>
      <c r="C140" s="191" t="s">
        <v>210</v>
      </c>
      <c r="D140" s="191" t="s">
        <v>142</v>
      </c>
      <c r="E140" s="192" t="s">
        <v>376</v>
      </c>
      <c r="F140" s="193" t="s">
        <v>594</v>
      </c>
      <c r="G140" s="194" t="s">
        <v>1</v>
      </c>
      <c r="H140" s="195">
        <v>36.9</v>
      </c>
      <c r="I140" s="196"/>
      <c r="J140" s="197">
        <f>ROUND(I140*H140,2)</f>
        <v>0</v>
      </c>
      <c r="K140" s="193" t="s">
        <v>1</v>
      </c>
      <c r="L140" s="39"/>
      <c r="M140" s="198" t="s">
        <v>1</v>
      </c>
      <c r="N140" s="199" t="s">
        <v>39</v>
      </c>
      <c r="O140" s="71"/>
      <c r="P140" s="200">
        <f>O140*H140</f>
        <v>0</v>
      </c>
      <c r="Q140" s="200">
        <v>0</v>
      </c>
      <c r="R140" s="200">
        <f>Q140*H140</f>
        <v>0</v>
      </c>
      <c r="S140" s="200">
        <v>0</v>
      </c>
      <c r="T140" s="201">
        <f>S140*H140</f>
        <v>0</v>
      </c>
      <c r="U140" s="34"/>
      <c r="V140" s="34"/>
      <c r="W140" s="34"/>
      <c r="X140" s="34"/>
      <c r="Y140" s="34"/>
      <c r="Z140" s="34"/>
      <c r="AA140" s="34"/>
      <c r="AB140" s="34"/>
      <c r="AC140" s="34"/>
      <c r="AD140" s="34"/>
      <c r="AE140" s="34"/>
      <c r="AR140" s="202" t="s">
        <v>147</v>
      </c>
      <c r="AT140" s="202" t="s">
        <v>142</v>
      </c>
      <c r="AU140" s="202" t="s">
        <v>84</v>
      </c>
      <c r="AY140" s="17" t="s">
        <v>140</v>
      </c>
      <c r="BE140" s="203">
        <f>IF(N140="základní",J140,0)</f>
        <v>0</v>
      </c>
      <c r="BF140" s="203">
        <f>IF(N140="snížená",J140,0)</f>
        <v>0</v>
      </c>
      <c r="BG140" s="203">
        <f>IF(N140="zákl. přenesená",J140,0)</f>
        <v>0</v>
      </c>
      <c r="BH140" s="203">
        <f>IF(N140="sníž. přenesená",J140,0)</f>
        <v>0</v>
      </c>
      <c r="BI140" s="203">
        <f>IF(N140="nulová",J140,0)</f>
        <v>0</v>
      </c>
      <c r="BJ140" s="17" t="s">
        <v>82</v>
      </c>
      <c r="BK140" s="203">
        <f>ROUND(I140*H140,2)</f>
        <v>0</v>
      </c>
      <c r="BL140" s="17" t="s">
        <v>147</v>
      </c>
      <c r="BM140" s="202" t="s">
        <v>287</v>
      </c>
    </row>
    <row r="141" spans="1:65" s="2" customFormat="1" ht="16.5" customHeight="1">
      <c r="A141" s="34"/>
      <c r="B141" s="35"/>
      <c r="C141" s="191" t="s">
        <v>219</v>
      </c>
      <c r="D141" s="191" t="s">
        <v>142</v>
      </c>
      <c r="E141" s="192" t="s">
        <v>329</v>
      </c>
      <c r="F141" s="193" t="s">
        <v>330</v>
      </c>
      <c r="G141" s="194" t="s">
        <v>1</v>
      </c>
      <c r="H141" s="195">
        <v>36.9</v>
      </c>
      <c r="I141" s="196"/>
      <c r="J141" s="197">
        <f>ROUND(I141*H141,2)</f>
        <v>0</v>
      </c>
      <c r="K141" s="193" t="s">
        <v>1</v>
      </c>
      <c r="L141" s="39"/>
      <c r="M141" s="198" t="s">
        <v>1</v>
      </c>
      <c r="N141" s="199" t="s">
        <v>39</v>
      </c>
      <c r="O141" s="71"/>
      <c r="P141" s="200">
        <f>O141*H141</f>
        <v>0</v>
      </c>
      <c r="Q141" s="200">
        <v>0</v>
      </c>
      <c r="R141" s="200">
        <f>Q141*H141</f>
        <v>0</v>
      </c>
      <c r="S141" s="200">
        <v>0</v>
      </c>
      <c r="T141" s="201">
        <f>S141*H141</f>
        <v>0</v>
      </c>
      <c r="U141" s="34"/>
      <c r="V141" s="34"/>
      <c r="W141" s="34"/>
      <c r="X141" s="34"/>
      <c r="Y141" s="34"/>
      <c r="Z141" s="34"/>
      <c r="AA141" s="34"/>
      <c r="AB141" s="34"/>
      <c r="AC141" s="34"/>
      <c r="AD141" s="34"/>
      <c r="AE141" s="34"/>
      <c r="AR141" s="202" t="s">
        <v>147</v>
      </c>
      <c r="AT141" s="202" t="s">
        <v>142</v>
      </c>
      <c r="AU141" s="202" t="s">
        <v>84</v>
      </c>
      <c r="AY141" s="17" t="s">
        <v>140</v>
      </c>
      <c r="BE141" s="203">
        <f>IF(N141="základní",J141,0)</f>
        <v>0</v>
      </c>
      <c r="BF141" s="203">
        <f>IF(N141="snížená",J141,0)</f>
        <v>0</v>
      </c>
      <c r="BG141" s="203">
        <f>IF(N141="zákl. přenesená",J141,0)</f>
        <v>0</v>
      </c>
      <c r="BH141" s="203">
        <f>IF(N141="sníž. přenesená",J141,0)</f>
        <v>0</v>
      </c>
      <c r="BI141" s="203">
        <f>IF(N141="nulová",J141,0)</f>
        <v>0</v>
      </c>
      <c r="BJ141" s="17" t="s">
        <v>82</v>
      </c>
      <c r="BK141" s="203">
        <f>ROUND(I141*H141,2)</f>
        <v>0</v>
      </c>
      <c r="BL141" s="17" t="s">
        <v>147</v>
      </c>
      <c r="BM141" s="202" t="s">
        <v>290</v>
      </c>
    </row>
    <row r="142" spans="1:65" s="2" customFormat="1" ht="21.75" customHeight="1">
      <c r="A142" s="34"/>
      <c r="B142" s="35"/>
      <c r="C142" s="191" t="s">
        <v>226</v>
      </c>
      <c r="D142" s="191" t="s">
        <v>142</v>
      </c>
      <c r="E142" s="192" t="s">
        <v>595</v>
      </c>
      <c r="F142" s="193" t="s">
        <v>596</v>
      </c>
      <c r="G142" s="194" t="s">
        <v>1</v>
      </c>
      <c r="H142" s="195">
        <v>123</v>
      </c>
      <c r="I142" s="196"/>
      <c r="J142" s="197">
        <f>ROUND(I142*H142,2)</f>
        <v>0</v>
      </c>
      <c r="K142" s="193" t="s">
        <v>1</v>
      </c>
      <c r="L142" s="39"/>
      <c r="M142" s="198" t="s">
        <v>1</v>
      </c>
      <c r="N142" s="199" t="s">
        <v>39</v>
      </c>
      <c r="O142" s="71"/>
      <c r="P142" s="200">
        <f>O142*H142</f>
        <v>0</v>
      </c>
      <c r="Q142" s="200">
        <v>0</v>
      </c>
      <c r="R142" s="200">
        <f>Q142*H142</f>
        <v>0</v>
      </c>
      <c r="S142" s="200">
        <v>0</v>
      </c>
      <c r="T142" s="201">
        <f>S142*H142</f>
        <v>0</v>
      </c>
      <c r="U142" s="34"/>
      <c r="V142" s="34"/>
      <c r="W142" s="34"/>
      <c r="X142" s="34"/>
      <c r="Y142" s="34"/>
      <c r="Z142" s="34"/>
      <c r="AA142" s="34"/>
      <c r="AB142" s="34"/>
      <c r="AC142" s="34"/>
      <c r="AD142" s="34"/>
      <c r="AE142" s="34"/>
      <c r="AR142" s="202" t="s">
        <v>147</v>
      </c>
      <c r="AT142" s="202" t="s">
        <v>142</v>
      </c>
      <c r="AU142" s="202" t="s">
        <v>84</v>
      </c>
      <c r="AY142" s="17" t="s">
        <v>140</v>
      </c>
      <c r="BE142" s="203">
        <f>IF(N142="základní",J142,0)</f>
        <v>0</v>
      </c>
      <c r="BF142" s="203">
        <f>IF(N142="snížená",J142,0)</f>
        <v>0</v>
      </c>
      <c r="BG142" s="203">
        <f>IF(N142="zákl. přenesená",J142,0)</f>
        <v>0</v>
      </c>
      <c r="BH142" s="203">
        <f>IF(N142="sníž. přenesená",J142,0)</f>
        <v>0</v>
      </c>
      <c r="BI142" s="203">
        <f>IF(N142="nulová",J142,0)</f>
        <v>0</v>
      </c>
      <c r="BJ142" s="17" t="s">
        <v>82</v>
      </c>
      <c r="BK142" s="203">
        <f>ROUND(I142*H142,2)</f>
        <v>0</v>
      </c>
      <c r="BL142" s="17" t="s">
        <v>147</v>
      </c>
      <c r="BM142" s="202" t="s">
        <v>293</v>
      </c>
    </row>
    <row r="143" spans="2:63" s="12" customFormat="1" ht="22.9" customHeight="1">
      <c r="B143" s="175"/>
      <c r="C143" s="176"/>
      <c r="D143" s="177" t="s">
        <v>73</v>
      </c>
      <c r="E143" s="189" t="s">
        <v>597</v>
      </c>
      <c r="F143" s="189" t="s">
        <v>598</v>
      </c>
      <c r="G143" s="176"/>
      <c r="H143" s="176"/>
      <c r="I143" s="179"/>
      <c r="J143" s="190">
        <f>BK143</f>
        <v>0</v>
      </c>
      <c r="K143" s="176"/>
      <c r="L143" s="181"/>
      <c r="M143" s="182"/>
      <c r="N143" s="183"/>
      <c r="O143" s="183"/>
      <c r="P143" s="184">
        <f>SUM(P144:P148)</f>
        <v>0</v>
      </c>
      <c r="Q143" s="183"/>
      <c r="R143" s="184">
        <f>SUM(R144:R148)</f>
        <v>0</v>
      </c>
      <c r="S143" s="183"/>
      <c r="T143" s="185">
        <f>SUM(T144:T148)</f>
        <v>0</v>
      </c>
      <c r="AR143" s="186" t="s">
        <v>82</v>
      </c>
      <c r="AT143" s="187" t="s">
        <v>73</v>
      </c>
      <c r="AU143" s="187" t="s">
        <v>82</v>
      </c>
      <c r="AY143" s="186" t="s">
        <v>140</v>
      </c>
      <c r="BK143" s="188">
        <f>SUM(BK144:BK148)</f>
        <v>0</v>
      </c>
    </row>
    <row r="144" spans="1:65" s="2" customFormat="1" ht="16.5" customHeight="1">
      <c r="A144" s="34"/>
      <c r="B144" s="35"/>
      <c r="C144" s="191" t="s">
        <v>8</v>
      </c>
      <c r="D144" s="191" t="s">
        <v>142</v>
      </c>
      <c r="E144" s="192" t="s">
        <v>371</v>
      </c>
      <c r="F144" s="193" t="s">
        <v>599</v>
      </c>
      <c r="G144" s="194" t="s">
        <v>1</v>
      </c>
      <c r="H144" s="195">
        <v>1.6</v>
      </c>
      <c r="I144" s="196"/>
      <c r="J144" s="197">
        <f>ROUND(I144*H144,2)</f>
        <v>0</v>
      </c>
      <c r="K144" s="193" t="s">
        <v>1</v>
      </c>
      <c r="L144" s="39"/>
      <c r="M144" s="198" t="s">
        <v>1</v>
      </c>
      <c r="N144" s="199" t="s">
        <v>39</v>
      </c>
      <c r="O144" s="71"/>
      <c r="P144" s="200">
        <f>O144*H144</f>
        <v>0</v>
      </c>
      <c r="Q144" s="200">
        <v>0</v>
      </c>
      <c r="R144" s="200">
        <f>Q144*H144</f>
        <v>0</v>
      </c>
      <c r="S144" s="200">
        <v>0</v>
      </c>
      <c r="T144" s="201">
        <f>S144*H144</f>
        <v>0</v>
      </c>
      <c r="U144" s="34"/>
      <c r="V144" s="34"/>
      <c r="W144" s="34"/>
      <c r="X144" s="34"/>
      <c r="Y144" s="34"/>
      <c r="Z144" s="34"/>
      <c r="AA144" s="34"/>
      <c r="AB144" s="34"/>
      <c r="AC144" s="34"/>
      <c r="AD144" s="34"/>
      <c r="AE144" s="34"/>
      <c r="AR144" s="202" t="s">
        <v>147</v>
      </c>
      <c r="AT144" s="202" t="s">
        <v>142</v>
      </c>
      <c r="AU144" s="202" t="s">
        <v>84</v>
      </c>
      <c r="AY144" s="17" t="s">
        <v>140</v>
      </c>
      <c r="BE144" s="203">
        <f>IF(N144="základní",J144,0)</f>
        <v>0</v>
      </c>
      <c r="BF144" s="203">
        <f>IF(N144="snížená",J144,0)</f>
        <v>0</v>
      </c>
      <c r="BG144" s="203">
        <f>IF(N144="zákl. přenesená",J144,0)</f>
        <v>0</v>
      </c>
      <c r="BH144" s="203">
        <f>IF(N144="sníž. přenesená",J144,0)</f>
        <v>0</v>
      </c>
      <c r="BI144" s="203">
        <f>IF(N144="nulová",J144,0)</f>
        <v>0</v>
      </c>
      <c r="BJ144" s="17" t="s">
        <v>82</v>
      </c>
      <c r="BK144" s="203">
        <f>ROUND(I144*H144,2)</f>
        <v>0</v>
      </c>
      <c r="BL144" s="17" t="s">
        <v>147</v>
      </c>
      <c r="BM144" s="202" t="s">
        <v>298</v>
      </c>
    </row>
    <row r="145" spans="1:65" s="2" customFormat="1" ht="16.5" customHeight="1">
      <c r="A145" s="34"/>
      <c r="B145" s="35"/>
      <c r="C145" s="191" t="s">
        <v>242</v>
      </c>
      <c r="D145" s="191" t="s">
        <v>142</v>
      </c>
      <c r="E145" s="192" t="s">
        <v>532</v>
      </c>
      <c r="F145" s="193" t="s">
        <v>600</v>
      </c>
      <c r="G145" s="194" t="s">
        <v>1</v>
      </c>
      <c r="H145" s="195">
        <v>1</v>
      </c>
      <c r="I145" s="196"/>
      <c r="J145" s="197">
        <f>ROUND(I145*H145,2)</f>
        <v>0</v>
      </c>
      <c r="K145" s="193" t="s">
        <v>1</v>
      </c>
      <c r="L145" s="39"/>
      <c r="M145" s="198" t="s">
        <v>1</v>
      </c>
      <c r="N145" s="199" t="s">
        <v>39</v>
      </c>
      <c r="O145" s="71"/>
      <c r="P145" s="200">
        <f>O145*H145</f>
        <v>0</v>
      </c>
      <c r="Q145" s="200">
        <v>0</v>
      </c>
      <c r="R145" s="200">
        <f>Q145*H145</f>
        <v>0</v>
      </c>
      <c r="S145" s="200">
        <v>0</v>
      </c>
      <c r="T145" s="201">
        <f>S145*H145</f>
        <v>0</v>
      </c>
      <c r="U145" s="34"/>
      <c r="V145" s="34"/>
      <c r="W145" s="34"/>
      <c r="X145" s="34"/>
      <c r="Y145" s="34"/>
      <c r="Z145" s="34"/>
      <c r="AA145" s="34"/>
      <c r="AB145" s="34"/>
      <c r="AC145" s="34"/>
      <c r="AD145" s="34"/>
      <c r="AE145" s="34"/>
      <c r="AR145" s="202" t="s">
        <v>147</v>
      </c>
      <c r="AT145" s="202" t="s">
        <v>142</v>
      </c>
      <c r="AU145" s="202" t="s">
        <v>84</v>
      </c>
      <c r="AY145" s="17" t="s">
        <v>140</v>
      </c>
      <c r="BE145" s="203">
        <f>IF(N145="základní",J145,0)</f>
        <v>0</v>
      </c>
      <c r="BF145" s="203">
        <f>IF(N145="snížená",J145,0)</f>
        <v>0</v>
      </c>
      <c r="BG145" s="203">
        <f>IF(N145="zákl. přenesená",J145,0)</f>
        <v>0</v>
      </c>
      <c r="BH145" s="203">
        <f>IF(N145="sníž. přenesená",J145,0)</f>
        <v>0</v>
      </c>
      <c r="BI145" s="203">
        <f>IF(N145="nulová",J145,0)</f>
        <v>0</v>
      </c>
      <c r="BJ145" s="17" t="s">
        <v>82</v>
      </c>
      <c r="BK145" s="203">
        <f>ROUND(I145*H145,2)</f>
        <v>0</v>
      </c>
      <c r="BL145" s="17" t="s">
        <v>147</v>
      </c>
      <c r="BM145" s="202" t="s">
        <v>342</v>
      </c>
    </row>
    <row r="146" spans="1:65" s="2" customFormat="1" ht="16.5" customHeight="1">
      <c r="A146" s="34"/>
      <c r="B146" s="35"/>
      <c r="C146" s="191" t="s">
        <v>246</v>
      </c>
      <c r="D146" s="191" t="s">
        <v>142</v>
      </c>
      <c r="E146" s="192" t="s">
        <v>375</v>
      </c>
      <c r="F146" s="193" t="s">
        <v>601</v>
      </c>
      <c r="G146" s="194" t="s">
        <v>1</v>
      </c>
      <c r="H146" s="195">
        <v>2.53</v>
      </c>
      <c r="I146" s="196"/>
      <c r="J146" s="197">
        <f>ROUND(I146*H146,2)</f>
        <v>0</v>
      </c>
      <c r="K146" s="193" t="s">
        <v>1</v>
      </c>
      <c r="L146" s="39"/>
      <c r="M146" s="198" t="s">
        <v>1</v>
      </c>
      <c r="N146" s="199" t="s">
        <v>39</v>
      </c>
      <c r="O146" s="71"/>
      <c r="P146" s="200">
        <f>O146*H146</f>
        <v>0</v>
      </c>
      <c r="Q146" s="200">
        <v>0</v>
      </c>
      <c r="R146" s="200">
        <f>Q146*H146</f>
        <v>0</v>
      </c>
      <c r="S146" s="200">
        <v>0</v>
      </c>
      <c r="T146" s="201">
        <f>S146*H146</f>
        <v>0</v>
      </c>
      <c r="U146" s="34"/>
      <c r="V146" s="34"/>
      <c r="W146" s="34"/>
      <c r="X146" s="34"/>
      <c r="Y146" s="34"/>
      <c r="Z146" s="34"/>
      <c r="AA146" s="34"/>
      <c r="AB146" s="34"/>
      <c r="AC146" s="34"/>
      <c r="AD146" s="34"/>
      <c r="AE146" s="34"/>
      <c r="AR146" s="202" t="s">
        <v>147</v>
      </c>
      <c r="AT146" s="202" t="s">
        <v>142</v>
      </c>
      <c r="AU146" s="202" t="s">
        <v>84</v>
      </c>
      <c r="AY146" s="17" t="s">
        <v>140</v>
      </c>
      <c r="BE146" s="203">
        <f>IF(N146="základní",J146,0)</f>
        <v>0</v>
      </c>
      <c r="BF146" s="203">
        <f>IF(N146="snížená",J146,0)</f>
        <v>0</v>
      </c>
      <c r="BG146" s="203">
        <f>IF(N146="zákl. přenesená",J146,0)</f>
        <v>0</v>
      </c>
      <c r="BH146" s="203">
        <f>IF(N146="sníž. přenesená",J146,0)</f>
        <v>0</v>
      </c>
      <c r="BI146" s="203">
        <f>IF(N146="nulová",J146,0)</f>
        <v>0</v>
      </c>
      <c r="BJ146" s="17" t="s">
        <v>82</v>
      </c>
      <c r="BK146" s="203">
        <f>ROUND(I146*H146,2)</f>
        <v>0</v>
      </c>
      <c r="BL146" s="17" t="s">
        <v>147</v>
      </c>
      <c r="BM146" s="202" t="s">
        <v>345</v>
      </c>
    </row>
    <row r="147" spans="1:65" s="2" customFormat="1" ht="16.5" customHeight="1">
      <c r="A147" s="34"/>
      <c r="B147" s="35"/>
      <c r="C147" s="191" t="s">
        <v>250</v>
      </c>
      <c r="D147" s="191" t="s">
        <v>142</v>
      </c>
      <c r="E147" s="192" t="s">
        <v>539</v>
      </c>
      <c r="F147" s="193" t="s">
        <v>602</v>
      </c>
      <c r="G147" s="194" t="s">
        <v>1</v>
      </c>
      <c r="H147" s="195">
        <v>38.007</v>
      </c>
      <c r="I147" s="196"/>
      <c r="J147" s="197">
        <f>ROUND(I147*H147,2)</f>
        <v>0</v>
      </c>
      <c r="K147" s="193" t="s">
        <v>1</v>
      </c>
      <c r="L147" s="39"/>
      <c r="M147" s="198" t="s">
        <v>1</v>
      </c>
      <c r="N147" s="199" t="s">
        <v>39</v>
      </c>
      <c r="O147" s="71"/>
      <c r="P147" s="200">
        <f>O147*H147</f>
        <v>0</v>
      </c>
      <c r="Q147" s="200">
        <v>0</v>
      </c>
      <c r="R147" s="200">
        <f>Q147*H147</f>
        <v>0</v>
      </c>
      <c r="S147" s="200">
        <v>0</v>
      </c>
      <c r="T147" s="201">
        <f>S147*H147</f>
        <v>0</v>
      </c>
      <c r="U147" s="34"/>
      <c r="V147" s="34"/>
      <c r="W147" s="34"/>
      <c r="X147" s="34"/>
      <c r="Y147" s="34"/>
      <c r="Z147" s="34"/>
      <c r="AA147" s="34"/>
      <c r="AB147" s="34"/>
      <c r="AC147" s="34"/>
      <c r="AD147" s="34"/>
      <c r="AE147" s="34"/>
      <c r="AR147" s="202" t="s">
        <v>147</v>
      </c>
      <c r="AT147" s="202" t="s">
        <v>142</v>
      </c>
      <c r="AU147" s="202" t="s">
        <v>84</v>
      </c>
      <c r="AY147" s="17" t="s">
        <v>140</v>
      </c>
      <c r="BE147" s="203">
        <f>IF(N147="základní",J147,0)</f>
        <v>0</v>
      </c>
      <c r="BF147" s="203">
        <f>IF(N147="snížená",J147,0)</f>
        <v>0</v>
      </c>
      <c r="BG147" s="203">
        <f>IF(N147="zákl. přenesená",J147,0)</f>
        <v>0</v>
      </c>
      <c r="BH147" s="203">
        <f>IF(N147="sníž. přenesená",J147,0)</f>
        <v>0</v>
      </c>
      <c r="BI147" s="203">
        <f>IF(N147="nulová",J147,0)</f>
        <v>0</v>
      </c>
      <c r="BJ147" s="17" t="s">
        <v>82</v>
      </c>
      <c r="BK147" s="203">
        <f>ROUND(I147*H147,2)</f>
        <v>0</v>
      </c>
      <c r="BL147" s="17" t="s">
        <v>147</v>
      </c>
      <c r="BM147" s="202" t="s">
        <v>348</v>
      </c>
    </row>
    <row r="148" spans="1:65" s="2" customFormat="1" ht="16.5" customHeight="1">
      <c r="A148" s="34"/>
      <c r="B148" s="35"/>
      <c r="C148" s="191" t="s">
        <v>255</v>
      </c>
      <c r="D148" s="191" t="s">
        <v>142</v>
      </c>
      <c r="E148" s="192" t="s">
        <v>378</v>
      </c>
      <c r="F148" s="193" t="s">
        <v>603</v>
      </c>
      <c r="G148" s="194" t="s">
        <v>1</v>
      </c>
      <c r="H148" s="195">
        <v>4.305</v>
      </c>
      <c r="I148" s="196"/>
      <c r="J148" s="197">
        <f>ROUND(I148*H148,2)</f>
        <v>0</v>
      </c>
      <c r="K148" s="193" t="s">
        <v>1</v>
      </c>
      <c r="L148" s="39"/>
      <c r="M148" s="198" t="s">
        <v>1</v>
      </c>
      <c r="N148" s="199" t="s">
        <v>39</v>
      </c>
      <c r="O148" s="71"/>
      <c r="P148" s="200">
        <f>O148*H148</f>
        <v>0</v>
      </c>
      <c r="Q148" s="200">
        <v>0</v>
      </c>
      <c r="R148" s="200">
        <f>Q148*H148</f>
        <v>0</v>
      </c>
      <c r="S148" s="200">
        <v>0</v>
      </c>
      <c r="T148" s="201">
        <f>S148*H148</f>
        <v>0</v>
      </c>
      <c r="U148" s="34"/>
      <c r="V148" s="34"/>
      <c r="W148" s="34"/>
      <c r="X148" s="34"/>
      <c r="Y148" s="34"/>
      <c r="Z148" s="34"/>
      <c r="AA148" s="34"/>
      <c r="AB148" s="34"/>
      <c r="AC148" s="34"/>
      <c r="AD148" s="34"/>
      <c r="AE148" s="34"/>
      <c r="AR148" s="202" t="s">
        <v>147</v>
      </c>
      <c r="AT148" s="202" t="s">
        <v>142</v>
      </c>
      <c r="AU148" s="202" t="s">
        <v>84</v>
      </c>
      <c r="AY148" s="17" t="s">
        <v>140</v>
      </c>
      <c r="BE148" s="203">
        <f>IF(N148="základní",J148,0)</f>
        <v>0</v>
      </c>
      <c r="BF148" s="203">
        <f>IF(N148="snížená",J148,0)</f>
        <v>0</v>
      </c>
      <c r="BG148" s="203">
        <f>IF(N148="zákl. přenesená",J148,0)</f>
        <v>0</v>
      </c>
      <c r="BH148" s="203">
        <f>IF(N148="sníž. přenesená",J148,0)</f>
        <v>0</v>
      </c>
      <c r="BI148" s="203">
        <f>IF(N148="nulová",J148,0)</f>
        <v>0</v>
      </c>
      <c r="BJ148" s="17" t="s">
        <v>82</v>
      </c>
      <c r="BK148" s="203">
        <f>ROUND(I148*H148,2)</f>
        <v>0</v>
      </c>
      <c r="BL148" s="17" t="s">
        <v>147</v>
      </c>
      <c r="BM148" s="202" t="s">
        <v>350</v>
      </c>
    </row>
    <row r="149" spans="2:63" s="12" customFormat="1" ht="22.9" customHeight="1">
      <c r="B149" s="175"/>
      <c r="C149" s="176"/>
      <c r="D149" s="177" t="s">
        <v>73</v>
      </c>
      <c r="E149" s="189" t="s">
        <v>280</v>
      </c>
      <c r="F149" s="189" t="s">
        <v>295</v>
      </c>
      <c r="G149" s="176"/>
      <c r="H149" s="176"/>
      <c r="I149" s="179"/>
      <c r="J149" s="190">
        <f>BK149</f>
        <v>0</v>
      </c>
      <c r="K149" s="176"/>
      <c r="L149" s="181"/>
      <c r="M149" s="182"/>
      <c r="N149" s="183"/>
      <c r="O149" s="183"/>
      <c r="P149" s="184">
        <f>P150</f>
        <v>0</v>
      </c>
      <c r="Q149" s="183"/>
      <c r="R149" s="184">
        <f>R150</f>
        <v>0</v>
      </c>
      <c r="S149" s="183"/>
      <c r="T149" s="185">
        <f>T150</f>
        <v>0</v>
      </c>
      <c r="AR149" s="186" t="s">
        <v>82</v>
      </c>
      <c r="AT149" s="187" t="s">
        <v>73</v>
      </c>
      <c r="AU149" s="187" t="s">
        <v>82</v>
      </c>
      <c r="AY149" s="186" t="s">
        <v>140</v>
      </c>
      <c r="BK149" s="188">
        <f>BK150</f>
        <v>0</v>
      </c>
    </row>
    <row r="150" spans="1:65" s="2" customFormat="1" ht="16.5" customHeight="1">
      <c r="A150" s="34"/>
      <c r="B150" s="35"/>
      <c r="C150" s="191" t="s">
        <v>262</v>
      </c>
      <c r="D150" s="191" t="s">
        <v>142</v>
      </c>
      <c r="E150" s="192" t="s">
        <v>296</v>
      </c>
      <c r="F150" s="193" t="s">
        <v>297</v>
      </c>
      <c r="G150" s="194" t="s">
        <v>1</v>
      </c>
      <c r="H150" s="195">
        <v>1.6</v>
      </c>
      <c r="I150" s="196"/>
      <c r="J150" s="197">
        <f>ROUND(I150*H150,2)</f>
        <v>0</v>
      </c>
      <c r="K150" s="193" t="s">
        <v>1</v>
      </c>
      <c r="L150" s="39"/>
      <c r="M150" s="241" t="s">
        <v>1</v>
      </c>
      <c r="N150" s="242" t="s">
        <v>39</v>
      </c>
      <c r="O150" s="243"/>
      <c r="P150" s="244">
        <f>O150*H150</f>
        <v>0</v>
      </c>
      <c r="Q150" s="244">
        <v>0</v>
      </c>
      <c r="R150" s="244">
        <f>Q150*H150</f>
        <v>0</v>
      </c>
      <c r="S150" s="244">
        <v>0</v>
      </c>
      <c r="T150" s="245">
        <f>S150*H150</f>
        <v>0</v>
      </c>
      <c r="U150" s="34"/>
      <c r="V150" s="34"/>
      <c r="W150" s="34"/>
      <c r="X150" s="34"/>
      <c r="Y150" s="34"/>
      <c r="Z150" s="34"/>
      <c r="AA150" s="34"/>
      <c r="AB150" s="34"/>
      <c r="AC150" s="34"/>
      <c r="AD150" s="34"/>
      <c r="AE150" s="34"/>
      <c r="AR150" s="202" t="s">
        <v>147</v>
      </c>
      <c r="AT150" s="202" t="s">
        <v>142</v>
      </c>
      <c r="AU150" s="202" t="s">
        <v>84</v>
      </c>
      <c r="AY150" s="17" t="s">
        <v>140</v>
      </c>
      <c r="BE150" s="203">
        <f>IF(N150="základní",J150,0)</f>
        <v>0</v>
      </c>
      <c r="BF150" s="203">
        <f>IF(N150="snížená",J150,0)</f>
        <v>0</v>
      </c>
      <c r="BG150" s="203">
        <f>IF(N150="zákl. přenesená",J150,0)</f>
        <v>0</v>
      </c>
      <c r="BH150" s="203">
        <f>IF(N150="sníž. přenesená",J150,0)</f>
        <v>0</v>
      </c>
      <c r="BI150" s="203">
        <f>IF(N150="nulová",J150,0)</f>
        <v>0</v>
      </c>
      <c r="BJ150" s="17" t="s">
        <v>82</v>
      </c>
      <c r="BK150" s="203">
        <f>ROUND(I150*H150,2)</f>
        <v>0</v>
      </c>
      <c r="BL150" s="17" t="s">
        <v>147</v>
      </c>
      <c r="BM150" s="202" t="s">
        <v>352</v>
      </c>
    </row>
    <row r="151" spans="1:31" s="2" customFormat="1" ht="6.95" customHeight="1">
      <c r="A151" s="34"/>
      <c r="B151" s="54"/>
      <c r="C151" s="55"/>
      <c r="D151" s="55"/>
      <c r="E151" s="55"/>
      <c r="F151" s="55"/>
      <c r="G151" s="55"/>
      <c r="H151" s="55"/>
      <c r="I151" s="55"/>
      <c r="J151" s="55"/>
      <c r="K151" s="55"/>
      <c r="L151" s="39"/>
      <c r="M151" s="34"/>
      <c r="O151" s="34"/>
      <c r="P151" s="34"/>
      <c r="Q151" s="34"/>
      <c r="R151" s="34"/>
      <c r="S151" s="34"/>
      <c r="T151" s="34"/>
      <c r="U151" s="34"/>
      <c r="V151" s="34"/>
      <c r="W151" s="34"/>
      <c r="X151" s="34"/>
      <c r="Y151" s="34"/>
      <c r="Z151" s="34"/>
      <c r="AA151" s="34"/>
      <c r="AB151" s="34"/>
      <c r="AC151" s="34"/>
      <c r="AD151" s="34"/>
      <c r="AE151" s="34"/>
    </row>
  </sheetData>
  <sheetProtection algorithmName="SHA-512" hashValue="jTBpbDZjvzqPQKOjfjLAtjqBvFj2H1aZN4dXxfrVt6u7m8ZK8eREmkHuBaOotcQpUYQF1s70NG/NUaOmJlQKFQ==" saltValue="GB7tgfScT618yEvMG+sYUA==" spinCount="100000" sheet="1" objects="1" scenarios="1" selectLockedCells="1"/>
  <autoFilter ref="C124:K150"/>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
  <sheetViews>
    <sheetView showGridLines="0" workbookViewId="0" topLeftCell="A119">
      <selection activeCell="J17" sqref="J1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74"/>
      <c r="M2" s="474"/>
      <c r="N2" s="474"/>
      <c r="O2" s="474"/>
      <c r="P2" s="474"/>
      <c r="Q2" s="474"/>
      <c r="R2" s="474"/>
      <c r="S2" s="474"/>
      <c r="T2" s="474"/>
      <c r="U2" s="474"/>
      <c r="V2" s="474"/>
      <c r="AT2" s="17" t="s">
        <v>106</v>
      </c>
    </row>
    <row r="3" spans="2:46" s="1" customFormat="1" ht="6.95" customHeight="1">
      <c r="B3" s="115"/>
      <c r="C3" s="116"/>
      <c r="D3" s="116"/>
      <c r="E3" s="116"/>
      <c r="F3" s="116"/>
      <c r="G3" s="116"/>
      <c r="H3" s="116"/>
      <c r="I3" s="116"/>
      <c r="J3" s="116"/>
      <c r="K3" s="116"/>
      <c r="L3" s="20"/>
      <c r="AT3" s="17" t="s">
        <v>84</v>
      </c>
    </row>
    <row r="4" spans="2:46" s="1" customFormat="1" ht="24.95" customHeight="1">
      <c r="B4" s="20"/>
      <c r="D4" s="117" t="s">
        <v>110</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491" t="str">
        <f>'Rekapitulace stavby'!K6</f>
        <v>Sad JUDr. Karla Jaroše, ul.Sokolovská-Pastýřská p.č.528/2, 529, 530, 562/1, Liberec</v>
      </c>
      <c r="F7" s="492"/>
      <c r="G7" s="492"/>
      <c r="H7" s="492"/>
      <c r="L7" s="20"/>
    </row>
    <row r="8" spans="1:31" s="2" customFormat="1" ht="12" customHeight="1">
      <c r="A8" s="34"/>
      <c r="B8" s="39"/>
      <c r="C8" s="34"/>
      <c r="D8" s="119" t="s">
        <v>111</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493" t="s">
        <v>604</v>
      </c>
      <c r="F9" s="494"/>
      <c r="G9" s="494"/>
      <c r="H9" s="494"/>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17</v>
      </c>
      <c r="E11" s="34"/>
      <c r="F11" s="110" t="s">
        <v>1</v>
      </c>
      <c r="G11" s="34"/>
      <c r="H11" s="34"/>
      <c r="I11" s="119" t="s">
        <v>18</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19</v>
      </c>
      <c r="E12" s="34"/>
      <c r="F12" s="110" t="s">
        <v>113</v>
      </c>
      <c r="G12" s="34"/>
      <c r="H12" s="34"/>
      <c r="I12" s="119" t="s">
        <v>21</v>
      </c>
      <c r="J12" s="120">
        <f>'Rekapitulace stavby'!AN8</f>
        <v>44652</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22</v>
      </c>
      <c r="E14" s="34"/>
      <c r="F14" s="34"/>
      <c r="G14" s="34"/>
      <c r="H14" s="34"/>
      <c r="I14" s="119" t="s">
        <v>23</v>
      </c>
      <c r="J14" s="110"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tr">
        <f>IF('Rekapitulace stavby'!E11="","",'Rekapitulace stavby'!E11)</f>
        <v>Statutární město Liberec, nám.Dr.E.Beneše1/1, LBC</v>
      </c>
      <c r="F15" s="34"/>
      <c r="G15" s="34"/>
      <c r="H15" s="34"/>
      <c r="I15" s="119" t="s">
        <v>25</v>
      </c>
      <c r="J15" s="110"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26</v>
      </c>
      <c r="E17" s="34"/>
      <c r="F17" s="34"/>
      <c r="G17" s="34"/>
      <c r="H17" s="34"/>
      <c r="I17" s="119" t="s">
        <v>23</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498" t="str">
        <f>'Rekapitulace stavby'!E14</f>
        <v>Vyplň údaj</v>
      </c>
      <c r="F18" s="497"/>
      <c r="G18" s="497"/>
      <c r="H18" s="497"/>
      <c r="I18" s="119" t="s">
        <v>25</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28</v>
      </c>
      <c r="E20" s="34"/>
      <c r="F20" s="34"/>
      <c r="G20" s="34"/>
      <c r="H20" s="34"/>
      <c r="I20" s="119" t="s">
        <v>23</v>
      </c>
      <c r="J20" s="110"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Miriam Janů DiS., Divoká 127/13, Liberec 14</v>
      </c>
      <c r="F21" s="34"/>
      <c r="G21" s="34"/>
      <c r="H21" s="34"/>
      <c r="I21" s="119" t="s">
        <v>25</v>
      </c>
      <c r="J21" s="110"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31</v>
      </c>
      <c r="E23" s="34"/>
      <c r="F23" s="34"/>
      <c r="G23" s="34"/>
      <c r="H23" s="34"/>
      <c r="I23" s="119" t="s">
        <v>23</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PROPOS Liberec s.r.o.</v>
      </c>
      <c r="F24" s="34"/>
      <c r="G24" s="34"/>
      <c r="H24" s="34"/>
      <c r="I24" s="119" t="s">
        <v>25</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33</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1"/>
      <c r="B27" s="122"/>
      <c r="C27" s="121"/>
      <c r="D27" s="121"/>
      <c r="E27" s="496" t="s">
        <v>1</v>
      </c>
      <c r="F27" s="496"/>
      <c r="G27" s="496"/>
      <c r="H27" s="496"/>
      <c r="I27" s="121"/>
      <c r="J27" s="121"/>
      <c r="K27" s="121"/>
      <c r="L27" s="123"/>
      <c r="S27" s="121"/>
      <c r="T27" s="121"/>
      <c r="U27" s="121"/>
      <c r="V27" s="121"/>
      <c r="W27" s="121"/>
      <c r="X27" s="121"/>
      <c r="Y27" s="121"/>
      <c r="Z27" s="121"/>
      <c r="AA27" s="121"/>
      <c r="AB27" s="121"/>
      <c r="AC27" s="121"/>
      <c r="AD27" s="121"/>
      <c r="AE27" s="121"/>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4"/>
      <c r="E29" s="124"/>
      <c r="F29" s="124"/>
      <c r="G29" s="124"/>
      <c r="H29" s="124"/>
      <c r="I29" s="124"/>
      <c r="J29" s="124"/>
      <c r="K29" s="124"/>
      <c r="L29" s="51"/>
      <c r="S29" s="34"/>
      <c r="T29" s="34"/>
      <c r="U29" s="34"/>
      <c r="V29" s="34"/>
      <c r="W29" s="34"/>
      <c r="X29" s="34"/>
      <c r="Y29" s="34"/>
      <c r="Z29" s="34"/>
      <c r="AA29" s="34"/>
      <c r="AB29" s="34"/>
      <c r="AC29" s="34"/>
      <c r="AD29" s="34"/>
      <c r="AE29" s="34"/>
    </row>
    <row r="30" spans="1:31" s="2" customFormat="1" ht="25.35" customHeight="1">
      <c r="A30" s="34"/>
      <c r="B30" s="39"/>
      <c r="C30" s="34"/>
      <c r="D30" s="125" t="s">
        <v>34</v>
      </c>
      <c r="E30" s="34"/>
      <c r="F30" s="34"/>
      <c r="G30" s="34"/>
      <c r="H30" s="34"/>
      <c r="I30" s="34"/>
      <c r="J30" s="126">
        <f>ROUND(J117,2)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4"/>
      <c r="E31" s="124"/>
      <c r="F31" s="124"/>
      <c r="G31" s="124"/>
      <c r="H31" s="124"/>
      <c r="I31" s="124"/>
      <c r="J31" s="124"/>
      <c r="K31" s="124"/>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36</v>
      </c>
      <c r="G32" s="34"/>
      <c r="H32" s="34"/>
      <c r="I32" s="127" t="s">
        <v>35</v>
      </c>
      <c r="J32" s="127" t="s">
        <v>37</v>
      </c>
      <c r="K32" s="34"/>
      <c r="L32" s="51"/>
      <c r="S32" s="34"/>
      <c r="T32" s="34"/>
      <c r="U32" s="34"/>
      <c r="V32" s="34"/>
      <c r="W32" s="34"/>
      <c r="X32" s="34"/>
      <c r="Y32" s="34"/>
      <c r="Z32" s="34"/>
      <c r="AA32" s="34"/>
      <c r="AB32" s="34"/>
      <c r="AC32" s="34"/>
      <c r="AD32" s="34"/>
      <c r="AE32" s="34"/>
    </row>
    <row r="33" spans="1:31" s="2" customFormat="1" ht="14.45" customHeight="1">
      <c r="A33" s="34"/>
      <c r="B33" s="39"/>
      <c r="C33" s="34"/>
      <c r="D33" s="128" t="s">
        <v>38</v>
      </c>
      <c r="E33" s="119" t="s">
        <v>39</v>
      </c>
      <c r="F33" s="129">
        <f>ROUND((SUM(BE117:BE128)),2)</f>
        <v>0</v>
      </c>
      <c r="G33" s="34"/>
      <c r="H33" s="34"/>
      <c r="I33" s="130">
        <v>0.21</v>
      </c>
      <c r="J33" s="129">
        <f>ROUND(((SUM(BE117:BE128))*I33),2)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40</v>
      </c>
      <c r="F34" s="129">
        <f>ROUND((SUM(BF117:BF128)),2)</f>
        <v>0</v>
      </c>
      <c r="G34" s="34"/>
      <c r="H34" s="34"/>
      <c r="I34" s="130">
        <v>0.15</v>
      </c>
      <c r="J34" s="129">
        <f>ROUND(((SUM(BF117:BF128))*I34),2)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41</v>
      </c>
      <c r="F35" s="129">
        <f>ROUND((SUM(BG117:BG128)),2)</f>
        <v>0</v>
      </c>
      <c r="G35" s="34"/>
      <c r="H35" s="34"/>
      <c r="I35" s="130">
        <v>0.21</v>
      </c>
      <c r="J35" s="129">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42</v>
      </c>
      <c r="F36" s="129">
        <f>ROUND((SUM(BH117:BH128)),2)</f>
        <v>0</v>
      </c>
      <c r="G36" s="34"/>
      <c r="H36" s="34"/>
      <c r="I36" s="130">
        <v>0.15</v>
      </c>
      <c r="J36" s="129">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9">
        <f>ROUND((SUM(BI117:BI128)),2)</f>
        <v>0</v>
      </c>
      <c r="G37" s="34"/>
      <c r="H37" s="34"/>
      <c r="I37" s="130">
        <v>0</v>
      </c>
      <c r="J37" s="129">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1"/>
      <c r="D39" s="132" t="s">
        <v>44</v>
      </c>
      <c r="E39" s="133"/>
      <c r="F39" s="133"/>
      <c r="G39" s="134" t="s">
        <v>45</v>
      </c>
      <c r="H39" s="135" t="s">
        <v>46</v>
      </c>
      <c r="I39" s="133"/>
      <c r="J39" s="136">
        <f>SUM(J30:J37)</f>
        <v>0</v>
      </c>
      <c r="K39" s="137"/>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8" t="s">
        <v>47</v>
      </c>
      <c r="E50" s="139"/>
      <c r="F50" s="139"/>
      <c r="G50" s="138" t="s">
        <v>48</v>
      </c>
      <c r="H50" s="139"/>
      <c r="I50" s="139"/>
      <c r="J50" s="139"/>
      <c r="K50" s="13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0" t="s">
        <v>49</v>
      </c>
      <c r="E61" s="141"/>
      <c r="F61" s="142" t="s">
        <v>50</v>
      </c>
      <c r="G61" s="140" t="s">
        <v>49</v>
      </c>
      <c r="H61" s="141"/>
      <c r="I61" s="141"/>
      <c r="J61" s="143" t="s">
        <v>50</v>
      </c>
      <c r="K61" s="14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8" t="s">
        <v>51</v>
      </c>
      <c r="E65" s="144"/>
      <c r="F65" s="144"/>
      <c r="G65" s="138" t="s">
        <v>52</v>
      </c>
      <c r="H65" s="144"/>
      <c r="I65" s="144"/>
      <c r="J65" s="144"/>
      <c r="K65" s="14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0" t="s">
        <v>49</v>
      </c>
      <c r="E76" s="141"/>
      <c r="F76" s="142" t="s">
        <v>50</v>
      </c>
      <c r="G76" s="140" t="s">
        <v>49</v>
      </c>
      <c r="H76" s="141"/>
      <c r="I76" s="141"/>
      <c r="J76" s="143" t="s">
        <v>50</v>
      </c>
      <c r="K76" s="141"/>
      <c r="L76" s="51"/>
      <c r="S76" s="34"/>
      <c r="T76" s="34"/>
      <c r="U76" s="34"/>
      <c r="V76" s="34"/>
      <c r="W76" s="34"/>
      <c r="X76" s="34"/>
      <c r="Y76" s="34"/>
      <c r="Z76" s="34"/>
      <c r="AA76" s="34"/>
      <c r="AB76" s="34"/>
      <c r="AC76" s="34"/>
      <c r="AD76" s="34"/>
      <c r="AE76" s="34"/>
    </row>
    <row r="77" spans="1:31" s="2" customFormat="1" ht="14.45" customHeight="1">
      <c r="A77" s="34"/>
      <c r="B77" s="145"/>
      <c r="C77" s="146"/>
      <c r="D77" s="146"/>
      <c r="E77" s="146"/>
      <c r="F77" s="146"/>
      <c r="G77" s="146"/>
      <c r="H77" s="146"/>
      <c r="I77" s="146"/>
      <c r="J77" s="146"/>
      <c r="K77" s="146"/>
      <c r="L77" s="51"/>
      <c r="S77" s="34"/>
      <c r="T77" s="34"/>
      <c r="U77" s="34"/>
      <c r="V77" s="34"/>
      <c r="W77" s="34"/>
      <c r="X77" s="34"/>
      <c r="Y77" s="34"/>
      <c r="Z77" s="34"/>
      <c r="AA77" s="34"/>
      <c r="AB77" s="34"/>
      <c r="AC77" s="34"/>
      <c r="AD77" s="34"/>
      <c r="AE77" s="34"/>
    </row>
    <row r="81" spans="1:31" s="2" customFormat="1" ht="6.95" customHeight="1">
      <c r="A81" s="34"/>
      <c r="B81" s="147"/>
      <c r="C81" s="148"/>
      <c r="D81" s="148"/>
      <c r="E81" s="148"/>
      <c r="F81" s="148"/>
      <c r="G81" s="148"/>
      <c r="H81" s="148"/>
      <c r="I81" s="148"/>
      <c r="J81" s="148"/>
      <c r="K81" s="148"/>
      <c r="L81" s="51"/>
      <c r="S81" s="34"/>
      <c r="T81" s="34"/>
      <c r="U81" s="34"/>
      <c r="V81" s="34"/>
      <c r="W81" s="34"/>
      <c r="X81" s="34"/>
      <c r="Y81" s="34"/>
      <c r="Z81" s="34"/>
      <c r="AA81" s="34"/>
      <c r="AB81" s="34"/>
      <c r="AC81" s="34"/>
      <c r="AD81" s="34"/>
      <c r="AE81" s="34"/>
    </row>
    <row r="82" spans="1:31" s="2" customFormat="1" ht="24.95" customHeight="1">
      <c r="A82" s="34"/>
      <c r="B82" s="35"/>
      <c r="C82" s="23" t="s">
        <v>114</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489" t="str">
        <f>E7</f>
        <v>Sad JUDr. Karla Jaroše, ul.Sokolovská-Pastýřská p.č.528/2, 529, 530, 562/1, Liberec</v>
      </c>
      <c r="F85" s="490"/>
      <c r="G85" s="490"/>
      <c r="H85" s="490"/>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111</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468" t="str">
        <f>E9</f>
        <v>03 - Mobiliář</v>
      </c>
      <c r="F87" s="488"/>
      <c r="G87" s="488"/>
      <c r="H87" s="488"/>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19</v>
      </c>
      <c r="D89" s="36"/>
      <c r="E89" s="36"/>
      <c r="F89" s="27" t="str">
        <f>F12</f>
        <v xml:space="preserve"> </v>
      </c>
      <c r="G89" s="36"/>
      <c r="H89" s="36"/>
      <c r="I89" s="29" t="s">
        <v>21</v>
      </c>
      <c r="J89" s="66">
        <f>IF(J12="","",J12)</f>
        <v>44652</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40.15" customHeight="1">
      <c r="A91" s="34"/>
      <c r="B91" s="35"/>
      <c r="C91" s="29" t="s">
        <v>22</v>
      </c>
      <c r="D91" s="36"/>
      <c r="E91" s="36"/>
      <c r="F91" s="27" t="str">
        <f>E15</f>
        <v>Statutární město Liberec, nám.Dr.E.Beneše1/1, LBC</v>
      </c>
      <c r="G91" s="36"/>
      <c r="H91" s="36"/>
      <c r="I91" s="29" t="s">
        <v>28</v>
      </c>
      <c r="J91" s="32" t="str">
        <f>E21</f>
        <v>Miriam Janů DiS., Divoká 127/13, Liberec 14</v>
      </c>
      <c r="K91" s="36"/>
      <c r="L91" s="51"/>
      <c r="S91" s="34"/>
      <c r="T91" s="34"/>
      <c r="U91" s="34"/>
      <c r="V91" s="34"/>
      <c r="W91" s="34"/>
      <c r="X91" s="34"/>
      <c r="Y91" s="34"/>
      <c r="Z91" s="34"/>
      <c r="AA91" s="34"/>
      <c r="AB91" s="34"/>
      <c r="AC91" s="34"/>
      <c r="AD91" s="34"/>
      <c r="AE91" s="34"/>
    </row>
    <row r="92" spans="1:31" s="2" customFormat="1" ht="25.7" customHeight="1">
      <c r="A92" s="34"/>
      <c r="B92" s="35"/>
      <c r="C92" s="29" t="s">
        <v>26</v>
      </c>
      <c r="D92" s="36"/>
      <c r="E92" s="36"/>
      <c r="F92" s="27" t="str">
        <f>IF(E18="","",E18)</f>
        <v>Vyplň údaj</v>
      </c>
      <c r="G92" s="36"/>
      <c r="H92" s="36"/>
      <c r="I92" s="29" t="s">
        <v>31</v>
      </c>
      <c r="J92" s="32" t="str">
        <f>E24</f>
        <v>PROPOS Liberec s.r.o.</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9" t="s">
        <v>115</v>
      </c>
      <c r="D94" s="150"/>
      <c r="E94" s="150"/>
      <c r="F94" s="150"/>
      <c r="G94" s="150"/>
      <c r="H94" s="150"/>
      <c r="I94" s="150"/>
      <c r="J94" s="151" t="s">
        <v>116</v>
      </c>
      <c r="K94" s="150"/>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2" t="s">
        <v>117</v>
      </c>
      <c r="D96" s="36"/>
      <c r="E96" s="36"/>
      <c r="F96" s="36"/>
      <c r="G96" s="36"/>
      <c r="H96" s="36"/>
      <c r="I96" s="36"/>
      <c r="J96" s="84">
        <f>J117</f>
        <v>0</v>
      </c>
      <c r="K96" s="36"/>
      <c r="L96" s="51"/>
      <c r="S96" s="34"/>
      <c r="T96" s="34"/>
      <c r="U96" s="34"/>
      <c r="V96" s="34"/>
      <c r="W96" s="34"/>
      <c r="X96" s="34"/>
      <c r="Y96" s="34"/>
      <c r="Z96" s="34"/>
      <c r="AA96" s="34"/>
      <c r="AB96" s="34"/>
      <c r="AC96" s="34"/>
      <c r="AD96" s="34"/>
      <c r="AE96" s="34"/>
      <c r="AU96" s="17" t="s">
        <v>118</v>
      </c>
    </row>
    <row r="97" spans="2:12" s="9" customFormat="1" ht="24.95" customHeight="1">
      <c r="B97" s="153"/>
      <c r="C97" s="154"/>
      <c r="D97" s="155" t="s">
        <v>605</v>
      </c>
      <c r="E97" s="156"/>
      <c r="F97" s="156"/>
      <c r="G97" s="156"/>
      <c r="H97" s="156"/>
      <c r="I97" s="156"/>
      <c r="J97" s="157">
        <f>J118</f>
        <v>0</v>
      </c>
      <c r="K97" s="154"/>
      <c r="L97" s="158"/>
    </row>
    <row r="98" spans="1:31" s="2" customFormat="1" ht="21.75" customHeight="1">
      <c r="A98" s="34"/>
      <c r="B98" s="35"/>
      <c r="C98" s="36"/>
      <c r="D98" s="36"/>
      <c r="E98" s="36"/>
      <c r="F98" s="36"/>
      <c r="G98" s="36"/>
      <c r="H98" s="36"/>
      <c r="I98" s="36"/>
      <c r="J98" s="36"/>
      <c r="K98" s="36"/>
      <c r="L98" s="51"/>
      <c r="S98" s="34"/>
      <c r="T98" s="34"/>
      <c r="U98" s="34"/>
      <c r="V98" s="34"/>
      <c r="W98" s="34"/>
      <c r="X98" s="34"/>
      <c r="Y98" s="34"/>
      <c r="Z98" s="34"/>
      <c r="AA98" s="34"/>
      <c r="AB98" s="34"/>
      <c r="AC98" s="34"/>
      <c r="AD98" s="34"/>
      <c r="AE98" s="34"/>
    </row>
    <row r="99" spans="1:31" s="2" customFormat="1" ht="6.95" customHeight="1">
      <c r="A99" s="34"/>
      <c r="B99" s="54"/>
      <c r="C99" s="55"/>
      <c r="D99" s="55"/>
      <c r="E99" s="55"/>
      <c r="F99" s="55"/>
      <c r="G99" s="55"/>
      <c r="H99" s="55"/>
      <c r="I99" s="55"/>
      <c r="J99" s="55"/>
      <c r="K99" s="55"/>
      <c r="L99" s="51"/>
      <c r="S99" s="34"/>
      <c r="T99" s="34"/>
      <c r="U99" s="34"/>
      <c r="V99" s="34"/>
      <c r="W99" s="34"/>
      <c r="X99" s="34"/>
      <c r="Y99" s="34"/>
      <c r="Z99" s="34"/>
      <c r="AA99" s="34"/>
      <c r="AB99" s="34"/>
      <c r="AC99" s="34"/>
      <c r="AD99" s="34"/>
      <c r="AE99" s="34"/>
    </row>
    <row r="103" spans="1:31" s="2" customFormat="1" ht="6.95" customHeight="1">
      <c r="A103" s="34"/>
      <c r="B103" s="56"/>
      <c r="C103" s="57"/>
      <c r="D103" s="57"/>
      <c r="E103" s="57"/>
      <c r="F103" s="57"/>
      <c r="G103" s="57"/>
      <c r="H103" s="57"/>
      <c r="I103" s="57"/>
      <c r="J103" s="57"/>
      <c r="K103" s="57"/>
      <c r="L103" s="51"/>
      <c r="S103" s="34"/>
      <c r="T103" s="34"/>
      <c r="U103" s="34"/>
      <c r="V103" s="34"/>
      <c r="W103" s="34"/>
      <c r="X103" s="34"/>
      <c r="Y103" s="34"/>
      <c r="Z103" s="34"/>
      <c r="AA103" s="34"/>
      <c r="AB103" s="34"/>
      <c r="AC103" s="34"/>
      <c r="AD103" s="34"/>
      <c r="AE103" s="34"/>
    </row>
    <row r="104" spans="1:31" s="2" customFormat="1" ht="24.95" customHeight="1">
      <c r="A104" s="34"/>
      <c r="B104" s="35"/>
      <c r="C104" s="23" t="s">
        <v>125</v>
      </c>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12" customHeight="1">
      <c r="A106" s="34"/>
      <c r="B106" s="35"/>
      <c r="C106" s="29" t="s">
        <v>16</v>
      </c>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6.5" customHeight="1">
      <c r="A107" s="34"/>
      <c r="B107" s="35"/>
      <c r="C107" s="36"/>
      <c r="D107" s="36"/>
      <c r="E107" s="489" t="str">
        <f>E7</f>
        <v>Sad JUDr. Karla Jaroše, ul.Sokolovská-Pastýřská p.č.528/2, 529, 530, 562/1, Liberec</v>
      </c>
      <c r="F107" s="490"/>
      <c r="G107" s="490"/>
      <c r="H107" s="490"/>
      <c r="I107" s="36"/>
      <c r="J107" s="36"/>
      <c r="K107" s="36"/>
      <c r="L107" s="51"/>
      <c r="S107" s="34"/>
      <c r="T107" s="34"/>
      <c r="U107" s="34"/>
      <c r="V107" s="34"/>
      <c r="W107" s="34"/>
      <c r="X107" s="34"/>
      <c r="Y107" s="34"/>
      <c r="Z107" s="34"/>
      <c r="AA107" s="34"/>
      <c r="AB107" s="34"/>
      <c r="AC107" s="34"/>
      <c r="AD107" s="34"/>
      <c r="AE107" s="34"/>
    </row>
    <row r="108" spans="1:31" s="2" customFormat="1" ht="12" customHeight="1">
      <c r="A108" s="34"/>
      <c r="B108" s="35"/>
      <c r="C108" s="29" t="s">
        <v>111</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6.5" customHeight="1">
      <c r="A109" s="34"/>
      <c r="B109" s="35"/>
      <c r="C109" s="36"/>
      <c r="D109" s="36"/>
      <c r="E109" s="468" t="str">
        <f>E9</f>
        <v>03 - Mobiliář</v>
      </c>
      <c r="F109" s="488"/>
      <c r="G109" s="488"/>
      <c r="H109" s="488"/>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19</v>
      </c>
      <c r="D111" s="36"/>
      <c r="E111" s="36"/>
      <c r="F111" s="27" t="str">
        <f>F12</f>
        <v xml:space="preserve"> </v>
      </c>
      <c r="G111" s="36"/>
      <c r="H111" s="36"/>
      <c r="I111" s="29" t="s">
        <v>21</v>
      </c>
      <c r="J111" s="66">
        <f>IF(J12="","",J12)</f>
        <v>44652</v>
      </c>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40.15" customHeight="1">
      <c r="A113" s="34"/>
      <c r="B113" s="35"/>
      <c r="C113" s="29" t="s">
        <v>22</v>
      </c>
      <c r="D113" s="36"/>
      <c r="E113" s="36"/>
      <c r="F113" s="27" t="str">
        <f>E15</f>
        <v>Statutární město Liberec, nám.Dr.E.Beneše1/1, LBC</v>
      </c>
      <c r="G113" s="36"/>
      <c r="H113" s="36"/>
      <c r="I113" s="29" t="s">
        <v>28</v>
      </c>
      <c r="J113" s="32" t="str">
        <f>E21</f>
        <v>Miriam Janů DiS., Divoká 127/13, Liberec 14</v>
      </c>
      <c r="K113" s="36"/>
      <c r="L113" s="51"/>
      <c r="S113" s="34"/>
      <c r="T113" s="34"/>
      <c r="U113" s="34"/>
      <c r="V113" s="34"/>
      <c r="W113" s="34"/>
      <c r="X113" s="34"/>
      <c r="Y113" s="34"/>
      <c r="Z113" s="34"/>
      <c r="AA113" s="34"/>
      <c r="AB113" s="34"/>
      <c r="AC113" s="34"/>
      <c r="AD113" s="34"/>
      <c r="AE113" s="34"/>
    </row>
    <row r="114" spans="1:31" s="2" customFormat="1" ht="25.7" customHeight="1">
      <c r="A114" s="34"/>
      <c r="B114" s="35"/>
      <c r="C114" s="29" t="s">
        <v>26</v>
      </c>
      <c r="D114" s="36"/>
      <c r="E114" s="36"/>
      <c r="F114" s="27" t="str">
        <f>IF(E18="","",E18)</f>
        <v>Vyplň údaj</v>
      </c>
      <c r="G114" s="36"/>
      <c r="H114" s="36"/>
      <c r="I114" s="29" t="s">
        <v>31</v>
      </c>
      <c r="J114" s="32" t="str">
        <f>E24</f>
        <v>PROPOS Liberec s.r.o.</v>
      </c>
      <c r="K114" s="36"/>
      <c r="L114" s="51"/>
      <c r="S114" s="34"/>
      <c r="T114" s="34"/>
      <c r="U114" s="34"/>
      <c r="V114" s="34"/>
      <c r="W114" s="34"/>
      <c r="X114" s="34"/>
      <c r="Y114" s="34"/>
      <c r="Z114" s="34"/>
      <c r="AA114" s="34"/>
      <c r="AB114" s="34"/>
      <c r="AC114" s="34"/>
      <c r="AD114" s="34"/>
      <c r="AE114" s="34"/>
    </row>
    <row r="115" spans="1:31" s="2" customFormat="1" ht="10.3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11" customFormat="1" ht="29.25" customHeight="1">
      <c r="A116" s="164"/>
      <c r="B116" s="165"/>
      <c r="C116" s="166" t="s">
        <v>126</v>
      </c>
      <c r="D116" s="167" t="s">
        <v>59</v>
      </c>
      <c r="E116" s="167" t="s">
        <v>55</v>
      </c>
      <c r="F116" s="167" t="s">
        <v>56</v>
      </c>
      <c r="G116" s="167" t="s">
        <v>127</v>
      </c>
      <c r="H116" s="167" t="s">
        <v>128</v>
      </c>
      <c r="I116" s="167" t="s">
        <v>129</v>
      </c>
      <c r="J116" s="167" t="s">
        <v>116</v>
      </c>
      <c r="K116" s="168" t="s">
        <v>130</v>
      </c>
      <c r="L116" s="169"/>
      <c r="M116" s="75" t="s">
        <v>1</v>
      </c>
      <c r="N116" s="76" t="s">
        <v>38</v>
      </c>
      <c r="O116" s="76" t="s">
        <v>131</v>
      </c>
      <c r="P116" s="76" t="s">
        <v>132</v>
      </c>
      <c r="Q116" s="76" t="s">
        <v>133</v>
      </c>
      <c r="R116" s="76" t="s">
        <v>134</v>
      </c>
      <c r="S116" s="76" t="s">
        <v>135</v>
      </c>
      <c r="T116" s="77" t="s">
        <v>136</v>
      </c>
      <c r="U116" s="164"/>
      <c r="V116" s="164"/>
      <c r="W116" s="164"/>
      <c r="X116" s="164"/>
      <c r="Y116" s="164"/>
      <c r="Z116" s="164"/>
      <c r="AA116" s="164"/>
      <c r="AB116" s="164"/>
      <c r="AC116" s="164"/>
      <c r="AD116" s="164"/>
      <c r="AE116" s="164"/>
    </row>
    <row r="117" spans="1:63" s="2" customFormat="1" ht="22.9" customHeight="1">
      <c r="A117" s="34"/>
      <c r="B117" s="35"/>
      <c r="C117" s="82" t="s">
        <v>137</v>
      </c>
      <c r="D117" s="36"/>
      <c r="E117" s="36"/>
      <c r="F117" s="36"/>
      <c r="G117" s="36"/>
      <c r="H117" s="36"/>
      <c r="I117" s="36"/>
      <c r="J117" s="170">
        <f>BK117</f>
        <v>0</v>
      </c>
      <c r="K117" s="36"/>
      <c r="L117" s="39"/>
      <c r="M117" s="78"/>
      <c r="N117" s="171"/>
      <c r="O117" s="79"/>
      <c r="P117" s="172">
        <f>P118</f>
        <v>0</v>
      </c>
      <c r="Q117" s="79"/>
      <c r="R117" s="172">
        <f>R118</f>
        <v>0</v>
      </c>
      <c r="S117" s="79"/>
      <c r="T117" s="173">
        <f>T118</f>
        <v>0</v>
      </c>
      <c r="U117" s="34"/>
      <c r="V117" s="34"/>
      <c r="W117" s="34"/>
      <c r="X117" s="34"/>
      <c r="Y117" s="34"/>
      <c r="Z117" s="34"/>
      <c r="AA117" s="34"/>
      <c r="AB117" s="34"/>
      <c r="AC117" s="34"/>
      <c r="AD117" s="34"/>
      <c r="AE117" s="34"/>
      <c r="AT117" s="17" t="s">
        <v>73</v>
      </c>
      <c r="AU117" s="17" t="s">
        <v>118</v>
      </c>
      <c r="BK117" s="174">
        <f>BK118</f>
        <v>0</v>
      </c>
    </row>
    <row r="118" spans="2:63" s="12" customFormat="1" ht="25.9" customHeight="1">
      <c r="B118" s="175"/>
      <c r="C118" s="176"/>
      <c r="D118" s="177" t="s">
        <v>73</v>
      </c>
      <c r="E118" s="178" t="s">
        <v>606</v>
      </c>
      <c r="F118" s="178" t="s">
        <v>607</v>
      </c>
      <c r="G118" s="176"/>
      <c r="H118" s="176"/>
      <c r="I118" s="179"/>
      <c r="J118" s="180">
        <f>BK118</f>
        <v>0</v>
      </c>
      <c r="K118" s="176"/>
      <c r="L118" s="181"/>
      <c r="M118" s="182"/>
      <c r="N118" s="183"/>
      <c r="O118" s="183"/>
      <c r="P118" s="184">
        <f>SUM(P119:P128)</f>
        <v>0</v>
      </c>
      <c r="Q118" s="183"/>
      <c r="R118" s="184">
        <f>SUM(R119:R128)</f>
        <v>0</v>
      </c>
      <c r="S118" s="183"/>
      <c r="T118" s="185">
        <f>SUM(T119:T128)</f>
        <v>0</v>
      </c>
      <c r="AR118" s="186" t="s">
        <v>84</v>
      </c>
      <c r="AT118" s="187" t="s">
        <v>73</v>
      </c>
      <c r="AU118" s="187" t="s">
        <v>74</v>
      </c>
      <c r="AY118" s="186" t="s">
        <v>140</v>
      </c>
      <c r="BK118" s="188">
        <f>SUM(BK119:BK128)</f>
        <v>0</v>
      </c>
    </row>
    <row r="119" spans="1:65" s="2" customFormat="1" ht="16.5" customHeight="1">
      <c r="A119" s="34"/>
      <c r="B119" s="35"/>
      <c r="C119" s="191" t="s">
        <v>82</v>
      </c>
      <c r="D119" s="191" t="s">
        <v>142</v>
      </c>
      <c r="E119" s="192" t="s">
        <v>608</v>
      </c>
      <c r="F119" s="193" t="s">
        <v>609</v>
      </c>
      <c r="G119" s="194" t="s">
        <v>206</v>
      </c>
      <c r="H119" s="195">
        <v>4</v>
      </c>
      <c r="I119" s="196"/>
      <c r="J119" s="197">
        <f>ROUND(I119*H119,2)</f>
        <v>0</v>
      </c>
      <c r="K119" s="193" t="s">
        <v>1</v>
      </c>
      <c r="L119" s="39"/>
      <c r="M119" s="198" t="s">
        <v>1</v>
      </c>
      <c r="N119" s="199" t="s">
        <v>39</v>
      </c>
      <c r="O119" s="71"/>
      <c r="P119" s="200">
        <f>O119*H119</f>
        <v>0</v>
      </c>
      <c r="Q119" s="200">
        <v>0</v>
      </c>
      <c r="R119" s="200">
        <f>Q119*H119</f>
        <v>0</v>
      </c>
      <c r="S119" s="200">
        <v>0</v>
      </c>
      <c r="T119" s="201">
        <f>S119*H119</f>
        <v>0</v>
      </c>
      <c r="U119" s="34"/>
      <c r="V119" s="34"/>
      <c r="W119" s="34"/>
      <c r="X119" s="34"/>
      <c r="Y119" s="34"/>
      <c r="Z119" s="34"/>
      <c r="AA119" s="34"/>
      <c r="AB119" s="34"/>
      <c r="AC119" s="34"/>
      <c r="AD119" s="34"/>
      <c r="AE119" s="34"/>
      <c r="AR119" s="202" t="s">
        <v>242</v>
      </c>
      <c r="AT119" s="202" t="s">
        <v>142</v>
      </c>
      <c r="AU119" s="202" t="s">
        <v>82</v>
      </c>
      <c r="AY119" s="17" t="s">
        <v>140</v>
      </c>
      <c r="BE119" s="203">
        <f>IF(N119="základní",J119,0)</f>
        <v>0</v>
      </c>
      <c r="BF119" s="203">
        <f>IF(N119="snížená",J119,0)</f>
        <v>0</v>
      </c>
      <c r="BG119" s="203">
        <f>IF(N119="zákl. přenesená",J119,0)</f>
        <v>0</v>
      </c>
      <c r="BH119" s="203">
        <f>IF(N119="sníž. přenesená",J119,0)</f>
        <v>0</v>
      </c>
      <c r="BI119" s="203">
        <f>IF(N119="nulová",J119,0)</f>
        <v>0</v>
      </c>
      <c r="BJ119" s="17" t="s">
        <v>82</v>
      </c>
      <c r="BK119" s="203">
        <f>ROUND(I119*H119,2)</f>
        <v>0</v>
      </c>
      <c r="BL119" s="17" t="s">
        <v>242</v>
      </c>
      <c r="BM119" s="202" t="s">
        <v>610</v>
      </c>
    </row>
    <row r="120" spans="1:47" s="2" customFormat="1" ht="78">
      <c r="A120" s="34"/>
      <c r="B120" s="35"/>
      <c r="C120" s="36"/>
      <c r="D120" s="206" t="s">
        <v>231</v>
      </c>
      <c r="E120" s="36"/>
      <c r="F120" s="237" t="s">
        <v>611</v>
      </c>
      <c r="G120" s="36"/>
      <c r="H120" s="36"/>
      <c r="I120" s="238"/>
      <c r="J120" s="36"/>
      <c r="K120" s="36"/>
      <c r="L120" s="39"/>
      <c r="M120" s="239"/>
      <c r="N120" s="240"/>
      <c r="O120" s="71"/>
      <c r="P120" s="71"/>
      <c r="Q120" s="71"/>
      <c r="R120" s="71"/>
      <c r="S120" s="71"/>
      <c r="T120" s="72"/>
      <c r="U120" s="34"/>
      <c r="V120" s="34"/>
      <c r="W120" s="34"/>
      <c r="X120" s="34"/>
      <c r="Y120" s="34"/>
      <c r="Z120" s="34"/>
      <c r="AA120" s="34"/>
      <c r="AB120" s="34"/>
      <c r="AC120" s="34"/>
      <c r="AD120" s="34"/>
      <c r="AE120" s="34"/>
      <c r="AT120" s="17" t="s">
        <v>231</v>
      </c>
      <c r="AU120" s="17" t="s">
        <v>82</v>
      </c>
    </row>
    <row r="121" spans="1:65" s="2" customFormat="1" ht="16.5" customHeight="1">
      <c r="A121" s="34"/>
      <c r="B121" s="35"/>
      <c r="C121" s="191" t="s">
        <v>84</v>
      </c>
      <c r="D121" s="191" t="s">
        <v>142</v>
      </c>
      <c r="E121" s="192" t="s">
        <v>612</v>
      </c>
      <c r="F121" s="193" t="s">
        <v>613</v>
      </c>
      <c r="G121" s="194" t="s">
        <v>206</v>
      </c>
      <c r="H121" s="195">
        <v>4</v>
      </c>
      <c r="I121" s="196"/>
      <c r="J121" s="197">
        <f>ROUND(I121*H121,2)</f>
        <v>0</v>
      </c>
      <c r="K121" s="193" t="s">
        <v>1</v>
      </c>
      <c r="L121" s="39"/>
      <c r="M121" s="198" t="s">
        <v>1</v>
      </c>
      <c r="N121" s="199" t="s">
        <v>39</v>
      </c>
      <c r="O121" s="71"/>
      <c r="P121" s="200">
        <f>O121*H121</f>
        <v>0</v>
      </c>
      <c r="Q121" s="200">
        <v>0</v>
      </c>
      <c r="R121" s="200">
        <f>Q121*H121</f>
        <v>0</v>
      </c>
      <c r="S121" s="200">
        <v>0</v>
      </c>
      <c r="T121" s="201">
        <f>S121*H121</f>
        <v>0</v>
      </c>
      <c r="U121" s="34"/>
      <c r="V121" s="34"/>
      <c r="W121" s="34"/>
      <c r="X121" s="34"/>
      <c r="Y121" s="34"/>
      <c r="Z121" s="34"/>
      <c r="AA121" s="34"/>
      <c r="AB121" s="34"/>
      <c r="AC121" s="34"/>
      <c r="AD121" s="34"/>
      <c r="AE121" s="34"/>
      <c r="AR121" s="202" t="s">
        <v>242</v>
      </c>
      <c r="AT121" s="202" t="s">
        <v>142</v>
      </c>
      <c r="AU121" s="202" t="s">
        <v>82</v>
      </c>
      <c r="AY121" s="17" t="s">
        <v>140</v>
      </c>
      <c r="BE121" s="203">
        <f>IF(N121="základní",J121,0)</f>
        <v>0</v>
      </c>
      <c r="BF121" s="203">
        <f>IF(N121="snížená",J121,0)</f>
        <v>0</v>
      </c>
      <c r="BG121" s="203">
        <f>IF(N121="zákl. přenesená",J121,0)</f>
        <v>0</v>
      </c>
      <c r="BH121" s="203">
        <f>IF(N121="sníž. přenesená",J121,0)</f>
        <v>0</v>
      </c>
      <c r="BI121" s="203">
        <f>IF(N121="nulová",J121,0)</f>
        <v>0</v>
      </c>
      <c r="BJ121" s="17" t="s">
        <v>82</v>
      </c>
      <c r="BK121" s="203">
        <f>ROUND(I121*H121,2)</f>
        <v>0</v>
      </c>
      <c r="BL121" s="17" t="s">
        <v>242</v>
      </c>
      <c r="BM121" s="202" t="s">
        <v>614</v>
      </c>
    </row>
    <row r="122" spans="1:47" s="2" customFormat="1" ht="117">
      <c r="A122" s="34"/>
      <c r="B122" s="35"/>
      <c r="C122" s="36"/>
      <c r="D122" s="206" t="s">
        <v>231</v>
      </c>
      <c r="E122" s="36"/>
      <c r="F122" s="237" t="s">
        <v>615</v>
      </c>
      <c r="G122" s="36"/>
      <c r="H122" s="36"/>
      <c r="I122" s="238"/>
      <c r="J122" s="36"/>
      <c r="K122" s="36"/>
      <c r="L122" s="39"/>
      <c r="M122" s="239"/>
      <c r="N122" s="240"/>
      <c r="O122" s="71"/>
      <c r="P122" s="71"/>
      <c r="Q122" s="71"/>
      <c r="R122" s="71"/>
      <c r="S122" s="71"/>
      <c r="T122" s="72"/>
      <c r="U122" s="34"/>
      <c r="V122" s="34"/>
      <c r="W122" s="34"/>
      <c r="X122" s="34"/>
      <c r="Y122" s="34"/>
      <c r="Z122" s="34"/>
      <c r="AA122" s="34"/>
      <c r="AB122" s="34"/>
      <c r="AC122" s="34"/>
      <c r="AD122" s="34"/>
      <c r="AE122" s="34"/>
      <c r="AT122" s="17" t="s">
        <v>231</v>
      </c>
      <c r="AU122" s="17" t="s">
        <v>82</v>
      </c>
    </row>
    <row r="123" spans="1:65" s="2" customFormat="1" ht="16.5" customHeight="1">
      <c r="A123" s="34"/>
      <c r="B123" s="35"/>
      <c r="C123" s="191" t="s">
        <v>160</v>
      </c>
      <c r="D123" s="191" t="s">
        <v>142</v>
      </c>
      <c r="E123" s="192" t="s">
        <v>616</v>
      </c>
      <c r="F123" s="193" t="s">
        <v>617</v>
      </c>
      <c r="G123" s="194" t="s">
        <v>206</v>
      </c>
      <c r="H123" s="195">
        <v>2</v>
      </c>
      <c r="I123" s="196"/>
      <c r="J123" s="197">
        <f>ROUND(I123*H123,2)</f>
        <v>0</v>
      </c>
      <c r="K123" s="193" t="s">
        <v>1</v>
      </c>
      <c r="L123" s="39"/>
      <c r="M123" s="198" t="s">
        <v>1</v>
      </c>
      <c r="N123" s="199" t="s">
        <v>39</v>
      </c>
      <c r="O123" s="71"/>
      <c r="P123" s="200">
        <f>O123*H123</f>
        <v>0</v>
      </c>
      <c r="Q123" s="200">
        <v>0</v>
      </c>
      <c r="R123" s="200">
        <f>Q123*H123</f>
        <v>0</v>
      </c>
      <c r="S123" s="200">
        <v>0</v>
      </c>
      <c r="T123" s="201">
        <f>S123*H123</f>
        <v>0</v>
      </c>
      <c r="U123" s="34"/>
      <c r="V123" s="34"/>
      <c r="W123" s="34"/>
      <c r="X123" s="34"/>
      <c r="Y123" s="34"/>
      <c r="Z123" s="34"/>
      <c r="AA123" s="34"/>
      <c r="AB123" s="34"/>
      <c r="AC123" s="34"/>
      <c r="AD123" s="34"/>
      <c r="AE123" s="34"/>
      <c r="AR123" s="202" t="s">
        <v>242</v>
      </c>
      <c r="AT123" s="202" t="s">
        <v>142</v>
      </c>
      <c r="AU123" s="202" t="s">
        <v>82</v>
      </c>
      <c r="AY123" s="17" t="s">
        <v>140</v>
      </c>
      <c r="BE123" s="203">
        <f>IF(N123="základní",J123,0)</f>
        <v>0</v>
      </c>
      <c r="BF123" s="203">
        <f>IF(N123="snížená",J123,0)</f>
        <v>0</v>
      </c>
      <c r="BG123" s="203">
        <f>IF(N123="zákl. přenesená",J123,0)</f>
        <v>0</v>
      </c>
      <c r="BH123" s="203">
        <f>IF(N123="sníž. přenesená",J123,0)</f>
        <v>0</v>
      </c>
      <c r="BI123" s="203">
        <f>IF(N123="nulová",J123,0)</f>
        <v>0</v>
      </c>
      <c r="BJ123" s="17" t="s">
        <v>82</v>
      </c>
      <c r="BK123" s="203">
        <f>ROUND(I123*H123,2)</f>
        <v>0</v>
      </c>
      <c r="BL123" s="17" t="s">
        <v>242</v>
      </c>
      <c r="BM123" s="202" t="s">
        <v>618</v>
      </c>
    </row>
    <row r="124" spans="1:47" s="2" customFormat="1" ht="68.25">
      <c r="A124" s="34"/>
      <c r="B124" s="35"/>
      <c r="C124" s="36"/>
      <c r="D124" s="206" t="s">
        <v>231</v>
      </c>
      <c r="E124" s="36"/>
      <c r="F124" s="237" t="s">
        <v>619</v>
      </c>
      <c r="G124" s="36"/>
      <c r="H124" s="36"/>
      <c r="I124" s="238"/>
      <c r="J124" s="36"/>
      <c r="K124" s="36"/>
      <c r="L124" s="39"/>
      <c r="M124" s="239"/>
      <c r="N124" s="240"/>
      <c r="O124" s="71"/>
      <c r="P124" s="71"/>
      <c r="Q124" s="71"/>
      <c r="R124" s="71"/>
      <c r="S124" s="71"/>
      <c r="T124" s="72"/>
      <c r="U124" s="34"/>
      <c r="V124" s="34"/>
      <c r="W124" s="34"/>
      <c r="X124" s="34"/>
      <c r="Y124" s="34"/>
      <c r="Z124" s="34"/>
      <c r="AA124" s="34"/>
      <c r="AB124" s="34"/>
      <c r="AC124" s="34"/>
      <c r="AD124" s="34"/>
      <c r="AE124" s="34"/>
      <c r="AT124" s="17" t="s">
        <v>231</v>
      </c>
      <c r="AU124" s="17" t="s">
        <v>82</v>
      </c>
    </row>
    <row r="125" spans="1:65" s="2" customFormat="1" ht="16.5" customHeight="1">
      <c r="A125" s="34"/>
      <c r="B125" s="35"/>
      <c r="C125" s="191" t="s">
        <v>147</v>
      </c>
      <c r="D125" s="191" t="s">
        <v>142</v>
      </c>
      <c r="E125" s="192" t="s">
        <v>620</v>
      </c>
      <c r="F125" s="193" t="s">
        <v>621</v>
      </c>
      <c r="G125" s="194" t="s">
        <v>206</v>
      </c>
      <c r="H125" s="195">
        <v>3</v>
      </c>
      <c r="I125" s="196"/>
      <c r="J125" s="197">
        <f>ROUND(I125*H125,2)</f>
        <v>0</v>
      </c>
      <c r="K125" s="193" t="s">
        <v>1</v>
      </c>
      <c r="L125" s="39"/>
      <c r="M125" s="198" t="s">
        <v>1</v>
      </c>
      <c r="N125" s="199" t="s">
        <v>39</v>
      </c>
      <c r="O125" s="71"/>
      <c r="P125" s="200">
        <f>O125*H125</f>
        <v>0</v>
      </c>
      <c r="Q125" s="200">
        <v>0</v>
      </c>
      <c r="R125" s="200">
        <f>Q125*H125</f>
        <v>0</v>
      </c>
      <c r="S125" s="200">
        <v>0</v>
      </c>
      <c r="T125" s="201">
        <f>S125*H125</f>
        <v>0</v>
      </c>
      <c r="U125" s="34"/>
      <c r="V125" s="34"/>
      <c r="W125" s="34"/>
      <c r="X125" s="34"/>
      <c r="Y125" s="34"/>
      <c r="Z125" s="34"/>
      <c r="AA125" s="34"/>
      <c r="AB125" s="34"/>
      <c r="AC125" s="34"/>
      <c r="AD125" s="34"/>
      <c r="AE125" s="34"/>
      <c r="AR125" s="202" t="s">
        <v>242</v>
      </c>
      <c r="AT125" s="202" t="s">
        <v>142</v>
      </c>
      <c r="AU125" s="202" t="s">
        <v>82</v>
      </c>
      <c r="AY125" s="17" t="s">
        <v>140</v>
      </c>
      <c r="BE125" s="203">
        <f>IF(N125="základní",J125,0)</f>
        <v>0</v>
      </c>
      <c r="BF125" s="203">
        <f>IF(N125="snížená",J125,0)</f>
        <v>0</v>
      </c>
      <c r="BG125" s="203">
        <f>IF(N125="zákl. přenesená",J125,0)</f>
        <v>0</v>
      </c>
      <c r="BH125" s="203">
        <f>IF(N125="sníž. přenesená",J125,0)</f>
        <v>0</v>
      </c>
      <c r="BI125" s="203">
        <f>IF(N125="nulová",J125,0)</f>
        <v>0</v>
      </c>
      <c r="BJ125" s="17" t="s">
        <v>82</v>
      </c>
      <c r="BK125" s="203">
        <f>ROUND(I125*H125,2)</f>
        <v>0</v>
      </c>
      <c r="BL125" s="17" t="s">
        <v>242</v>
      </c>
      <c r="BM125" s="202" t="s">
        <v>622</v>
      </c>
    </row>
    <row r="126" spans="1:47" s="2" customFormat="1" ht="58.5">
      <c r="A126" s="34"/>
      <c r="B126" s="35"/>
      <c r="C126" s="36"/>
      <c r="D126" s="206" t="s">
        <v>231</v>
      </c>
      <c r="E126" s="36"/>
      <c r="F126" s="237" t="s">
        <v>623</v>
      </c>
      <c r="G126" s="36"/>
      <c r="H126" s="36"/>
      <c r="I126" s="238"/>
      <c r="J126" s="36"/>
      <c r="K126" s="36"/>
      <c r="L126" s="39"/>
      <c r="M126" s="239"/>
      <c r="N126" s="240"/>
      <c r="O126" s="71"/>
      <c r="P126" s="71"/>
      <c r="Q126" s="71"/>
      <c r="R126" s="71"/>
      <c r="S126" s="71"/>
      <c r="T126" s="72"/>
      <c r="U126" s="34"/>
      <c r="V126" s="34"/>
      <c r="W126" s="34"/>
      <c r="X126" s="34"/>
      <c r="Y126" s="34"/>
      <c r="Z126" s="34"/>
      <c r="AA126" s="34"/>
      <c r="AB126" s="34"/>
      <c r="AC126" s="34"/>
      <c r="AD126" s="34"/>
      <c r="AE126" s="34"/>
      <c r="AT126" s="17" t="s">
        <v>231</v>
      </c>
      <c r="AU126" s="17" t="s">
        <v>82</v>
      </c>
    </row>
    <row r="127" spans="1:65" s="2" customFormat="1" ht="16.5" customHeight="1">
      <c r="A127" s="34"/>
      <c r="B127" s="35"/>
      <c r="C127" s="191" t="s">
        <v>169</v>
      </c>
      <c r="D127" s="191" t="s">
        <v>142</v>
      </c>
      <c r="E127" s="192" t="s">
        <v>624</v>
      </c>
      <c r="F127" s="193" t="s">
        <v>625</v>
      </c>
      <c r="G127" s="194" t="s">
        <v>206</v>
      </c>
      <c r="H127" s="195">
        <v>5</v>
      </c>
      <c r="I127" s="196"/>
      <c r="J127" s="197">
        <f>ROUND(I127*H127,2)</f>
        <v>0</v>
      </c>
      <c r="K127" s="193" t="s">
        <v>1</v>
      </c>
      <c r="L127" s="39"/>
      <c r="M127" s="198" t="s">
        <v>1</v>
      </c>
      <c r="N127" s="199" t="s">
        <v>39</v>
      </c>
      <c r="O127" s="71"/>
      <c r="P127" s="200">
        <f>O127*H127</f>
        <v>0</v>
      </c>
      <c r="Q127" s="200">
        <v>0</v>
      </c>
      <c r="R127" s="200">
        <f>Q127*H127</f>
        <v>0</v>
      </c>
      <c r="S127" s="200">
        <v>0</v>
      </c>
      <c r="T127" s="201">
        <f>S127*H127</f>
        <v>0</v>
      </c>
      <c r="U127" s="34"/>
      <c r="V127" s="34"/>
      <c r="W127" s="34"/>
      <c r="X127" s="34"/>
      <c r="Y127" s="34"/>
      <c r="Z127" s="34"/>
      <c r="AA127" s="34"/>
      <c r="AB127" s="34"/>
      <c r="AC127" s="34"/>
      <c r="AD127" s="34"/>
      <c r="AE127" s="34"/>
      <c r="AR127" s="202" t="s">
        <v>242</v>
      </c>
      <c r="AT127" s="202" t="s">
        <v>142</v>
      </c>
      <c r="AU127" s="202" t="s">
        <v>82</v>
      </c>
      <c r="AY127" s="17" t="s">
        <v>140</v>
      </c>
      <c r="BE127" s="203">
        <f>IF(N127="základní",J127,0)</f>
        <v>0</v>
      </c>
      <c r="BF127" s="203">
        <f>IF(N127="snížená",J127,0)</f>
        <v>0</v>
      </c>
      <c r="BG127" s="203">
        <f>IF(N127="zákl. přenesená",J127,0)</f>
        <v>0</v>
      </c>
      <c r="BH127" s="203">
        <f>IF(N127="sníž. přenesená",J127,0)</f>
        <v>0</v>
      </c>
      <c r="BI127" s="203">
        <f>IF(N127="nulová",J127,0)</f>
        <v>0</v>
      </c>
      <c r="BJ127" s="17" t="s">
        <v>82</v>
      </c>
      <c r="BK127" s="203">
        <f>ROUND(I127*H127,2)</f>
        <v>0</v>
      </c>
      <c r="BL127" s="17" t="s">
        <v>242</v>
      </c>
      <c r="BM127" s="202" t="s">
        <v>626</v>
      </c>
    </row>
    <row r="128" spans="1:47" s="2" customFormat="1" ht="78">
      <c r="A128" s="34"/>
      <c r="B128" s="35"/>
      <c r="C128" s="36"/>
      <c r="D128" s="206" t="s">
        <v>231</v>
      </c>
      <c r="E128" s="36"/>
      <c r="F128" s="237" t="s">
        <v>627</v>
      </c>
      <c r="G128" s="36"/>
      <c r="H128" s="36"/>
      <c r="I128" s="238"/>
      <c r="J128" s="36"/>
      <c r="K128" s="36"/>
      <c r="L128" s="39"/>
      <c r="M128" s="246"/>
      <c r="N128" s="247"/>
      <c r="O128" s="243"/>
      <c r="P128" s="243"/>
      <c r="Q128" s="243"/>
      <c r="R128" s="243"/>
      <c r="S128" s="243"/>
      <c r="T128" s="248"/>
      <c r="U128" s="34"/>
      <c r="V128" s="34"/>
      <c r="W128" s="34"/>
      <c r="X128" s="34"/>
      <c r="Y128" s="34"/>
      <c r="Z128" s="34"/>
      <c r="AA128" s="34"/>
      <c r="AB128" s="34"/>
      <c r="AC128" s="34"/>
      <c r="AD128" s="34"/>
      <c r="AE128" s="34"/>
      <c r="AT128" s="17" t="s">
        <v>231</v>
      </c>
      <c r="AU128" s="17" t="s">
        <v>82</v>
      </c>
    </row>
    <row r="129" spans="1:31" s="2" customFormat="1" ht="6.95" customHeight="1">
      <c r="A129" s="34"/>
      <c r="B129" s="54"/>
      <c r="C129" s="55"/>
      <c r="D129" s="55"/>
      <c r="E129" s="55"/>
      <c r="F129" s="55"/>
      <c r="G129" s="55"/>
      <c r="H129" s="55"/>
      <c r="I129" s="55"/>
      <c r="J129" s="55"/>
      <c r="K129" s="55"/>
      <c r="L129" s="39"/>
      <c r="M129" s="34"/>
      <c r="O129" s="34"/>
      <c r="P129" s="34"/>
      <c r="Q129" s="34"/>
      <c r="R129" s="34"/>
      <c r="S129" s="34"/>
      <c r="T129" s="34"/>
      <c r="U129" s="34"/>
      <c r="V129" s="34"/>
      <c r="W129" s="34"/>
      <c r="X129" s="34"/>
      <c r="Y129" s="34"/>
      <c r="Z129" s="34"/>
      <c r="AA129" s="34"/>
      <c r="AB129" s="34"/>
      <c r="AC129" s="34"/>
      <c r="AD129" s="34"/>
      <c r="AE129" s="34"/>
    </row>
  </sheetData>
  <sheetProtection algorithmName="SHA-512" hashValue="lHJRlMFa8Y4awbuO12kUH3vkMHdZ5arfrJDxysULA+4YkvPQEHvT6L1DrpPOm2Hl5YQ5NirJM+VfSIyRZfKQrQ==" saltValue="LIGyHBLV/OJrpVwM8SCYpg==" spinCount="100000" sheet="1" objects="1" scenarios="1" selectLockedCells="1"/>
  <autoFilter ref="C116:K12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DESKTOP-04BS7PB\Matěj</dc:creator>
  <cp:keywords/>
  <dc:description/>
  <cp:lastModifiedBy>Trejbal Tomáš</cp:lastModifiedBy>
  <cp:lastPrinted>2022-04-06T07:58:59Z</cp:lastPrinted>
  <dcterms:created xsi:type="dcterms:W3CDTF">2022-03-22T12:46:36Z</dcterms:created>
  <dcterms:modified xsi:type="dcterms:W3CDTF">2022-04-06T07:59:03Z</dcterms:modified>
  <cp:category/>
  <cp:version/>
  <cp:contentType/>
  <cp:contentStatus/>
</cp:coreProperties>
</file>