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24226"/>
  <mc:AlternateContent xmlns:mc="http://schemas.openxmlformats.org/markup-compatibility/2006">
    <mc:Choice Requires="x15">
      <x15ac:absPath xmlns:x15ac="http://schemas.microsoft.com/office/spreadsheetml/2010/11/ac" url="C:\Users\smetana\Desktop\Nabídky 09.14\ZŠ U Školy Liberec\2017\Podklady učebny\ZŠ U Školy Liberec_aktualizace 2022\Multimediální učebna\"/>
    </mc:Choice>
  </mc:AlternateContent>
  <xr:revisionPtr revIDLastSave="0" documentId="13_ncr:1_{BA75E871-6122-4FBB-9C46-F85188B51EF8}" xr6:coauthVersionLast="47" xr6:coauthVersionMax="47" xr10:uidLastSave="{00000000-0000-0000-0000-000000000000}"/>
  <bookViews>
    <workbookView xWindow="-108" yWindow="-108" windowWidth="23256" windowHeight="12576" activeTab="2" xr2:uid="{00000000-000D-0000-FFFF-FFFF00000000}"/>
  </bookViews>
  <sheets>
    <sheet name="Krycí list" sheetId="1" r:id="rId1"/>
    <sheet name="Rekapitulace" sheetId="2" r:id="rId2"/>
    <sheet name="soupis oceněný" sheetId="3" r:id="rId3"/>
    <sheet name="#Figury" sheetId="4" state="hidden" r:id="rId4"/>
  </sheets>
  <definedNames>
    <definedName name="_xlnm.Print_Titles" localSheetId="1">Rekapitulace!$11:$13</definedName>
    <definedName name="_xlnm.Print_Titles" localSheetId="2">'soupis oceněný'!$11:$13</definedName>
    <definedName name="_xlnm.Print_Area" localSheetId="2">'soupis oceněný'!$A$1:$J$234</definedName>
    <definedName name="Z_65E3123D_ED26_44E3_A414_09EEEF825484_.wvu.Cols" localSheetId="1" hidden="1">Rekapitulace!#REF!</definedName>
    <definedName name="Z_65E3123D_ED26_44E3_A414_09EEEF825484_.wvu.Cols" localSheetId="2" hidden="1">'soupis oceněný'!#REF!,'soupis oceněný'!#REF!,'soupis oceněný'!#REF!</definedName>
    <definedName name="Z_65E3123D_ED26_44E3_A414_09EEEF825484_.wvu.PrintArea" localSheetId="2" hidden="1">'soupis oceněný'!$A$1:$J$234</definedName>
    <definedName name="Z_65E3123D_ED26_44E3_A414_09EEEF825484_.wvu.PrintTitles" localSheetId="1" hidden="1">Rekapitulace!$11:$13</definedName>
    <definedName name="Z_65E3123D_ED26_44E3_A414_09EEEF825484_.wvu.PrintTitles" localSheetId="2" hidden="1">'soupis oceněný'!$11:$13</definedName>
    <definedName name="Z_65E3123D_ED26_44E3_A414_09EEEF825484_.wvu.Rows" localSheetId="0" hidden="1">'Krycí list'!$1:$1,'Krycí list'!$3:$3,'Krycí list'!$6:$6,'Krycí list'!$8:$8,'Krycí list'!$10:$24</definedName>
    <definedName name="Z_65E3123D_ED26_44E3_A414_09EEEF825484_.wvu.Rows" localSheetId="2" hidden="1">'soupis oceněný'!$16:$17,'soupis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oceněný'!$54:$55,'soupis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definedName>
    <definedName name="Z_82B4F4D9_5370_4303_A97E_2A49E01AF629_.wvu.Cols" localSheetId="1" hidden="1">Rekapitulace!#REF!</definedName>
    <definedName name="Z_82B4F4D9_5370_4303_A97E_2A49E01AF629_.wvu.Cols" localSheetId="2" hidden="1">'soupis oceněný'!#REF!,'soupis oceněný'!#REF!,'soupis oceněný'!#REF!</definedName>
    <definedName name="Z_82B4F4D9_5370_4303_A97E_2A49E01AF629_.wvu.PrintArea" localSheetId="2" hidden="1">'soupis oceněný'!$A$1:$J$234</definedName>
    <definedName name="Z_82B4F4D9_5370_4303_A97E_2A49E01AF629_.wvu.PrintTitles" localSheetId="1" hidden="1">Rekapitulace!$11:$13</definedName>
    <definedName name="Z_82B4F4D9_5370_4303_A97E_2A49E01AF629_.wvu.PrintTitles" localSheetId="2" hidden="1">'soupis oceněný'!$11:$13</definedName>
    <definedName name="Z_82B4F4D9_5370_4303_A97E_2A49E01AF629_.wvu.Rows" localSheetId="0" hidden="1">'Krycí list'!$1:$1,'Krycí list'!$3:$3,'Krycí list'!$6:$6,'Krycí list'!$8:$8,'Krycí list'!$10:$24</definedName>
    <definedName name="Z_82B4F4D9_5370_4303_A97E_2A49E01AF629_.wvu.Rows" localSheetId="2" hidden="1">'soupis oceněný'!$16:$17,'soupis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oceněný'!$54:$55,'soupis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definedName>
    <definedName name="Z_D6CFA044_0C8C_4ECE_96A2_AFF3DD5E0425_.wvu.Cols" localSheetId="1" hidden="1">Rekapitulace!#REF!</definedName>
    <definedName name="Z_D6CFA044_0C8C_4ECE_96A2_AFF3DD5E0425_.wvu.Cols" localSheetId="2" hidden="1">'soupis oceněný'!#REF!,'soupis oceněný'!#REF!,'soupis oceněný'!#REF!</definedName>
    <definedName name="Z_D6CFA044_0C8C_4ECE_96A2_AFF3DD5E0425_.wvu.PrintArea" localSheetId="2" hidden="1">'soupis oceněný'!$A$1:$J$234</definedName>
    <definedName name="Z_D6CFA044_0C8C_4ECE_96A2_AFF3DD5E0425_.wvu.PrintTitles" localSheetId="1" hidden="1">Rekapitulace!$11:$13</definedName>
    <definedName name="Z_D6CFA044_0C8C_4ECE_96A2_AFF3DD5E0425_.wvu.PrintTitles" localSheetId="2" hidden="1">'soupis oceněný'!$11:$13</definedName>
    <definedName name="Z_D6CFA044_0C8C_4ECE_96A2_AFF3DD5E0425_.wvu.Rows" localSheetId="0" hidden="1">'Krycí list'!$1:$1,'Krycí list'!$3:$3,'Krycí list'!$6:$6,'Krycí list'!$8:$8,'Krycí list'!$10:$24</definedName>
    <definedName name="Z_D6CFA044_0C8C_4ECE_96A2_AFF3DD5E0425_.wvu.Rows" localSheetId="2" hidden="1">'soupis oceněný'!$16:$17,'soupis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oceněný'!$54:$55,'soupis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4" i="2" l="1"/>
  <c r="I225" i="3"/>
  <c r="K225" i="3" s="1"/>
  <c r="I224" i="3"/>
  <c r="K224" i="3" s="1"/>
  <c r="I223" i="3"/>
  <c r="K223" i="3" s="1"/>
  <c r="I222" i="3"/>
  <c r="K222" i="3" s="1"/>
  <c r="I221" i="3"/>
  <c r="K221" i="3" s="1"/>
  <c r="I220" i="3"/>
  <c r="K220" i="3" s="1"/>
  <c r="I219" i="3"/>
  <c r="K219" i="3" s="1"/>
  <c r="I218" i="3"/>
  <c r="K218" i="3" s="1"/>
  <c r="I217" i="3"/>
  <c r="K217" i="3" s="1"/>
  <c r="I216" i="3"/>
  <c r="K216" i="3" s="1"/>
  <c r="I215" i="3"/>
  <c r="B36" i="2"/>
  <c r="B35" i="2"/>
  <c r="B33" i="2"/>
  <c r="B32" i="2"/>
  <c r="B31" i="2"/>
  <c r="B30" i="2"/>
  <c r="B29" i="2"/>
  <c r="A29" i="2"/>
  <c r="I232" i="3"/>
  <c r="K232" i="3" s="1"/>
  <c r="I231" i="3"/>
  <c r="K231" i="3" s="1"/>
  <c r="I229" i="3"/>
  <c r="K229" i="3" s="1"/>
  <c r="I159" i="3"/>
  <c r="K159" i="3" s="1"/>
  <c r="I157" i="3"/>
  <c r="K157" i="3" s="1"/>
  <c r="I177" i="3"/>
  <c r="K177" i="3" s="1"/>
  <c r="I176" i="3"/>
  <c r="K176" i="3" s="1"/>
  <c r="I175" i="3"/>
  <c r="K175" i="3" s="1"/>
  <c r="K215" i="3" l="1"/>
  <c r="I214" i="3"/>
  <c r="C34" i="2" s="1"/>
  <c r="I202" i="3"/>
  <c r="K202" i="3" s="1"/>
  <c r="I201" i="3"/>
  <c r="I207" i="3"/>
  <c r="K207" i="3" s="1"/>
  <c r="I206" i="3"/>
  <c r="K206" i="3" s="1"/>
  <c r="K201" i="3" l="1"/>
  <c r="I211" i="3"/>
  <c r="K211" i="3" s="1"/>
  <c r="I210" i="3"/>
  <c r="K210" i="3" s="1"/>
  <c r="I209" i="3"/>
  <c r="K209" i="3" s="1"/>
  <c r="I208" i="3" l="1"/>
  <c r="K208" i="3" s="1"/>
  <c r="I212" i="3" l="1"/>
  <c r="K212" i="3" s="1"/>
  <c r="G205" i="3"/>
  <c r="G204" i="3"/>
  <c r="G203" i="3"/>
  <c r="G213" i="3"/>
  <c r="I233" i="3"/>
  <c r="K233" i="3" s="1"/>
  <c r="I191" i="3"/>
  <c r="K191" i="3" s="1"/>
  <c r="I190" i="3"/>
  <c r="K190" i="3" s="1"/>
  <c r="I185" i="3"/>
  <c r="K185" i="3" s="1"/>
  <c r="I184" i="3"/>
  <c r="K184" i="3" s="1"/>
  <c r="I183" i="3"/>
  <c r="K183" i="3" s="1"/>
  <c r="I182" i="3"/>
  <c r="K182" i="3" s="1"/>
  <c r="I180" i="3"/>
  <c r="K180" i="3" s="1"/>
  <c r="I174" i="3"/>
  <c r="K174" i="3" s="1"/>
  <c r="I192" i="3"/>
  <c r="K192" i="3" s="1"/>
  <c r="I193" i="3"/>
  <c r="K193" i="3" s="1"/>
  <c r="I195" i="3"/>
  <c r="I196" i="3"/>
  <c r="K196" i="3" s="1"/>
  <c r="I197" i="3"/>
  <c r="K197" i="3" s="1"/>
  <c r="I198" i="3"/>
  <c r="K198" i="3" s="1"/>
  <c r="I199" i="3"/>
  <c r="K199" i="3" s="1"/>
  <c r="I194" i="3" l="1"/>
  <c r="I213" i="3"/>
  <c r="K213" i="3" s="1"/>
  <c r="I205" i="3"/>
  <c r="K205" i="3" s="1"/>
  <c r="I203" i="3"/>
  <c r="K195" i="3"/>
  <c r="C32" i="2"/>
  <c r="I204" i="3"/>
  <c r="K204" i="3" s="1"/>
  <c r="K203" i="3" l="1"/>
  <c r="I200" i="3"/>
  <c r="C33" i="2" s="1"/>
  <c r="G179" i="3" l="1"/>
  <c r="I179" i="3" s="1"/>
  <c r="K179" i="3" s="1"/>
  <c r="I178" i="3"/>
  <c r="K178" i="3" s="1"/>
  <c r="G173" i="3"/>
  <c r="I173" i="3" s="1"/>
  <c r="K173" i="3" s="1"/>
  <c r="G172" i="3"/>
  <c r="G171" i="3"/>
  <c r="I170" i="3"/>
  <c r="K170" i="3" s="1"/>
  <c r="I168" i="3"/>
  <c r="K168" i="3" s="1"/>
  <c r="I169" i="3"/>
  <c r="K169" i="3" s="1"/>
  <c r="G167" i="3"/>
  <c r="I166" i="3"/>
  <c r="I164" i="3"/>
  <c r="K164" i="3" s="1"/>
  <c r="I163" i="3"/>
  <c r="K163" i="3" s="1"/>
  <c r="I162" i="3"/>
  <c r="K162" i="3" s="1"/>
  <c r="I161" i="3"/>
  <c r="K161" i="3" s="1"/>
  <c r="I160" i="3"/>
  <c r="K160" i="3" s="1"/>
  <c r="I158" i="3"/>
  <c r="K158" i="3" s="1"/>
  <c r="I156" i="3"/>
  <c r="K156" i="3" s="1"/>
  <c r="I155" i="3"/>
  <c r="K155" i="3" s="1"/>
  <c r="I154" i="3"/>
  <c r="I153" i="3" l="1"/>
  <c r="I167" i="3"/>
  <c r="K167" i="3" s="1"/>
  <c r="I171" i="3"/>
  <c r="K171" i="3" s="1"/>
  <c r="K154" i="3"/>
  <c r="K166" i="3"/>
  <c r="I172" i="3"/>
  <c r="K172" i="3" s="1"/>
  <c r="G230" i="3"/>
  <c r="I230" i="3" s="1"/>
  <c r="K230" i="3" s="1"/>
  <c r="I228" i="3"/>
  <c r="K228" i="3" s="1"/>
  <c r="I227" i="3"/>
  <c r="G187" i="3"/>
  <c r="G186" i="3"/>
  <c r="I186" i="3" s="1"/>
  <c r="K186" i="3" s="1"/>
  <c r="I181" i="3"/>
  <c r="K181" i="3" s="1"/>
  <c r="C9" i="3"/>
  <c r="C8" i="3"/>
  <c r="C7" i="3"/>
  <c r="C5" i="3"/>
  <c r="C4" i="3"/>
  <c r="C3" i="3"/>
  <c r="C2" i="3"/>
  <c r="B9" i="2"/>
  <c r="B8" i="2"/>
  <c r="B7" i="2"/>
  <c r="B5" i="2"/>
  <c r="B4" i="2"/>
  <c r="B3" i="2"/>
  <c r="B2" i="2"/>
  <c r="K47" i="1"/>
  <c r="J46" i="1"/>
  <c r="P42" i="1"/>
  <c r="P41" i="1"/>
  <c r="P40" i="1"/>
  <c r="P39" i="1"/>
  <c r="P38" i="1"/>
  <c r="R35" i="1"/>
  <c r="J35" i="1"/>
  <c r="E35" i="1"/>
  <c r="G188" i="3" l="1"/>
  <c r="I188" i="3" s="1"/>
  <c r="K188" i="3" s="1"/>
  <c r="I187" i="3"/>
  <c r="K187" i="3" s="1"/>
  <c r="K227" i="3"/>
  <c r="I226" i="3"/>
  <c r="C35" i="2" s="1"/>
  <c r="G189" i="3" l="1"/>
  <c r="I189" i="3" s="1"/>
  <c r="K189" i="3" s="1"/>
  <c r="C30" i="2"/>
  <c r="I165" i="3" l="1"/>
  <c r="I152" i="3" s="1"/>
  <c r="E42" i="1"/>
  <c r="C31" i="2" l="1"/>
  <c r="C29" i="2"/>
  <c r="E44" i="1" s="1"/>
  <c r="I234" i="3" l="1"/>
  <c r="E38" i="1"/>
  <c r="E40" i="1"/>
  <c r="J47" i="1" l="1"/>
  <c r="R41" i="1"/>
  <c r="R38" i="1"/>
  <c r="C36" i="2"/>
  <c r="E46" i="1"/>
  <c r="R46" i="1" l="1"/>
  <c r="R49" i="1" s="1"/>
  <c r="O51" i="1" s="1"/>
  <c r="O50" i="1" s="1"/>
  <c r="S49" i="1" l="1"/>
  <c r="S50" i="1"/>
  <c r="R50" i="1"/>
  <c r="R51" i="1"/>
  <c r="S51" i="1"/>
  <c r="R52" i="1" l="1"/>
</calcChain>
</file>

<file path=xl/sharedStrings.xml><?xml version="1.0" encoding="utf-8"?>
<sst xmlns="http://schemas.openxmlformats.org/spreadsheetml/2006/main" count="454" uniqueCount="264">
  <si>
    <t>KRYCÍ LIST SOUPISU</t>
  </si>
  <si>
    <t>Název stavby</t>
  </si>
  <si>
    <t>Multimediální učebna</t>
  </si>
  <si>
    <t>JKSO</t>
  </si>
  <si>
    <t xml:space="preserve"> </t>
  </si>
  <si>
    <t>Kód stavby</t>
  </si>
  <si>
    <t>ucebny</t>
  </si>
  <si>
    <t>Název objektu</t>
  </si>
  <si>
    <t>ZŠ Liberec, U Školy 222/6m, Liberec 460/07</t>
  </si>
  <si>
    <t>EČO</t>
  </si>
  <si>
    <t>Kód objektu</t>
  </si>
  <si>
    <t>Název části</t>
  </si>
  <si>
    <t>OCENĚNÝ SOUPIS PRACÍ A DODÁVEK A SLUŽEB</t>
  </si>
  <si>
    <t>Místo</t>
  </si>
  <si>
    <t>Kód části</t>
  </si>
  <si>
    <t>Název podčásti</t>
  </si>
  <si>
    <t>Kód podčásti</t>
  </si>
  <si>
    <t>IČ</t>
  </si>
  <si>
    <t>DIČ</t>
  </si>
  <si>
    <t>Objednatel</t>
  </si>
  <si>
    <t>Projektant</t>
  </si>
  <si>
    <t>Lucie Píčová</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</si>
  <si>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</si>
  <si>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</si>
  <si>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</si>
  <si>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</si>
  <si>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</si>
  <si>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</si>
  <si>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</si>
  <si>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</si>
  <si>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</si>
  <si>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</si>
  <si>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</si>
  <si>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</si>
  <si>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</si>
  <si>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</si>
  <si>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</si>
  <si>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</si>
  <si>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</si>
  <si>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</si>
  <si>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</si>
  <si>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</si>
  <si>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</si>
  <si>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</si>
  <si>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t>
  </si>
  <si>
    <t>Bez pevné podl.</t>
  </si>
  <si>
    <t>Projektové práce (DSPS)</t>
  </si>
  <si>
    <t>PSV</t>
  </si>
  <si>
    <t>Kulturní památka</t>
  </si>
  <si>
    <t>Územní vlivy</t>
  </si>
  <si>
    <t>Provozní vlivy</t>
  </si>
  <si>
    <t>"EL"</t>
  </si>
  <si>
    <t>Ostatní</t>
  </si>
  <si>
    <t>VRN z rozpočtu</t>
  </si>
  <si>
    <t>"AVT"</t>
  </si>
  <si>
    <t>ZRN (ř. 1-8)</t>
  </si>
  <si>
    <t>DN (ř. 10-12)</t>
  </si>
  <si>
    <t>VRN (ř. 14-19)</t>
  </si>
  <si>
    <t>HZS</t>
  </si>
  <si>
    <t>Kompl. činnost</t>
  </si>
  <si>
    <t>Ostatní náklady</t>
  </si>
  <si>
    <t>D</t>
  </si>
  <si>
    <t>Celkové náklady</t>
  </si>
  <si>
    <t>Součet 9, 13, 20-23</t>
  </si>
  <si>
    <t>Datum a podpis</t>
  </si>
  <si>
    <t>Razítko</t>
  </si>
  <si>
    <t>15</t>
  </si>
  <si>
    <t>DPH</t>
  </si>
  <si>
    <t>21</t>
  </si>
  <si>
    <t>Cena s DPH (ř. 25-26)</t>
  </si>
  <si>
    <t>E</t>
  </si>
  <si>
    <t>Přípočty a odpočty</t>
  </si>
  <si>
    <t>Dodávky objednatele</t>
  </si>
  <si>
    <t>Klouzavá doložka</t>
  </si>
  <si>
    <t>Zvýhodnění + -</t>
  </si>
  <si>
    <t>„Zbývající položky typu vlastní jsou kalkulovány na základě zkušeností z realizace obdobných zakázek a jsou v místě i čase obvyklé“</t>
  </si>
  <si>
    <t xml:space="preserve">REKAPITULACE </t>
  </si>
  <si>
    <t>Stavba:</t>
  </si>
  <si>
    <t>Objekt:</t>
  </si>
  <si>
    <t>Část:</t>
  </si>
  <si>
    <t xml:space="preserve">JKSO: </t>
  </si>
  <si>
    <t>Objednatel:</t>
  </si>
  <si>
    <t>Zhotovitel:</t>
  </si>
  <si>
    <t>Datum:</t>
  </si>
  <si>
    <t>Kód</t>
  </si>
  <si>
    <t>Popis</t>
  </si>
  <si>
    <t>Cena celkem</t>
  </si>
  <si>
    <t>SOUPIS PRACÍ A DODÁVEK A SLUŽEB vč VÝKAZU VÝMĚR</t>
  </si>
  <si>
    <t>JKSO:</t>
  </si>
  <si>
    <t>P.Č.</t>
  </si>
  <si>
    <t>TV</t>
  </si>
  <si>
    <t>KCN</t>
  </si>
  <si>
    <t>Kód položky / název</t>
  </si>
  <si>
    <t>Popis / minimální technické parametry</t>
  </si>
  <si>
    <t>MJ</t>
  </si>
  <si>
    <t>Množství celkem</t>
  </si>
  <si>
    <t>Cena jednotková bez DPH</t>
  </si>
  <si>
    <t>Cena celkem bez DPH</t>
  </si>
  <si>
    <t>Sazba DPH</t>
  </si>
  <si>
    <t>Cena celkem s DPH</t>
  </si>
  <si>
    <t>K</t>
  </si>
  <si>
    <t>kus</t>
  </si>
  <si>
    <t>m</t>
  </si>
  <si>
    <t>soubor</t>
  </si>
  <si>
    <t>M</t>
  </si>
  <si>
    <t>MAT</t>
  </si>
  <si>
    <t>741320135</t>
  </si>
  <si>
    <t>10.060.031</t>
  </si>
  <si>
    <t>vlastní</t>
  </si>
  <si>
    <t>AVT</t>
  </si>
  <si>
    <t>Koncové prvky, nábytek, stínicí technika</t>
  </si>
  <si>
    <t>Interaktivní tabule+ vizualizér</t>
  </si>
  <si>
    <t>Interaktivní tabule</t>
  </si>
  <si>
    <t>Prezentační SW</t>
  </si>
  <si>
    <t>Projektor</t>
  </si>
  <si>
    <t>Držák projektoru</t>
  </si>
  <si>
    <t xml:space="preserve">Ramenný držák ultrakrátkého projektoru pro instalaci na pylonový pojezd. Cena včetně dopravy, instalace.
</t>
  </si>
  <si>
    <t>Přídavné reproduktory</t>
  </si>
  <si>
    <t>Pylonový pojezd s křídly</t>
  </si>
  <si>
    <t>Stolní vizualizér</t>
  </si>
  <si>
    <t>HDMI rozbočovač</t>
  </si>
  <si>
    <t>Technologie jazykové laboratoře se sdílením obrazu a zvuku</t>
  </si>
  <si>
    <t>Ovládácí SW pro organizaci aktivit v labotatoři</t>
  </si>
  <si>
    <t xml:space="preserve">Ovládací SW se společným řízením pro organizaci aktivit v laboratoři. Monitoring jednotlivých stanic, propojování připojených audio signálů a přepínání signálů pro video, klávesnice i myš. Organizace třídy, zasedací pořádek. Režimy  prezentace, monitoring a podpora studentů při cvičení, práce až v 5 skupinách. Ovládání lokálního CD/DVD přehrávače v PC. Přepínač obrazu, klávesnic a myší pro PC stanice: sdílení a monitoring videa, vypnutí signálu studentských monitorů. Jazykové varianty SW. Vč. záruky dostupnosti oprav dodaného software po dobu 5-ti let. Cena včetně dopravy, instalace, nastavení a systémového zaškolení obsluhy.
</t>
  </si>
  <si>
    <t>Ovládací SW jazykové laboratoře pro mediální aktivity</t>
  </si>
  <si>
    <t xml:space="preserve">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Vč. záruky dostupnosti oprav dodaného software po dobu 5-ti let. Cena včetně dopravy, instalace, nastavení a systémového zaškolení obsluhy.
</t>
  </si>
  <si>
    <t>Učitelský SW</t>
  </si>
  <si>
    <t xml:space="preserve">LAN přístup učitele do databáze studijních materiálů, mimo jazykovou laboratoř. Příprava cvičení, kontrola vyplněných úloh. Cena včetně dopravy, instalace, nastavení.
</t>
  </si>
  <si>
    <t>Audio matice pro interkom</t>
  </si>
  <si>
    <t xml:space="preserve">Centrála pro hlasovou komunikaci po odděleném okruhu UTP kabeláže, min. freq. rozsah 120 Hz - 12 kHz,  možnost pro rozšíření o další pracoviště studentů. Cena včetně dopravy, instalace, nastavení.
</t>
  </si>
  <si>
    <t>Audio mixer a sluchátkový zesilovač - učitel</t>
  </si>
  <si>
    <t xml:space="preserve">Audio mixer a sluchátkový zesilovač pro učitele, nastavení hlasitosti sluchátek, vypnutí mikrofonu, freq. rozsah min. 120 Hz - 12 kHz, pro dynamický i kondenzátorový typ mikrofonu, impedance sluchátek 32 - 600 Ω, linkový vstup/výstup, funkce automatického donastavení hlasitosti vstupů, konektory min.: 1x 3,5mm jack - mikrofon, 1x 3,5mm stereo jack - sluchátka, napájení po UTP kabeláži. Včetně potřebné kabeláže. Cena včetně dopravy, instalace, nastavení.
</t>
  </si>
  <si>
    <t>Audio mixer a sluchátkový zesilovač - student</t>
  </si>
  <si>
    <t xml:space="preserve">Audio mixer a sluchátkový zesilovač, nastavení hlasitosti sluchátek, vypnutí mikrofonu, freq. rozsah min. 120 Hz - 12 kHz, pro dynamický i kondenzátorový typ mikrofonu, impedance sluchátek 32 - 600 Ω, linkový vstup/výstup, konektory min.: 1x 3,5mm jack - mikrofon, 1x 3,5mm stereo jack - sluchátka, napájení po UTP kabeláži. Včetně potřebné kabeláže. Včetně ochranné krytky audio jednotek zabraňující rozpojení kabeláže. Cena včetně dopravy, instalace, nastavení.
</t>
  </si>
  <si>
    <t>Systémový náhlavní set - sluchátka/mikrofon</t>
  </si>
  <si>
    <t xml:space="preserve">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3,5mm stereo jack -  mikrofon, 1x 3,5mm stereo jack -  sluchátka, kabel min. 1,3 m, váha max. 0,5 kg. Cena včetně dopravy, instalace, nastavení.
</t>
  </si>
  <si>
    <t>Notebook</t>
  </si>
  <si>
    <t>Brašna pro notebook</t>
  </si>
  <si>
    <t>Brašna obsahuje dvě rukojeti pro snadné přenášení a praktický ramenní popruh přes tělo, velký úložný prostor zahrnuje dva vnitřní oddíly s polstrováním z pěny o vysoké hustotě, která chrání váš notebook spolu s různým příslušenstvím a dokumenty, vnější kapsa obsahuje držáky na pera, vizitky a mobilní telefon, praktickým otvorem v zadní části lze snadno prostrčit držadlo kufru. Cena včetně dopravy.</t>
  </si>
  <si>
    <t>Skener</t>
  </si>
  <si>
    <t>Hardwarové rozlišení skenování až 600 x 600 dpi (barevně a černobíle, automatický podavač dokumentů) / až 1 200 x 1 200 dpi (barevně a černobíle, plochý skener), 24bitová hloubka, 256 úrovní odstínů šedé, velikost skenu na ploše (max.) 216 x 297 mm, 1x USB 2.0, rychlost až 20 str./min a 40 obr./min (černobíle, v odstínech šedé, barevně, 300 dpi), rozšiřující servisní služby na 3 roky - oprava u zákazníka s odezvou do následujícího pracovního dne od nahlášení servisní události. Cena včetně dopravy, instalace.</t>
  </si>
  <si>
    <t>PC ovládací a prezentační stanice pro učitele</t>
  </si>
  <si>
    <t>Zvuková karta</t>
  </si>
  <si>
    <t xml:space="preserve">Zvuková karta, vstup pro mikrofon 1x 3,5mm konektor, 4pólový výstup pro sluchátka s mikrofonem 1 x 3,5mm, stereo výstup, kompatibilita s USB 2.0 / 3.0. Cena včetně dopravy, instalace.
</t>
  </si>
  <si>
    <t>Kontrolní a prezentační monitor</t>
  </si>
  <si>
    <t>Webová kamera učitel</t>
  </si>
  <si>
    <t>PC stanice pro studenty</t>
  </si>
  <si>
    <t>Webová kamera studenti</t>
  </si>
  <si>
    <t>USB HUB</t>
  </si>
  <si>
    <t>NAS úložiště</t>
  </si>
  <si>
    <t>HDD pro úložiště</t>
  </si>
  <si>
    <t>Datový switch</t>
  </si>
  <si>
    <t>Technologie jazykové laboratoře pro vzdálený přístup ke studijním materiálům</t>
  </si>
  <si>
    <t>PC Media server</t>
  </si>
  <si>
    <t>UPS</t>
  </si>
  <si>
    <t>19" rozvaděč</t>
  </si>
  <si>
    <t>SW modul pro internetový přístup</t>
  </si>
  <si>
    <t xml:space="preserve">Internetový přístup studenta do databáze studijních materiálů, možnost vyplňování učitelem přiřazených samostatných nebo domácích úloh mimo jazykovou laboratoř.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Licence pro školní databázi min. 999 studentů. Vč. záruky dostupnosti oprav dodaného software po dobu 5-ti let. Cena včetně dopravy, instalace, nastavení a systémového zaškolení obsluhy.
</t>
  </si>
  <si>
    <t>Nábytek</t>
  </si>
  <si>
    <t>Katedra učitele</t>
  </si>
  <si>
    <t xml:space="preserve">Katedra profesora jazykové laboratoře přizpůsobena pro osazení techniky jazykové laboratoře. Vnější rozměry katedry š.1600×h.680×v.760mm, 2× kabelová průchodka. V pravé části katedry umístěna uzamykatelná skříňka na soklu o vnitřních rozměrech š.510×h.632×v.688mm. Skříňka vybavena nasávacím otvorem v čele dvířek a otvorem v horní části pro odvedení teplého vzduchu (krytí otvorů perforovaným plechem/mřížkou). V levé části katedry umístěna skříňka s 3× polohovatelnou policí. Prostor mezi skříňkami vybaven falešnými uzamykatelnými zády pro možnost umístění interface jazykové laboratoře. Vytvořený propoj mezi prostorem uzamykatelné skříňky a falešnými zády. Možnost napojení katedry na kabelové žlaby pro studentské stoly.  Konstrukce nábytku je z oboustranně laminované dřevotřískové desky, pohledové hrany jsou lepeny voděodolným PUR lepidlem. Možnost výběru barevného provedení alespoň ze čtyř základních typů dekorů/barev. Cena včetně dopravy a instalace.
</t>
  </si>
  <si>
    <t>Stůl jazykové laboratoře pro 4 studenty</t>
  </si>
  <si>
    <t xml:space="preserve">Stůl jazykové laboratoře pro 4 studenty přizpůsobený pro osazení techniky jazykové laboratoře. Půdorysné rozměry stolu 1400×1400mm se zkosenými hranami o délce 375mm, výška stolové desky 760mm. Uprostřed stolu umístěn box o rozměrech š.440×h.440×v.272mm. Horní část boxu uzamykatelná s možností umístění technologie jazykové laboratoře dovnitř boxu. 8× kabelová průchodka pro napojení PC pod deskou stolu a monitoru na desce stolu.  Konstrukce nábytku je z oboustranně laminované dřevotřískové desky, Pohledové hrany jsou lepeny voděodolným PUR lepidlem. Možnost výběru barevného provedení alespoň ze čtyř základních typů dekorů/barev. Cena včetně dopravy, instalace.
</t>
  </si>
  <si>
    <t>Držák PC</t>
  </si>
  <si>
    <t xml:space="preserve">Držák PC plechový, šířkově nastavitelný. Držák je určen pro instalaci počítače s maximálními rozměry š. 220mm × v. 450mm x h. 480 mm. Cena včetně dopravy a instalace.
</t>
  </si>
  <si>
    <t>Hák na zavěšení sluchátek</t>
  </si>
  <si>
    <t xml:space="preserve">Standardní hák pro žákovské lavice - možnost nainstalovat jako hák pro zavěšení sluchátek. Cena včetně dopravy a instalace.
</t>
  </si>
  <si>
    <t>Výsuv pro klávesnici</t>
  </si>
  <si>
    <t xml:space="preserve">Výsuvná deska pro PC klávesnici. Montovaná pod stolovou desku. Cena včetně dopravy a instalace.
</t>
  </si>
  <si>
    <t>Skříň vysoká</t>
  </si>
  <si>
    <t xml:space="preserve">Skříň vysoká. Rozměry ŠxVxH 1000x2000x500 mm, 4x uzamykatelné křídlové dveře, horní dveře prosklené v hliníkovém rámečku - bezpečnostní sklo, 4x nastavitelná police. Cena včetně dopravy a instalace.
</t>
  </si>
  <si>
    <t>Skříň nízká - nástavec</t>
  </si>
  <si>
    <t xml:space="preserve">Skříň nízká - nástavec. Rozměry ŠxVxH 1000x600x500 mm, 2x uzamykatelné křídlové dveře, bez police, včetně tyče pro zavěšení žebříku. Cena včetně dopravy a instalace.
</t>
  </si>
  <si>
    <t>Žebřík k nábytku</t>
  </si>
  <si>
    <t xml:space="preserve">Interiérový samonosný žebřík pro připevnění ke skříňové sestavě. Cena včetně dopravy, instalace.
</t>
  </si>
  <si>
    <t>Šatní skříň</t>
  </si>
  <si>
    <t>Vysoká, 2x dveře, šatní tyč + mezistěna. Skříň je vyrobena z oboustranně laminovaných desek tloušťky 19 mm. Vysoká tuhost a pevnost jsou zajištěny kolíkovými spoji a zády skříní z lainovaných desek tl. 19 mm. Korpusy skříní jsou na nepohledových hranách opatřeny ABS hranou tl. 1 mm, pohledové hrany jsou, dveře jsou opatřeny ABS hranou tl. 2 mm. Rozměr 1000 x 2000 x 500 mm. Cena včetně dopravy, montáže.</t>
  </si>
  <si>
    <t>Nízká skříňka</t>
  </si>
  <si>
    <t>Skříň nízká, 2x dveře. Skříň je vyrobena z oboustranně laminovaných desek tloušťky 19 mm. Vysoká tuhost a pevnost jsou zajištěny kolíkovými spoji a zády skříní z lainovaných desek tl. 19 mm. Korpusy skříní jsou na nepohledových hranách opatřeny ABS hranou tl. 1 mm, pohledové hrany jsou, dveře jsou opatřeny ABS hranou tl. 2 mm. Rozměr 800 x 850 x 500 mm. Cena včetně dopravy, montáže.</t>
  </si>
  <si>
    <t>Kancelářský stůl</t>
  </si>
  <si>
    <t xml:space="preserve">Židle učitelská </t>
  </si>
  <si>
    <t xml:space="preserve">Židle pojízdná (s kolečky) s výškovým nastavením pomocí pístu a plastovým šálovým sedákem se vzduchovým polštářem. Volba barvy plastového sedáku alespoň ze čtyř barevných variant. Cena včetně dopravy, instalace.
</t>
  </si>
  <si>
    <t>Židle studentská</t>
  </si>
  <si>
    <t>Stínící technika</t>
  </si>
  <si>
    <t>Látková roleta</t>
  </si>
  <si>
    <t xml:space="preserve">Látková roleta: látka blackout zatemňovací v provedení bez vodících lišt a bez kazety, ovládání motorické 230V, koncové spínače, rozměry látky 180x280cm. Přesný rozměr bude určen po zaměření dodavatelem. Cena včetně dopravy, instalace.
</t>
  </si>
  <si>
    <t>Motor 230V</t>
  </si>
  <si>
    <t xml:space="preserve">Motor 230V pro rolety s nastavitelnými koncovými spínači. Cena včetně dopravy, instalace.
</t>
  </si>
  <si>
    <t xml:space="preserve">Montáž jističů se zapojením vodičů, dvoupólových nn, do 25 A ve skříni.
</t>
  </si>
  <si>
    <t xml:space="preserve">Proudový chránič s jističem 10A, rozměry 2 DIN, jmenovité napětí 230/400V, Charakteristika B, Jmenovitý reziduální proud 0,03A.
</t>
  </si>
  <si>
    <t>10.048.243</t>
  </si>
  <si>
    <t xml:space="preserve">Silový kabel CYKY-J 5x1,5mm
</t>
  </si>
  <si>
    <t>741122031</t>
  </si>
  <si>
    <t xml:space="preserve">Montáž kabelů měděných bez ukončení uložených pod omítku plných kulatých (CYKY), počtu a průřezu žil 5x1,5 mm2.
</t>
  </si>
  <si>
    <t>Ovládací tlačítko</t>
  </si>
  <si>
    <t xml:space="preserve">Ovládací tlačítko s ergonomií pro ovládání rolet. Cena včetně dopravy, instalace.
</t>
  </si>
  <si>
    <t>Celkem bez DPH</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</si>
  <si>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Školní licence pro 10 učitelů. Cena včetně dopravy, instalace.
</t>
  </si>
  <si>
    <t xml:space="preserve">Přídavné reproduktory s ovládáním hlasitosti, 20W. Cena včetně dopravy, instalace.
</t>
  </si>
  <si>
    <t xml:space="preserve">Pylonový pojezd s křídly. Stabilní konstrukce z hliníkových profilů o výšce min.250cm. Rozsah posunu min. 70 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Cena včetně dopravy, instalace.
</t>
  </si>
  <si>
    <t>Kabel HDMI a extender</t>
  </si>
  <si>
    <t xml:space="preserve">Kabel HDMI, min. 4K*2K @ 60Hz, min. 12.5m. Včetně HDMI extenderu pro zesílení signálu podporující přenos na min. 30 m, podpora rozlišení min. 4K*2K @ 60Hz, HDCP kompatibilní. Včetně HDMI kabelu 0,5 m, (M/M), min. rozlišení  4K*2K @ 60Hz. Cena včetně dopravy, instalace.
</t>
  </si>
  <si>
    <t>Repeater aktivní USB</t>
  </si>
  <si>
    <t xml:space="preserve">USB repeater pro prodlužování USB kabelů, délka min. 5 m. Cena včetně dopravy, instalace.
</t>
  </si>
  <si>
    <t>Kabel audio</t>
  </si>
  <si>
    <t xml:space="preserve">Audio kabel RCA (M/M), min. 12 m. Cena včetně dopravy, instalace.
</t>
  </si>
  <si>
    <r>
      <t xml:space="preserve">Bezdrátová dokumentová kamera s flexibilním ramenem, s možností práce úplně bez kabelů - přenos obrazu přes Wifi, napájení z baterie. Min. 12x zoom. LED osvětlení snímaného objektu, ruční a automatické ovládání ostření a jasu. Snímaná plocha min A4. Jednoduché ovládání vizualizéru prostřednictvím software. </t>
    </r>
    <r>
      <rPr>
        <sz val="10"/>
        <color indexed="8"/>
        <rFont val="Arial"/>
        <family val="2"/>
        <charset val="238"/>
      </rPr>
      <t>Cena včetně dopravy, instalace.</t>
    </r>
    <r>
      <rPr>
        <sz val="10"/>
        <rFont val="Arial"/>
        <family val="2"/>
        <charset val="238"/>
      </rPr>
      <t xml:space="preserve">
</t>
    </r>
  </si>
  <si>
    <t xml:space="preserve">1x2 HDMI rozbočovač, podpora 4K/UHD @ 60 Hz 4:2:0. EDID management, HDCP kompatibilní. Vestavěný audio embeder a de-embeder pro připojení externího zdroje zvuku (audio in) a zesilovače nebo aktivních reproduktorů (audio out). Zvuk z audio vstupu je možné směrovat zároveň na HDMI výstup a analogový audio výstup. Cena včetně dopravy, instalace, nastavení.
</t>
  </si>
  <si>
    <t>Digitální cvičebnice AJ</t>
  </si>
  <si>
    <t xml:space="preserve">Digitální cvičebnice AJ pro jazykovou laboratoř, platná min. pro 22 žáků, mezinárodní standard  CEFR pro úrovně A1, A2, B1, každá úroveň min.  50 hod. multimediálních aktivit kombinujících video, audio, obrázky a text, min. 80% samostatných cvičení, licence platná min. na 12 měsíců. Cena včetně dopravy.
</t>
  </si>
  <si>
    <t>Tištěná cvičebnice AJ</t>
  </si>
  <si>
    <t xml:space="preserve">Tištěné učebnice A1, A2, B1 s návody aktivního obsahu pro učitele, každá učebnice min. 250 stránek. Cena včetně dopravy.
</t>
  </si>
  <si>
    <t xml:space="preserve">Monitor s viditelnou uhlopříčkou min. 60,45cm (23,8"), matný, antireflexní, LED podsvícení, rozlišení 1920x1080, pozorovací úhel 178° vodorovně, 178° svisle, jas 250 cd/m2, kontrastní poměr 1000:1 statický, doba odezvy 5ms, video vstupy VGA, HDMI, DisplayPort, náklon -5 až +22°, kloubové otáčení 90° (Pivot), výškově nastavitelný stojan až 100mm, dva integrované reproduktory s výkonem 2 W. Cena včetně dopravy, instalace.
</t>
  </si>
  <si>
    <t>Kabel DisplayPort</t>
  </si>
  <si>
    <t xml:space="preserve">Kabel DisplayPort (M/M), min. rozlišení 4K*2K@60Hz, 3 m. Cena včetně dopravy, instalace.
</t>
  </si>
  <si>
    <t>Kabel DP - HDMI</t>
  </si>
  <si>
    <t xml:space="preserve">Kabel DP - HDMI, min. 2 m, FHD 1080p, min. rozlišení 1920*1080P@60Hz. Cena včetně dopravy, instalace.
</t>
  </si>
  <si>
    <t>Kabel HDMI</t>
  </si>
  <si>
    <t xml:space="preserve">Kabel HDMI (M/M), min. rozlišení 4K*2K@60Hz, 3 m, podpora ARC, HDCP, CEC. Cena včetně dopravy, instalace.
</t>
  </si>
  <si>
    <t xml:space="preserve">Webkamera pro videohovory v rozlišení FHD 1080p s podporovanými klienty přes USB, záznam videa min. ve FHD 1080p, zoom, komprese videa H.264, min. 90° zorné pole, vestavěné duální stereofonní mikrofony, univerzální klip pro přichycení k notebookům, monitorům LCD. Cena včetně dopravy, instalace.
</t>
  </si>
  <si>
    <t xml:space="preserve">Kabel DisplayPort (M/M), min. rozlišení 4K*2K@60Hz, 2 m. Cena včetně dopravy, instalace.
</t>
  </si>
  <si>
    <t xml:space="preserve">7-portový Hi-speed USB 2.0 Hub, 6x USB portů typu A, 1x USB port typu B. Cena včetně dopravy, instalace.
</t>
  </si>
  <si>
    <t xml:space="preserve">Uložiště dat, min. dvoudiskové, dvoujádrový procesor s taktem min. 2GHz, rychlosti šifrovaného čtení až 113MB/s, rychlost šifrovaného zápisu až 112 MB/s, jedno Gbit síťové rozhraní, 2x USB 3.0, hardwarové šifrování AES-NI, možnost výměny disků za provozu, přihlášení uživatelů domény, 2x LAN, USB 3.0, včetně softwarového vybavení pro zálohování dat. Cena včetně dopravy, instalace, nastavení.
</t>
  </si>
  <si>
    <t xml:space="preserve">Pevný disk pro provoz 24/7 a RAID kompatibilní, kapacita 2TB, 3,5 palcový disk, rozhraní SATA 6 Gb/s, počet otáček 7.200ot/s, vyrovnávací paměť 128 MB. Cena včetně dopravy, instalace, nastavení.
</t>
  </si>
  <si>
    <t xml:space="preserve">Datový přepínač s 24 porty 10/100/1000Mbit, s rychlosti přepnutí až 35.7Mpps, buffer pro 525tis. packetu, podporou až 8tis. MAC adres, s pasivním chlazením, setem pro instalaci do rack, s napájecím zdrojem. Cena včetně dopravy a instalace.
</t>
  </si>
  <si>
    <t xml:space="preserve">Záložní zdroj napájení s výstupním výkonem 720W / 1200VA, 3x CEE zásuvka s ochranným kolíkem zajišťující napájení v případě výpadku proudu, 3x CEE zásuvka s ochranným kolíkem s přepěťovou ochranou, s přepěťovou ochranou datové linky RJ45. Cena včetně dopravy, instalace, nastavení.
</t>
  </si>
  <si>
    <t xml:space="preserve">Datový switch s min. 5 porty 10/100/1000Mbit, s pasivním chlazením, s napájecím zdrojem, cena včetně dopravy, instalace, nastavení
</t>
  </si>
  <si>
    <t xml:space="preserve">19" rozvaděč stojanový 15U/600x600 skleněné dveře, šedý, včetně polic, rozvodného panelu 230V montážní sady a záslepky 19" 1U. Cena včetně dopravy, instalace.
</t>
  </si>
  <si>
    <t>Stůl kancelářský min. 1400x600 mm, výška 760 mm, rám z jekl 30x20 mm, nohy z jeklu 30x30 mm, pracovní deska 22 mm, hran a 2 mm - základní dekor. Základní dekor: buk svetlý H1518, javor medový H1521, svetlá šedá U708, bílá W980. Cena včetně dopravy, instalace.</t>
  </si>
  <si>
    <t>PC příslušenství</t>
  </si>
  <si>
    <t>Standard smíšené výuky</t>
  </si>
  <si>
    <t>Videokamera</t>
  </si>
  <si>
    <t xml:space="preserve">Konferenční USB kamera. Využití pro videokonference typu MS Teams, Google Meet, Webex apod. k připojení přes USB k laptopu nebo počítači. Minimální parametry kamery: objektiv F4,7 mm-42,3 mm s 10x optickým a 16x digitálním zoomem se záběrem 58,5° horizontálně, obrazový CMOS čip 2,07 MP, rozlišení fullHD, rozsah motorického ovládání minimálně P&amp;T +/- 170°, 90° nahoru, 30° dolů, 64 pozic předvoleb. Ovládání kamery přes dálkový ovladač. Vstupy: minimálně 1x USB 2.0 typ B, 1x RS232 (8-pin DIN). Rozměry a hmotnost: maximálně 145 x 155 x 165 mm (V x Š x H), 1,5 kg. Cena včetně dopravy a instalace.
</t>
  </si>
  <si>
    <t>Soundbar</t>
  </si>
  <si>
    <t xml:space="preserve">Konferenční USB soundbar. Soundbar obsahuje vestavěné reproduktory a mikrofon. Využití pro videokonference typu MS Teams, Google Meet, Webex apod. k připojení přes USB k laptopu nebo počítači. Parametry reproduktoru: 3-pásmová konstrukce, stereo, celkový výkon minimálně 20W RMS, frekvenční rozsah minimálně 80 Hz – 20 kHz. Další funkce: DSP procesor s eliminátorem zpětné vazby, ozvěny a šumu, LED indikátor zapnutí/vypnutí mikrofonu. Montáž: integrovaný držák pro montáž na zeď. Vstupy/výstupy: minimálně 1x USB 3.0 typ A (kamera) 1x USB 3.0 typ B (počítač), 1x 3,5 mm jack Audio In (vstup pro externí zdroj zvuku), 1x Audio Out. Rozměry a hmotnost: maximálně 120 x 1110 x 100 mm (V x Š x H), 6,8 Kg. Cena včetně dopravy a instalace.
</t>
  </si>
  <si>
    <t>Profesionální LCD monitor</t>
  </si>
  <si>
    <t xml:space="preserve">65” IPS panel s minimálními parametry: rozlišení 3840 x 2160, jas 400cd/m2, kontrast 1300:1, odezva 8ms, provoz 16/7, orientace landscape, 4x HDMI, 1x VGA, RS232C, RJ45, 1x USB-C, 2x USB, WiFi, USB Media Player, rámeček T/R/L 14.7mm - B 21.4mm, integrované reproduktory 2x 8W, content management software pro jednoduchou správu a distribuci obsahu, podpora barevné kalibrace. Cena včetně dopravy, instalace, nastavení a AV kabeláže.
</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</si>
  <si>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</si>
  <si>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</si>
  <si>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HDMI extender</t>
  </si>
  <si>
    <t xml:space="preserve">HDMI extender pro zesílení signálu podporující přenos na min. 30 m, podpora rozlišení min. 4K*2K @ 60Hz. Cena včetně dopravy a instalace.
</t>
  </si>
  <si>
    <t>kabel HDMI</t>
  </si>
  <si>
    <t xml:space="preserve">HDMI kabel 0,5 m, (M/M), min. rozlišení  4K*2K @ 60Hz. Cena včetně dopravy a instalace.
</t>
  </si>
  <si>
    <t xml:space="preserve">HDMI kabel 10 m, (M/M), min. rozlišení  4K*2K @ 60Hz. Cena včetně dopravy a instalace.
</t>
  </si>
  <si>
    <t>USB repeater</t>
  </si>
  <si>
    <t xml:space="preserve">Aktivní USB 3.0 repeater kabel délky 5 m.  Zpětně kompatibilní s USB 2.0 a 1.1. Přenos dat až 5 Gbps. Cena včetně dopravy a instalace.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</si>
  <si>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nastavení.
</t>
  </si>
  <si>
    <t xml:space="preserve">Online vzdělávací prostředí pro učitele, které umožňuje komunikaci a interakci se žáky pomocí žákovských zařízení při zadávání a řešení úloh ve výuce. Učitel má možnost určovat, co se žákům na jejich tabletech zobrazí, má přehled o práci a výsledcích žáků. Aplikace s jednoduchou administrací bez nutnosti zřizovat žákům vlastní účty, prostředí v češtině s možností vkládání vlastního obsahu (včetně obrázků), galerie 6000+ dostupných klipartů a fotografií, možnost ukládání připravených úloh pro další využití a sdílení úloh mezi učiteli, možnost tisku pracovních listů, nástroje pro zadávání domácích úkolů včetně archivu a statistiky výsledů, možnost přímého propojení s MS Office 365. Cena včetně dopravy, instalace a nastavení.
</t>
  </si>
  <si>
    <t xml:space="preserve">Online vzdělávací prostředí pro učitele, které obsahuje multimediální knihovnu s  desetitisíci didakticky zpracovanými a autorsky ošetřenými výukovými materiály (interaktivní cvičení, videa, audia, animace, pracovní listy a tisknutelné materiály, mapy, 3D modely a další) pro základní a střední školy dle požadavků RVP; dále obsahuje tisíce ověřených testových úloh a stovky standardizovaných didaktických testů podle témat RVP včetně funkcí pro online zpracovaní s přehledy pro učitele, ředitele i rodiče; a dále funkce pro přípravu výukových prezentací, jednoduché online sdílení příspěvků, úkolů a testů se žáky a další funkce podporující učitele při prezenční i distanční výuce vč. kompatibility s komunikačními prostředími Microsoft a Google. Cena včetně dopravy, instalace a nastavení.
</t>
  </si>
  <si>
    <t>Lucie Píčová (revize Sebastian Fenyk)</t>
  </si>
  <si>
    <t>01/2022</t>
  </si>
  <si>
    <t>Typ cenové soustavy URS 2021/II</t>
  </si>
  <si>
    <t xml:space="preserve">Ultrakrátký datový projektor, technologie 3LCD, rozlišení min.  1280 x 800,  výkon min. 3500 ANSI lumenů, projekční poměr max. 0,28:1, kontrastní poměr min. 2.500.000 : 1, životnost zdroje světla min. 20 000 h, zdroj světla laser, obrazové vstupy min. 3 x HDMI, 2 x VGA, hmotnost max. 6 kg. Cena včetně dopravy, instalace, nastavení.
</t>
  </si>
  <si>
    <t xml:space="preserve">Notebook s FHD IPS matným displejem 15,6" a LED podsvícením, min. čytřjádrový CPU s výkonem min. 9600 bodu dle nezávislého testu www.cpubenchmark.net (v10), operační paměť min. 16GB DDR4 s možnosti rozšíření až na 32GB, pevný M.2 SSD s kapacitou min. 512GB, WiFi, LAN, Bluetooth, USB-C s podporu DisplayPort a napájení, USB 3.1, HDMI, čtečka SD karet, HD webkamera, čtečka otisků prstů, podsvícená klávesnice odolná proti polití s numerickou část, kovové nebo carbon víko a rám klávesnice, hmotnost max. 1,8kg, operační systém s podporu AD (domény), servisní služba u zákazníka s odezvou do následujícího pracovního dne od nahlášení servisní události. Cena včetně dopravy, instalace.
</t>
  </si>
  <si>
    <t xml:space="preserve">Optická drátová myš se 3 tlačítky a rolovacím kolečkem, USB, optický snímač s 1000dpi. Cena včetně dopravy a instalace.
</t>
  </si>
  <si>
    <t xml:space="preserve">Case s min. 210W zdrojem a s účinností až 93%, výkon CPU min. 4000 bodu dle nezávislého testu cpubenchmark.net, operační paměť 16GB DDR4 s možnosti rozšíření až na 64GB, SSD disk s kapacitou 256GB, DVD-RW optická mechanika, Gbit síťová karta, min. 1x video výstup HDMI a 1x DisplayPort, USB 3.2 Gen2, USB 3.2 Gen1, USB 2.0, M.2 PCIe x1-2230, RS-232, klávesnici a myš stejného výrobce, podstavec pro SFF, operační systém s podporu AD (domény), servisní služba u zákazníka s odezvou do následujícího pracovního dne od nahlášení servisní události. Cena včetně dopravy, instalace, nastavení.
</t>
  </si>
  <si>
    <t xml:space="preserve">Pracovní stanice, case Tower, min. 500W zdrojem, sestav pro provoz 24/7, výkon CPU min. 12500 dle nezávislého testu cpubenchmark.net s min. 16 PCIe linkami, operační paměť min. 16GB DDR4, SSD M.2 disk s kapacitou min. 256GB, DVD-RW optická mechanika, čtečka MCR, Gbit síťová karta, klávesnici a myš stejného výrobce, operační systém s podporu AD (domény), servisní služby s odezvou do následujícího pracovního dne od nahlášení servisní události. Cena včetně dopravy, instalace, nastavení.
</t>
  </si>
  <si>
    <t xml:space="preserve">Case s min. 210W zdrojem s účinnosti až 93%, výkon CPU min. 12900 bodu dle nezávislého testu cpubenchmark.net, operační paměť 16GB DDR4 s možnosti rozšíření na 128 GB, pevný M.2 SSD disk s kapacitou 1TB, 2TB HDD, DVD-RW optická mechanika, Gbit síťová karta, Wifi standardu 802.11ac (2x2), Bluetooth, čtečka pam. karet, min. 2x DisplayPort a 1x HDMI, USB Type-C s přenosová rychlost signálu 10 Gb/s, USB 3.2 Gen2, USB 3.2 Gen1, USB 2.0, prachový filtr, klávesnici a myš, operační systém s podporu AD (domény), servisní služba u zákazníka s odezvou do následujícího pracovního dne od nahlášení servisní události. Cena včetně dopravy, instalace, nastavení.
</t>
  </si>
  <si>
    <t xml:space="preserve">Interaktivní tabule s poměrem stran 16:10. Úhlopříčka obrazu min. 215 cm. Dotyková technologie s rozpoznáním min. 20 současných dotyků a gest a automatickým rozpoznáním dotyku prstem pro ovládání, dotyku popisovače pro zápis a dlaní pro mazání. Odolný magnetický povrch. Napájení pomocí USB z počítače.  Dodávka včetně poličky pro popisovače. Cena včetně dopravy, instalace, nastavení. 
</t>
  </si>
  <si>
    <t>výrobce</t>
  </si>
  <si>
    <t>nabízený typ</t>
  </si>
  <si>
    <t>Výukový software III</t>
  </si>
  <si>
    <t>Výukový software II</t>
  </si>
  <si>
    <t>Výukový software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</si>
</sst>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0.000"/>
    <numFmt numFmtId="166" formatCode="#,##0.00000"/>
    <numFmt numFmtId="167" formatCode="#,##0.0"/>
    <numFmt numFmtId="168" formatCode="#,##0\_x0000_"/>
    <numFmt numFmtId="169" formatCode="#,##0.0000"/>
  </numFmts>
  <fonts count="30">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sz val="10"/>
      <name val="Arial "/>
      <charset val="238"/>
    </font>
    <font>
      <sz val="11"/>
      <color theme="1"/>
      <name val="Calibri"/>
      <family val="2"/>
      <charset val="238"/>
      <scheme val="minor"/>
    </font>
    <font>
      <b/>
      <sz val="8"/>
      <color rgb="FF0000FF"/>
      <name val="Arial"/>
      <family val="2"/>
      <charset val="238"/>
    </font>
    <font>
      <b/>
      <sz val="8"/>
      <color rgb="FF7030A0"/>
      <name val="Arial"/>
      <family val="2"/>
      <charset val="238"/>
    </font>
    <font>
      <sz val="10"/>
      <color rgb="FF7030A0"/>
      <name val="Arial"/>
      <family val="2"/>
      <charset val="238"/>
    </font>
    <font>
      <sz val="10"/>
      <color rgb="FFFF0000"/>
      <name val="Arial"/>
      <family val="2"/>
      <charset val="238"/>
    </font>
    <font>
      <b/>
      <u/>
      <sz val="8"/>
      <color rgb="FFFF0000"/>
      <name val="Arial"/>
      <family val="2"/>
      <charset val="238"/>
    </font>
    <font>
      <b/>
      <sz val="10"/>
      <color rgb="FF0000FF"/>
      <name val="Arial"/>
      <family val="2"/>
      <charset val="238"/>
    </font>
    <font>
      <b/>
      <sz val="10"/>
      <color rgb="FF800080"/>
      <name val="Arial"/>
      <family val="2"/>
      <charset val="238"/>
    </font>
    <font>
      <b/>
      <sz val="10"/>
      <color rgb="FFFF0000"/>
      <name val="Arial"/>
      <family val="2"/>
      <charset val="238"/>
    </font>
    <font>
      <sz val="10"/>
      <color rgb="FF0000FF"/>
      <name val="Arial"/>
      <family val="2"/>
      <charset val="238"/>
    </font>
    <font>
      <b/>
      <sz val="10"/>
      <color rgb="FF7030A0"/>
      <name val="Arial"/>
      <family val="2"/>
      <charset val="238"/>
    </font>
    <font>
      <b/>
      <u/>
      <sz val="10"/>
      <color rgb="FFFA0000"/>
      <name val="Arial"/>
      <family val="2"/>
      <charset val="238"/>
    </font>
    <font>
      <b/>
      <sz val="8"/>
      <color rgb="FFFF0000"/>
      <name val="Arial"/>
      <family val="2"/>
      <charset val="238"/>
    </font>
    <font>
      <sz val="10"/>
      <color indexed="8"/>
      <name val="Arial"/>
      <family val="2"/>
      <charset val="238"/>
    </font>
    <font>
      <sz val="10"/>
      <color rgb="FF000000"/>
      <name val="Arial"/>
      <family val="2"/>
      <charset val="238"/>
    </font>
    <font>
      <b/>
      <sz val="8"/>
      <color indexed="12"/>
      <name val="Arial"/>
      <family val="2"/>
      <charset val="238"/>
    </font>
    <font>
      <b/>
      <u/>
      <sz val="8"/>
      <color indexed="10"/>
      <name val="Arial"/>
      <family val="2"/>
      <charset val="238"/>
    </font>
    <font>
      <sz val="10"/>
      <color theme="1"/>
      <name val="Arial"/>
      <family val="2"/>
      <charset val="238"/>
    </font>
  </fonts>
  <fills count="9">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rgb="FFFFFF00"/>
        <bgColor indexed="64"/>
      </patternFill>
    </fill>
  </fills>
  <borders count="5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2" fillId="0" borderId="0"/>
    <xf numFmtId="0" fontId="10" fillId="0" borderId="0"/>
    <xf numFmtId="0" fontId="12" fillId="0" borderId="0"/>
  </cellStyleXfs>
  <cellXfs count="235">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0" fontId="2" fillId="0" borderId="29"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0" fontId="2" fillId="0" borderId="39" xfId="0" applyFont="1" applyBorder="1"/>
    <xf numFmtId="0" fontId="2" fillId="0" borderId="29" xfId="0" applyFont="1" applyBorder="1"/>
    <xf numFmtId="0" fontId="4" fillId="0" borderId="40" xfId="0" applyFont="1" applyBorder="1" applyAlignment="1">
      <alignment vertical="top"/>
    </xf>
    <xf numFmtId="0" fontId="2" fillId="0" borderId="25" xfId="0" applyFont="1" applyBorder="1" applyAlignment="1">
      <alignment vertical="center"/>
    </xf>
    <xf numFmtId="0" fontId="4" fillId="0" borderId="33" xfId="0" applyFont="1" applyBorder="1" applyAlignment="1">
      <alignment vertical="center"/>
    </xf>
    <xf numFmtId="0" fontId="2" fillId="0" borderId="41" xfId="0" applyFont="1" applyBorder="1" applyAlignment="1">
      <alignment vertical="center"/>
    </xf>
    <xf numFmtId="0" fontId="2" fillId="0" borderId="42" xfId="0" applyFont="1" applyBorder="1" applyAlignment="1">
      <alignment vertical="center"/>
    </xf>
    <xf numFmtId="0" fontId="2" fillId="0" borderId="13" xfId="0" applyFont="1" applyBorder="1"/>
    <xf numFmtId="0" fontId="2" fillId="0" borderId="43" xfId="0" applyFont="1" applyBorder="1" applyAlignment="1">
      <alignment vertical="center"/>
    </xf>
    <xf numFmtId="0" fontId="2" fillId="0" borderId="44" xfId="0" applyFont="1" applyBorder="1"/>
    <xf numFmtId="0" fontId="2" fillId="0" borderId="45" xfId="0" applyFont="1" applyBorder="1" applyAlignment="1">
      <alignment vertical="center"/>
    </xf>
    <xf numFmtId="4" fontId="14" fillId="0" borderId="0" xfId="0" applyNumberFormat="1" applyFont="1" applyAlignment="1">
      <alignment horizontal="right" vertical="center"/>
    </xf>
    <xf numFmtId="0" fontId="13" fillId="0" borderId="0" xfId="0" applyFont="1" applyAlignment="1">
      <alignment vertical="center"/>
    </xf>
    <xf numFmtId="0" fontId="14" fillId="0" borderId="0" xfId="0" applyFont="1" applyAlignment="1">
      <alignment vertical="center"/>
    </xf>
    <xf numFmtId="49" fontId="2" fillId="0" borderId="6" xfId="0" applyNumberFormat="1" applyFont="1" applyBorder="1" applyAlignment="1">
      <alignment vertical="center"/>
    </xf>
    <xf numFmtId="49" fontId="2" fillId="3" borderId="46" xfId="0" applyNumberFormat="1" applyFont="1" applyFill="1" applyBorder="1" applyAlignment="1">
      <alignment horizontal="center" vertical="center" wrapText="1"/>
    </xf>
    <xf numFmtId="1" fontId="2" fillId="3" borderId="47" xfId="0" applyNumberFormat="1" applyFont="1" applyFill="1" applyBorder="1" applyAlignment="1">
      <alignment horizontal="center" vertical="center" wrapText="1"/>
    </xf>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8"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50"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49" fontId="2" fillId="0" borderId="26" xfId="0" applyNumberFormat="1" applyFont="1" applyBorder="1" applyAlignment="1">
      <alignment vertical="center"/>
    </xf>
    <xf numFmtId="3" fontId="1" fillId="0" borderId="51" xfId="0" applyNumberFormat="1" applyFont="1" applyBorder="1" applyAlignment="1">
      <alignment vertical="center"/>
    </xf>
    <xf numFmtId="3" fontId="1" fillId="0" borderId="34" xfId="0" applyNumberFormat="1" applyFont="1" applyBorder="1" applyAlignment="1">
      <alignment vertical="center"/>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5"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4"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2" xfId="0" applyNumberFormat="1" applyFont="1" applyBorder="1" applyAlignment="1">
      <alignment horizontal="right" vertical="center" wrapText="1"/>
    </xf>
    <xf numFmtId="0" fontId="1" fillId="0" borderId="20" xfId="0" applyFont="1" applyBorder="1" applyAlignment="1">
      <alignment vertical="center"/>
    </xf>
    <xf numFmtId="0" fontId="15" fillId="0" borderId="0" xfId="0" applyFont="1" applyProtection="1">
      <protection locked="0"/>
    </xf>
    <xf numFmtId="2" fontId="15" fillId="0" borderId="0" xfId="0" applyNumberFormat="1" applyFont="1" applyProtection="1">
      <protection locked="0"/>
    </xf>
    <xf numFmtId="0" fontId="16" fillId="0" borderId="0" xfId="0" applyFont="1" applyProtection="1">
      <protection locked="0"/>
    </xf>
    <xf numFmtId="2" fontId="16" fillId="0" borderId="0" xfId="0" applyNumberFormat="1" applyFont="1" applyProtection="1">
      <protection locked="0"/>
    </xf>
    <xf numFmtId="0" fontId="17" fillId="0" borderId="0" xfId="0" applyFont="1" applyAlignment="1">
      <alignment vertical="center"/>
    </xf>
    <xf numFmtId="4" fontId="17" fillId="0" borderId="0" xfId="0" applyNumberFormat="1" applyFont="1" applyAlignment="1">
      <alignment horizontal="right" vertical="center"/>
    </xf>
    <xf numFmtId="49" fontId="1" fillId="2" borderId="0" xfId="0" applyNumberFormat="1" applyFont="1" applyFill="1" applyAlignment="1">
      <alignment wrapText="1"/>
    </xf>
    <xf numFmtId="49" fontId="4" fillId="2" borderId="0" xfId="0" applyNumberFormat="1" applyFont="1" applyFill="1" applyAlignment="1">
      <alignment vertical="center"/>
    </xf>
    <xf numFmtId="49" fontId="1" fillId="2" borderId="0" xfId="0" applyNumberFormat="1" applyFont="1" applyFill="1" applyAlignment="1">
      <alignment vertical="center"/>
    </xf>
    <xf numFmtId="49" fontId="1" fillId="4" borderId="0" xfId="0" applyNumberFormat="1" applyFont="1" applyFill="1" applyAlignment="1">
      <alignment vertical="center" wrapText="1"/>
    </xf>
    <xf numFmtId="49" fontId="10" fillId="2" borderId="0" xfId="0" applyNumberFormat="1" applyFont="1" applyFill="1" applyAlignment="1">
      <alignment wrapText="1"/>
    </xf>
    <xf numFmtId="0" fontId="18" fillId="0" borderId="2" xfId="0" applyFont="1" applyBorder="1" applyAlignment="1">
      <alignment vertical="center"/>
    </xf>
    <xf numFmtId="0" fontId="18" fillId="0" borderId="2" xfId="0" applyFont="1" applyBorder="1" applyAlignment="1">
      <alignment vertical="center" wrapText="1"/>
    </xf>
    <xf numFmtId="4" fontId="18" fillId="0" borderId="2" xfId="0" applyNumberFormat="1" applyFont="1" applyBorder="1" applyAlignment="1">
      <alignment horizontal="right"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vertical="center" wrapText="1"/>
    </xf>
    <xf numFmtId="4" fontId="19" fillId="0" borderId="0" xfId="0" applyNumberFormat="1" applyFont="1" applyAlignment="1">
      <alignment horizontal="right" vertical="center"/>
    </xf>
    <xf numFmtId="0" fontId="20" fillId="0" borderId="0" xfId="0" applyFont="1" applyAlignment="1">
      <alignment vertical="center"/>
    </xf>
    <xf numFmtId="0" fontId="16" fillId="0" borderId="0" xfId="0" applyFont="1" applyAlignment="1">
      <alignment vertical="center"/>
    </xf>
    <xf numFmtId="0" fontId="18" fillId="0" borderId="0" xfId="0" applyFont="1" applyAlignment="1">
      <alignment vertical="center" wrapText="1"/>
    </xf>
    <xf numFmtId="4" fontId="18" fillId="0" borderId="0" xfId="0" applyNumberFormat="1" applyFont="1" applyAlignment="1">
      <alignment horizontal="right" vertical="center"/>
    </xf>
    <xf numFmtId="0" fontId="21" fillId="0" borderId="0" xfId="0" applyFont="1" applyAlignment="1">
      <alignment vertical="center"/>
    </xf>
    <xf numFmtId="0" fontId="22" fillId="0" borderId="0" xfId="0" applyFont="1" applyAlignment="1">
      <alignment vertical="center" wrapText="1"/>
    </xf>
    <xf numFmtId="4" fontId="22" fillId="0" borderId="0" xfId="0" applyNumberFormat="1" applyFont="1" applyAlignment="1">
      <alignment horizontal="right" vertical="center"/>
    </xf>
    <xf numFmtId="49" fontId="1" fillId="0" borderId="0" xfId="0" applyNumberFormat="1" applyFont="1" applyAlignment="1">
      <alignment vertical="top" wrapText="1"/>
    </xf>
    <xf numFmtId="0" fontId="1" fillId="0" borderId="0" xfId="0" applyFont="1" applyAlignment="1">
      <alignment vertical="center" wrapText="1"/>
    </xf>
    <xf numFmtId="0" fontId="1" fillId="0" borderId="0" xfId="0" applyFont="1" applyAlignment="1" applyProtection="1">
      <alignment horizontal="left" vertical="center" wrapText="1" shrinkToFit="1"/>
      <protection hidden="1"/>
    </xf>
    <xf numFmtId="0" fontId="23" fillId="0" borderId="0" xfId="0" applyFont="1" applyAlignment="1">
      <alignment vertical="center"/>
    </xf>
    <xf numFmtId="0" fontId="23" fillId="0" borderId="0" xfId="0" applyFont="1" applyAlignment="1">
      <alignment vertical="center" wrapText="1"/>
    </xf>
    <xf numFmtId="4" fontId="23" fillId="0" borderId="0" xfId="0" applyNumberFormat="1" applyFont="1" applyAlignment="1">
      <alignment horizontal="right" vertical="center"/>
    </xf>
    <xf numFmtId="49" fontId="7" fillId="2" borderId="0" xfId="0" applyNumberFormat="1" applyFont="1" applyFill="1"/>
    <xf numFmtId="49" fontId="1" fillId="2" borderId="0" xfId="0" applyNumberFormat="1" applyFont="1" applyFill="1"/>
    <xf numFmtId="49" fontId="10" fillId="2" borderId="0" xfId="0" applyNumberFormat="1" applyFont="1" applyFill="1"/>
    <xf numFmtId="4" fontId="1" fillId="0" borderId="0" xfId="0" applyNumberFormat="1" applyFont="1" applyAlignment="1">
      <alignment horizontal="right" vertical="center"/>
    </xf>
    <xf numFmtId="0" fontId="1" fillId="0" borderId="0" xfId="0" applyFont="1" applyAlignment="1">
      <alignment vertical="center"/>
    </xf>
    <xf numFmtId="164" fontId="2" fillId="0" borderId="25" xfId="0" applyNumberFormat="1" applyFont="1" applyBorder="1" applyAlignment="1">
      <alignment vertical="center"/>
    </xf>
    <xf numFmtId="164" fontId="2" fillId="0" borderId="8" xfId="0" applyNumberFormat="1" applyFont="1" applyBorder="1" applyAlignment="1">
      <alignment vertical="center"/>
    </xf>
    <xf numFmtId="164" fontId="2" fillId="0" borderId="38" xfId="0" applyNumberFormat="1" applyFont="1" applyBorder="1" applyAlignment="1">
      <alignment vertical="center"/>
    </xf>
    <xf numFmtId="164" fontId="2" fillId="0" borderId="0" xfId="0" applyNumberFormat="1" applyFont="1" applyAlignment="1">
      <alignment vertical="center"/>
    </xf>
    <xf numFmtId="164" fontId="2" fillId="0" borderId="26" xfId="0" applyNumberFormat="1" applyFont="1" applyBorder="1" applyAlignment="1">
      <alignment vertical="center"/>
    </xf>
    <xf numFmtId="164" fontId="2" fillId="0" borderId="28" xfId="0" applyNumberFormat="1" applyFont="1" applyBorder="1" applyAlignment="1">
      <alignment vertical="center"/>
    </xf>
    <xf numFmtId="164" fontId="2" fillId="0" borderId="12" xfId="0" applyNumberFormat="1" applyFont="1" applyBorder="1" applyAlignment="1">
      <alignment vertical="center"/>
    </xf>
    <xf numFmtId="164" fontId="2" fillId="0" borderId="29" xfId="0" applyNumberFormat="1" applyFont="1" applyBorder="1" applyAlignment="1">
      <alignment vertical="center"/>
    </xf>
    <xf numFmtId="164" fontId="2" fillId="0" borderId="9" xfId="0" applyNumberFormat="1" applyFont="1" applyBorder="1" applyAlignment="1">
      <alignment vertical="center"/>
    </xf>
    <xf numFmtId="164" fontId="4" fillId="0" borderId="17" xfId="0" applyNumberFormat="1" applyFont="1" applyBorder="1" applyAlignment="1">
      <alignment vertical="center" wrapText="1"/>
    </xf>
    <xf numFmtId="49" fontId="1" fillId="0" borderId="0" xfId="0" applyNumberFormat="1" applyFont="1" applyAlignment="1">
      <alignment wrapText="1"/>
    </xf>
    <xf numFmtId="49" fontId="1" fillId="0" borderId="0" xfId="0" applyNumberFormat="1" applyFont="1" applyAlignment="1">
      <alignment vertical="center" wrapText="1"/>
    </xf>
    <xf numFmtId="0" fontId="1" fillId="0" borderId="0" xfId="0" applyFont="1" applyProtection="1">
      <protection locked="0"/>
    </xf>
    <xf numFmtId="0" fontId="1" fillId="0" borderId="0" xfId="0" applyFont="1" applyAlignment="1" applyProtection="1">
      <alignment wrapText="1"/>
      <protection locked="0"/>
    </xf>
    <xf numFmtId="0" fontId="1" fillId="4" borderId="0" xfId="0" applyFont="1" applyFill="1" applyAlignment="1">
      <alignment horizontal="left" vertical="center"/>
    </xf>
    <xf numFmtId="168" fontId="1" fillId="0" borderId="35" xfId="0" applyNumberFormat="1" applyFont="1" applyBorder="1" applyAlignment="1">
      <alignment horizontal="right" vertical="center" wrapText="1"/>
    </xf>
    <xf numFmtId="169" fontId="2" fillId="0" borderId="18" xfId="0" applyNumberFormat="1" applyFont="1" applyBorder="1" applyAlignment="1">
      <alignment horizontal="right" vertical="center"/>
    </xf>
    <xf numFmtId="169" fontId="2" fillId="0" borderId="53" xfId="0" applyNumberFormat="1" applyFont="1" applyBorder="1" applyAlignment="1">
      <alignment horizontal="right" vertical="center"/>
    </xf>
    <xf numFmtId="169" fontId="2" fillId="0" borderId="27" xfId="0" applyNumberFormat="1" applyFont="1" applyBorder="1" applyAlignment="1">
      <alignment horizontal="right" vertical="center"/>
    </xf>
    <xf numFmtId="168" fontId="13" fillId="0" borderId="0" xfId="0" applyNumberFormat="1" applyFont="1" applyAlignment="1">
      <alignment horizontal="center" vertical="center"/>
    </xf>
    <xf numFmtId="168" fontId="14" fillId="0" borderId="0" xfId="0" applyNumberFormat="1" applyFont="1" applyAlignment="1">
      <alignment horizontal="center" vertical="center"/>
    </xf>
    <xf numFmtId="168" fontId="24" fillId="0" borderId="0" xfId="0" applyNumberFormat="1" applyFont="1" applyAlignment="1">
      <alignment horizontal="center" vertical="center"/>
    </xf>
    <xf numFmtId="168" fontId="18" fillId="0" borderId="2" xfId="0" applyNumberFormat="1" applyFont="1" applyBorder="1" applyAlignment="1">
      <alignment horizontal="center" vertical="center"/>
    </xf>
    <xf numFmtId="168" fontId="19" fillId="0" borderId="0" xfId="0" applyNumberFormat="1" applyFont="1" applyAlignment="1">
      <alignment horizontal="center" vertical="center"/>
    </xf>
    <xf numFmtId="168" fontId="1" fillId="0" borderId="0" xfId="0" applyNumberFormat="1" applyFont="1" applyAlignment="1">
      <alignment horizontal="center" vertical="center"/>
    </xf>
    <xf numFmtId="165" fontId="1"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0" xfId="0" applyNumberFormat="1" applyFont="1" applyAlignment="1">
      <alignment horizontal="right" vertical="center"/>
    </xf>
    <xf numFmtId="168" fontId="18" fillId="0" borderId="0" xfId="0" applyNumberFormat="1" applyFont="1" applyAlignment="1">
      <alignment horizontal="center" vertical="center"/>
    </xf>
    <xf numFmtId="168" fontId="16" fillId="0" borderId="0" xfId="0" applyNumberFormat="1" applyFont="1" applyAlignment="1">
      <alignment horizontal="center" vertical="center"/>
    </xf>
    <xf numFmtId="165" fontId="1" fillId="5" borderId="0" xfId="0" applyNumberFormat="1" applyFont="1" applyFill="1" applyAlignment="1">
      <alignment horizontal="right" vertical="center"/>
    </xf>
    <xf numFmtId="0" fontId="1" fillId="0" borderId="0" xfId="0" applyFont="1" applyAlignment="1">
      <alignment horizontal="left" vertical="top" wrapText="1"/>
    </xf>
    <xf numFmtId="4" fontId="1" fillId="5" borderId="0" xfId="0" applyNumberFormat="1" applyFont="1" applyFill="1" applyAlignment="1">
      <alignment horizontal="right" vertical="center"/>
    </xf>
    <xf numFmtId="0" fontId="1" fillId="5" borderId="0" xfId="0" applyFont="1" applyFill="1" applyAlignment="1">
      <alignment horizontal="left" vertical="top" wrapText="1"/>
    </xf>
    <xf numFmtId="0" fontId="18" fillId="0" borderId="0" xfId="0" applyFont="1" applyAlignment="1">
      <alignment horizontal="left" vertical="top" wrapText="1"/>
    </xf>
    <xf numFmtId="168" fontId="1" fillId="5" borderId="0" xfId="0" applyNumberFormat="1" applyFont="1" applyFill="1" applyAlignment="1">
      <alignment horizontal="center" vertical="center"/>
    </xf>
    <xf numFmtId="0" fontId="1" fillId="5" borderId="0" xfId="0" applyFont="1" applyFill="1" applyAlignment="1">
      <alignment vertical="top" wrapText="1"/>
    </xf>
    <xf numFmtId="0" fontId="1" fillId="0" borderId="0" xfId="0" applyFont="1" applyAlignment="1">
      <alignment vertical="top" wrapText="1"/>
    </xf>
    <xf numFmtId="0" fontId="0" fillId="0" borderId="0" xfId="0" applyAlignment="1">
      <alignment vertical="center"/>
    </xf>
    <xf numFmtId="0" fontId="1" fillId="6" borderId="0" xfId="0" applyFont="1" applyFill="1" applyAlignment="1">
      <alignment horizontal="left" vertical="top" wrapText="1"/>
    </xf>
    <xf numFmtId="0" fontId="1" fillId="5" borderId="0" xfId="0" applyFont="1" applyFill="1" applyAlignment="1">
      <alignment vertical="center"/>
    </xf>
    <xf numFmtId="0" fontId="0" fillId="0" borderId="0" xfId="0" applyAlignment="1">
      <alignment vertical="center" wrapText="1"/>
    </xf>
    <xf numFmtId="0" fontId="26" fillId="7" borderId="0" xfId="0" applyFont="1" applyFill="1" applyAlignment="1">
      <alignment horizontal="left" vertical="top" wrapText="1"/>
    </xf>
    <xf numFmtId="0" fontId="26" fillId="0" borderId="0" xfId="0" applyFont="1" applyAlignment="1">
      <alignment horizontal="left" vertical="top" wrapText="1"/>
    </xf>
    <xf numFmtId="0" fontId="1" fillId="0" borderId="0" xfId="0" applyFont="1" applyFill="1" applyAlignment="1">
      <alignment vertical="center" wrapText="1"/>
    </xf>
    <xf numFmtId="0" fontId="11" fillId="0" borderId="0" xfId="0" applyFont="1" applyFill="1" applyAlignment="1">
      <alignment vertical="center" wrapText="1"/>
    </xf>
    <xf numFmtId="0" fontId="11" fillId="0" borderId="0" xfId="2" applyFont="1" applyFill="1" applyAlignment="1">
      <alignment vertical="center" wrapText="1"/>
    </xf>
    <xf numFmtId="0" fontId="1" fillId="0" borderId="0" xfId="0" applyFont="1" applyFill="1" applyAlignment="1">
      <alignment horizontal="left" vertical="top" wrapText="1"/>
    </xf>
    <xf numFmtId="168" fontId="27" fillId="0" borderId="0" xfId="0" applyNumberFormat="1" applyFont="1" applyAlignment="1">
      <alignment horizontal="center" vertical="center"/>
    </xf>
    <xf numFmtId="0" fontId="27" fillId="0" borderId="0" xfId="0" applyFont="1" applyAlignment="1">
      <alignment vertical="center"/>
    </xf>
    <xf numFmtId="4" fontId="27"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horizontal="right" vertical="center"/>
    </xf>
    <xf numFmtId="168" fontId="1" fillId="0" borderId="0" xfId="0" applyNumberFormat="1" applyFont="1" applyAlignment="1">
      <alignment horizontal="left" vertical="center" wrapText="1"/>
    </xf>
    <xf numFmtId="168" fontId="1" fillId="5" borderId="0" xfId="0" applyNumberFormat="1" applyFont="1" applyFill="1" applyAlignment="1">
      <alignment horizontal="left" vertical="center" wrapText="1"/>
    </xf>
    <xf numFmtId="0" fontId="29" fillId="0" borderId="0" xfId="0" applyFont="1" applyAlignment="1">
      <alignment wrapText="1"/>
    </xf>
    <xf numFmtId="49" fontId="1" fillId="8" borderId="57" xfId="0" applyNumberFormat="1" applyFont="1" applyFill="1" applyBorder="1" applyAlignment="1">
      <alignment horizontal="center" vertical="center" wrapText="1"/>
    </xf>
    <xf numFmtId="0" fontId="1" fillId="8" borderId="57" xfId="0" applyFont="1" applyFill="1" applyBorder="1" applyAlignment="1" applyProtection="1">
      <alignment horizontal="center" vertical="center" wrapText="1"/>
      <protection locked="0"/>
    </xf>
    <xf numFmtId="49" fontId="1" fillId="3" borderId="57" xfId="0" applyNumberFormat="1" applyFont="1" applyFill="1" applyBorder="1" applyAlignment="1">
      <alignment horizontal="center" vertical="center" wrapText="1"/>
    </xf>
    <xf numFmtId="1" fontId="1" fillId="3" borderId="57" xfId="0" applyNumberFormat="1" applyFont="1" applyFill="1" applyBorder="1" applyAlignment="1">
      <alignment horizontal="center" vertical="center"/>
    </xf>
    <xf numFmtId="1" fontId="1" fillId="3" borderId="57" xfId="0" applyNumberFormat="1" applyFont="1" applyFill="1" applyBorder="1" applyAlignment="1">
      <alignment horizontal="center" vertical="center" wrapText="1"/>
    </xf>
    <xf numFmtId="0" fontId="1" fillId="8" borderId="57" xfId="0" applyFont="1" applyFill="1" applyBorder="1" applyProtection="1">
      <protection locked="0"/>
    </xf>
    <xf numFmtId="164" fontId="2" fillId="0" borderId="54" xfId="0" applyNumberFormat="1" applyFont="1" applyBorder="1" applyAlignment="1">
      <alignment horizontal="left" vertical="center" wrapText="1"/>
    </xf>
    <xf numFmtId="0" fontId="0" fillId="0" borderId="8" xfId="0" applyBorder="1"/>
    <xf numFmtId="0" fontId="0" fillId="0" borderId="5" xfId="0" applyBorder="1"/>
    <xf numFmtId="164" fontId="2" fillId="0" borderId="55" xfId="0" applyNumberFormat="1" applyFont="1" applyBorder="1" applyAlignment="1">
      <alignment horizontal="left" vertical="center" wrapText="1"/>
    </xf>
    <xf numFmtId="0" fontId="1" fillId="0" borderId="0" xfId="0" applyFont="1" applyProtection="1">
      <protection locked="0"/>
    </xf>
    <xf numFmtId="0" fontId="0" fillId="0" borderId="7" xfId="0" applyBorder="1"/>
    <xf numFmtId="164" fontId="6" fillId="0" borderId="56" xfId="0" applyNumberFormat="1" applyFont="1" applyBorder="1" applyAlignment="1">
      <alignment horizontal="left" vertical="center" wrapText="1"/>
    </xf>
    <xf numFmtId="0" fontId="1" fillId="0" borderId="10" xfId="0" applyFont="1" applyBorder="1"/>
    <xf numFmtId="0" fontId="1" fillId="0" borderId="11" xfId="0" applyFont="1" applyBorder="1"/>
    <xf numFmtId="164" fontId="2" fillId="0" borderId="56" xfId="0" applyNumberFormat="1" applyFont="1" applyBorder="1" applyAlignment="1">
      <alignment horizontal="left" vertical="center" wrapText="1"/>
    </xf>
    <xf numFmtId="0" fontId="0" fillId="0" borderId="10" xfId="0" applyBorder="1"/>
    <xf numFmtId="0" fontId="0" fillId="0" borderId="11" xfId="0" applyBorder="1"/>
    <xf numFmtId="0" fontId="1" fillId="0" borderId="0" xfId="0" applyFont="1" applyAlignment="1" applyProtection="1">
      <alignment horizontal="left" wrapText="1"/>
      <protection locked="0"/>
    </xf>
    <xf numFmtId="49" fontId="1" fillId="4" borderId="0" xfId="0" applyNumberFormat="1" applyFont="1" applyFill="1" applyAlignment="1">
      <alignment horizontal="left" vertical="center"/>
    </xf>
    <xf numFmtId="0" fontId="1" fillId="0" borderId="0" xfId="0" applyFont="1" applyAlignment="1" applyProtection="1">
      <alignment wrapText="1"/>
      <protection locked="0"/>
    </xf>
    <xf numFmtId="0" fontId="1" fillId="4" borderId="0" xfId="0" applyFont="1" applyFill="1" applyAlignment="1">
      <alignment horizontal="left" vertical="center"/>
    </xf>
  </cellXfs>
  <cellStyles count="4">
    <cellStyle name="Normální" xfId="0" builtinId="0"/>
    <cellStyle name="Normální 14" xfId="1" xr:uid="{00000000-0005-0000-0000-000001000000}"/>
    <cellStyle name="normální 15" xfId="2" xr:uid="{00000000-0005-0000-0000-000002000000}"/>
    <cellStyle name="Normální 16"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opLeftCell="A2" zoomScaleNormal="100" workbookViewId="0">
      <selection activeCell="W27" sqref="W27"/>
    </sheetView>
  </sheetViews>
  <sheetFormatPr defaultColWidth="9.109375" defaultRowHeight="13.2"/>
  <cols>
    <col min="1" max="1" width="2.44140625" style="169" customWidth="1"/>
    <col min="2" max="2" width="3.109375" style="169" customWidth="1"/>
    <col min="3" max="3" width="2.6640625" style="169" customWidth="1"/>
    <col min="4" max="4" width="6.88671875" style="169" customWidth="1"/>
    <col min="5" max="5" width="13.5546875" style="169" customWidth="1"/>
    <col min="6" max="6" width="0.5546875" style="169" customWidth="1"/>
    <col min="7" max="7" width="2.5546875" style="169" customWidth="1"/>
    <col min="8" max="8" width="2.6640625" style="169" customWidth="1"/>
    <col min="9" max="9" width="9.6640625" style="169" customWidth="1"/>
    <col min="10" max="10" width="13.5546875" style="169" customWidth="1"/>
    <col min="11" max="11" width="0.6640625" style="169" customWidth="1"/>
    <col min="12" max="12" width="2.44140625" style="169" customWidth="1"/>
    <col min="13" max="13" width="2.88671875" style="169" customWidth="1"/>
    <col min="14" max="14" width="2" style="169" customWidth="1"/>
    <col min="15" max="15" width="12.6640625" style="169" customWidth="1"/>
    <col min="16" max="16" width="2.88671875" style="169" customWidth="1"/>
    <col min="17" max="17" width="2" style="169" customWidth="1"/>
    <col min="18" max="18" width="13.5546875" style="169" customWidth="1"/>
    <col min="19" max="19" width="0.5546875" style="169" customWidth="1"/>
    <col min="20" max="22" width="9.109375" style="169" customWidth="1"/>
    <col min="23" max="16384" width="9.109375" style="169"/>
  </cols>
  <sheetData>
    <row r="1" spans="1:19" ht="12.75" hidden="1" customHeight="1">
      <c r="A1" s="86"/>
      <c r="B1" s="87"/>
      <c r="C1" s="87"/>
      <c r="D1" s="87"/>
      <c r="E1" s="87"/>
      <c r="F1" s="87"/>
      <c r="G1" s="87"/>
      <c r="H1" s="87"/>
      <c r="I1" s="87"/>
      <c r="J1" s="87"/>
      <c r="K1" s="87"/>
      <c r="L1" s="87"/>
      <c r="M1" s="87"/>
      <c r="N1" s="87"/>
      <c r="O1" s="87"/>
      <c r="P1" s="87"/>
      <c r="Q1" s="87"/>
      <c r="R1" s="87"/>
      <c r="S1" s="88"/>
    </row>
    <row r="2" spans="1:19" ht="23.25" customHeight="1">
      <c r="A2" s="86"/>
      <c r="B2" s="87"/>
      <c r="C2" s="87"/>
      <c r="D2" s="87"/>
      <c r="E2" s="87"/>
      <c r="F2" s="87"/>
      <c r="G2" s="89" t="s">
        <v>0</v>
      </c>
      <c r="H2" s="87"/>
      <c r="I2" s="87"/>
      <c r="J2" s="87"/>
      <c r="K2" s="87"/>
      <c r="L2" s="87"/>
      <c r="M2" s="87"/>
      <c r="N2" s="87"/>
      <c r="O2" s="87"/>
      <c r="P2" s="87"/>
      <c r="Q2" s="87"/>
      <c r="R2" s="87"/>
      <c r="S2" s="88"/>
    </row>
    <row r="3" spans="1:19" ht="12" hidden="1" customHeight="1">
      <c r="A3" s="90"/>
      <c r="B3" s="91"/>
      <c r="C3" s="91"/>
      <c r="D3" s="91"/>
      <c r="E3" s="91"/>
      <c r="F3" s="91"/>
      <c r="G3" s="91"/>
      <c r="H3" s="91"/>
      <c r="I3" s="91"/>
      <c r="J3" s="91"/>
      <c r="K3" s="91"/>
      <c r="L3" s="91"/>
      <c r="M3" s="91"/>
      <c r="N3" s="91"/>
      <c r="O3" s="91"/>
      <c r="P3" s="91"/>
      <c r="Q3" s="91"/>
      <c r="R3" s="91"/>
      <c r="S3" s="92"/>
    </row>
    <row r="4" spans="1:19" ht="8.25" customHeight="1">
      <c r="A4" s="2"/>
      <c r="B4" s="3"/>
      <c r="C4" s="3"/>
      <c r="D4" s="3"/>
      <c r="E4" s="3"/>
      <c r="F4" s="3"/>
      <c r="G4" s="3"/>
      <c r="H4" s="3"/>
      <c r="I4" s="3"/>
      <c r="J4" s="3"/>
      <c r="K4" s="3"/>
      <c r="L4" s="3"/>
      <c r="M4" s="3"/>
      <c r="N4" s="3"/>
      <c r="O4" s="3"/>
      <c r="P4" s="3"/>
      <c r="Q4" s="3"/>
      <c r="R4" s="3"/>
      <c r="S4" s="4"/>
    </row>
    <row r="5" spans="1:19" ht="24" customHeight="1">
      <c r="A5" s="5"/>
      <c r="B5" s="1" t="s">
        <v>1</v>
      </c>
      <c r="C5" s="1"/>
      <c r="D5" s="1"/>
      <c r="E5" s="219" t="s">
        <v>2</v>
      </c>
      <c r="F5" s="220"/>
      <c r="G5" s="220"/>
      <c r="H5" s="220"/>
      <c r="I5" s="220"/>
      <c r="J5" s="221"/>
      <c r="K5" s="1"/>
      <c r="L5" s="1"/>
      <c r="M5" s="1"/>
      <c r="N5" s="1"/>
      <c r="O5" s="1" t="s">
        <v>3</v>
      </c>
      <c r="P5" s="157" t="s">
        <v>4</v>
      </c>
      <c r="Q5" s="158"/>
      <c r="R5" s="6"/>
      <c r="S5" s="7"/>
    </row>
    <row r="6" spans="1:19" ht="17.25" hidden="1" customHeight="1">
      <c r="A6" s="5"/>
      <c r="B6" s="1" t="s">
        <v>5</v>
      </c>
      <c r="C6" s="1"/>
      <c r="D6" s="1"/>
      <c r="E6" s="159" t="s">
        <v>6</v>
      </c>
      <c r="F6" s="1"/>
      <c r="G6" s="1"/>
      <c r="H6" s="1"/>
      <c r="I6" s="1"/>
      <c r="J6" s="8"/>
      <c r="K6" s="1"/>
      <c r="L6" s="1"/>
      <c r="M6" s="1"/>
      <c r="N6" s="1"/>
      <c r="O6" s="1"/>
      <c r="P6" s="159"/>
      <c r="Q6" s="160"/>
      <c r="R6" s="8"/>
      <c r="S6" s="7"/>
    </row>
    <row r="7" spans="1:19" ht="24" customHeight="1">
      <c r="A7" s="5"/>
      <c r="B7" s="1" t="s">
        <v>7</v>
      </c>
      <c r="C7" s="1"/>
      <c r="D7" s="1"/>
      <c r="E7" s="222" t="s">
        <v>8</v>
      </c>
      <c r="F7" s="223"/>
      <c r="G7" s="223"/>
      <c r="H7" s="223"/>
      <c r="I7" s="223"/>
      <c r="J7" s="224"/>
      <c r="K7" s="1"/>
      <c r="L7" s="1"/>
      <c r="M7" s="1"/>
      <c r="N7" s="1"/>
      <c r="O7" s="1" t="s">
        <v>9</v>
      </c>
      <c r="P7" s="159"/>
      <c r="Q7" s="160"/>
      <c r="R7" s="8"/>
      <c r="S7" s="7"/>
    </row>
    <row r="8" spans="1:19" ht="17.25" hidden="1" customHeight="1">
      <c r="A8" s="5"/>
      <c r="B8" s="1" t="s">
        <v>10</v>
      </c>
      <c r="C8" s="1"/>
      <c r="D8" s="1"/>
      <c r="E8" s="159" t="s">
        <v>4</v>
      </c>
      <c r="F8" s="1"/>
      <c r="G8" s="1"/>
      <c r="H8" s="1"/>
      <c r="I8" s="1"/>
      <c r="J8" s="8"/>
      <c r="K8" s="1"/>
      <c r="L8" s="1"/>
      <c r="M8" s="1"/>
      <c r="N8" s="1"/>
      <c r="O8" s="1"/>
      <c r="P8" s="159"/>
      <c r="Q8" s="160"/>
      <c r="R8" s="8"/>
      <c r="S8" s="7"/>
    </row>
    <row r="9" spans="1:19" ht="24" customHeight="1">
      <c r="A9" s="5"/>
      <c r="B9" s="1" t="s">
        <v>11</v>
      </c>
      <c r="C9" s="1"/>
      <c r="D9" s="1"/>
      <c r="E9" s="225" t="s">
        <v>12</v>
      </c>
      <c r="F9" s="226"/>
      <c r="G9" s="226"/>
      <c r="H9" s="226"/>
      <c r="I9" s="226"/>
      <c r="J9" s="227"/>
      <c r="K9" s="1"/>
      <c r="L9" s="1"/>
      <c r="M9" s="1"/>
      <c r="N9" s="1"/>
      <c r="O9" s="1" t="s">
        <v>13</v>
      </c>
      <c r="P9" s="228"/>
      <c r="Q9" s="229"/>
      <c r="R9" s="230"/>
      <c r="S9" s="7"/>
    </row>
    <row r="10" spans="1:19" ht="17.25" hidden="1" customHeight="1">
      <c r="A10" s="5"/>
      <c r="B10" s="1" t="s">
        <v>14</v>
      </c>
      <c r="C10" s="1"/>
      <c r="D10" s="1"/>
      <c r="E10" s="1" t="s">
        <v>4</v>
      </c>
      <c r="F10" s="1"/>
      <c r="G10" s="1"/>
      <c r="H10" s="1"/>
      <c r="I10" s="1"/>
      <c r="J10" s="1"/>
      <c r="K10" s="1"/>
      <c r="L10" s="1"/>
      <c r="M10" s="1"/>
      <c r="N10" s="1"/>
      <c r="O10" s="1"/>
      <c r="P10" s="160"/>
      <c r="Q10" s="160"/>
      <c r="R10" s="1"/>
      <c r="S10" s="7"/>
    </row>
    <row r="11" spans="1:19" ht="17.25" hidden="1" customHeight="1">
      <c r="A11" s="5"/>
      <c r="B11" s="1" t="s">
        <v>15</v>
      </c>
      <c r="C11" s="1"/>
      <c r="D11" s="1"/>
      <c r="E11" s="1" t="s">
        <v>4</v>
      </c>
      <c r="F11" s="1"/>
      <c r="G11" s="1"/>
      <c r="H11" s="1"/>
      <c r="I11" s="1"/>
      <c r="J11" s="1"/>
      <c r="K11" s="1"/>
      <c r="L11" s="1"/>
      <c r="M11" s="1"/>
      <c r="N11" s="1"/>
      <c r="O11" s="1"/>
      <c r="P11" s="160"/>
      <c r="Q11" s="160"/>
      <c r="R11" s="1"/>
      <c r="S11" s="7"/>
    </row>
    <row r="12" spans="1:19" ht="17.25" hidden="1" customHeight="1">
      <c r="A12" s="5"/>
      <c r="B12" s="1" t="s">
        <v>16</v>
      </c>
      <c r="C12" s="1"/>
      <c r="D12" s="1"/>
      <c r="E12" s="1" t="s">
        <v>4</v>
      </c>
      <c r="F12" s="1"/>
      <c r="G12" s="1"/>
      <c r="H12" s="1"/>
      <c r="I12" s="1"/>
      <c r="J12" s="1"/>
      <c r="K12" s="1"/>
      <c r="L12" s="1"/>
      <c r="M12" s="1"/>
      <c r="N12" s="1"/>
      <c r="O12" s="1"/>
      <c r="P12" s="160"/>
      <c r="Q12" s="160"/>
      <c r="R12" s="1"/>
      <c r="S12" s="7"/>
    </row>
    <row r="13" spans="1:19" ht="17.25" hidden="1" customHeight="1">
      <c r="A13" s="5"/>
      <c r="B13" s="1"/>
      <c r="C13" s="1"/>
      <c r="D13" s="1"/>
      <c r="E13" s="1" t="s">
        <v>4</v>
      </c>
      <c r="F13" s="1"/>
      <c r="G13" s="1"/>
      <c r="H13" s="1"/>
      <c r="I13" s="1"/>
      <c r="J13" s="1"/>
      <c r="K13" s="1"/>
      <c r="L13" s="1"/>
      <c r="M13" s="1"/>
      <c r="N13" s="1"/>
      <c r="O13" s="1"/>
      <c r="P13" s="160"/>
      <c r="Q13" s="160"/>
      <c r="R13" s="1"/>
      <c r="S13" s="7"/>
    </row>
    <row r="14" spans="1:19" ht="17.25" hidden="1" customHeight="1">
      <c r="A14" s="5"/>
      <c r="B14" s="1"/>
      <c r="C14" s="1"/>
      <c r="D14" s="1"/>
      <c r="E14" s="1" t="s">
        <v>4</v>
      </c>
      <c r="F14" s="1"/>
      <c r="G14" s="1"/>
      <c r="H14" s="1"/>
      <c r="I14" s="1"/>
      <c r="J14" s="1"/>
      <c r="K14" s="1"/>
      <c r="L14" s="1"/>
      <c r="M14" s="1"/>
      <c r="N14" s="1"/>
      <c r="O14" s="1"/>
      <c r="P14" s="160"/>
      <c r="Q14" s="160"/>
      <c r="R14" s="1"/>
      <c r="S14" s="7"/>
    </row>
    <row r="15" spans="1:19" ht="17.25" hidden="1" customHeight="1">
      <c r="A15" s="5"/>
      <c r="B15" s="1"/>
      <c r="C15" s="1"/>
      <c r="D15" s="1"/>
      <c r="E15" s="1" t="s">
        <v>4</v>
      </c>
      <c r="F15" s="1"/>
      <c r="G15" s="1"/>
      <c r="H15" s="1"/>
      <c r="I15" s="1"/>
      <c r="J15" s="1"/>
      <c r="K15" s="1"/>
      <c r="L15" s="1"/>
      <c r="M15" s="1"/>
      <c r="N15" s="1"/>
      <c r="O15" s="1"/>
      <c r="P15" s="160"/>
      <c r="Q15" s="160"/>
      <c r="R15" s="1"/>
      <c r="S15" s="7"/>
    </row>
    <row r="16" spans="1:19" ht="17.25" hidden="1" customHeight="1">
      <c r="A16" s="5"/>
      <c r="B16" s="1"/>
      <c r="C16" s="1"/>
      <c r="D16" s="1"/>
      <c r="E16" s="1" t="s">
        <v>4</v>
      </c>
      <c r="F16" s="1"/>
      <c r="G16" s="1"/>
      <c r="H16" s="1"/>
      <c r="I16" s="1"/>
      <c r="J16" s="1"/>
      <c r="K16" s="1"/>
      <c r="L16" s="1"/>
      <c r="M16" s="1"/>
      <c r="N16" s="1"/>
      <c r="O16" s="1"/>
      <c r="P16" s="160"/>
      <c r="Q16" s="160"/>
      <c r="R16" s="1"/>
      <c r="S16" s="7"/>
    </row>
    <row r="17" spans="1:19" ht="17.25" hidden="1" customHeight="1">
      <c r="A17" s="5"/>
      <c r="B17" s="1"/>
      <c r="C17" s="1"/>
      <c r="D17" s="1"/>
      <c r="E17" s="1" t="s">
        <v>4</v>
      </c>
      <c r="F17" s="1"/>
      <c r="G17" s="1"/>
      <c r="H17" s="1"/>
      <c r="I17" s="1"/>
      <c r="J17" s="1"/>
      <c r="K17" s="1"/>
      <c r="L17" s="1"/>
      <c r="M17" s="1"/>
      <c r="N17" s="1"/>
      <c r="O17" s="1"/>
      <c r="P17" s="160"/>
      <c r="Q17" s="160"/>
      <c r="R17" s="1"/>
      <c r="S17" s="7"/>
    </row>
    <row r="18" spans="1:19" ht="17.25" hidden="1" customHeight="1">
      <c r="A18" s="5"/>
      <c r="B18" s="1"/>
      <c r="C18" s="1"/>
      <c r="D18" s="1"/>
      <c r="E18" s="1" t="s">
        <v>4</v>
      </c>
      <c r="F18" s="1"/>
      <c r="G18" s="1"/>
      <c r="H18" s="1"/>
      <c r="I18" s="1"/>
      <c r="J18" s="1"/>
      <c r="K18" s="1"/>
      <c r="L18" s="1"/>
      <c r="M18" s="1"/>
      <c r="N18" s="1"/>
      <c r="O18" s="1"/>
      <c r="P18" s="160"/>
      <c r="Q18" s="160"/>
      <c r="R18" s="1"/>
      <c r="S18" s="7"/>
    </row>
    <row r="19" spans="1:19" ht="17.25" hidden="1" customHeight="1">
      <c r="A19" s="5"/>
      <c r="B19" s="1"/>
      <c r="C19" s="1"/>
      <c r="D19" s="1"/>
      <c r="E19" s="1" t="s">
        <v>4</v>
      </c>
      <c r="F19" s="1"/>
      <c r="G19" s="1"/>
      <c r="H19" s="1"/>
      <c r="I19" s="1"/>
      <c r="J19" s="1"/>
      <c r="K19" s="1"/>
      <c r="L19" s="1"/>
      <c r="M19" s="1"/>
      <c r="N19" s="1"/>
      <c r="O19" s="1"/>
      <c r="P19" s="160"/>
      <c r="Q19" s="160"/>
      <c r="R19" s="1"/>
      <c r="S19" s="7"/>
    </row>
    <row r="20" spans="1:19" ht="17.25" hidden="1" customHeight="1">
      <c r="A20" s="5"/>
      <c r="B20" s="1"/>
      <c r="C20" s="1"/>
      <c r="D20" s="1"/>
      <c r="E20" s="1" t="s">
        <v>4</v>
      </c>
      <c r="F20" s="1"/>
      <c r="G20" s="1"/>
      <c r="H20" s="1"/>
      <c r="I20" s="1"/>
      <c r="J20" s="1"/>
      <c r="K20" s="1"/>
      <c r="L20" s="1"/>
      <c r="M20" s="1"/>
      <c r="N20" s="1"/>
      <c r="O20" s="1"/>
      <c r="P20" s="160"/>
      <c r="Q20" s="160"/>
      <c r="R20" s="1"/>
      <c r="S20" s="7"/>
    </row>
    <row r="21" spans="1:19" ht="17.25" hidden="1" customHeight="1">
      <c r="A21" s="5"/>
      <c r="B21" s="1"/>
      <c r="C21" s="1"/>
      <c r="D21" s="1"/>
      <c r="E21" s="1" t="s">
        <v>4</v>
      </c>
      <c r="F21" s="1"/>
      <c r="G21" s="1"/>
      <c r="H21" s="1"/>
      <c r="I21" s="1"/>
      <c r="J21" s="1"/>
      <c r="K21" s="1"/>
      <c r="L21" s="1"/>
      <c r="M21" s="1"/>
      <c r="N21" s="1"/>
      <c r="O21" s="1"/>
      <c r="P21" s="160"/>
      <c r="Q21" s="160"/>
      <c r="R21" s="1"/>
      <c r="S21" s="7"/>
    </row>
    <row r="22" spans="1:19" ht="17.25" hidden="1" customHeight="1">
      <c r="A22" s="5"/>
      <c r="B22" s="1"/>
      <c r="C22" s="1"/>
      <c r="D22" s="1"/>
      <c r="E22" s="1" t="s">
        <v>4</v>
      </c>
      <c r="F22" s="1"/>
      <c r="G22" s="1"/>
      <c r="H22" s="1"/>
      <c r="I22" s="1"/>
      <c r="J22" s="1"/>
      <c r="K22" s="1"/>
      <c r="L22" s="1"/>
      <c r="M22" s="1"/>
      <c r="N22" s="1"/>
      <c r="O22" s="1"/>
      <c r="P22" s="160"/>
      <c r="Q22" s="160"/>
      <c r="R22" s="1"/>
      <c r="S22" s="7"/>
    </row>
    <row r="23" spans="1:19" ht="17.25" hidden="1" customHeight="1">
      <c r="A23" s="5"/>
      <c r="B23" s="1"/>
      <c r="C23" s="1"/>
      <c r="D23" s="1"/>
      <c r="E23" s="1" t="s">
        <v>4</v>
      </c>
      <c r="F23" s="1"/>
      <c r="G23" s="1"/>
      <c r="H23" s="1"/>
      <c r="I23" s="1"/>
      <c r="J23" s="1"/>
      <c r="K23" s="1"/>
      <c r="L23" s="1"/>
      <c r="M23" s="1"/>
      <c r="N23" s="1"/>
      <c r="O23" s="1"/>
      <c r="P23" s="160"/>
      <c r="Q23" s="160"/>
      <c r="R23" s="1"/>
      <c r="S23" s="7"/>
    </row>
    <row r="24" spans="1:19" ht="17.25" hidden="1" customHeight="1">
      <c r="A24" s="5"/>
      <c r="B24" s="1"/>
      <c r="C24" s="1"/>
      <c r="D24" s="1"/>
      <c r="E24" s="1" t="s">
        <v>4</v>
      </c>
      <c r="F24" s="1"/>
      <c r="G24" s="1"/>
      <c r="H24" s="1"/>
      <c r="I24" s="1"/>
      <c r="J24" s="1"/>
      <c r="K24" s="1"/>
      <c r="L24" s="1"/>
      <c r="M24" s="1"/>
      <c r="N24" s="1"/>
      <c r="O24" s="1"/>
      <c r="P24" s="160"/>
      <c r="Q24" s="160"/>
      <c r="R24" s="1"/>
      <c r="S24" s="7"/>
    </row>
    <row r="25" spans="1:19" ht="17.850000000000001" customHeight="1">
      <c r="A25" s="5"/>
      <c r="B25" s="1"/>
      <c r="C25" s="1"/>
      <c r="D25" s="1"/>
      <c r="E25" s="1"/>
      <c r="F25" s="1"/>
      <c r="G25" s="1"/>
      <c r="H25" s="1"/>
      <c r="I25" s="1"/>
      <c r="J25" s="1"/>
      <c r="K25" s="1"/>
      <c r="L25" s="1"/>
      <c r="M25" s="1"/>
      <c r="N25" s="1"/>
      <c r="O25" s="1" t="s">
        <v>17</v>
      </c>
      <c r="P25" s="1" t="s">
        <v>18</v>
      </c>
      <c r="Q25" s="1"/>
      <c r="R25" s="1"/>
      <c r="S25" s="7"/>
    </row>
    <row r="26" spans="1:19" ht="17.850000000000001" customHeight="1">
      <c r="A26" s="5"/>
      <c r="B26" s="1" t="s">
        <v>19</v>
      </c>
      <c r="C26" s="1"/>
      <c r="D26" s="1"/>
      <c r="E26" s="157" t="s">
        <v>8</v>
      </c>
      <c r="F26" s="9"/>
      <c r="G26" s="9"/>
      <c r="H26" s="9"/>
      <c r="I26" s="9"/>
      <c r="J26" s="6"/>
      <c r="K26" s="1"/>
      <c r="L26" s="1"/>
      <c r="M26" s="1"/>
      <c r="N26" s="1"/>
      <c r="O26" s="161"/>
      <c r="P26" s="162"/>
      <c r="Q26" s="163"/>
      <c r="R26" s="10"/>
      <c r="S26" s="7"/>
    </row>
    <row r="27" spans="1:19" ht="17.850000000000001" customHeight="1">
      <c r="A27" s="5"/>
      <c r="B27" s="1" t="s">
        <v>20</v>
      </c>
      <c r="C27" s="1"/>
      <c r="D27" s="1"/>
      <c r="E27" s="159" t="s">
        <v>249</v>
      </c>
      <c r="F27" s="1"/>
      <c r="G27" s="1"/>
      <c r="H27" s="1"/>
      <c r="I27" s="1"/>
      <c r="J27" s="8"/>
      <c r="K27" s="1"/>
      <c r="L27" s="1"/>
      <c r="M27" s="1"/>
      <c r="N27" s="1"/>
      <c r="O27" s="161"/>
      <c r="P27" s="162"/>
      <c r="Q27" s="163"/>
      <c r="R27" s="10"/>
      <c r="S27" s="7"/>
    </row>
    <row r="28" spans="1:19" ht="17.850000000000001" customHeight="1">
      <c r="A28" s="5"/>
      <c r="B28" s="1" t="s">
        <v>22</v>
      </c>
      <c r="C28" s="1"/>
      <c r="D28" s="1"/>
      <c r="E28" s="159" t="s">
        <v>4</v>
      </c>
      <c r="F28" s="1"/>
      <c r="G28" s="1"/>
      <c r="H28" s="1"/>
      <c r="I28" s="1"/>
      <c r="J28" s="8"/>
      <c r="K28" s="1"/>
      <c r="L28" s="1"/>
      <c r="M28" s="1"/>
      <c r="N28" s="1"/>
      <c r="O28" s="161"/>
      <c r="P28" s="162"/>
      <c r="Q28" s="163"/>
      <c r="R28" s="10"/>
      <c r="S28" s="7"/>
    </row>
    <row r="29" spans="1:19" ht="17.850000000000001" customHeight="1">
      <c r="A29" s="5"/>
      <c r="B29" s="1"/>
      <c r="C29" s="1"/>
      <c r="D29" s="1"/>
      <c r="E29" s="164"/>
      <c r="F29" s="11"/>
      <c r="G29" s="11"/>
      <c r="H29" s="11"/>
      <c r="I29" s="11"/>
      <c r="J29" s="12"/>
      <c r="K29" s="1"/>
      <c r="L29" s="1"/>
      <c r="M29" s="1"/>
      <c r="N29" s="1"/>
      <c r="O29" s="160"/>
      <c r="P29" s="160"/>
      <c r="Q29" s="160"/>
      <c r="R29" s="1"/>
      <c r="S29" s="7"/>
    </row>
    <row r="30" spans="1:19" ht="17.850000000000001" customHeight="1">
      <c r="A30" s="5"/>
      <c r="B30" s="1"/>
      <c r="C30" s="1"/>
      <c r="D30" s="1"/>
      <c r="E30" s="160" t="s">
        <v>23</v>
      </c>
      <c r="F30" s="1"/>
      <c r="G30" s="1" t="s">
        <v>24</v>
      </c>
      <c r="H30" s="1"/>
      <c r="I30" s="1"/>
      <c r="J30" s="1"/>
      <c r="K30" s="1"/>
      <c r="L30" s="1"/>
      <c r="M30" s="1"/>
      <c r="N30" s="1"/>
      <c r="O30" s="160" t="s">
        <v>25</v>
      </c>
      <c r="P30" s="160"/>
      <c r="Q30" s="160"/>
      <c r="R30" s="13"/>
      <c r="S30" s="7"/>
    </row>
    <row r="31" spans="1:19" ht="17.850000000000001" customHeight="1">
      <c r="A31" s="5"/>
      <c r="B31" s="1"/>
      <c r="C31" s="1"/>
      <c r="D31" s="1"/>
      <c r="E31" s="161"/>
      <c r="F31" s="1"/>
      <c r="G31" s="162" t="s">
        <v>21</v>
      </c>
      <c r="H31" s="14"/>
      <c r="I31" s="165"/>
      <c r="J31" s="1"/>
      <c r="K31" s="1"/>
      <c r="L31" s="1"/>
      <c r="M31" s="1"/>
      <c r="N31" s="1"/>
      <c r="O31" s="93" t="s">
        <v>250</v>
      </c>
      <c r="P31" s="160"/>
      <c r="Q31" s="160"/>
      <c r="R31" s="13"/>
      <c r="S31" s="7"/>
    </row>
    <row r="32" spans="1:19" ht="8.25" customHeight="1">
      <c r="A32" s="15"/>
      <c r="B32" s="16"/>
      <c r="C32" s="16"/>
      <c r="D32" s="16"/>
      <c r="E32" s="16"/>
      <c r="F32" s="16"/>
      <c r="G32" s="16"/>
      <c r="H32" s="16"/>
      <c r="I32" s="16"/>
      <c r="J32" s="16"/>
      <c r="K32" s="16"/>
      <c r="L32" s="16"/>
      <c r="M32" s="16"/>
      <c r="N32" s="16"/>
      <c r="O32" s="16"/>
      <c r="P32" s="16"/>
      <c r="Q32" s="16"/>
      <c r="R32" s="16"/>
      <c r="S32" s="17"/>
    </row>
    <row r="33" spans="1:19" ht="20.25" customHeight="1">
      <c r="A33" s="18"/>
      <c r="B33" s="19"/>
      <c r="C33" s="19"/>
      <c r="D33" s="19"/>
      <c r="E33" s="20" t="s">
        <v>26</v>
      </c>
      <c r="F33" s="19"/>
      <c r="G33" s="19"/>
      <c r="H33" s="19"/>
      <c r="I33" s="19"/>
      <c r="J33" s="19"/>
      <c r="K33" s="19"/>
      <c r="L33" s="19"/>
      <c r="M33" s="19"/>
      <c r="N33" s="19"/>
      <c r="O33" s="19"/>
      <c r="P33" s="19"/>
      <c r="Q33" s="19"/>
      <c r="R33" s="19"/>
      <c r="S33" s="21"/>
    </row>
    <row r="34" spans="1:19" ht="20.25" customHeight="1">
      <c r="A34" s="22" t="s">
        <v>27</v>
      </c>
      <c r="B34" s="23"/>
      <c r="C34" s="23"/>
      <c r="D34" s="24"/>
      <c r="E34" s="25" t="s">
        <v>28</v>
      </c>
      <c r="F34" s="24"/>
      <c r="G34" s="25" t="s">
        <v>29</v>
      </c>
      <c r="H34" s="23"/>
      <c r="I34" s="24"/>
      <c r="J34" s="25" t="s">
        <v>30</v>
      </c>
      <c r="K34" s="23"/>
      <c r="L34" s="25" t="s">
        <v>31</v>
      </c>
      <c r="M34" s="23"/>
      <c r="N34" s="23"/>
      <c r="O34" s="24"/>
      <c r="P34" s="25" t="s">
        <v>32</v>
      </c>
      <c r="Q34" s="23"/>
      <c r="R34" s="23"/>
      <c r="S34" s="26"/>
    </row>
    <row r="35" spans="1:19" ht="20.25" customHeight="1">
      <c r="A35" s="94"/>
      <c r="B35" s="95"/>
      <c r="C35" s="95"/>
      <c r="D35" s="172">
        <v>0</v>
      </c>
      <c r="E35" s="96">
        <f>IF(D35=0,0,R49/D35)</f>
        <v>0</v>
      </c>
      <c r="F35" s="97"/>
      <c r="G35" s="98"/>
      <c r="H35" s="95"/>
      <c r="I35" s="172">
        <v>0</v>
      </c>
      <c r="J35" s="96">
        <f>IF(I35=0,0,R49/I35)</f>
        <v>0</v>
      </c>
      <c r="K35" s="99"/>
      <c r="L35" s="98"/>
      <c r="M35" s="95"/>
      <c r="N35" s="95"/>
      <c r="O35" s="172">
        <v>0</v>
      </c>
      <c r="P35" s="98"/>
      <c r="Q35" s="95"/>
      <c r="R35" s="100">
        <f>IF(O35=0,0,R49/O35)</f>
        <v>0</v>
      </c>
      <c r="S35" s="101"/>
    </row>
    <row r="36" spans="1:19" ht="20.25" customHeight="1">
      <c r="A36" s="18"/>
      <c r="B36" s="19"/>
      <c r="C36" s="19"/>
      <c r="D36" s="19"/>
      <c r="E36" s="20" t="s">
        <v>33</v>
      </c>
      <c r="F36" s="19"/>
      <c r="G36" s="19"/>
      <c r="H36" s="19"/>
      <c r="I36" s="19"/>
      <c r="J36" s="166" t="s">
        <v>34</v>
      </c>
      <c r="K36" s="19"/>
      <c r="L36" s="19"/>
      <c r="M36" s="19"/>
      <c r="N36" s="19"/>
      <c r="O36" s="19"/>
      <c r="P36" s="19"/>
      <c r="Q36" s="19"/>
      <c r="R36" s="19"/>
      <c r="S36" s="21"/>
    </row>
    <row r="37" spans="1:19" ht="20.25" customHeight="1">
      <c r="A37" s="27" t="s">
        <v>35</v>
      </c>
      <c r="B37" s="28"/>
      <c r="C37" s="29" t="s">
        <v>36</v>
      </c>
      <c r="D37" s="30"/>
      <c r="E37" s="30"/>
      <c r="F37" s="31"/>
      <c r="G37" s="27" t="s">
        <v>37</v>
      </c>
      <c r="H37" s="32"/>
      <c r="I37" s="29" t="s">
        <v>38</v>
      </c>
      <c r="J37" s="30"/>
      <c r="K37" s="30"/>
      <c r="L37" s="27" t="s">
        <v>39</v>
      </c>
      <c r="M37" s="32"/>
      <c r="N37" s="29" t="s">
        <v>40</v>
      </c>
      <c r="O37" s="30"/>
      <c r="P37" s="30"/>
      <c r="Q37" s="30"/>
      <c r="R37" s="30"/>
      <c r="S37" s="31"/>
    </row>
    <row r="38" spans="1:19" ht="20.25" customHeight="1">
      <c r="A38" s="33">
        <v>1</v>
      </c>
      <c r="B38" s="34" t="s">
        <v>41</v>
      </c>
      <c r="C38" s="6"/>
      <c r="D38" s="35"/>
      <c r="E38" s="102">
        <f>Rekapitulace!C14</f>
        <v>0</v>
      </c>
      <c r="F38" s="36"/>
      <c r="G38" s="33">
        <v>10</v>
      </c>
      <c r="H38" s="37" t="s">
        <v>42</v>
      </c>
      <c r="I38" s="10"/>
      <c r="J38" s="103">
        <v>0</v>
      </c>
      <c r="K38" s="104"/>
      <c r="L38" s="33">
        <v>14</v>
      </c>
      <c r="M38" s="162" t="s">
        <v>43</v>
      </c>
      <c r="N38" s="14"/>
      <c r="O38" s="14"/>
      <c r="P38" s="105" t="str">
        <f>M51</f>
        <v>21</v>
      </c>
      <c r="Q38" s="106" t="s">
        <v>44</v>
      </c>
      <c r="R38" s="102">
        <f>(E38+E40+E42)*0.005</f>
        <v>0</v>
      </c>
      <c r="S38" s="38"/>
    </row>
    <row r="39" spans="1:19" ht="20.25" customHeight="1">
      <c r="A39" s="33">
        <v>2</v>
      </c>
      <c r="B39" s="39"/>
      <c r="C39" s="12"/>
      <c r="D39" s="35"/>
      <c r="E39" s="102"/>
      <c r="F39" s="36"/>
      <c r="G39" s="33">
        <v>11</v>
      </c>
      <c r="H39" s="1" t="s">
        <v>45</v>
      </c>
      <c r="I39" s="35"/>
      <c r="J39" s="103">
        <v>0</v>
      </c>
      <c r="K39" s="104"/>
      <c r="L39" s="33">
        <v>15</v>
      </c>
      <c r="M39" s="162" t="s">
        <v>46</v>
      </c>
      <c r="N39" s="14"/>
      <c r="O39" s="14"/>
      <c r="P39" s="105" t="str">
        <f>M51</f>
        <v>21</v>
      </c>
      <c r="Q39" s="106" t="s">
        <v>44</v>
      </c>
      <c r="R39" s="102">
        <v>0</v>
      </c>
      <c r="S39" s="38"/>
    </row>
    <row r="40" spans="1:19" ht="20.25" customHeight="1">
      <c r="A40" s="33">
        <v>3</v>
      </c>
      <c r="B40" s="34" t="s">
        <v>47</v>
      </c>
      <c r="C40" s="6"/>
      <c r="D40" s="35"/>
      <c r="E40" s="102">
        <f>Rekapitulace!C19</f>
        <v>0</v>
      </c>
      <c r="F40" s="36"/>
      <c r="G40" s="33">
        <v>12</v>
      </c>
      <c r="H40" s="37" t="s">
        <v>48</v>
      </c>
      <c r="I40" s="10"/>
      <c r="J40" s="103">
        <v>0</v>
      </c>
      <c r="K40" s="104"/>
      <c r="L40" s="33">
        <v>16</v>
      </c>
      <c r="M40" s="162" t="s">
        <v>49</v>
      </c>
      <c r="N40" s="14"/>
      <c r="O40" s="14"/>
      <c r="P40" s="105" t="str">
        <f>M51</f>
        <v>21</v>
      </c>
      <c r="Q40" s="106" t="s">
        <v>44</v>
      </c>
      <c r="R40" s="102">
        <v>0</v>
      </c>
      <c r="S40" s="38"/>
    </row>
    <row r="41" spans="1:19" ht="20.25" customHeight="1">
      <c r="A41" s="33">
        <v>4</v>
      </c>
      <c r="B41" s="39"/>
      <c r="C41" s="12"/>
      <c r="D41" s="35"/>
      <c r="E41" s="102"/>
      <c r="F41" s="36"/>
      <c r="G41" s="33"/>
      <c r="H41" s="37"/>
      <c r="I41" s="10"/>
      <c r="J41" s="103"/>
      <c r="K41" s="104"/>
      <c r="L41" s="33">
        <v>17</v>
      </c>
      <c r="M41" s="162" t="s">
        <v>50</v>
      </c>
      <c r="N41" s="14"/>
      <c r="O41" s="14"/>
      <c r="P41" s="105" t="str">
        <f>M51</f>
        <v>21</v>
      </c>
      <c r="Q41" s="106" t="s">
        <v>44</v>
      </c>
      <c r="R41" s="102">
        <f>(E38+E40+E42)*0.015</f>
        <v>0</v>
      </c>
      <c r="S41" s="38"/>
    </row>
    <row r="42" spans="1:19" ht="20.25" customHeight="1">
      <c r="A42" s="33">
        <v>5</v>
      </c>
      <c r="B42" s="34" t="s">
        <v>51</v>
      </c>
      <c r="C42" s="6"/>
      <c r="D42" s="35"/>
      <c r="E42" s="102">
        <f>Rekapitulace!C25</f>
        <v>0</v>
      </c>
      <c r="F42" s="68"/>
      <c r="G42" s="40"/>
      <c r="H42" s="14"/>
      <c r="I42" s="10"/>
      <c r="J42" s="107"/>
      <c r="K42" s="108"/>
      <c r="L42" s="33">
        <v>18</v>
      </c>
      <c r="M42" s="162" t="s">
        <v>52</v>
      </c>
      <c r="N42" s="14"/>
      <c r="O42" s="14"/>
      <c r="P42" s="105">
        <f>M53</f>
        <v>0</v>
      </c>
      <c r="Q42" s="106" t="s">
        <v>44</v>
      </c>
      <c r="R42" s="102">
        <v>0</v>
      </c>
      <c r="S42" s="7"/>
    </row>
    <row r="43" spans="1:19" ht="20.25" customHeight="1">
      <c r="A43" s="33">
        <v>6</v>
      </c>
      <c r="B43" s="39"/>
      <c r="C43" s="12"/>
      <c r="D43" s="35"/>
      <c r="E43" s="102"/>
      <c r="F43" s="68"/>
      <c r="G43" s="40"/>
      <c r="H43" s="14"/>
      <c r="I43" s="10"/>
      <c r="J43" s="107"/>
      <c r="K43" s="108"/>
      <c r="L43" s="33">
        <v>19</v>
      </c>
      <c r="M43" s="37" t="s">
        <v>53</v>
      </c>
      <c r="N43" s="14"/>
      <c r="O43" s="14"/>
      <c r="P43" s="14"/>
      <c r="Q43" s="10"/>
      <c r="R43" s="102">
        <v>0</v>
      </c>
      <c r="S43" s="7"/>
    </row>
    <row r="44" spans="1:19" ht="20.25" customHeight="1">
      <c r="A44" s="33">
        <v>7</v>
      </c>
      <c r="B44" s="34" t="s">
        <v>54</v>
      </c>
      <c r="C44" s="6"/>
      <c r="D44" s="35"/>
      <c r="E44" s="102">
        <f>Rekapitulace!C29</f>
        <v>0</v>
      </c>
      <c r="F44" s="68"/>
      <c r="G44" s="40"/>
      <c r="H44" s="14"/>
      <c r="I44" s="10"/>
      <c r="J44" s="107"/>
      <c r="K44" s="108"/>
      <c r="L44" s="33"/>
      <c r="M44" s="37"/>
      <c r="N44" s="14"/>
      <c r="O44" s="14"/>
      <c r="P44" s="14"/>
      <c r="Q44" s="10"/>
      <c r="R44" s="102"/>
      <c r="S44" s="7"/>
    </row>
    <row r="45" spans="1:19" ht="20.25" customHeight="1">
      <c r="A45" s="33">
        <v>8</v>
      </c>
      <c r="B45" s="39"/>
      <c r="C45" s="12"/>
      <c r="D45" s="35"/>
      <c r="E45" s="102"/>
      <c r="F45" s="68"/>
      <c r="G45" s="40"/>
      <c r="H45" s="14"/>
      <c r="I45" s="10"/>
      <c r="J45" s="108"/>
      <c r="K45" s="108"/>
      <c r="L45" s="33"/>
      <c r="M45" s="37"/>
      <c r="N45" s="14"/>
      <c r="O45" s="14"/>
      <c r="P45" s="14"/>
      <c r="Q45" s="10"/>
      <c r="R45" s="102"/>
      <c r="S45" s="7"/>
    </row>
    <row r="46" spans="1:19" ht="20.25" customHeight="1">
      <c r="A46" s="33">
        <v>9</v>
      </c>
      <c r="B46" s="41" t="s">
        <v>55</v>
      </c>
      <c r="C46" s="14"/>
      <c r="D46" s="10"/>
      <c r="E46" s="109">
        <f>SUM(E38:E45)</f>
        <v>0</v>
      </c>
      <c r="F46" s="42"/>
      <c r="G46" s="33">
        <v>13</v>
      </c>
      <c r="H46" s="41" t="s">
        <v>56</v>
      </c>
      <c r="I46" s="10"/>
      <c r="J46" s="110">
        <f>SUM(J38:J41)</f>
        <v>0</v>
      </c>
      <c r="K46" s="111"/>
      <c r="L46" s="33">
        <v>20</v>
      </c>
      <c r="M46" s="34" t="s">
        <v>57</v>
      </c>
      <c r="N46" s="9"/>
      <c r="O46" s="9"/>
      <c r="P46" s="9"/>
      <c r="Q46" s="43"/>
      <c r="R46" s="109">
        <f>SUM(R38:R43)</f>
        <v>0</v>
      </c>
      <c r="S46" s="21"/>
    </row>
    <row r="47" spans="1:19" ht="20.25" customHeight="1">
      <c r="A47" s="44">
        <v>21</v>
      </c>
      <c r="B47" s="45" t="s">
        <v>58</v>
      </c>
      <c r="C47" s="46"/>
      <c r="D47" s="47"/>
      <c r="E47" s="112">
        <v>0</v>
      </c>
      <c r="F47" s="48"/>
      <c r="G47" s="44">
        <v>22</v>
      </c>
      <c r="H47" s="45" t="s">
        <v>59</v>
      </c>
      <c r="I47" s="47"/>
      <c r="J47" s="113">
        <f>(E38+E40+E42)*0.01</f>
        <v>0</v>
      </c>
      <c r="K47" s="114" t="str">
        <f>M51</f>
        <v>21</v>
      </c>
      <c r="L47" s="44">
        <v>23</v>
      </c>
      <c r="M47" s="45" t="s">
        <v>60</v>
      </c>
      <c r="N47" s="46"/>
      <c r="O47" s="46"/>
      <c r="P47" s="46"/>
      <c r="Q47" s="47"/>
      <c r="R47" s="112">
        <v>0</v>
      </c>
      <c r="S47" s="17"/>
    </row>
    <row r="48" spans="1:19" ht="20.25" customHeight="1">
      <c r="A48" s="49" t="s">
        <v>20</v>
      </c>
      <c r="B48" s="3"/>
      <c r="C48" s="3"/>
      <c r="D48" s="3"/>
      <c r="E48" s="3"/>
      <c r="F48" s="50"/>
      <c r="G48" s="51"/>
      <c r="H48" s="3"/>
      <c r="I48" s="3"/>
      <c r="J48" s="3"/>
      <c r="K48" s="3"/>
      <c r="L48" s="52" t="s">
        <v>61</v>
      </c>
      <c r="M48" s="24"/>
      <c r="N48" s="29" t="s">
        <v>62</v>
      </c>
      <c r="O48" s="23"/>
      <c r="P48" s="23"/>
      <c r="Q48" s="23"/>
      <c r="R48" s="23"/>
      <c r="S48" s="26"/>
    </row>
    <row r="49" spans="1:19" ht="20.25" customHeight="1">
      <c r="A49" s="5"/>
      <c r="B49" s="1"/>
      <c r="C49" s="1"/>
      <c r="D49" s="1"/>
      <c r="E49" s="1"/>
      <c r="F49" s="8"/>
      <c r="G49" s="53"/>
      <c r="H49" s="1"/>
      <c r="I49" s="1"/>
      <c r="J49" s="1"/>
      <c r="K49" s="1"/>
      <c r="L49" s="33">
        <v>24</v>
      </c>
      <c r="M49" s="37" t="s">
        <v>63</v>
      </c>
      <c r="N49" s="14"/>
      <c r="O49" s="14"/>
      <c r="P49" s="14"/>
      <c r="Q49" s="38"/>
      <c r="R49" s="109">
        <f>ROUND(E46+J46+R46+E47+J47+R47,2)</f>
        <v>0</v>
      </c>
      <c r="S49" s="173">
        <f>E46+J46+R46+E47+J47+R47</f>
        <v>0</v>
      </c>
    </row>
    <row r="50" spans="1:19" ht="20.25" customHeight="1">
      <c r="A50" s="54" t="s">
        <v>64</v>
      </c>
      <c r="B50" s="11"/>
      <c r="C50" s="11"/>
      <c r="D50" s="11"/>
      <c r="E50" s="11"/>
      <c r="F50" s="12"/>
      <c r="G50" s="55" t="s">
        <v>65</v>
      </c>
      <c r="H50" s="11"/>
      <c r="I50" s="11"/>
      <c r="J50" s="11"/>
      <c r="K50" s="11"/>
      <c r="L50" s="33">
        <v>25</v>
      </c>
      <c r="M50" s="115" t="s">
        <v>66</v>
      </c>
      <c r="N50" s="12" t="s">
        <v>44</v>
      </c>
      <c r="O50" s="116">
        <f>ROUND(R49-O51,2)</f>
        <v>0</v>
      </c>
      <c r="P50" s="14" t="s">
        <v>67</v>
      </c>
      <c r="Q50" s="10"/>
      <c r="R50" s="117">
        <f>ROUND(O50*M50/100,2)</f>
        <v>0</v>
      </c>
      <c r="S50" s="174">
        <f>O50*M50/100</f>
        <v>0</v>
      </c>
    </row>
    <row r="51" spans="1:19" ht="20.25" customHeight="1" thickBot="1">
      <c r="A51" s="56" t="s">
        <v>19</v>
      </c>
      <c r="B51" s="9"/>
      <c r="C51" s="9"/>
      <c r="D51" s="9"/>
      <c r="E51" s="9"/>
      <c r="F51" s="6"/>
      <c r="G51" s="57"/>
      <c r="H51" s="9"/>
      <c r="I51" s="9"/>
      <c r="J51" s="9"/>
      <c r="K51" s="9"/>
      <c r="L51" s="33">
        <v>26</v>
      </c>
      <c r="M51" s="118" t="s">
        <v>68</v>
      </c>
      <c r="N51" s="10" t="s">
        <v>44</v>
      </c>
      <c r="O51" s="116">
        <f>R49</f>
        <v>0</v>
      </c>
      <c r="P51" s="14" t="s">
        <v>67</v>
      </c>
      <c r="Q51" s="10"/>
      <c r="R51" s="102">
        <f>ROUND(O51*M51/100,2)</f>
        <v>0</v>
      </c>
      <c r="S51" s="175">
        <f>O51*M51/100</f>
        <v>0</v>
      </c>
    </row>
    <row r="52" spans="1:19" ht="20.25" customHeight="1" thickBot="1">
      <c r="A52" s="5"/>
      <c r="B52" s="1"/>
      <c r="C52" s="1"/>
      <c r="D52" s="1"/>
      <c r="E52" s="1"/>
      <c r="F52" s="8"/>
      <c r="G52" s="53"/>
      <c r="H52" s="1"/>
      <c r="I52" s="1"/>
      <c r="J52" s="1"/>
      <c r="K52" s="1"/>
      <c r="L52" s="44">
        <v>27</v>
      </c>
      <c r="M52" s="58" t="s">
        <v>69</v>
      </c>
      <c r="N52" s="46"/>
      <c r="O52" s="46"/>
      <c r="P52" s="46"/>
      <c r="Q52" s="59"/>
      <c r="R52" s="119">
        <f>R49+R50+R51</f>
        <v>0</v>
      </c>
      <c r="S52" s="60"/>
    </row>
    <row r="53" spans="1:19" ht="20.25" customHeight="1">
      <c r="A53" s="54" t="s">
        <v>64</v>
      </c>
      <c r="B53" s="11"/>
      <c r="C53" s="11"/>
      <c r="D53" s="11"/>
      <c r="E53" s="11"/>
      <c r="F53" s="12"/>
      <c r="G53" s="55" t="s">
        <v>65</v>
      </c>
      <c r="H53" s="11"/>
      <c r="I53" s="11"/>
      <c r="J53" s="11"/>
      <c r="K53" s="11"/>
      <c r="L53" s="52" t="s">
        <v>70</v>
      </c>
      <c r="M53" s="24"/>
      <c r="N53" s="29" t="s">
        <v>71</v>
      </c>
      <c r="O53" s="23"/>
      <c r="P53" s="23"/>
      <c r="Q53" s="23"/>
      <c r="R53" s="120"/>
      <c r="S53" s="26"/>
    </row>
    <row r="54" spans="1:19" ht="20.25" customHeight="1">
      <c r="A54" s="56" t="s">
        <v>22</v>
      </c>
      <c r="B54" s="9"/>
      <c r="C54" s="9"/>
      <c r="D54" s="9"/>
      <c r="E54" s="9"/>
      <c r="F54" s="6"/>
      <c r="G54" s="57"/>
      <c r="H54" s="9"/>
      <c r="I54" s="9"/>
      <c r="J54" s="9"/>
      <c r="K54" s="9"/>
      <c r="L54" s="33">
        <v>28</v>
      </c>
      <c r="M54" s="37" t="s">
        <v>72</v>
      </c>
      <c r="N54" s="14"/>
      <c r="O54" s="14"/>
      <c r="P54" s="14"/>
      <c r="Q54" s="10"/>
      <c r="R54" s="102">
        <v>0</v>
      </c>
      <c r="S54" s="38"/>
    </row>
    <row r="55" spans="1:19" ht="20.25" customHeight="1">
      <c r="A55" s="5"/>
      <c r="B55" s="1"/>
      <c r="C55" s="1"/>
      <c r="D55" s="1"/>
      <c r="E55" s="1"/>
      <c r="F55" s="8"/>
      <c r="G55" s="53"/>
      <c r="H55" s="1"/>
      <c r="I55" s="1"/>
      <c r="J55" s="1"/>
      <c r="K55" s="1"/>
      <c r="L55" s="33">
        <v>29</v>
      </c>
      <c r="M55" s="37" t="s">
        <v>73</v>
      </c>
      <c r="N55" s="14"/>
      <c r="O55" s="14"/>
      <c r="P55" s="14"/>
      <c r="Q55" s="10"/>
      <c r="R55" s="102">
        <v>0</v>
      </c>
      <c r="S55" s="38"/>
    </row>
    <row r="56" spans="1:19" ht="20.25" customHeight="1">
      <c r="A56" s="61" t="s">
        <v>64</v>
      </c>
      <c r="B56" s="16"/>
      <c r="C56" s="16"/>
      <c r="D56" s="16"/>
      <c r="E56" s="16"/>
      <c r="F56" s="62"/>
      <c r="G56" s="63" t="s">
        <v>65</v>
      </c>
      <c r="H56" s="16"/>
      <c r="I56" s="16"/>
      <c r="J56" s="16"/>
      <c r="K56" s="16"/>
      <c r="L56" s="44">
        <v>30</v>
      </c>
      <c r="M56" s="45" t="s">
        <v>74</v>
      </c>
      <c r="N56" s="46"/>
      <c r="O56" s="46"/>
      <c r="P56" s="46"/>
      <c r="Q56" s="47"/>
      <c r="R56" s="96">
        <v>0</v>
      </c>
      <c r="S56" s="64"/>
    </row>
    <row r="58" spans="1:19">
      <c r="A58" s="169" t="s">
        <v>251</v>
      </c>
    </row>
    <row r="59" spans="1:19" ht="27" customHeight="1">
      <c r="A59" s="231" t="s">
        <v>75</v>
      </c>
      <c r="B59" s="223"/>
      <c r="C59" s="223"/>
      <c r="D59" s="223"/>
      <c r="E59" s="223"/>
      <c r="F59" s="223"/>
      <c r="G59" s="223"/>
      <c r="H59" s="223"/>
      <c r="I59" s="223"/>
      <c r="J59" s="223"/>
      <c r="K59" s="223"/>
      <c r="L59" s="223"/>
      <c r="M59" s="223"/>
      <c r="N59" s="223"/>
      <c r="O59" s="223"/>
      <c r="P59" s="223"/>
      <c r="Q59" s="223"/>
      <c r="R59" s="223"/>
    </row>
  </sheetData>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8"/>
  <sheetViews>
    <sheetView showGridLines="0" workbookViewId="0">
      <selection activeCell="A14" sqref="A14:XFD28"/>
    </sheetView>
  </sheetViews>
  <sheetFormatPr defaultColWidth="9.109375" defaultRowHeight="13.2"/>
  <cols>
    <col min="1" max="1" width="11.6640625" style="169" customWidth="1"/>
    <col min="2" max="2" width="62.88671875" style="169" customWidth="1"/>
    <col min="3" max="3" width="13.5546875" style="169" customWidth="1"/>
    <col min="4" max="4" width="9.109375" style="78" customWidth="1"/>
    <col min="5" max="7" width="9.109375" style="169" customWidth="1"/>
    <col min="8" max="16384" width="9.109375" style="169"/>
  </cols>
  <sheetData>
    <row r="1" spans="1:3" ht="18" customHeight="1">
      <c r="A1" s="152" t="s">
        <v>76</v>
      </c>
      <c r="B1" s="77"/>
      <c r="C1" s="77"/>
    </row>
    <row r="2" spans="1:3">
      <c r="A2" s="71" t="s">
        <v>77</v>
      </c>
      <c r="B2" s="73" t="str">
        <f>'Krycí list'!E5</f>
        <v>Multimediální učebna</v>
      </c>
      <c r="C2" s="79"/>
    </row>
    <row r="3" spans="1:3">
      <c r="A3" s="71" t="s">
        <v>78</v>
      </c>
      <c r="B3" s="73" t="str">
        <f>'Krycí list'!E7</f>
        <v>ZŠ Liberec, U Školy 222/6m, Liberec 460/07</v>
      </c>
      <c r="C3" s="80"/>
    </row>
    <row r="4" spans="1:3">
      <c r="A4" s="71" t="s">
        <v>79</v>
      </c>
      <c r="B4" s="73" t="str">
        <f>'Krycí list'!E9</f>
        <v>OCENĚNÝ SOUPIS PRACÍ A DODÁVEK A SLUŽEB</v>
      </c>
      <c r="C4" s="80"/>
    </row>
    <row r="5" spans="1:3">
      <c r="A5" s="72" t="s">
        <v>80</v>
      </c>
      <c r="B5" s="73" t="str">
        <f>'Krycí list'!P5</f>
        <v xml:space="preserve"> </v>
      </c>
      <c r="C5" s="80"/>
    </row>
    <row r="6" spans="1:3" ht="6" customHeight="1">
      <c r="A6" s="72"/>
      <c r="B6" s="73"/>
      <c r="C6" s="80"/>
    </row>
    <row r="7" spans="1:3">
      <c r="A7" s="81" t="s">
        <v>81</v>
      </c>
      <c r="B7" s="73" t="str">
        <f>'Krycí list'!E26</f>
        <v>ZŠ Liberec, U Školy 222/6m, Liberec 460/07</v>
      </c>
      <c r="C7" s="80"/>
    </row>
    <row r="8" spans="1:3">
      <c r="A8" s="81" t="s">
        <v>82</v>
      </c>
      <c r="B8" s="73" t="str">
        <f>'Krycí list'!E28</f>
        <v xml:space="preserve"> </v>
      </c>
      <c r="C8" s="80"/>
    </row>
    <row r="9" spans="1:3">
      <c r="A9" s="81" t="s">
        <v>83</v>
      </c>
      <c r="B9" s="74" t="str">
        <f>'Krycí list'!O31</f>
        <v>01/2022</v>
      </c>
      <c r="C9" s="80"/>
    </row>
    <row r="10" spans="1:3" ht="6.75" customHeight="1">
      <c r="A10" s="77"/>
      <c r="B10" s="77"/>
      <c r="C10" s="77"/>
    </row>
    <row r="11" spans="1:3">
      <c r="A11" s="75" t="s">
        <v>84</v>
      </c>
      <c r="B11" s="69" t="s">
        <v>85</v>
      </c>
      <c r="C11" s="82" t="s">
        <v>86</v>
      </c>
    </row>
    <row r="12" spans="1:3">
      <c r="A12" s="76">
        <v>1</v>
      </c>
      <c r="B12" s="70">
        <v>2</v>
      </c>
      <c r="C12" s="83">
        <v>3</v>
      </c>
    </row>
    <row r="13" spans="1:3" ht="4.5" customHeight="1">
      <c r="A13" s="84"/>
      <c r="B13" s="85"/>
      <c r="C13" s="85"/>
    </row>
    <row r="14" spans="1:3" s="66" customFormat="1" ht="12" hidden="1" customHeight="1">
      <c r="A14" s="205"/>
      <c r="B14" s="206"/>
      <c r="C14" s="207"/>
    </row>
    <row r="15" spans="1:3" s="67" customFormat="1" ht="12" hidden="1" customHeight="1">
      <c r="A15" s="177"/>
      <c r="C15" s="65"/>
    </row>
    <row r="16" spans="1:3" s="67" customFormat="1" ht="12" hidden="1" customHeight="1">
      <c r="A16" s="177"/>
      <c r="C16" s="65"/>
    </row>
    <row r="17" spans="1:4" s="121" customFormat="1" ht="12" hidden="1" customHeight="1">
      <c r="A17" s="177"/>
      <c r="B17" s="67"/>
      <c r="C17" s="65"/>
      <c r="D17" s="122"/>
    </row>
    <row r="18" spans="1:4" s="121" customFormat="1" ht="12" hidden="1" customHeight="1">
      <c r="A18" s="177"/>
      <c r="B18" s="67"/>
      <c r="C18" s="65"/>
      <c r="D18" s="122"/>
    </row>
    <row r="19" spans="1:4" s="66" customFormat="1" ht="12" hidden="1" customHeight="1">
      <c r="A19" s="205"/>
      <c r="B19" s="206"/>
      <c r="C19" s="207"/>
    </row>
    <row r="20" spans="1:4" s="121" customFormat="1" ht="12" hidden="1" customHeight="1">
      <c r="A20" s="177"/>
      <c r="B20" s="67"/>
      <c r="C20" s="65"/>
      <c r="D20" s="122"/>
    </row>
    <row r="21" spans="1:4" s="121" customFormat="1" ht="12" hidden="1" customHeight="1">
      <c r="A21" s="177"/>
      <c r="B21" s="67"/>
      <c r="C21" s="65"/>
      <c r="D21" s="122"/>
    </row>
    <row r="22" spans="1:4" s="121" customFormat="1" ht="12" hidden="1" customHeight="1">
      <c r="A22" s="177"/>
      <c r="B22" s="67"/>
      <c r="C22" s="65"/>
      <c r="D22" s="122"/>
    </row>
    <row r="23" spans="1:4" s="121" customFormat="1" ht="12" hidden="1" customHeight="1">
      <c r="A23" s="177"/>
      <c r="B23" s="67"/>
      <c r="C23" s="65"/>
      <c r="D23" s="122"/>
    </row>
    <row r="24" spans="1:4" s="121" customFormat="1" ht="12" hidden="1" customHeight="1">
      <c r="A24" s="177"/>
      <c r="B24" s="67"/>
      <c r="C24" s="65"/>
      <c r="D24" s="122"/>
    </row>
    <row r="25" spans="1:4" s="121" customFormat="1" ht="12" hidden="1" customHeight="1">
      <c r="A25" s="205"/>
      <c r="B25" s="206"/>
      <c r="C25" s="207"/>
      <c r="D25" s="122"/>
    </row>
    <row r="26" spans="1:4" s="121" customFormat="1" ht="12" hidden="1" customHeight="1">
      <c r="A26" s="177"/>
      <c r="B26" s="67"/>
      <c r="C26" s="65"/>
      <c r="D26" s="122"/>
    </row>
    <row r="27" spans="1:4" s="66" customFormat="1" ht="12" hidden="1" customHeight="1">
      <c r="A27" s="177"/>
      <c r="B27" s="67"/>
      <c r="C27" s="65"/>
    </row>
    <row r="28" spans="1:4" s="121" customFormat="1" ht="12" hidden="1" customHeight="1">
      <c r="A28" s="177"/>
      <c r="B28" s="67"/>
      <c r="C28" s="65"/>
      <c r="D28" s="122"/>
    </row>
    <row r="29" spans="1:4" s="121" customFormat="1" ht="12" customHeight="1">
      <c r="A29" s="205" t="str">
        <f>'soupis oceněný'!$D$152</f>
        <v>AVT</v>
      </c>
      <c r="B29" s="206" t="str">
        <f>'soupis oceněný'!$E$152</f>
        <v>Koncové prvky, nábytek, stínicí technika</v>
      </c>
      <c r="C29" s="207">
        <f>'soupis oceněný'!$I$152</f>
        <v>0</v>
      </c>
      <c r="D29" s="122"/>
    </row>
    <row r="30" spans="1:4" s="121" customFormat="1" ht="12" customHeight="1">
      <c r="A30" s="177"/>
      <c r="B30" s="67" t="str">
        <f>'soupis oceněný'!$E$153</f>
        <v>Interaktivní tabule+ vizualizér</v>
      </c>
      <c r="C30" s="65">
        <f>'soupis oceněný'!$I$153</f>
        <v>0</v>
      </c>
      <c r="D30" s="122"/>
    </row>
    <row r="31" spans="1:4" s="66" customFormat="1" ht="12" customHeight="1">
      <c r="A31" s="176"/>
      <c r="B31" s="67" t="str">
        <f>'soupis oceněný'!$E$165</f>
        <v>Technologie jazykové laboratoře se sdílením obrazu a zvuku</v>
      </c>
      <c r="C31" s="65">
        <f>'soupis oceněný'!$I$165</f>
        <v>0</v>
      </c>
    </row>
    <row r="32" spans="1:4" s="121" customFormat="1" ht="12" customHeight="1">
      <c r="A32" s="177"/>
      <c r="B32" s="67" t="str">
        <f>'soupis oceněný'!$E$194</f>
        <v>Technologie jazykové laboratoře pro vzdálený přístup ke studijním materiálům</v>
      </c>
      <c r="C32" s="65">
        <f>'soupis oceněný'!$I$194</f>
        <v>0</v>
      </c>
      <c r="D32" s="122"/>
    </row>
    <row r="33" spans="1:4" s="121" customFormat="1" ht="12" customHeight="1">
      <c r="A33" s="177"/>
      <c r="B33" s="67" t="str">
        <f>'soupis oceněný'!$E$200</f>
        <v>Nábytek</v>
      </c>
      <c r="C33" s="65">
        <f>'soupis oceněný'!$I$200</f>
        <v>0</v>
      </c>
      <c r="D33" s="122"/>
    </row>
    <row r="34" spans="1:4" s="121" customFormat="1" ht="12" customHeight="1">
      <c r="A34" s="177"/>
      <c r="B34" s="67" t="str">
        <f>'soupis oceněný'!E214</f>
        <v>Standard smíšené výuky</v>
      </c>
      <c r="C34" s="65">
        <f>'soupis oceněný'!I214</f>
        <v>0</v>
      </c>
      <c r="D34" s="122"/>
    </row>
    <row r="35" spans="1:4" s="121" customFormat="1" ht="12" customHeight="1">
      <c r="A35" s="177"/>
      <c r="B35" s="67" t="str">
        <f>'soupis oceněný'!$E$226</f>
        <v>Stínící technika</v>
      </c>
      <c r="C35" s="65">
        <f>'soupis oceněný'!$I$226</f>
        <v>0</v>
      </c>
      <c r="D35" s="122"/>
    </row>
    <row r="36" spans="1:4" s="121" customFormat="1" ht="12" customHeight="1">
      <c r="A36" s="177"/>
      <c r="B36" s="208" t="str">
        <f>'soupis oceněný'!$E$234</f>
        <v>Celkem bez DPH</v>
      </c>
      <c r="C36" s="209">
        <f>'soupis oceněný'!$I$234</f>
        <v>0</v>
      </c>
      <c r="D36" s="122"/>
    </row>
    <row r="37" spans="1:4" s="121" customFormat="1" ht="12" customHeight="1">
      <c r="A37" s="177"/>
      <c r="B37" s="67"/>
      <c r="C37" s="65"/>
      <c r="D37" s="122"/>
    </row>
    <row r="38" spans="1:4" s="123" customFormat="1" ht="12" customHeight="1">
      <c r="A38" s="178"/>
      <c r="B38" s="125"/>
      <c r="C38" s="126"/>
      <c r="D38" s="124"/>
    </row>
  </sheetData>
  <printOptions horizontalCentered="1"/>
  <pageMargins left="1.102362204724409" right="1.102362204724409" top="0.78740157480314965" bottom="0.78740157480314965" header="0.51181102362204722" footer="0.51181102362204722"/>
  <pageSetup paperSize="9" scale="89" fitToHeight="999" orientation="portrait"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IE234"/>
  <sheetViews>
    <sheetView showGridLines="0" tabSelected="1" topLeftCell="A220" zoomScaleNormal="100" workbookViewId="0">
      <selection activeCell="E223" sqref="E223"/>
    </sheetView>
  </sheetViews>
  <sheetFormatPr defaultColWidth="9.109375" defaultRowHeight="13.2"/>
  <cols>
    <col min="1" max="1" width="5.5546875" style="169" customWidth="1"/>
    <col min="2" max="2" width="4.44140625" style="169" customWidth="1"/>
    <col min="3" max="3" width="6" style="169" customWidth="1"/>
    <col min="4" max="4" width="12.6640625" style="170" customWidth="1"/>
    <col min="5" max="5" width="94.33203125" style="170" customWidth="1"/>
    <col min="6" max="6" width="7.6640625" style="169" customWidth="1"/>
    <col min="7" max="7" width="9.88671875" style="169" customWidth="1"/>
    <col min="8" max="8" width="13.109375" style="169" customWidth="1"/>
    <col min="9" max="9" width="15.5546875" style="169" customWidth="1"/>
    <col min="10" max="10" width="6.6640625" style="169" customWidth="1"/>
    <col min="11" max="11" width="15.5546875" style="169" customWidth="1"/>
    <col min="12" max="12" width="15.6640625" style="169" customWidth="1"/>
    <col min="13" max="13" width="17.77734375" style="169" customWidth="1"/>
    <col min="14" max="14" width="9.109375" style="169" customWidth="1"/>
    <col min="15" max="16384" width="9.109375" style="169"/>
  </cols>
  <sheetData>
    <row r="1" spans="1:13" ht="18" customHeight="1">
      <c r="A1" s="152" t="s">
        <v>87</v>
      </c>
      <c r="B1" s="153"/>
      <c r="C1" s="153"/>
      <c r="D1" s="127"/>
      <c r="E1" s="127"/>
      <c r="F1" s="153"/>
      <c r="G1" s="153"/>
      <c r="H1" s="153"/>
      <c r="I1" s="153"/>
      <c r="J1" s="153"/>
      <c r="K1" s="153"/>
    </row>
    <row r="2" spans="1:13">
      <c r="A2" s="128" t="s">
        <v>77</v>
      </c>
      <c r="B2" s="129"/>
      <c r="C2" s="171" t="str">
        <f>'Krycí list'!E5</f>
        <v>Multimediální učebna</v>
      </c>
      <c r="D2" s="130"/>
      <c r="E2" s="130"/>
      <c r="F2" s="129"/>
      <c r="G2" s="129"/>
      <c r="H2" s="129"/>
      <c r="I2" s="129"/>
      <c r="J2" s="153"/>
      <c r="K2" s="153"/>
      <c r="L2" s="153"/>
      <c r="M2" s="153"/>
    </row>
    <row r="3" spans="1:13">
      <c r="A3" s="128" t="s">
        <v>78</v>
      </c>
      <c r="B3" s="129"/>
      <c r="C3" s="234" t="str">
        <f>'Krycí list'!E7</f>
        <v>ZŠ Liberec, U Školy 222/6m, Liberec 460/07</v>
      </c>
      <c r="D3" s="233"/>
      <c r="E3" s="233"/>
      <c r="F3" s="129"/>
      <c r="G3" s="129"/>
      <c r="H3" s="129"/>
      <c r="I3" s="171"/>
      <c r="J3" s="153"/>
      <c r="K3" s="153"/>
      <c r="L3" s="153"/>
      <c r="M3" s="153"/>
    </row>
    <row r="4" spans="1:13">
      <c r="A4" s="128" t="s">
        <v>79</v>
      </c>
      <c r="B4" s="129"/>
      <c r="C4" s="171" t="str">
        <f>'Krycí list'!E9</f>
        <v>OCENĚNÝ SOUPIS PRACÍ A DODÁVEK A SLUŽEB</v>
      </c>
      <c r="D4" s="130"/>
      <c r="E4" s="130"/>
      <c r="F4" s="129"/>
      <c r="G4" s="129"/>
      <c r="H4" s="129"/>
      <c r="I4" s="171"/>
      <c r="J4" s="153"/>
      <c r="K4" s="153"/>
      <c r="L4" s="153"/>
      <c r="M4" s="153"/>
    </row>
    <row r="5" spans="1:13">
      <c r="A5" s="129" t="s">
        <v>88</v>
      </c>
      <c r="B5" s="129"/>
      <c r="C5" s="171" t="str">
        <f>'Krycí list'!P5</f>
        <v xml:space="preserve"> </v>
      </c>
      <c r="D5" s="130"/>
      <c r="E5" s="130"/>
      <c r="F5" s="129"/>
      <c r="G5" s="129"/>
      <c r="H5" s="129"/>
      <c r="I5" s="171"/>
      <c r="J5" s="153"/>
      <c r="K5" s="153"/>
      <c r="L5" s="153"/>
      <c r="M5" s="153"/>
    </row>
    <row r="6" spans="1:13">
      <c r="A6" s="129"/>
      <c r="B6" s="129"/>
      <c r="C6" s="171"/>
      <c r="D6" s="130"/>
      <c r="E6" s="130"/>
      <c r="F6" s="129"/>
      <c r="G6" s="129"/>
      <c r="H6" s="129"/>
      <c r="I6" s="171"/>
      <c r="J6" s="153"/>
      <c r="K6" s="153"/>
      <c r="L6" s="153"/>
      <c r="M6" s="153"/>
    </row>
    <row r="7" spans="1:13">
      <c r="A7" s="129" t="s">
        <v>81</v>
      </c>
      <c r="B7" s="129"/>
      <c r="C7" s="234" t="str">
        <f>'Krycí list'!E26</f>
        <v>ZŠ Liberec, U Školy 222/6m, Liberec 460/07</v>
      </c>
      <c r="D7" s="233"/>
      <c r="E7" s="233"/>
      <c r="F7" s="129"/>
      <c r="G7" s="129"/>
      <c r="H7" s="129"/>
      <c r="I7" s="171"/>
      <c r="J7" s="153"/>
      <c r="K7" s="153"/>
      <c r="L7" s="153"/>
      <c r="M7" s="153"/>
    </row>
    <row r="8" spans="1:13">
      <c r="A8" s="129" t="s">
        <v>82</v>
      </c>
      <c r="B8" s="129"/>
      <c r="C8" s="234" t="str">
        <f>'Krycí list'!E28</f>
        <v xml:space="preserve"> </v>
      </c>
      <c r="D8" s="233"/>
      <c r="E8" s="130"/>
      <c r="F8" s="129"/>
      <c r="G8" s="129"/>
      <c r="H8" s="129"/>
      <c r="I8" s="171"/>
      <c r="J8" s="153"/>
      <c r="K8" s="153"/>
      <c r="L8" s="153"/>
      <c r="M8" s="153"/>
    </row>
    <row r="9" spans="1:13">
      <c r="A9" s="129" t="s">
        <v>83</v>
      </c>
      <c r="B9" s="129"/>
      <c r="C9" s="232" t="str">
        <f>'Krycí list'!O31</f>
        <v>01/2022</v>
      </c>
      <c r="D9" s="233"/>
      <c r="E9" s="130"/>
      <c r="F9" s="129"/>
      <c r="G9" s="129"/>
      <c r="H9" s="129"/>
      <c r="I9" s="171"/>
      <c r="J9" s="153"/>
      <c r="K9" s="153"/>
      <c r="L9" s="153"/>
      <c r="M9" s="153"/>
    </row>
    <row r="10" spans="1:13">
      <c r="A10" s="153"/>
      <c r="B10" s="153"/>
      <c r="C10" s="153"/>
      <c r="D10" s="127"/>
      <c r="E10" s="127"/>
      <c r="F10" s="153"/>
      <c r="G10" s="153"/>
      <c r="H10" s="153"/>
      <c r="I10" s="153"/>
      <c r="J10" s="153"/>
      <c r="K10" s="153"/>
      <c r="L10" s="153"/>
      <c r="M10" s="153"/>
    </row>
    <row r="11" spans="1:13" s="170" customFormat="1" ht="51" customHeight="1">
      <c r="A11" s="215" t="s">
        <v>89</v>
      </c>
      <c r="B11" s="215" t="s">
        <v>90</v>
      </c>
      <c r="C11" s="215" t="s">
        <v>91</v>
      </c>
      <c r="D11" s="215" t="s">
        <v>92</v>
      </c>
      <c r="E11" s="215" t="s">
        <v>93</v>
      </c>
      <c r="F11" s="215" t="s">
        <v>94</v>
      </c>
      <c r="G11" s="215" t="s">
        <v>95</v>
      </c>
      <c r="H11" s="215" t="s">
        <v>96</v>
      </c>
      <c r="I11" s="215" t="s">
        <v>97</v>
      </c>
      <c r="J11" s="215" t="s">
        <v>98</v>
      </c>
      <c r="K11" s="215" t="s">
        <v>99</v>
      </c>
      <c r="L11" s="213" t="s">
        <v>259</v>
      </c>
      <c r="M11" s="214" t="s">
        <v>260</v>
      </c>
    </row>
    <row r="12" spans="1:13">
      <c r="A12" s="216">
        <v>1</v>
      </c>
      <c r="B12" s="216">
        <v>2</v>
      </c>
      <c r="C12" s="216">
        <v>3</v>
      </c>
      <c r="D12" s="217">
        <v>4</v>
      </c>
      <c r="E12" s="217">
        <v>5</v>
      </c>
      <c r="F12" s="216">
        <v>6</v>
      </c>
      <c r="G12" s="216">
        <v>7</v>
      </c>
      <c r="H12" s="216">
        <v>8</v>
      </c>
      <c r="I12" s="216">
        <v>9</v>
      </c>
      <c r="J12" s="216">
        <v>10</v>
      </c>
      <c r="K12" s="216">
        <v>11</v>
      </c>
      <c r="L12" s="218">
        <v>12</v>
      </c>
      <c r="M12" s="218">
        <v>13</v>
      </c>
    </row>
    <row r="13" spans="1:13">
      <c r="A13" s="154"/>
      <c r="B13" s="154"/>
      <c r="C13" s="154"/>
      <c r="D13" s="131"/>
      <c r="E13" s="127"/>
      <c r="F13" s="154"/>
      <c r="G13" s="154"/>
      <c r="H13" s="154"/>
      <c r="I13" s="154"/>
      <c r="J13" s="154"/>
      <c r="K13" s="154"/>
      <c r="L13" s="154"/>
      <c r="M13" s="154"/>
    </row>
    <row r="14" spans="1:13" s="135" customFormat="1" hidden="1">
      <c r="A14" s="132"/>
      <c r="B14" s="179"/>
      <c r="C14" s="132"/>
      <c r="D14" s="133"/>
      <c r="E14" s="133"/>
      <c r="F14" s="132"/>
      <c r="G14" s="132"/>
      <c r="H14" s="132"/>
      <c r="I14" s="134"/>
      <c r="J14" s="132"/>
      <c r="K14" s="132"/>
    </row>
    <row r="15" spans="1:13" s="136" customFormat="1" hidden="1">
      <c r="B15" s="180"/>
      <c r="D15" s="137"/>
      <c r="E15" s="137"/>
      <c r="I15" s="138"/>
    </row>
    <row r="16" spans="1:13" s="156" customFormat="1" hidden="1">
      <c r="A16" s="181"/>
      <c r="B16" s="181"/>
      <c r="C16" s="181"/>
      <c r="D16" s="146"/>
      <c r="E16" s="147"/>
      <c r="F16" s="181"/>
      <c r="G16" s="182"/>
      <c r="H16" s="155"/>
      <c r="I16" s="155"/>
      <c r="J16" s="184"/>
      <c r="K16" s="155"/>
    </row>
    <row r="17" spans="1:11" s="156" customFormat="1" hidden="1">
      <c r="A17" s="181"/>
      <c r="B17" s="181"/>
      <c r="C17" s="181"/>
      <c r="D17" s="146"/>
      <c r="E17" s="147"/>
      <c r="F17" s="181"/>
      <c r="G17" s="182"/>
      <c r="H17" s="155"/>
      <c r="I17" s="155"/>
      <c r="J17" s="184"/>
      <c r="K17" s="155"/>
    </row>
    <row r="18" spans="1:11" s="156" customFormat="1" ht="15.75" hidden="1" customHeight="1">
      <c r="A18" s="181"/>
      <c r="B18" s="181"/>
      <c r="C18" s="181"/>
      <c r="D18" s="146"/>
      <c r="E18" s="147"/>
      <c r="F18" s="181"/>
      <c r="G18" s="182"/>
      <c r="H18" s="155"/>
      <c r="I18" s="155"/>
      <c r="J18" s="184"/>
      <c r="K18" s="155"/>
    </row>
    <row r="19" spans="1:11" s="156" customFormat="1" hidden="1">
      <c r="A19" s="181"/>
      <c r="B19" s="181"/>
      <c r="C19" s="181"/>
      <c r="D19" s="146"/>
      <c r="E19" s="147"/>
      <c r="F19" s="181"/>
      <c r="G19" s="182"/>
      <c r="H19" s="155"/>
      <c r="I19" s="155"/>
      <c r="J19" s="184"/>
      <c r="K19" s="155"/>
    </row>
    <row r="20" spans="1:11" s="156" customFormat="1" hidden="1">
      <c r="A20" s="181"/>
      <c r="B20" s="181"/>
      <c r="C20" s="181"/>
      <c r="D20" s="146"/>
      <c r="E20" s="147"/>
      <c r="F20" s="181"/>
      <c r="G20" s="182"/>
      <c r="H20" s="155"/>
      <c r="I20" s="155"/>
      <c r="J20" s="184"/>
      <c r="K20" s="155"/>
    </row>
    <row r="21" spans="1:11" s="156" customFormat="1" hidden="1">
      <c r="A21" s="181"/>
      <c r="B21" s="181"/>
      <c r="C21" s="181"/>
      <c r="D21" s="146"/>
      <c r="E21" s="147"/>
      <c r="F21" s="181"/>
      <c r="G21" s="182"/>
      <c r="H21" s="155"/>
      <c r="I21" s="155"/>
      <c r="J21" s="184"/>
      <c r="K21" s="155"/>
    </row>
    <row r="22" spans="1:11" s="156" customFormat="1" hidden="1">
      <c r="A22" s="181"/>
      <c r="B22" s="181"/>
      <c r="C22" s="181"/>
      <c r="D22" s="146"/>
      <c r="E22" s="147"/>
      <c r="F22" s="181"/>
      <c r="G22" s="182"/>
      <c r="H22" s="155"/>
      <c r="I22" s="155"/>
      <c r="J22" s="184"/>
      <c r="K22" s="155"/>
    </row>
    <row r="23" spans="1:11" s="156" customFormat="1" hidden="1">
      <c r="A23" s="181"/>
      <c r="B23" s="181"/>
      <c r="C23" s="181"/>
      <c r="D23" s="146"/>
      <c r="E23" s="147"/>
      <c r="F23" s="181"/>
      <c r="G23" s="182"/>
      <c r="H23" s="155"/>
      <c r="I23" s="155"/>
      <c r="J23" s="184"/>
      <c r="K23" s="155"/>
    </row>
    <row r="24" spans="1:11" s="136" customFormat="1" hidden="1">
      <c r="A24" s="181"/>
      <c r="B24" s="180"/>
      <c r="D24" s="137"/>
      <c r="E24" s="137"/>
      <c r="H24" s="139"/>
      <c r="I24" s="138"/>
      <c r="K24" s="155"/>
    </row>
    <row r="25" spans="1:11" s="156" customFormat="1" hidden="1">
      <c r="A25" s="181"/>
      <c r="B25" s="181"/>
      <c r="C25" s="181"/>
      <c r="D25" s="146"/>
      <c r="E25" s="147"/>
      <c r="F25" s="181"/>
      <c r="G25" s="182"/>
      <c r="H25" s="155"/>
      <c r="I25" s="155"/>
      <c r="J25" s="184"/>
      <c r="K25" s="155"/>
    </row>
    <row r="26" spans="1:11" s="156" customFormat="1" hidden="1">
      <c r="A26" s="181"/>
      <c r="B26" s="181"/>
      <c r="C26" s="181"/>
      <c r="D26" s="146"/>
      <c r="E26" s="147"/>
      <c r="F26" s="181"/>
      <c r="G26" s="182"/>
      <c r="H26" s="155"/>
      <c r="I26" s="155"/>
      <c r="J26" s="184"/>
      <c r="K26" s="155"/>
    </row>
    <row r="27" spans="1:11" s="156" customFormat="1" hidden="1">
      <c r="A27" s="181"/>
      <c r="B27" s="181"/>
      <c r="C27" s="181"/>
      <c r="D27" s="146"/>
      <c r="E27" s="147"/>
      <c r="F27" s="181"/>
      <c r="G27" s="182"/>
      <c r="H27" s="155"/>
      <c r="I27" s="155"/>
      <c r="J27" s="184"/>
      <c r="K27" s="155"/>
    </row>
    <row r="28" spans="1:11" s="156" customFormat="1" hidden="1">
      <c r="A28" s="181"/>
      <c r="B28" s="181"/>
      <c r="C28" s="181"/>
      <c r="D28" s="146"/>
      <c r="E28" s="147"/>
      <c r="F28" s="181"/>
      <c r="G28" s="182"/>
      <c r="H28" s="155"/>
      <c r="I28" s="155"/>
      <c r="J28" s="184"/>
      <c r="K28" s="155"/>
    </row>
    <row r="29" spans="1:11" s="156" customFormat="1" hidden="1">
      <c r="A29" s="181"/>
      <c r="B29" s="181"/>
      <c r="C29" s="181"/>
      <c r="D29" s="146"/>
      <c r="E29" s="147"/>
      <c r="F29" s="181"/>
      <c r="G29" s="182"/>
      <c r="H29" s="155"/>
      <c r="I29" s="155"/>
      <c r="J29" s="184"/>
      <c r="K29" s="155"/>
    </row>
    <row r="30" spans="1:11" s="156" customFormat="1" hidden="1">
      <c r="A30" s="181"/>
      <c r="B30" s="181"/>
      <c r="C30" s="181"/>
      <c r="D30" s="146"/>
      <c r="E30" s="147"/>
      <c r="F30" s="181"/>
      <c r="G30" s="182"/>
      <c r="H30" s="155"/>
      <c r="I30" s="155"/>
      <c r="J30" s="184"/>
      <c r="K30" s="155"/>
    </row>
    <row r="31" spans="1:11" s="156" customFormat="1" hidden="1">
      <c r="A31" s="181"/>
      <c r="B31" s="181"/>
      <c r="C31" s="181"/>
      <c r="D31" s="146"/>
      <c r="E31" s="147"/>
      <c r="F31" s="181"/>
      <c r="G31" s="182"/>
      <c r="H31" s="155"/>
      <c r="I31" s="155"/>
      <c r="J31" s="184"/>
      <c r="K31" s="155"/>
    </row>
    <row r="32" spans="1:11" s="156" customFormat="1" hidden="1">
      <c r="A32" s="181"/>
      <c r="B32" s="181"/>
      <c r="C32" s="181"/>
      <c r="D32" s="146"/>
      <c r="E32" s="147"/>
      <c r="F32" s="181"/>
      <c r="G32" s="182"/>
      <c r="H32" s="155"/>
      <c r="I32" s="155"/>
      <c r="J32" s="184"/>
      <c r="K32" s="155"/>
    </row>
    <row r="33" spans="1:11" s="156" customFormat="1" hidden="1">
      <c r="A33" s="181"/>
      <c r="B33" s="181"/>
      <c r="C33" s="181"/>
      <c r="D33" s="146"/>
      <c r="E33" s="147"/>
      <c r="F33" s="181"/>
      <c r="G33" s="182"/>
      <c r="H33" s="155"/>
      <c r="I33" s="155"/>
      <c r="J33" s="184"/>
      <c r="K33" s="155"/>
    </row>
    <row r="34" spans="1:11" s="156" customFormat="1" hidden="1">
      <c r="A34" s="181"/>
      <c r="B34" s="181"/>
      <c r="C34" s="181"/>
      <c r="D34" s="146"/>
      <c r="E34" s="147"/>
      <c r="F34" s="181"/>
      <c r="G34" s="182"/>
      <c r="H34" s="155"/>
      <c r="I34" s="155"/>
      <c r="J34" s="184"/>
      <c r="K34" s="155"/>
    </row>
    <row r="35" spans="1:11" s="156" customFormat="1" hidden="1">
      <c r="A35" s="181"/>
      <c r="B35" s="181"/>
      <c r="C35" s="181"/>
      <c r="D35" s="212"/>
      <c r="E35" s="212"/>
      <c r="F35" s="181"/>
      <c r="G35" s="182"/>
      <c r="H35" s="189"/>
      <c r="I35" s="155"/>
      <c r="J35" s="184"/>
      <c r="K35" s="155"/>
    </row>
    <row r="36" spans="1:11" s="156" customFormat="1" hidden="1">
      <c r="A36" s="181"/>
      <c r="B36" s="181"/>
      <c r="C36" s="181"/>
      <c r="D36" s="167"/>
      <c r="E36" s="194"/>
      <c r="F36" s="181"/>
      <c r="G36" s="182"/>
      <c r="H36" s="155"/>
      <c r="I36" s="155"/>
      <c r="J36" s="184"/>
      <c r="K36" s="155"/>
    </row>
    <row r="37" spans="1:11" s="156" customFormat="1" hidden="1">
      <c r="A37" s="181"/>
      <c r="B37" s="181"/>
      <c r="C37" s="181"/>
      <c r="D37" s="167"/>
      <c r="E37" s="146"/>
      <c r="F37" s="181"/>
      <c r="G37" s="182"/>
      <c r="H37" s="155"/>
      <c r="I37" s="155"/>
      <c r="J37" s="184"/>
      <c r="K37" s="155"/>
    </row>
    <row r="38" spans="1:11" s="156" customFormat="1" hidden="1">
      <c r="A38" s="181"/>
      <c r="B38" s="181"/>
      <c r="C38" s="181"/>
      <c r="D38" s="167"/>
      <c r="E38" s="194"/>
      <c r="F38" s="181"/>
      <c r="G38" s="182"/>
      <c r="H38" s="155"/>
      <c r="I38" s="155"/>
      <c r="J38" s="184"/>
      <c r="K38" s="155"/>
    </row>
    <row r="39" spans="1:11" s="136" customFormat="1" hidden="1">
      <c r="A39" s="181"/>
      <c r="B39" s="180"/>
      <c r="D39" s="137"/>
      <c r="E39" s="137"/>
      <c r="H39" s="155"/>
      <c r="I39" s="138"/>
      <c r="K39" s="155"/>
    </row>
    <row r="40" spans="1:11" s="156" customFormat="1" hidden="1">
      <c r="A40" s="181"/>
      <c r="B40" s="181"/>
      <c r="C40" s="181"/>
      <c r="D40" s="168"/>
      <c r="E40" s="188"/>
      <c r="F40" s="181"/>
      <c r="G40" s="182"/>
      <c r="H40" s="155"/>
      <c r="I40" s="155"/>
      <c r="J40" s="184"/>
      <c r="K40" s="155"/>
    </row>
    <row r="41" spans="1:11" s="156" customFormat="1" hidden="1">
      <c r="A41" s="181"/>
      <c r="B41" s="181"/>
      <c r="C41" s="181"/>
      <c r="D41" s="168"/>
      <c r="E41" s="188"/>
      <c r="F41" s="181"/>
      <c r="G41" s="182"/>
      <c r="H41" s="155"/>
      <c r="I41" s="155"/>
      <c r="J41" s="184"/>
      <c r="K41" s="155"/>
    </row>
    <row r="42" spans="1:11" s="140" customFormat="1" hidden="1">
      <c r="A42" s="181"/>
      <c r="B42" s="181"/>
      <c r="C42" s="181"/>
      <c r="D42" s="168"/>
      <c r="E42" s="188"/>
      <c r="F42" s="181"/>
      <c r="G42" s="182"/>
      <c r="H42" s="155"/>
      <c r="I42" s="155"/>
      <c r="J42" s="184"/>
      <c r="K42" s="155"/>
    </row>
    <row r="43" spans="1:11" s="140" customFormat="1" hidden="1">
      <c r="A43" s="181"/>
      <c r="B43" s="181"/>
      <c r="C43" s="181"/>
      <c r="D43" s="168"/>
      <c r="E43" s="188"/>
      <c r="F43" s="181"/>
      <c r="G43" s="182"/>
      <c r="H43" s="155"/>
      <c r="I43" s="155"/>
      <c r="J43" s="184"/>
      <c r="K43" s="155"/>
    </row>
    <row r="44" spans="1:11" s="140" customFormat="1" hidden="1">
      <c r="A44" s="181"/>
      <c r="B44" s="181"/>
      <c r="C44" s="181"/>
      <c r="D44" s="168"/>
      <c r="E44" s="188"/>
      <c r="F44" s="181"/>
      <c r="G44" s="182"/>
      <c r="H44" s="189"/>
      <c r="I44" s="155"/>
      <c r="J44" s="184"/>
      <c r="K44" s="155"/>
    </row>
    <row r="45" spans="1:11" s="136" customFormat="1" hidden="1">
      <c r="A45" s="181"/>
      <c r="B45" s="180"/>
      <c r="D45" s="137"/>
      <c r="E45" s="137"/>
      <c r="H45" s="139"/>
      <c r="I45" s="138"/>
      <c r="K45" s="155"/>
    </row>
    <row r="46" spans="1:11" s="156" customFormat="1" hidden="1">
      <c r="A46" s="181"/>
      <c r="B46" s="181"/>
      <c r="C46" s="181"/>
      <c r="D46" s="146"/>
      <c r="E46" s="147"/>
      <c r="F46" s="181"/>
      <c r="G46" s="182"/>
      <c r="H46" s="155"/>
      <c r="I46" s="155"/>
      <c r="J46" s="184"/>
      <c r="K46" s="155"/>
    </row>
    <row r="47" spans="1:11" s="135" customFormat="1" hidden="1">
      <c r="A47" s="181"/>
      <c r="B47" s="185"/>
      <c r="D47" s="141"/>
      <c r="E47" s="141"/>
      <c r="H47" s="139"/>
      <c r="I47" s="142"/>
      <c r="K47" s="155"/>
    </row>
    <row r="48" spans="1:11" s="136" customFormat="1" hidden="1">
      <c r="A48" s="181"/>
      <c r="B48" s="180"/>
      <c r="D48" s="137"/>
      <c r="E48" s="137"/>
      <c r="H48" s="139"/>
      <c r="I48" s="138"/>
      <c r="K48" s="155"/>
    </row>
    <row r="49" spans="1:11" s="156" customFormat="1" ht="25.5" hidden="1" customHeight="1">
      <c r="A49" s="181"/>
      <c r="B49" s="181"/>
      <c r="C49" s="181"/>
      <c r="D49" s="168"/>
      <c r="E49" s="188"/>
      <c r="F49" s="181"/>
      <c r="G49" s="182"/>
      <c r="H49" s="189"/>
      <c r="I49" s="155"/>
      <c r="J49" s="184"/>
      <c r="K49" s="155"/>
    </row>
    <row r="50" spans="1:11" s="156" customFormat="1" hidden="1">
      <c r="A50" s="181"/>
      <c r="B50" s="181"/>
      <c r="C50" s="181"/>
      <c r="D50" s="146"/>
      <c r="E50" s="147"/>
      <c r="F50" s="181"/>
      <c r="G50" s="182"/>
      <c r="H50" s="155"/>
      <c r="I50" s="155"/>
      <c r="J50" s="184"/>
      <c r="K50" s="155"/>
    </row>
    <row r="51" spans="1:11" s="156" customFormat="1" hidden="1">
      <c r="A51" s="181"/>
      <c r="B51" s="181"/>
      <c r="C51" s="181"/>
      <c r="D51" s="146"/>
      <c r="E51" s="147"/>
      <c r="F51" s="181"/>
      <c r="G51" s="182"/>
      <c r="H51" s="155"/>
      <c r="I51" s="155"/>
      <c r="J51" s="184"/>
      <c r="K51" s="155"/>
    </row>
    <row r="52" spans="1:11" s="156" customFormat="1" hidden="1">
      <c r="A52" s="181"/>
      <c r="B52" s="181"/>
      <c r="C52" s="181"/>
      <c r="D52" s="146"/>
      <c r="E52" s="147"/>
      <c r="F52" s="181"/>
      <c r="G52" s="182"/>
      <c r="H52" s="155"/>
      <c r="I52" s="155"/>
      <c r="J52" s="184"/>
      <c r="K52" s="155"/>
    </row>
    <row r="53" spans="1:11" s="143" customFormat="1" hidden="1">
      <c r="A53" s="181"/>
      <c r="B53" s="181"/>
      <c r="C53" s="181"/>
      <c r="D53" s="146"/>
      <c r="E53" s="147"/>
      <c r="F53" s="181"/>
      <c r="G53" s="182"/>
      <c r="H53" s="155"/>
      <c r="I53" s="155"/>
      <c r="J53" s="184"/>
      <c r="K53" s="155"/>
    </row>
    <row r="54" spans="1:11" s="136" customFormat="1" hidden="1">
      <c r="A54" s="181"/>
      <c r="B54" s="180"/>
      <c r="D54" s="137"/>
      <c r="E54" s="137"/>
      <c r="G54" s="182"/>
      <c r="H54" s="139"/>
      <c r="I54" s="138"/>
      <c r="K54" s="155"/>
    </row>
    <row r="55" spans="1:11" s="156" customFormat="1" hidden="1">
      <c r="A55" s="181"/>
      <c r="B55" s="181"/>
      <c r="C55" s="181"/>
      <c r="D55" s="146"/>
      <c r="E55" s="147"/>
      <c r="F55" s="181"/>
      <c r="G55" s="182"/>
      <c r="H55" s="155"/>
      <c r="I55" s="155"/>
      <c r="J55" s="184"/>
      <c r="K55" s="155"/>
    </row>
    <row r="56" spans="1:11" s="136" customFormat="1" hidden="1">
      <c r="A56" s="181"/>
      <c r="B56" s="180"/>
      <c r="D56" s="137"/>
      <c r="E56" s="137"/>
      <c r="H56" s="139"/>
      <c r="I56" s="138"/>
      <c r="K56" s="155"/>
    </row>
    <row r="57" spans="1:11" s="156" customFormat="1" hidden="1">
      <c r="A57" s="181"/>
      <c r="B57" s="181"/>
      <c r="C57" s="181"/>
      <c r="D57" s="146"/>
      <c r="E57" s="147"/>
      <c r="F57" s="181"/>
      <c r="G57" s="182"/>
      <c r="H57" s="155"/>
      <c r="I57" s="155"/>
      <c r="J57" s="184"/>
      <c r="K57" s="155"/>
    </row>
    <row r="58" spans="1:11" s="156" customFormat="1" hidden="1">
      <c r="A58" s="181"/>
      <c r="B58" s="181"/>
      <c r="C58" s="181"/>
      <c r="D58" s="146"/>
      <c r="E58" s="147"/>
      <c r="F58" s="181"/>
      <c r="G58" s="182"/>
      <c r="H58" s="155"/>
      <c r="I58" s="155"/>
      <c r="J58" s="184"/>
      <c r="K58" s="155"/>
    </row>
    <row r="59" spans="1:11" s="156" customFormat="1" hidden="1">
      <c r="A59" s="181"/>
      <c r="B59" s="181"/>
      <c r="C59" s="181"/>
      <c r="D59" s="146"/>
      <c r="E59" s="147"/>
      <c r="F59" s="181"/>
      <c r="G59" s="182"/>
      <c r="H59" s="155"/>
      <c r="I59" s="155"/>
      <c r="J59" s="184"/>
      <c r="K59" s="155"/>
    </row>
    <row r="60" spans="1:11" s="156" customFormat="1" hidden="1">
      <c r="A60" s="181"/>
      <c r="B60" s="181"/>
      <c r="C60" s="181"/>
      <c r="D60" s="146"/>
      <c r="E60" s="147"/>
      <c r="F60" s="181"/>
      <c r="G60" s="182"/>
      <c r="H60" s="155"/>
      <c r="I60" s="155"/>
      <c r="J60" s="184"/>
      <c r="K60" s="155"/>
    </row>
    <row r="61" spans="1:11" s="156" customFormat="1" hidden="1">
      <c r="A61" s="181"/>
      <c r="B61" s="181"/>
      <c r="C61" s="181"/>
      <c r="D61" s="146"/>
      <c r="E61" s="147"/>
      <c r="F61" s="181"/>
      <c r="G61" s="182"/>
      <c r="H61" s="155"/>
      <c r="I61" s="155"/>
      <c r="J61" s="184"/>
      <c r="K61" s="155"/>
    </row>
    <row r="62" spans="1:11" s="156" customFormat="1" hidden="1">
      <c r="A62" s="181"/>
      <c r="B62" s="181"/>
      <c r="C62" s="181"/>
      <c r="D62" s="146"/>
      <c r="E62" s="147"/>
      <c r="F62" s="181"/>
      <c r="G62" s="182"/>
      <c r="H62" s="155"/>
      <c r="I62" s="155"/>
      <c r="J62" s="184"/>
      <c r="K62" s="155"/>
    </row>
    <row r="63" spans="1:11" s="143" customFormat="1" ht="25.5" hidden="1" customHeight="1">
      <c r="A63" s="181"/>
      <c r="B63" s="181"/>
      <c r="C63" s="181"/>
      <c r="D63" s="146"/>
      <c r="E63" s="147"/>
      <c r="F63" s="181"/>
      <c r="G63" s="182"/>
      <c r="H63" s="155"/>
      <c r="I63" s="155"/>
      <c r="J63" s="184"/>
      <c r="K63" s="155"/>
    </row>
    <row r="64" spans="1:11" s="156" customFormat="1" hidden="1">
      <c r="A64" s="181"/>
      <c r="B64" s="181"/>
      <c r="C64" s="181"/>
      <c r="D64" s="146"/>
      <c r="E64" s="147"/>
      <c r="F64" s="181"/>
      <c r="G64" s="182"/>
      <c r="H64" s="155"/>
      <c r="I64" s="155"/>
      <c r="J64" s="184"/>
      <c r="K64" s="155"/>
    </row>
    <row r="65" spans="1:11" s="156" customFormat="1" hidden="1">
      <c r="A65" s="181"/>
      <c r="B65" s="181"/>
      <c r="C65" s="181"/>
      <c r="D65" s="146"/>
      <c r="E65" s="147"/>
      <c r="F65" s="181"/>
      <c r="G65" s="182"/>
      <c r="H65" s="155"/>
      <c r="I65" s="155"/>
      <c r="J65" s="184"/>
      <c r="K65" s="155"/>
    </row>
    <row r="66" spans="1:11" s="143" customFormat="1" hidden="1">
      <c r="A66" s="181"/>
      <c r="B66" s="181"/>
      <c r="C66" s="181"/>
      <c r="D66" s="146"/>
      <c r="E66" s="147"/>
      <c r="F66" s="181"/>
      <c r="G66" s="182"/>
      <c r="H66" s="155"/>
      <c r="I66" s="155"/>
      <c r="J66" s="184"/>
      <c r="K66" s="155"/>
    </row>
    <row r="67" spans="1:11" s="156" customFormat="1" hidden="1">
      <c r="A67" s="181"/>
      <c r="B67" s="181"/>
      <c r="C67" s="181"/>
      <c r="D67" s="146"/>
      <c r="E67" s="147"/>
      <c r="F67" s="181"/>
      <c r="G67" s="182"/>
      <c r="H67" s="155"/>
      <c r="I67" s="155"/>
      <c r="J67" s="184"/>
      <c r="K67" s="155"/>
    </row>
    <row r="68" spans="1:11" s="156" customFormat="1" hidden="1">
      <c r="A68" s="181"/>
      <c r="B68" s="181"/>
      <c r="C68" s="181"/>
      <c r="D68" s="146"/>
      <c r="E68" s="147"/>
      <c r="F68" s="181"/>
      <c r="G68" s="182"/>
      <c r="H68" s="155"/>
      <c r="I68" s="155"/>
      <c r="J68" s="184"/>
      <c r="K68" s="155"/>
    </row>
    <row r="69" spans="1:11" s="156" customFormat="1" hidden="1">
      <c r="A69" s="181"/>
      <c r="B69" s="181"/>
      <c r="C69" s="181"/>
      <c r="D69" s="146"/>
      <c r="E69" s="147"/>
      <c r="F69" s="181"/>
      <c r="G69" s="182"/>
      <c r="H69" s="155"/>
      <c r="I69" s="155"/>
      <c r="J69" s="184"/>
      <c r="K69" s="155"/>
    </row>
    <row r="70" spans="1:11" s="156" customFormat="1" hidden="1">
      <c r="A70" s="181"/>
      <c r="B70" s="181"/>
      <c r="C70" s="181"/>
      <c r="D70" s="146"/>
      <c r="E70" s="147"/>
      <c r="F70" s="181"/>
      <c r="G70" s="182"/>
      <c r="H70" s="155"/>
      <c r="I70" s="155"/>
      <c r="J70" s="184"/>
      <c r="K70" s="155"/>
    </row>
    <row r="71" spans="1:11" s="136" customFormat="1" hidden="1">
      <c r="A71" s="181"/>
      <c r="B71" s="180"/>
      <c r="D71" s="137"/>
      <c r="E71" s="137"/>
      <c r="H71" s="139"/>
      <c r="I71" s="138"/>
      <c r="K71" s="155"/>
    </row>
    <row r="72" spans="1:11" s="156" customFormat="1" hidden="1">
      <c r="A72" s="181"/>
      <c r="B72" s="181"/>
      <c r="C72" s="181"/>
      <c r="D72" s="146"/>
      <c r="E72" s="147"/>
      <c r="F72" s="181"/>
      <c r="G72" s="182"/>
      <c r="H72" s="155"/>
      <c r="I72" s="155"/>
      <c r="J72" s="184"/>
      <c r="K72" s="155"/>
    </row>
    <row r="73" spans="1:11" s="156" customFormat="1" hidden="1">
      <c r="A73" s="181"/>
      <c r="B73" s="181"/>
      <c r="C73" s="181"/>
      <c r="D73" s="146"/>
      <c r="E73" s="147"/>
      <c r="F73" s="181"/>
      <c r="G73" s="182"/>
      <c r="H73" s="155"/>
      <c r="I73" s="155"/>
      <c r="J73" s="184"/>
      <c r="K73" s="155"/>
    </row>
    <row r="74" spans="1:11" s="143" customFormat="1" ht="25.5" hidden="1" customHeight="1">
      <c r="A74" s="181"/>
      <c r="B74" s="181"/>
      <c r="C74" s="181"/>
      <c r="D74" s="146"/>
      <c r="E74" s="147"/>
      <c r="F74" s="181"/>
      <c r="G74" s="182"/>
      <c r="H74" s="155"/>
      <c r="I74" s="155"/>
      <c r="J74" s="184"/>
      <c r="K74" s="155"/>
    </row>
    <row r="75" spans="1:11" s="156" customFormat="1" hidden="1">
      <c r="A75" s="181"/>
      <c r="B75" s="181"/>
      <c r="C75" s="181"/>
      <c r="D75" s="146"/>
      <c r="E75" s="147"/>
      <c r="F75" s="181"/>
      <c r="G75" s="182"/>
      <c r="H75" s="155"/>
      <c r="I75" s="155"/>
      <c r="J75" s="184"/>
      <c r="K75" s="155"/>
    </row>
    <row r="76" spans="1:11" s="156" customFormat="1" hidden="1">
      <c r="A76" s="181"/>
      <c r="B76" s="181"/>
      <c r="C76" s="181"/>
      <c r="D76" s="146"/>
      <c r="E76" s="147"/>
      <c r="F76" s="181"/>
      <c r="G76" s="182"/>
      <c r="H76" s="155"/>
      <c r="I76" s="155"/>
      <c r="J76" s="184"/>
      <c r="K76" s="155"/>
    </row>
    <row r="77" spans="1:11" s="156" customFormat="1" hidden="1">
      <c r="A77" s="181"/>
      <c r="B77" s="181"/>
      <c r="C77" s="181"/>
      <c r="D77" s="146"/>
      <c r="E77" s="147"/>
      <c r="F77" s="181"/>
      <c r="G77" s="182"/>
      <c r="H77" s="155"/>
      <c r="I77" s="155"/>
      <c r="J77" s="184"/>
      <c r="K77" s="155"/>
    </row>
    <row r="78" spans="1:11" s="156" customFormat="1" hidden="1">
      <c r="A78" s="181"/>
      <c r="B78" s="181"/>
      <c r="C78" s="181"/>
      <c r="D78" s="146"/>
      <c r="E78" s="147"/>
      <c r="F78" s="181"/>
      <c r="G78" s="182"/>
      <c r="H78" s="155"/>
      <c r="I78" s="155"/>
      <c r="J78" s="184"/>
      <c r="K78" s="155"/>
    </row>
    <row r="79" spans="1:11" s="156" customFormat="1" hidden="1">
      <c r="A79" s="181"/>
      <c r="B79" s="181"/>
      <c r="C79" s="181"/>
      <c r="D79" s="146"/>
      <c r="E79" s="147"/>
      <c r="F79" s="181"/>
      <c r="G79" s="182"/>
      <c r="H79" s="155"/>
      <c r="I79" s="155"/>
      <c r="J79" s="184"/>
      <c r="K79" s="155"/>
    </row>
    <row r="80" spans="1:11" s="136" customFormat="1" hidden="1">
      <c r="A80" s="181"/>
      <c r="B80" s="180"/>
      <c r="D80" s="137"/>
      <c r="E80" s="144"/>
      <c r="H80" s="139"/>
      <c r="I80" s="138"/>
      <c r="K80" s="155"/>
    </row>
    <row r="81" spans="1:11" s="156" customFormat="1" hidden="1">
      <c r="A81" s="181"/>
      <c r="B81" s="181"/>
      <c r="C81" s="181"/>
      <c r="D81" s="146"/>
      <c r="E81" s="147"/>
      <c r="F81" s="181"/>
      <c r="G81" s="182"/>
      <c r="H81" s="155"/>
      <c r="I81" s="155"/>
      <c r="J81" s="184"/>
      <c r="K81" s="155"/>
    </row>
    <row r="82" spans="1:11" s="156" customFormat="1" hidden="1">
      <c r="A82" s="181"/>
      <c r="B82" s="181"/>
      <c r="C82" s="181"/>
      <c r="D82" s="146"/>
      <c r="E82" s="147"/>
      <c r="F82" s="181"/>
      <c r="G82" s="182"/>
      <c r="H82" s="155"/>
      <c r="I82" s="155"/>
      <c r="J82" s="184"/>
      <c r="K82" s="155"/>
    </row>
    <row r="83" spans="1:11" s="156" customFormat="1" hidden="1">
      <c r="A83" s="181"/>
      <c r="B83" s="181"/>
      <c r="C83" s="181"/>
      <c r="D83" s="146"/>
      <c r="E83" s="147"/>
      <c r="F83" s="181"/>
      <c r="G83" s="182"/>
      <c r="H83" s="155"/>
      <c r="I83" s="155"/>
      <c r="J83" s="184"/>
      <c r="K83" s="155"/>
    </row>
    <row r="84" spans="1:11" s="156" customFormat="1" hidden="1">
      <c r="A84" s="181"/>
      <c r="B84" s="181"/>
      <c r="C84" s="181"/>
      <c r="D84" s="146"/>
      <c r="E84" s="147"/>
      <c r="F84" s="181"/>
      <c r="G84" s="182"/>
      <c r="H84" s="155"/>
      <c r="I84" s="155"/>
      <c r="J84" s="184"/>
      <c r="K84" s="155"/>
    </row>
    <row r="85" spans="1:11" s="156" customFormat="1" hidden="1">
      <c r="A85" s="181"/>
      <c r="B85" s="181"/>
      <c r="C85" s="181"/>
      <c r="D85" s="146"/>
      <c r="E85" s="147"/>
      <c r="F85" s="181"/>
      <c r="G85" s="182"/>
      <c r="H85" s="155"/>
      <c r="I85" s="155"/>
      <c r="J85" s="184"/>
      <c r="K85" s="155"/>
    </row>
    <row r="86" spans="1:11" s="156" customFormat="1" hidden="1">
      <c r="A86" s="181"/>
      <c r="B86" s="181"/>
      <c r="C86" s="181"/>
      <c r="D86" s="146"/>
      <c r="E86" s="147"/>
      <c r="F86" s="181"/>
      <c r="G86" s="182"/>
      <c r="H86" s="155"/>
      <c r="I86" s="155"/>
      <c r="J86" s="184"/>
      <c r="K86" s="155"/>
    </row>
    <row r="87" spans="1:11" s="156" customFormat="1" hidden="1">
      <c r="A87" s="181"/>
      <c r="B87" s="181"/>
      <c r="C87" s="181"/>
      <c r="D87" s="146"/>
      <c r="E87" s="147"/>
      <c r="F87" s="181"/>
      <c r="G87" s="182"/>
      <c r="H87" s="155"/>
      <c r="I87" s="155"/>
      <c r="J87" s="184"/>
      <c r="K87" s="155"/>
    </row>
    <row r="88" spans="1:11" s="156" customFormat="1" hidden="1">
      <c r="A88" s="181"/>
      <c r="B88" s="181"/>
      <c r="C88" s="181"/>
      <c r="D88" s="146"/>
      <c r="E88" s="147"/>
      <c r="F88" s="181"/>
      <c r="G88" s="182"/>
      <c r="H88" s="155"/>
      <c r="I88" s="155"/>
      <c r="J88" s="184"/>
      <c r="K88" s="155"/>
    </row>
    <row r="89" spans="1:11" s="135" customFormat="1" hidden="1">
      <c r="A89" s="181"/>
      <c r="B89" s="185"/>
      <c r="D89" s="141"/>
      <c r="E89" s="141"/>
      <c r="I89" s="142"/>
      <c r="K89" s="155"/>
    </row>
    <row r="90" spans="1:11" s="156" customFormat="1" hidden="1">
      <c r="A90" s="181"/>
      <c r="B90" s="181"/>
      <c r="C90" s="181"/>
      <c r="D90" s="144"/>
      <c r="E90" s="144"/>
      <c r="F90" s="181"/>
      <c r="G90" s="182"/>
      <c r="H90" s="155"/>
      <c r="I90" s="145"/>
      <c r="J90" s="184"/>
      <c r="K90" s="155"/>
    </row>
    <row r="91" spans="1:11" s="156" customFormat="1" hidden="1">
      <c r="A91" s="181"/>
      <c r="B91" s="181"/>
      <c r="C91" s="181"/>
      <c r="D91" s="146"/>
      <c r="E91" s="147"/>
      <c r="F91" s="181"/>
      <c r="G91" s="182"/>
      <c r="H91" s="155"/>
      <c r="I91" s="155"/>
      <c r="J91" s="184"/>
      <c r="K91" s="155"/>
    </row>
    <row r="92" spans="1:11" s="156" customFormat="1" hidden="1">
      <c r="A92" s="181"/>
      <c r="B92" s="181"/>
      <c r="C92" s="181"/>
      <c r="D92" s="146"/>
      <c r="E92" s="147"/>
      <c r="F92" s="181"/>
      <c r="G92" s="182"/>
      <c r="H92" s="189"/>
      <c r="I92" s="155"/>
      <c r="J92" s="184"/>
      <c r="K92" s="155"/>
    </row>
    <row r="93" spans="1:11" s="156" customFormat="1" hidden="1">
      <c r="A93" s="181"/>
      <c r="B93" s="181"/>
      <c r="C93" s="181"/>
      <c r="D93" s="146"/>
      <c r="E93" s="147"/>
      <c r="F93" s="181"/>
      <c r="G93" s="182"/>
      <c r="H93" s="155"/>
      <c r="I93" s="155"/>
      <c r="J93" s="184"/>
      <c r="K93" s="155"/>
    </row>
    <row r="94" spans="1:11" s="156" customFormat="1" hidden="1">
      <c r="A94" s="181"/>
      <c r="B94" s="181"/>
      <c r="C94" s="181"/>
      <c r="D94" s="168"/>
      <c r="E94" s="188"/>
      <c r="F94" s="181"/>
      <c r="G94" s="182"/>
      <c r="H94" s="155"/>
      <c r="I94" s="155"/>
      <c r="J94" s="184"/>
      <c r="K94" s="155"/>
    </row>
    <row r="95" spans="1:11" s="156" customFormat="1" hidden="1">
      <c r="A95" s="181"/>
      <c r="B95" s="181"/>
      <c r="C95" s="181"/>
      <c r="D95" s="168"/>
      <c r="E95" s="188"/>
      <c r="F95" s="181"/>
      <c r="G95" s="182"/>
      <c r="H95" s="155"/>
      <c r="I95" s="155"/>
      <c r="J95" s="184"/>
      <c r="K95" s="155"/>
    </row>
    <row r="96" spans="1:11" s="156" customFormat="1" hidden="1">
      <c r="A96" s="181"/>
      <c r="B96" s="181"/>
      <c r="C96" s="181"/>
      <c r="D96" s="146"/>
      <c r="E96" s="147"/>
      <c r="F96" s="181"/>
      <c r="G96" s="182"/>
      <c r="H96" s="155"/>
      <c r="I96" s="155"/>
      <c r="J96" s="184"/>
      <c r="K96" s="155"/>
    </row>
    <row r="97" spans="1:11" s="156" customFormat="1" hidden="1">
      <c r="A97" s="181"/>
      <c r="B97" s="181"/>
      <c r="C97" s="181"/>
      <c r="D97" s="146"/>
      <c r="E97" s="147"/>
      <c r="F97" s="181"/>
      <c r="G97" s="182"/>
      <c r="H97" s="155"/>
      <c r="I97" s="155"/>
      <c r="J97" s="184"/>
      <c r="K97" s="155"/>
    </row>
    <row r="98" spans="1:11" s="156" customFormat="1" hidden="1">
      <c r="A98" s="181"/>
      <c r="B98" s="181"/>
      <c r="C98" s="181"/>
      <c r="D98" s="146"/>
      <c r="E98" s="147"/>
      <c r="F98" s="181"/>
      <c r="G98" s="182"/>
      <c r="H98" s="155"/>
      <c r="I98" s="155"/>
      <c r="J98" s="184"/>
      <c r="K98" s="155"/>
    </row>
    <row r="99" spans="1:11" s="156" customFormat="1" hidden="1">
      <c r="A99" s="181"/>
      <c r="B99" s="181"/>
      <c r="C99" s="181"/>
      <c r="D99" s="146"/>
      <c r="E99" s="147"/>
      <c r="F99" s="181"/>
      <c r="G99" s="182"/>
      <c r="H99" s="155"/>
      <c r="I99" s="155"/>
      <c r="J99" s="184"/>
      <c r="K99" s="155"/>
    </row>
    <row r="100" spans="1:11" s="156" customFormat="1" hidden="1">
      <c r="A100" s="181"/>
      <c r="B100" s="181"/>
      <c r="C100" s="181"/>
      <c r="D100" s="146"/>
      <c r="E100" s="147"/>
      <c r="F100" s="181"/>
      <c r="G100" s="182"/>
      <c r="H100" s="155"/>
      <c r="I100" s="155"/>
      <c r="J100" s="184"/>
      <c r="K100" s="155"/>
    </row>
    <row r="101" spans="1:11" s="156" customFormat="1" ht="25.5" hidden="1" customHeight="1">
      <c r="A101" s="181"/>
      <c r="B101" s="181"/>
      <c r="C101" s="181"/>
      <c r="D101" s="146"/>
      <c r="E101" s="147"/>
      <c r="F101" s="181"/>
      <c r="G101" s="182"/>
      <c r="H101" s="155"/>
      <c r="I101" s="155"/>
      <c r="J101" s="184"/>
      <c r="K101" s="155"/>
    </row>
    <row r="102" spans="1:11" s="156" customFormat="1" hidden="1">
      <c r="A102" s="181"/>
      <c r="B102" s="181"/>
      <c r="C102" s="181"/>
      <c r="D102" s="146"/>
      <c r="E102" s="147"/>
      <c r="F102" s="181"/>
      <c r="G102" s="182"/>
      <c r="H102" s="155"/>
      <c r="I102" s="155"/>
      <c r="J102" s="184"/>
      <c r="K102" s="155"/>
    </row>
    <row r="103" spans="1:11" s="156" customFormat="1" hidden="1">
      <c r="A103" s="181"/>
      <c r="B103" s="181"/>
      <c r="C103" s="181"/>
      <c r="D103" s="144"/>
      <c r="E103" s="144"/>
      <c r="F103" s="181"/>
      <c r="G103" s="182"/>
      <c r="H103" s="155"/>
      <c r="I103" s="145"/>
      <c r="J103" s="184"/>
      <c r="K103" s="155"/>
    </row>
    <row r="104" spans="1:11" s="156" customFormat="1" hidden="1">
      <c r="A104" s="181"/>
      <c r="B104" s="181"/>
      <c r="C104" s="181"/>
      <c r="D104" s="146"/>
      <c r="E104" s="147"/>
      <c r="F104" s="181"/>
      <c r="G104" s="182"/>
      <c r="H104" s="155"/>
      <c r="I104" s="155"/>
      <c r="J104" s="184"/>
      <c r="K104" s="155"/>
    </row>
    <row r="105" spans="1:11" s="156" customFormat="1" hidden="1">
      <c r="A105" s="181"/>
      <c r="B105" s="181"/>
      <c r="C105" s="181"/>
      <c r="D105" s="146"/>
      <c r="E105" s="147"/>
      <c r="F105" s="181"/>
      <c r="G105" s="182"/>
      <c r="H105" s="155"/>
      <c r="I105" s="155"/>
      <c r="J105" s="184"/>
      <c r="K105" s="155"/>
    </row>
    <row r="106" spans="1:11" s="156" customFormat="1" hidden="1">
      <c r="A106" s="181"/>
      <c r="B106" s="181"/>
      <c r="C106" s="181"/>
      <c r="D106" s="168"/>
      <c r="E106" s="188"/>
      <c r="F106" s="181"/>
      <c r="G106" s="182"/>
      <c r="H106" s="155"/>
      <c r="I106" s="155"/>
      <c r="J106" s="184"/>
      <c r="K106" s="155"/>
    </row>
    <row r="107" spans="1:11" s="156" customFormat="1" hidden="1">
      <c r="A107" s="181"/>
      <c r="B107" s="181"/>
      <c r="C107" s="181"/>
      <c r="D107" s="146"/>
      <c r="E107" s="147"/>
      <c r="F107" s="181"/>
      <c r="G107" s="182"/>
      <c r="H107" s="155"/>
      <c r="I107" s="155"/>
      <c r="J107" s="184"/>
      <c r="K107" s="155"/>
    </row>
    <row r="108" spans="1:11" s="156" customFormat="1" ht="25.5" hidden="1" customHeight="1">
      <c r="A108" s="181"/>
      <c r="B108" s="181"/>
      <c r="C108" s="181"/>
      <c r="D108" s="146"/>
      <c r="E108" s="147"/>
      <c r="F108" s="181"/>
      <c r="G108" s="182"/>
      <c r="H108" s="155"/>
      <c r="I108" s="155"/>
      <c r="J108" s="184"/>
      <c r="K108" s="155"/>
    </row>
    <row r="109" spans="1:11" s="156" customFormat="1" hidden="1">
      <c r="A109" s="181"/>
      <c r="B109" s="181"/>
      <c r="C109" s="181"/>
      <c r="D109" s="146"/>
      <c r="E109" s="147"/>
      <c r="F109" s="181"/>
      <c r="G109" s="182"/>
      <c r="H109" s="155"/>
      <c r="I109" s="155"/>
      <c r="J109" s="184"/>
      <c r="K109" s="155"/>
    </row>
    <row r="110" spans="1:11" s="156" customFormat="1" hidden="1">
      <c r="A110" s="181"/>
      <c r="B110" s="181"/>
      <c r="C110" s="181"/>
      <c r="D110" s="146"/>
      <c r="E110" s="147"/>
      <c r="F110" s="181"/>
      <c r="G110" s="182"/>
      <c r="H110" s="155"/>
      <c r="I110" s="155"/>
      <c r="J110" s="184"/>
      <c r="K110" s="155"/>
    </row>
    <row r="111" spans="1:11" s="156" customFormat="1" hidden="1">
      <c r="A111" s="181"/>
      <c r="B111" s="181"/>
      <c r="C111" s="181"/>
      <c r="D111" s="146"/>
      <c r="E111" s="147"/>
      <c r="F111" s="181"/>
      <c r="G111" s="182"/>
      <c r="H111" s="155"/>
      <c r="I111" s="155"/>
      <c r="J111" s="184"/>
      <c r="K111" s="155"/>
    </row>
    <row r="112" spans="1:11" s="156" customFormat="1" ht="15" hidden="1" customHeight="1">
      <c r="A112" s="181"/>
      <c r="B112" s="181"/>
      <c r="C112" s="181"/>
      <c r="D112" s="168"/>
      <c r="E112" s="188"/>
      <c r="F112" s="181"/>
      <c r="G112" s="182"/>
      <c r="H112" s="155"/>
      <c r="I112" s="155"/>
      <c r="J112" s="184"/>
      <c r="K112" s="155"/>
    </row>
    <row r="113" spans="1:11" s="156" customFormat="1" hidden="1">
      <c r="A113" s="181"/>
      <c r="B113" s="181"/>
      <c r="C113" s="181"/>
      <c r="D113" s="168"/>
      <c r="E113" s="188"/>
      <c r="F113" s="181"/>
      <c r="G113" s="182"/>
      <c r="H113" s="155"/>
      <c r="I113" s="155"/>
      <c r="J113" s="184"/>
      <c r="K113" s="155"/>
    </row>
    <row r="114" spans="1:11" s="140" customFormat="1" hidden="1">
      <c r="A114" s="181"/>
      <c r="B114" s="181"/>
      <c r="C114" s="181"/>
      <c r="D114" s="168"/>
      <c r="E114" s="190"/>
      <c r="F114" s="181"/>
      <c r="G114" s="182"/>
      <c r="H114" s="155"/>
      <c r="I114" s="155"/>
      <c r="J114" s="184"/>
      <c r="K114" s="155"/>
    </row>
    <row r="115" spans="1:11" s="140" customFormat="1" hidden="1">
      <c r="A115" s="181"/>
      <c r="B115" s="181"/>
      <c r="C115" s="181"/>
      <c r="D115" s="168"/>
      <c r="E115" s="190"/>
      <c r="F115" s="181"/>
      <c r="G115" s="182"/>
      <c r="H115" s="155"/>
      <c r="I115" s="155"/>
      <c r="J115" s="184"/>
      <c r="K115" s="155"/>
    </row>
    <row r="116" spans="1:11" s="140" customFormat="1" hidden="1">
      <c r="A116" s="181"/>
      <c r="B116" s="181"/>
      <c r="C116" s="181"/>
      <c r="D116" s="168"/>
      <c r="E116" s="190"/>
      <c r="F116" s="181"/>
      <c r="G116" s="182"/>
      <c r="H116" s="155"/>
      <c r="I116" s="155"/>
      <c r="J116" s="184"/>
      <c r="K116" s="155"/>
    </row>
    <row r="117" spans="1:11" s="156" customFormat="1" hidden="1">
      <c r="A117" s="181"/>
      <c r="B117" s="181"/>
      <c r="C117" s="181"/>
      <c r="D117" s="146"/>
      <c r="E117" s="188"/>
      <c r="F117" s="181"/>
      <c r="G117" s="182"/>
      <c r="H117" s="155"/>
      <c r="I117" s="155"/>
      <c r="J117" s="184"/>
      <c r="K117" s="155"/>
    </row>
    <row r="118" spans="1:11" s="156" customFormat="1" hidden="1">
      <c r="A118" s="181"/>
      <c r="B118" s="181"/>
      <c r="C118" s="181"/>
      <c r="D118" s="146"/>
      <c r="E118" s="188"/>
      <c r="F118" s="181"/>
      <c r="G118" s="182"/>
      <c r="H118" s="155"/>
      <c r="I118" s="155"/>
      <c r="J118" s="184"/>
      <c r="K118" s="155"/>
    </row>
    <row r="119" spans="1:11" s="156" customFormat="1" hidden="1">
      <c r="A119" s="181"/>
      <c r="B119" s="181"/>
      <c r="C119" s="181"/>
      <c r="D119" s="168"/>
      <c r="E119" s="188"/>
      <c r="F119" s="181"/>
      <c r="G119" s="182"/>
      <c r="H119" s="155"/>
      <c r="I119" s="155"/>
      <c r="J119" s="184"/>
      <c r="K119" s="155"/>
    </row>
    <row r="120" spans="1:11" s="156" customFormat="1" hidden="1">
      <c r="A120" s="181"/>
      <c r="B120" s="181"/>
      <c r="C120" s="181"/>
      <c r="D120" s="168"/>
      <c r="E120" s="190"/>
      <c r="F120" s="181"/>
      <c r="G120" s="182"/>
      <c r="H120" s="155"/>
      <c r="I120" s="155"/>
      <c r="J120" s="184"/>
      <c r="K120" s="155"/>
    </row>
    <row r="121" spans="1:11" s="156" customFormat="1" hidden="1">
      <c r="A121" s="181"/>
      <c r="B121" s="181"/>
      <c r="C121" s="181"/>
      <c r="D121" s="168"/>
      <c r="E121" s="188"/>
      <c r="F121" s="181"/>
      <c r="G121" s="182"/>
      <c r="H121" s="155"/>
      <c r="I121" s="155"/>
      <c r="J121" s="184"/>
      <c r="K121" s="155"/>
    </row>
    <row r="122" spans="1:11" s="156" customFormat="1" hidden="1">
      <c r="A122" s="181"/>
      <c r="B122" s="181"/>
      <c r="C122" s="181"/>
      <c r="D122" s="168"/>
      <c r="E122" s="188"/>
      <c r="F122" s="181"/>
      <c r="G122" s="182"/>
      <c r="H122" s="155"/>
      <c r="I122" s="155"/>
      <c r="J122" s="184"/>
      <c r="K122" s="155"/>
    </row>
    <row r="123" spans="1:11" s="156" customFormat="1" hidden="1">
      <c r="A123" s="181"/>
      <c r="B123" s="181"/>
      <c r="C123" s="181"/>
      <c r="D123" s="168"/>
      <c r="E123" s="188"/>
      <c r="F123" s="181"/>
      <c r="G123" s="182"/>
      <c r="H123" s="155"/>
      <c r="I123" s="155"/>
      <c r="J123" s="184"/>
      <c r="K123" s="155"/>
    </row>
    <row r="124" spans="1:11" s="156" customFormat="1" hidden="1">
      <c r="A124" s="181"/>
      <c r="B124" s="181"/>
      <c r="C124" s="181"/>
      <c r="D124" s="168"/>
      <c r="E124" s="188"/>
      <c r="F124" s="181"/>
      <c r="G124" s="182"/>
      <c r="H124" s="182"/>
      <c r="I124" s="155"/>
      <c r="J124" s="184"/>
      <c r="K124" s="155"/>
    </row>
    <row r="125" spans="1:11" s="156" customFormat="1" hidden="1">
      <c r="A125" s="181"/>
      <c r="B125" s="181"/>
      <c r="C125" s="181"/>
      <c r="D125" s="168"/>
      <c r="E125" s="188"/>
      <c r="F125" s="181"/>
      <c r="G125" s="182"/>
      <c r="H125" s="155"/>
      <c r="I125" s="155"/>
      <c r="J125" s="184"/>
      <c r="K125" s="155"/>
    </row>
    <row r="126" spans="1:11" s="156" customFormat="1" hidden="1">
      <c r="A126" s="181"/>
      <c r="B126" s="181"/>
      <c r="C126" s="181"/>
      <c r="D126" s="168"/>
      <c r="E126" s="188"/>
      <c r="F126" s="181"/>
      <c r="G126" s="182"/>
      <c r="H126" s="155"/>
      <c r="I126" s="155"/>
      <c r="J126" s="184"/>
      <c r="K126" s="155"/>
    </row>
    <row r="127" spans="1:11" s="156" customFormat="1" hidden="1">
      <c r="A127" s="181"/>
      <c r="B127" s="181"/>
      <c r="C127" s="181"/>
      <c r="D127" s="168"/>
      <c r="E127" s="188"/>
      <c r="F127" s="181"/>
      <c r="G127" s="182"/>
      <c r="H127" s="155"/>
      <c r="I127" s="155"/>
      <c r="J127" s="184"/>
      <c r="K127" s="155"/>
    </row>
    <row r="128" spans="1:11" s="156" customFormat="1" ht="25.5" hidden="1" customHeight="1">
      <c r="A128" s="181"/>
      <c r="B128" s="181"/>
      <c r="C128" s="181"/>
      <c r="D128" s="146"/>
      <c r="E128" s="147"/>
      <c r="F128" s="181"/>
      <c r="G128" s="182"/>
      <c r="H128" s="155"/>
      <c r="I128" s="155"/>
      <c r="J128" s="184"/>
      <c r="K128" s="155"/>
    </row>
    <row r="129" spans="1:11" s="156" customFormat="1" hidden="1">
      <c r="A129" s="181"/>
      <c r="B129" s="181"/>
      <c r="C129" s="181"/>
      <c r="D129" s="146"/>
      <c r="E129" s="147"/>
      <c r="F129" s="181"/>
      <c r="G129" s="182"/>
      <c r="H129" s="155"/>
      <c r="I129" s="155"/>
      <c r="J129" s="184"/>
      <c r="K129" s="155"/>
    </row>
    <row r="130" spans="1:11" s="156" customFormat="1" ht="25.5" hidden="1" customHeight="1">
      <c r="A130" s="181"/>
      <c r="B130" s="181"/>
      <c r="C130" s="181"/>
      <c r="D130" s="146"/>
      <c r="E130" s="147"/>
      <c r="F130" s="181"/>
      <c r="G130" s="182"/>
      <c r="H130" s="155"/>
      <c r="I130" s="155"/>
      <c r="J130" s="184"/>
      <c r="K130" s="155"/>
    </row>
    <row r="131" spans="1:11" s="156" customFormat="1" ht="11.25" hidden="1" customHeight="1">
      <c r="A131" s="181"/>
      <c r="B131" s="181"/>
      <c r="C131" s="181"/>
      <c r="D131" s="146"/>
      <c r="E131" s="147"/>
      <c r="F131" s="181"/>
      <c r="G131" s="182"/>
      <c r="H131" s="155"/>
      <c r="I131" s="155"/>
      <c r="J131" s="184"/>
      <c r="K131" s="155"/>
    </row>
    <row r="132" spans="1:11" s="156" customFormat="1" ht="14.25" hidden="1" customHeight="1">
      <c r="A132" s="181"/>
      <c r="B132" s="181"/>
      <c r="C132" s="181"/>
      <c r="D132" s="168"/>
      <c r="E132" s="188"/>
      <c r="F132" s="181"/>
      <c r="G132" s="182"/>
      <c r="H132" s="155"/>
      <c r="I132" s="155"/>
      <c r="J132" s="184"/>
      <c r="K132" s="155"/>
    </row>
    <row r="133" spans="1:11" s="156" customFormat="1" hidden="1">
      <c r="A133" s="181"/>
      <c r="B133" s="181"/>
      <c r="C133" s="181"/>
      <c r="D133" s="168"/>
      <c r="E133" s="188"/>
      <c r="F133" s="181"/>
      <c r="G133" s="182"/>
      <c r="H133" s="155"/>
      <c r="I133" s="155"/>
      <c r="J133" s="184"/>
      <c r="K133" s="155"/>
    </row>
    <row r="134" spans="1:11" s="156" customFormat="1" hidden="1">
      <c r="A134" s="181"/>
      <c r="B134" s="181"/>
      <c r="C134" s="181"/>
      <c r="D134" s="168"/>
      <c r="E134" s="188"/>
      <c r="F134" s="181"/>
      <c r="G134" s="182"/>
      <c r="H134" s="155"/>
      <c r="I134" s="155"/>
      <c r="J134" s="184"/>
      <c r="K134" s="155"/>
    </row>
    <row r="135" spans="1:11" s="156" customFormat="1" hidden="1">
      <c r="A135" s="181"/>
      <c r="B135" s="181"/>
      <c r="C135" s="181"/>
      <c r="D135" s="168"/>
      <c r="E135" s="188"/>
      <c r="F135" s="181"/>
      <c r="G135" s="182"/>
      <c r="H135" s="155"/>
      <c r="I135" s="155"/>
      <c r="J135" s="184"/>
      <c r="K135" s="155"/>
    </row>
    <row r="136" spans="1:11" s="156" customFormat="1" ht="25.5" hidden="1" customHeight="1">
      <c r="A136" s="181"/>
      <c r="B136" s="181"/>
      <c r="C136" s="181"/>
      <c r="D136" s="146"/>
      <c r="E136" s="147"/>
      <c r="F136" s="181"/>
      <c r="G136" s="182"/>
      <c r="H136" s="155"/>
      <c r="I136" s="155"/>
      <c r="J136" s="184"/>
      <c r="K136" s="155"/>
    </row>
    <row r="137" spans="1:11" s="156" customFormat="1" hidden="1">
      <c r="A137" s="181"/>
      <c r="B137" s="181"/>
      <c r="C137" s="181"/>
      <c r="D137" s="144"/>
      <c r="E137" s="144"/>
      <c r="F137" s="181"/>
      <c r="G137" s="182"/>
      <c r="H137" s="155"/>
      <c r="I137" s="145"/>
      <c r="J137" s="184"/>
      <c r="K137" s="155"/>
    </row>
    <row r="138" spans="1:11" s="156" customFormat="1" hidden="1">
      <c r="A138" s="181"/>
      <c r="B138" s="181"/>
      <c r="C138" s="181"/>
      <c r="D138" s="146"/>
      <c r="E138" s="147"/>
      <c r="F138" s="181"/>
      <c r="G138" s="182"/>
      <c r="H138" s="155"/>
      <c r="I138" s="155"/>
      <c r="J138" s="184"/>
      <c r="K138" s="155"/>
    </row>
    <row r="139" spans="1:11" s="156" customFormat="1" ht="25.5" hidden="1" customHeight="1">
      <c r="A139" s="181"/>
      <c r="B139" s="181"/>
      <c r="C139" s="181"/>
      <c r="D139" s="167"/>
      <c r="E139" s="147"/>
      <c r="F139" s="181"/>
      <c r="G139" s="182"/>
      <c r="H139" s="155"/>
      <c r="I139" s="155"/>
      <c r="J139" s="184"/>
      <c r="K139" s="155"/>
    </row>
    <row r="140" spans="1:11" s="156" customFormat="1" ht="25.5" hidden="1" customHeight="1">
      <c r="A140" s="181"/>
      <c r="B140" s="181"/>
      <c r="C140" s="181"/>
      <c r="D140" s="167"/>
      <c r="E140" s="147"/>
      <c r="F140" s="181"/>
      <c r="G140" s="182"/>
      <c r="H140" s="155"/>
      <c r="I140" s="155"/>
      <c r="J140" s="184"/>
      <c r="K140" s="155"/>
    </row>
    <row r="141" spans="1:11" s="156" customFormat="1" hidden="1">
      <c r="A141" s="181"/>
      <c r="B141" s="181"/>
      <c r="C141" s="181"/>
      <c r="D141" s="167"/>
      <c r="E141" s="147"/>
      <c r="F141" s="181"/>
      <c r="G141" s="182"/>
      <c r="H141" s="155"/>
      <c r="I141" s="155"/>
      <c r="J141" s="184"/>
      <c r="K141" s="155"/>
    </row>
    <row r="142" spans="1:11" s="156" customFormat="1" hidden="1">
      <c r="A142" s="181"/>
      <c r="B142" s="181"/>
      <c r="C142" s="181"/>
      <c r="D142" s="168"/>
      <c r="E142" s="188"/>
      <c r="F142" s="181"/>
      <c r="G142" s="182"/>
      <c r="H142" s="155"/>
      <c r="I142" s="155"/>
      <c r="J142" s="184"/>
      <c r="K142" s="155"/>
    </row>
    <row r="143" spans="1:11" s="156" customFormat="1" hidden="1">
      <c r="A143" s="181"/>
      <c r="B143" s="181"/>
      <c r="C143" s="181"/>
      <c r="D143" s="168"/>
      <c r="E143" s="188"/>
      <c r="F143" s="181"/>
      <c r="G143" s="182"/>
      <c r="H143" s="155"/>
      <c r="I143" s="155"/>
      <c r="J143" s="184"/>
      <c r="K143" s="155"/>
    </row>
    <row r="144" spans="1:11" s="156" customFormat="1" hidden="1">
      <c r="A144" s="181"/>
      <c r="B144" s="181"/>
      <c r="C144" s="181"/>
      <c r="D144" s="168"/>
      <c r="E144" s="188"/>
      <c r="F144" s="181"/>
      <c r="G144" s="182"/>
      <c r="H144" s="155"/>
      <c r="I144" s="155"/>
      <c r="J144" s="184"/>
      <c r="K144" s="155"/>
    </row>
    <row r="145" spans="1:11" s="156" customFormat="1" hidden="1">
      <c r="A145" s="181"/>
      <c r="B145" s="181"/>
      <c r="C145" s="181"/>
      <c r="D145" s="168"/>
      <c r="E145" s="188"/>
      <c r="F145" s="181"/>
      <c r="G145" s="182"/>
      <c r="H145" s="155"/>
      <c r="I145" s="155"/>
      <c r="J145" s="184"/>
      <c r="K145" s="155"/>
    </row>
    <row r="146" spans="1:11" s="156" customFormat="1" hidden="1">
      <c r="A146" s="181"/>
      <c r="B146" s="181"/>
      <c r="C146" s="181"/>
      <c r="D146" s="168"/>
      <c r="E146" s="188"/>
      <c r="F146" s="181"/>
      <c r="G146" s="182"/>
      <c r="H146" s="155"/>
      <c r="I146" s="155"/>
      <c r="J146" s="184"/>
      <c r="K146" s="155"/>
    </row>
    <row r="147" spans="1:11" s="156" customFormat="1" hidden="1">
      <c r="A147" s="181"/>
      <c r="B147" s="181"/>
      <c r="C147" s="181"/>
      <c r="D147" s="168"/>
      <c r="E147" s="188"/>
      <c r="F147" s="181"/>
      <c r="G147" s="182"/>
      <c r="H147" s="155"/>
      <c r="I147" s="155"/>
      <c r="J147" s="184"/>
      <c r="K147" s="155"/>
    </row>
    <row r="148" spans="1:11" s="156" customFormat="1" hidden="1">
      <c r="A148" s="181"/>
      <c r="B148" s="181"/>
      <c r="C148" s="181"/>
      <c r="D148" s="168"/>
      <c r="E148" s="188"/>
      <c r="F148" s="181"/>
      <c r="G148" s="182"/>
      <c r="H148" s="155"/>
      <c r="I148" s="155"/>
      <c r="J148" s="184"/>
      <c r="K148" s="155"/>
    </row>
    <row r="149" spans="1:11" s="156" customFormat="1" hidden="1">
      <c r="A149" s="181"/>
      <c r="B149" s="181"/>
      <c r="C149" s="181"/>
      <c r="D149" s="168"/>
      <c r="E149" s="188"/>
      <c r="F149" s="181"/>
      <c r="G149" s="182"/>
      <c r="H149" s="155"/>
      <c r="I149" s="155"/>
      <c r="J149" s="184"/>
      <c r="K149" s="155"/>
    </row>
    <row r="150" spans="1:11" s="156" customFormat="1" hidden="1">
      <c r="A150" s="181"/>
      <c r="B150" s="181"/>
      <c r="C150" s="181"/>
      <c r="D150" s="168"/>
      <c r="E150" s="188"/>
      <c r="F150" s="181"/>
      <c r="G150" s="182"/>
      <c r="H150" s="155"/>
      <c r="I150" s="155"/>
      <c r="J150" s="184"/>
      <c r="K150" s="155"/>
    </row>
    <row r="151" spans="1:11" s="135" customFormat="1" hidden="1">
      <c r="A151" s="181"/>
      <c r="B151" s="181"/>
      <c r="C151" s="181"/>
      <c r="D151" s="168"/>
      <c r="E151" s="188"/>
      <c r="F151" s="181"/>
      <c r="G151" s="182"/>
      <c r="H151" s="155"/>
      <c r="I151" s="155"/>
      <c r="J151" s="184"/>
      <c r="K151" s="155"/>
    </row>
    <row r="152" spans="1:11" s="135" customFormat="1">
      <c r="A152" s="181"/>
      <c r="B152" s="181"/>
      <c r="C152" s="181"/>
      <c r="D152" s="141" t="s">
        <v>109</v>
      </c>
      <c r="E152" s="191" t="s">
        <v>110</v>
      </c>
      <c r="I152" s="142">
        <f>I153+I165+I194+I200+I226+I214</f>
        <v>0</v>
      </c>
      <c r="J152" s="184"/>
      <c r="K152" s="155"/>
    </row>
    <row r="153" spans="1:11" s="156" customFormat="1">
      <c r="A153" s="181"/>
      <c r="B153" s="181"/>
      <c r="C153" s="181"/>
      <c r="D153" s="146"/>
      <c r="E153" s="144" t="s">
        <v>111</v>
      </c>
      <c r="F153" s="181"/>
      <c r="G153" s="182"/>
      <c r="H153" s="155"/>
      <c r="I153" s="145">
        <f>SUM(I154:I164)</f>
        <v>0</v>
      </c>
      <c r="J153" s="184"/>
      <c r="K153" s="155"/>
    </row>
    <row r="154" spans="1:11" s="156" customFormat="1" ht="66">
      <c r="A154" s="181">
        <v>124</v>
      </c>
      <c r="B154" s="181"/>
      <c r="C154" s="146" t="s">
        <v>108</v>
      </c>
      <c r="D154" s="146" t="s">
        <v>112</v>
      </c>
      <c r="E154" s="146" t="s">
        <v>258</v>
      </c>
      <c r="F154" s="181" t="s">
        <v>101</v>
      </c>
      <c r="G154" s="182">
        <v>1</v>
      </c>
      <c r="H154" s="155"/>
      <c r="I154" s="155">
        <f t="shared" ref="I154:I164" si="0">ROUND(G154*H154,2)</f>
        <v>0</v>
      </c>
      <c r="J154" s="184">
        <v>21</v>
      </c>
      <c r="K154" s="155">
        <f t="shared" ref="K154:K164" si="1">I154+((I154/100)*J154)</f>
        <v>0</v>
      </c>
    </row>
    <row r="155" spans="1:11" s="156" customFormat="1" ht="78.75" customHeight="1">
      <c r="A155" s="181">
        <v>125</v>
      </c>
      <c r="B155" s="181"/>
      <c r="C155" s="146" t="s">
        <v>108</v>
      </c>
      <c r="D155" s="146" t="s">
        <v>113</v>
      </c>
      <c r="E155" s="146" t="s">
        <v>197</v>
      </c>
      <c r="F155" s="181" t="s">
        <v>101</v>
      </c>
      <c r="G155" s="182">
        <v>1</v>
      </c>
      <c r="H155" s="155"/>
      <c r="I155" s="155">
        <f>ROUND(G155*H155,2)</f>
        <v>0</v>
      </c>
      <c r="J155" s="184">
        <v>21</v>
      </c>
      <c r="K155" s="155">
        <f t="shared" si="1"/>
        <v>0</v>
      </c>
    </row>
    <row r="156" spans="1:11" s="156" customFormat="1" ht="66">
      <c r="A156" s="181">
        <v>126</v>
      </c>
      <c r="B156" s="181"/>
      <c r="C156" s="146" t="s">
        <v>108</v>
      </c>
      <c r="D156" s="146" t="s">
        <v>114</v>
      </c>
      <c r="E156" s="146" t="s">
        <v>252</v>
      </c>
      <c r="F156" s="181" t="s">
        <v>101</v>
      </c>
      <c r="G156" s="182">
        <v>1</v>
      </c>
      <c r="H156" s="155"/>
      <c r="I156" s="155">
        <f t="shared" si="0"/>
        <v>0</v>
      </c>
      <c r="J156" s="184">
        <v>21</v>
      </c>
      <c r="K156" s="155">
        <f t="shared" si="1"/>
        <v>0</v>
      </c>
    </row>
    <row r="157" spans="1:11" s="156" customFormat="1" ht="26.4">
      <c r="A157" s="181">
        <v>127</v>
      </c>
      <c r="B157" s="181"/>
      <c r="C157" s="146" t="s">
        <v>108</v>
      </c>
      <c r="D157" s="146" t="s">
        <v>115</v>
      </c>
      <c r="E157" s="146" t="s">
        <v>116</v>
      </c>
      <c r="F157" s="181" t="s">
        <v>101</v>
      </c>
      <c r="G157" s="182">
        <v>1</v>
      </c>
      <c r="H157" s="155"/>
      <c r="I157" s="155">
        <f t="shared" si="0"/>
        <v>0</v>
      </c>
      <c r="J157" s="184">
        <v>21</v>
      </c>
      <c r="K157" s="155">
        <f t="shared" si="1"/>
        <v>0</v>
      </c>
    </row>
    <row r="158" spans="1:11" s="156" customFormat="1" ht="26.4">
      <c r="A158" s="181">
        <v>128</v>
      </c>
      <c r="B158" s="181"/>
      <c r="C158" s="146" t="s">
        <v>108</v>
      </c>
      <c r="D158" s="146" t="s">
        <v>117</v>
      </c>
      <c r="E158" s="146" t="s">
        <v>198</v>
      </c>
      <c r="F158" s="181" t="s">
        <v>103</v>
      </c>
      <c r="G158" s="182">
        <v>1</v>
      </c>
      <c r="H158" s="155"/>
      <c r="I158" s="155">
        <f t="shared" si="0"/>
        <v>0</v>
      </c>
      <c r="J158" s="184">
        <v>21</v>
      </c>
      <c r="K158" s="155">
        <f t="shared" si="1"/>
        <v>0</v>
      </c>
    </row>
    <row r="159" spans="1:11" s="156" customFormat="1" ht="66">
      <c r="A159" s="181">
        <v>129</v>
      </c>
      <c r="B159" s="181"/>
      <c r="C159" s="146" t="s">
        <v>108</v>
      </c>
      <c r="D159" s="146" t="s">
        <v>118</v>
      </c>
      <c r="E159" s="146" t="s">
        <v>199</v>
      </c>
      <c r="F159" s="181" t="s">
        <v>101</v>
      </c>
      <c r="G159" s="182">
        <v>1</v>
      </c>
      <c r="H159" s="155"/>
      <c r="I159" s="155">
        <f t="shared" si="0"/>
        <v>0</v>
      </c>
      <c r="J159" s="184">
        <v>21</v>
      </c>
      <c r="K159" s="155">
        <f t="shared" si="1"/>
        <v>0</v>
      </c>
    </row>
    <row r="160" spans="1:11" s="156" customFormat="1" ht="52.8">
      <c r="A160" s="181">
        <v>130</v>
      </c>
      <c r="B160" s="181"/>
      <c r="C160" s="192" t="s">
        <v>108</v>
      </c>
      <c r="D160" s="193" t="s">
        <v>200</v>
      </c>
      <c r="E160" s="147" t="s">
        <v>201</v>
      </c>
      <c r="F160" s="192" t="s">
        <v>101</v>
      </c>
      <c r="G160" s="187">
        <v>1</v>
      </c>
      <c r="H160" s="189"/>
      <c r="I160" s="155">
        <f t="shared" si="0"/>
        <v>0</v>
      </c>
      <c r="J160" s="184">
        <v>21</v>
      </c>
      <c r="K160" s="155">
        <f t="shared" si="1"/>
        <v>0</v>
      </c>
    </row>
    <row r="161" spans="1:11" s="156" customFormat="1" ht="26.4">
      <c r="A161" s="181">
        <v>131</v>
      </c>
      <c r="B161" s="181"/>
      <c r="C161" s="181" t="s">
        <v>108</v>
      </c>
      <c r="D161" s="194" t="s">
        <v>202</v>
      </c>
      <c r="E161" s="147" t="s">
        <v>203</v>
      </c>
      <c r="F161" s="181" t="s">
        <v>101</v>
      </c>
      <c r="G161" s="187">
        <v>1</v>
      </c>
      <c r="H161" s="155"/>
      <c r="I161" s="155">
        <f t="shared" si="0"/>
        <v>0</v>
      </c>
      <c r="J161" s="184">
        <v>21</v>
      </c>
      <c r="K161" s="155">
        <f t="shared" si="1"/>
        <v>0</v>
      </c>
    </row>
    <row r="162" spans="1:11" s="156" customFormat="1" ht="26.4">
      <c r="A162" s="181">
        <v>132</v>
      </c>
      <c r="B162" s="181"/>
      <c r="C162" s="181" t="s">
        <v>108</v>
      </c>
      <c r="D162" s="194" t="s">
        <v>204</v>
      </c>
      <c r="E162" s="147" t="s">
        <v>205</v>
      </c>
      <c r="F162" s="181" t="s">
        <v>101</v>
      </c>
      <c r="G162" s="187">
        <v>1</v>
      </c>
      <c r="H162" s="155"/>
      <c r="I162" s="155">
        <f t="shared" si="0"/>
        <v>0</v>
      </c>
      <c r="J162" s="184">
        <v>21</v>
      </c>
      <c r="K162" s="155">
        <f t="shared" si="1"/>
        <v>0</v>
      </c>
    </row>
    <row r="163" spans="1:11" s="156" customFormat="1" ht="66">
      <c r="A163" s="181">
        <v>133</v>
      </c>
      <c r="B163" s="181"/>
      <c r="C163" s="181" t="s">
        <v>108</v>
      </c>
      <c r="D163" s="146" t="s">
        <v>119</v>
      </c>
      <c r="E163" s="147" t="s">
        <v>206</v>
      </c>
      <c r="F163" s="181" t="s">
        <v>101</v>
      </c>
      <c r="G163" s="182">
        <v>1</v>
      </c>
      <c r="H163" s="155"/>
      <c r="I163" s="155">
        <f t="shared" si="0"/>
        <v>0</v>
      </c>
      <c r="J163" s="184">
        <v>21</v>
      </c>
      <c r="K163" s="155">
        <f t="shared" si="1"/>
        <v>0</v>
      </c>
    </row>
    <row r="164" spans="1:11" s="156" customFormat="1" ht="66">
      <c r="A164" s="181">
        <v>134</v>
      </c>
      <c r="B164" s="181"/>
      <c r="C164" s="181" t="s">
        <v>108</v>
      </c>
      <c r="D164" s="168" t="s">
        <v>120</v>
      </c>
      <c r="E164" s="190" t="s">
        <v>207</v>
      </c>
      <c r="F164" s="181" t="s">
        <v>101</v>
      </c>
      <c r="G164" s="182">
        <v>1</v>
      </c>
      <c r="H164" s="155"/>
      <c r="I164" s="155">
        <f t="shared" si="0"/>
        <v>0</v>
      </c>
      <c r="J164" s="184">
        <v>21</v>
      </c>
      <c r="K164" s="155">
        <f t="shared" si="1"/>
        <v>0</v>
      </c>
    </row>
    <row r="165" spans="1:11" s="156" customFormat="1">
      <c r="A165" s="181"/>
      <c r="B165" s="181"/>
      <c r="C165" s="181"/>
      <c r="D165" s="146"/>
      <c r="E165" s="144" t="s">
        <v>121</v>
      </c>
      <c r="F165" s="181"/>
      <c r="G165" s="182"/>
      <c r="H165" s="155"/>
      <c r="I165" s="145">
        <f>SUM(I166:I193)</f>
        <v>0</v>
      </c>
      <c r="J165" s="184"/>
      <c r="K165" s="155"/>
    </row>
    <row r="166" spans="1:11" s="156" customFormat="1" ht="102" customHeight="1">
      <c r="A166" s="181">
        <v>135</v>
      </c>
      <c r="B166" s="181"/>
      <c r="C166" s="181" t="s">
        <v>108</v>
      </c>
      <c r="D166" s="146" t="s">
        <v>122</v>
      </c>
      <c r="E166" s="188" t="s">
        <v>123</v>
      </c>
      <c r="F166" s="181" t="s">
        <v>101</v>
      </c>
      <c r="G166" s="182">
        <v>20</v>
      </c>
      <c r="H166" s="155"/>
      <c r="I166" s="155">
        <f t="shared" ref="I166:I193" si="2">ROUND(G166*H166,2)</f>
        <v>0</v>
      </c>
      <c r="J166" s="184">
        <v>21</v>
      </c>
      <c r="K166" s="155">
        <f t="shared" ref="K166:K193" si="3">I166+((I166/100)*J166)</f>
        <v>0</v>
      </c>
    </row>
    <row r="167" spans="1:11" s="156" customFormat="1" ht="114.75" customHeight="1">
      <c r="A167" s="181">
        <v>136</v>
      </c>
      <c r="B167" s="181"/>
      <c r="C167" s="181" t="s">
        <v>108</v>
      </c>
      <c r="D167" s="168" t="s">
        <v>124</v>
      </c>
      <c r="E167" s="188" t="s">
        <v>125</v>
      </c>
      <c r="F167" s="181" t="s">
        <v>101</v>
      </c>
      <c r="G167" s="182">
        <f>G166</f>
        <v>20</v>
      </c>
      <c r="H167" s="155"/>
      <c r="I167" s="155">
        <f t="shared" si="2"/>
        <v>0</v>
      </c>
      <c r="J167" s="184">
        <v>21</v>
      </c>
      <c r="K167" s="155">
        <f t="shared" si="3"/>
        <v>0</v>
      </c>
    </row>
    <row r="168" spans="1:11" s="156" customFormat="1" ht="38.25" customHeight="1">
      <c r="A168" s="181">
        <v>137</v>
      </c>
      <c r="B168" s="181"/>
      <c r="C168" s="181" t="s">
        <v>108</v>
      </c>
      <c r="D168" s="168" t="s">
        <v>126</v>
      </c>
      <c r="E168" s="188" t="s">
        <v>127</v>
      </c>
      <c r="F168" s="181" t="s">
        <v>101</v>
      </c>
      <c r="G168" s="182">
        <v>4</v>
      </c>
      <c r="H168" s="155"/>
      <c r="I168" s="155">
        <f t="shared" si="2"/>
        <v>0</v>
      </c>
      <c r="J168" s="184">
        <v>21</v>
      </c>
      <c r="K168" s="155">
        <f t="shared" si="3"/>
        <v>0</v>
      </c>
    </row>
    <row r="169" spans="1:11" s="156" customFormat="1" ht="38.25" customHeight="1">
      <c r="A169" s="181">
        <v>138</v>
      </c>
      <c r="B169" s="181"/>
      <c r="C169" s="181" t="s">
        <v>108</v>
      </c>
      <c r="D169" s="168" t="s">
        <v>128</v>
      </c>
      <c r="E169" s="190" t="s">
        <v>129</v>
      </c>
      <c r="F169" s="181" t="s">
        <v>101</v>
      </c>
      <c r="G169" s="182">
        <v>1</v>
      </c>
      <c r="H169" s="155"/>
      <c r="I169" s="155">
        <f t="shared" si="2"/>
        <v>0</v>
      </c>
      <c r="J169" s="184">
        <v>21</v>
      </c>
      <c r="K169" s="155">
        <f t="shared" si="3"/>
        <v>0</v>
      </c>
    </row>
    <row r="170" spans="1:11" s="156" customFormat="1" ht="76.5" customHeight="1">
      <c r="A170" s="181">
        <v>139</v>
      </c>
      <c r="B170" s="181"/>
      <c r="C170" s="181" t="s">
        <v>108</v>
      </c>
      <c r="D170" s="168" t="s">
        <v>130</v>
      </c>
      <c r="E170" s="190" t="s">
        <v>131</v>
      </c>
      <c r="F170" s="181" t="s">
        <v>101</v>
      </c>
      <c r="G170" s="182">
        <v>1</v>
      </c>
      <c r="H170" s="155"/>
      <c r="I170" s="155">
        <f t="shared" si="2"/>
        <v>0</v>
      </c>
      <c r="J170" s="184">
        <v>21</v>
      </c>
      <c r="K170" s="155">
        <f t="shared" si="3"/>
        <v>0</v>
      </c>
    </row>
    <row r="171" spans="1:11" s="156" customFormat="1" ht="76.5" customHeight="1">
      <c r="A171" s="181">
        <v>140</v>
      </c>
      <c r="B171" s="181"/>
      <c r="C171" s="181" t="s">
        <v>108</v>
      </c>
      <c r="D171" s="168" t="s">
        <v>132</v>
      </c>
      <c r="E171" s="190" t="s">
        <v>133</v>
      </c>
      <c r="F171" s="181" t="s">
        <v>101</v>
      </c>
      <c r="G171" s="182">
        <f>G166</f>
        <v>20</v>
      </c>
      <c r="H171" s="155"/>
      <c r="I171" s="155">
        <f t="shared" si="2"/>
        <v>0</v>
      </c>
      <c r="J171" s="184">
        <v>21</v>
      </c>
      <c r="K171" s="155">
        <f t="shared" si="3"/>
        <v>0</v>
      </c>
    </row>
    <row r="172" spans="1:11" s="156" customFormat="1" ht="76.5" customHeight="1">
      <c r="A172" s="181">
        <v>141</v>
      </c>
      <c r="B172" s="181"/>
      <c r="C172" s="181" t="s">
        <v>108</v>
      </c>
      <c r="D172" s="168" t="s">
        <v>134</v>
      </c>
      <c r="E172" s="190" t="s">
        <v>135</v>
      </c>
      <c r="F172" s="181" t="s">
        <v>101</v>
      </c>
      <c r="G172" s="182">
        <f>G166+1</f>
        <v>21</v>
      </c>
      <c r="H172" s="155"/>
      <c r="I172" s="155">
        <f t="shared" si="2"/>
        <v>0</v>
      </c>
      <c r="J172" s="184">
        <v>21</v>
      </c>
      <c r="K172" s="155">
        <f t="shared" si="3"/>
        <v>0</v>
      </c>
    </row>
    <row r="173" spans="1:11" s="156" customFormat="1" ht="52.8">
      <c r="A173" s="181">
        <v>142</v>
      </c>
      <c r="B173" s="181"/>
      <c r="C173" s="181" t="s">
        <v>108</v>
      </c>
      <c r="D173" s="168" t="s">
        <v>208</v>
      </c>
      <c r="E173" s="190" t="s">
        <v>209</v>
      </c>
      <c r="F173" s="181" t="s">
        <v>101</v>
      </c>
      <c r="G173" s="182">
        <f>G166</f>
        <v>20</v>
      </c>
      <c r="H173" s="155"/>
      <c r="I173" s="155">
        <f t="shared" si="2"/>
        <v>0</v>
      </c>
      <c r="J173" s="184">
        <v>21</v>
      </c>
      <c r="K173" s="155">
        <f t="shared" si="3"/>
        <v>0</v>
      </c>
    </row>
    <row r="174" spans="1:11" s="156" customFormat="1" ht="39.6">
      <c r="A174" s="181">
        <v>143</v>
      </c>
      <c r="B174" s="181"/>
      <c r="C174" s="181" t="s">
        <v>108</v>
      </c>
      <c r="D174" s="168" t="s">
        <v>210</v>
      </c>
      <c r="E174" s="190" t="s">
        <v>211</v>
      </c>
      <c r="F174" s="181" t="s">
        <v>101</v>
      </c>
      <c r="G174" s="182">
        <v>1</v>
      </c>
      <c r="H174" s="155"/>
      <c r="I174" s="155">
        <f t="shared" si="2"/>
        <v>0</v>
      </c>
      <c r="J174" s="184">
        <v>21</v>
      </c>
      <c r="K174" s="155">
        <f t="shared" si="3"/>
        <v>0</v>
      </c>
    </row>
    <row r="175" spans="1:11" s="156" customFormat="1" ht="105.6">
      <c r="A175" s="181">
        <v>144</v>
      </c>
      <c r="B175" s="181"/>
      <c r="C175" s="181" t="s">
        <v>108</v>
      </c>
      <c r="D175" s="146" t="s">
        <v>136</v>
      </c>
      <c r="E175" s="147" t="s">
        <v>253</v>
      </c>
      <c r="F175" s="181" t="s">
        <v>101</v>
      </c>
      <c r="G175" s="182">
        <v>1</v>
      </c>
      <c r="H175" s="155"/>
      <c r="I175" s="155">
        <f t="shared" si="2"/>
        <v>0</v>
      </c>
      <c r="J175" s="184">
        <v>21</v>
      </c>
      <c r="K175" s="155">
        <f t="shared" si="3"/>
        <v>0</v>
      </c>
    </row>
    <row r="176" spans="1:11" s="156" customFormat="1" ht="57.75" customHeight="1">
      <c r="A176" s="181">
        <v>145</v>
      </c>
      <c r="B176" s="181"/>
      <c r="C176" s="181" t="s">
        <v>108</v>
      </c>
      <c r="D176" s="146" t="s">
        <v>137</v>
      </c>
      <c r="E176" s="147" t="s">
        <v>138</v>
      </c>
      <c r="F176" s="181" t="s">
        <v>101</v>
      </c>
      <c r="G176" s="182">
        <v>1</v>
      </c>
      <c r="H176" s="155"/>
      <c r="I176" s="155">
        <f t="shared" si="2"/>
        <v>0</v>
      </c>
      <c r="J176" s="184">
        <v>21</v>
      </c>
      <c r="K176" s="155">
        <f t="shared" si="3"/>
        <v>0</v>
      </c>
    </row>
    <row r="177" spans="1:239" s="156" customFormat="1" ht="39.6">
      <c r="A177" s="181">
        <v>146</v>
      </c>
      <c r="B177" s="181"/>
      <c r="C177" s="181" t="s">
        <v>108</v>
      </c>
      <c r="D177" s="146" t="s">
        <v>229</v>
      </c>
      <c r="E177" s="147" t="s">
        <v>254</v>
      </c>
      <c r="F177" s="181" t="s">
        <v>101</v>
      </c>
      <c r="G177" s="182">
        <v>1</v>
      </c>
      <c r="H177" s="155"/>
      <c r="I177" s="155">
        <f t="shared" si="2"/>
        <v>0</v>
      </c>
      <c r="J177" s="184">
        <v>21</v>
      </c>
      <c r="K177" s="155">
        <f t="shared" si="3"/>
        <v>0</v>
      </c>
    </row>
    <row r="178" spans="1:239" s="156" customFormat="1" ht="105.6">
      <c r="A178" s="181">
        <v>147</v>
      </c>
      <c r="B178" s="181"/>
      <c r="C178" s="181" t="s">
        <v>108</v>
      </c>
      <c r="D178" s="168" t="s">
        <v>141</v>
      </c>
      <c r="E178" s="196" t="s">
        <v>257</v>
      </c>
      <c r="F178" s="181" t="s">
        <v>101</v>
      </c>
      <c r="G178" s="182">
        <v>4</v>
      </c>
      <c r="H178" s="155"/>
      <c r="I178" s="155">
        <f t="shared" si="2"/>
        <v>0</v>
      </c>
      <c r="J178" s="184">
        <v>21</v>
      </c>
      <c r="K178" s="155">
        <f t="shared" si="3"/>
        <v>0</v>
      </c>
      <c r="L178" s="195"/>
      <c r="M178" s="195"/>
    </row>
    <row r="179" spans="1:239" s="156" customFormat="1" ht="39.6">
      <c r="A179" s="181">
        <v>148</v>
      </c>
      <c r="B179" s="181"/>
      <c r="C179" s="181" t="s">
        <v>108</v>
      </c>
      <c r="D179" s="147" t="s">
        <v>142</v>
      </c>
      <c r="E179" s="190" t="s">
        <v>143</v>
      </c>
      <c r="F179" s="181" t="s">
        <v>101</v>
      </c>
      <c r="G179" s="182">
        <f>G166+1</f>
        <v>21</v>
      </c>
      <c r="H179" s="189"/>
      <c r="I179" s="155">
        <f t="shared" si="2"/>
        <v>0</v>
      </c>
      <c r="J179" s="184">
        <v>21</v>
      </c>
      <c r="K179" s="155">
        <f t="shared" si="3"/>
        <v>0</v>
      </c>
      <c r="L179" s="197"/>
    </row>
    <row r="180" spans="1:239" s="156" customFormat="1" ht="25.5" customHeight="1">
      <c r="A180" s="181">
        <v>149</v>
      </c>
      <c r="B180" s="181"/>
      <c r="C180" s="181" t="s">
        <v>108</v>
      </c>
      <c r="D180" s="168" t="s">
        <v>144</v>
      </c>
      <c r="E180" s="190" t="s">
        <v>212</v>
      </c>
      <c r="F180" s="181" t="s">
        <v>101</v>
      </c>
      <c r="G180" s="182">
        <v>5</v>
      </c>
      <c r="H180" s="189"/>
      <c r="I180" s="155">
        <f t="shared" si="2"/>
        <v>0</v>
      </c>
      <c r="J180" s="184">
        <v>21</v>
      </c>
      <c r="K180" s="155">
        <f t="shared" si="3"/>
        <v>0</v>
      </c>
      <c r="L180" s="197"/>
    </row>
    <row r="181" spans="1:239" s="156" customFormat="1" ht="75.75" customHeight="1">
      <c r="A181" s="181">
        <v>150</v>
      </c>
      <c r="B181" s="146"/>
      <c r="C181" s="181" t="s">
        <v>108</v>
      </c>
      <c r="D181" s="146" t="s">
        <v>139</v>
      </c>
      <c r="E181" s="147" t="s">
        <v>140</v>
      </c>
      <c r="F181" s="181" t="s">
        <v>101</v>
      </c>
      <c r="G181" s="182">
        <v>1</v>
      </c>
      <c r="H181" s="155"/>
      <c r="I181" s="155">
        <f t="shared" si="2"/>
        <v>0</v>
      </c>
      <c r="J181" s="184">
        <v>21</v>
      </c>
      <c r="K181" s="155">
        <f t="shared" si="3"/>
        <v>0</v>
      </c>
      <c r="L181" s="146"/>
      <c r="M181" s="146"/>
      <c r="N181" s="146"/>
      <c r="O181" s="146"/>
      <c r="P181" s="146"/>
      <c r="Q181" s="146"/>
      <c r="R181" s="146"/>
      <c r="S181" s="146"/>
      <c r="T181" s="146"/>
      <c r="U181" s="146"/>
      <c r="V181" s="146"/>
      <c r="W181" s="146"/>
      <c r="X181" s="146"/>
      <c r="Y181" s="146"/>
      <c r="Z181" s="146"/>
      <c r="AA181" s="146"/>
      <c r="AB181" s="146"/>
      <c r="AC181" s="146"/>
      <c r="AD181" s="146"/>
      <c r="AE181" s="146"/>
      <c r="AF181" s="146"/>
      <c r="AG181" s="146"/>
      <c r="AH181" s="146"/>
      <c r="AI181" s="146"/>
      <c r="AJ181" s="146"/>
      <c r="AK181" s="146"/>
      <c r="AL181" s="146"/>
      <c r="AM181" s="146"/>
      <c r="AN181" s="146"/>
      <c r="AO181" s="146"/>
      <c r="AP181" s="146"/>
      <c r="AQ181" s="146"/>
      <c r="AR181" s="146"/>
      <c r="AS181" s="146"/>
      <c r="AT181" s="146"/>
      <c r="AU181" s="146"/>
      <c r="AV181" s="146"/>
      <c r="AW181" s="146"/>
      <c r="AX181" s="146"/>
      <c r="AY181" s="146"/>
      <c r="AZ181" s="146"/>
      <c r="BA181" s="146"/>
      <c r="BB181" s="146"/>
      <c r="BC181" s="146"/>
      <c r="BD181" s="146"/>
      <c r="BE181" s="146"/>
      <c r="BF181" s="146"/>
      <c r="BG181" s="146"/>
      <c r="BH181" s="146"/>
      <c r="BI181" s="146"/>
      <c r="BJ181" s="146"/>
      <c r="BK181" s="146"/>
      <c r="BL181" s="146"/>
      <c r="BM181" s="146"/>
      <c r="BN181" s="146"/>
      <c r="BO181" s="146"/>
      <c r="BP181" s="146"/>
      <c r="BQ181" s="146"/>
      <c r="BR181" s="146"/>
      <c r="BS181" s="146"/>
      <c r="BT181" s="146"/>
      <c r="BU181" s="146"/>
      <c r="BV181" s="146"/>
      <c r="BW181" s="146"/>
      <c r="BX181" s="146"/>
      <c r="BY181" s="146"/>
      <c r="BZ181" s="146"/>
      <c r="CA181" s="146"/>
      <c r="CB181" s="146"/>
      <c r="CC181" s="146"/>
      <c r="CD181" s="146"/>
      <c r="CE181" s="146"/>
      <c r="CF181" s="146"/>
      <c r="CG181" s="146"/>
      <c r="CH181" s="146"/>
      <c r="CI181" s="146"/>
      <c r="CJ181" s="146"/>
      <c r="CK181" s="146"/>
      <c r="CL181" s="146"/>
      <c r="CM181" s="146"/>
      <c r="CN181" s="146"/>
      <c r="CO181" s="146"/>
      <c r="CP181" s="146"/>
      <c r="CQ181" s="146"/>
      <c r="CR181" s="146"/>
      <c r="CS181" s="146"/>
      <c r="CT181" s="146"/>
      <c r="CU181" s="146"/>
      <c r="CV181" s="146"/>
      <c r="CW181" s="146"/>
      <c r="CX181" s="146"/>
      <c r="CY181" s="146"/>
      <c r="CZ181" s="146"/>
      <c r="DA181" s="146"/>
      <c r="DB181" s="146"/>
      <c r="DC181" s="146"/>
      <c r="DD181" s="146"/>
      <c r="DE181" s="146"/>
      <c r="DF181" s="146"/>
      <c r="DG181" s="146"/>
      <c r="DH181" s="146"/>
      <c r="DI181" s="146"/>
      <c r="DJ181" s="146"/>
      <c r="DK181" s="146"/>
      <c r="DL181" s="146"/>
      <c r="DM181" s="146"/>
      <c r="DN181" s="146"/>
      <c r="DO181" s="146"/>
      <c r="DP181" s="146"/>
      <c r="DQ181" s="146"/>
      <c r="DR181" s="146"/>
      <c r="DS181" s="146"/>
      <c r="DT181" s="146"/>
      <c r="DU181" s="146"/>
      <c r="DV181" s="146"/>
      <c r="DW181" s="146"/>
      <c r="DX181" s="146"/>
      <c r="DY181" s="146"/>
      <c r="DZ181" s="146"/>
      <c r="EA181" s="146"/>
      <c r="EB181" s="146"/>
      <c r="EC181" s="146"/>
      <c r="ED181" s="146"/>
      <c r="EE181" s="146"/>
      <c r="EF181" s="146"/>
      <c r="EG181" s="146"/>
      <c r="EH181" s="146"/>
      <c r="EI181" s="146"/>
      <c r="EJ181" s="146"/>
      <c r="EK181" s="146"/>
      <c r="EL181" s="146"/>
      <c r="EM181" s="146"/>
      <c r="EN181" s="146"/>
      <c r="EO181" s="146"/>
      <c r="EP181" s="146"/>
      <c r="EQ181" s="146"/>
      <c r="ER181" s="146"/>
      <c r="ES181" s="146"/>
      <c r="ET181" s="146"/>
      <c r="EU181" s="146"/>
      <c r="EV181" s="146"/>
      <c r="EW181" s="146"/>
      <c r="EX181" s="146"/>
      <c r="EY181" s="146"/>
      <c r="EZ181" s="146"/>
      <c r="FA181" s="146"/>
      <c r="FB181" s="146"/>
      <c r="FC181" s="146"/>
      <c r="FD181" s="146"/>
      <c r="FE181" s="146"/>
      <c r="FF181" s="146"/>
      <c r="FG181" s="146"/>
      <c r="FH181" s="146"/>
      <c r="FI181" s="146"/>
      <c r="FJ181" s="146"/>
      <c r="FK181" s="146"/>
      <c r="FL181" s="146"/>
      <c r="FM181" s="146"/>
      <c r="FN181" s="146"/>
      <c r="FO181" s="146"/>
      <c r="FP181" s="146"/>
      <c r="FQ181" s="146"/>
      <c r="FR181" s="146"/>
      <c r="FS181" s="146"/>
      <c r="FT181" s="146"/>
      <c r="FU181" s="146"/>
      <c r="FV181" s="146"/>
      <c r="FW181" s="146"/>
      <c r="FX181" s="146"/>
      <c r="FY181" s="146"/>
      <c r="FZ181" s="146"/>
      <c r="GA181" s="146"/>
      <c r="GB181" s="146"/>
      <c r="GC181" s="146"/>
      <c r="GD181" s="146"/>
      <c r="GE181" s="146"/>
      <c r="GF181" s="146"/>
      <c r="GG181" s="146"/>
      <c r="GH181" s="146"/>
      <c r="GI181" s="146"/>
      <c r="GJ181" s="146"/>
      <c r="GK181" s="146"/>
      <c r="GL181" s="146"/>
      <c r="GM181" s="146"/>
      <c r="GN181" s="146"/>
      <c r="GO181" s="146"/>
      <c r="GP181" s="146"/>
      <c r="GQ181" s="146"/>
      <c r="GR181" s="146"/>
      <c r="GS181" s="146"/>
      <c r="GT181" s="146"/>
      <c r="GU181" s="146"/>
      <c r="GV181" s="146"/>
      <c r="GW181" s="146"/>
      <c r="GX181" s="146"/>
      <c r="GY181" s="146"/>
      <c r="GZ181" s="146"/>
      <c r="HA181" s="146"/>
      <c r="HB181" s="146"/>
      <c r="HC181" s="146"/>
      <c r="HD181" s="146"/>
      <c r="HE181" s="146"/>
      <c r="HF181" s="146"/>
      <c r="HG181" s="146"/>
      <c r="HH181" s="146"/>
      <c r="HI181" s="146"/>
      <c r="HJ181" s="146"/>
      <c r="HK181" s="146"/>
      <c r="HL181" s="146"/>
      <c r="HM181" s="146"/>
      <c r="HN181" s="146"/>
      <c r="HO181" s="146"/>
      <c r="HP181" s="146"/>
      <c r="HQ181" s="146"/>
      <c r="HR181" s="146"/>
      <c r="HS181" s="146"/>
      <c r="HT181" s="146"/>
      <c r="HU181" s="146"/>
      <c r="HV181" s="146"/>
      <c r="HW181" s="146"/>
      <c r="HX181" s="146"/>
      <c r="HY181" s="146"/>
      <c r="HZ181" s="146"/>
      <c r="IA181" s="146"/>
      <c r="IB181" s="146"/>
      <c r="IC181" s="146"/>
      <c r="ID181" s="146"/>
      <c r="IE181" s="146"/>
    </row>
    <row r="182" spans="1:239" s="156" customFormat="1" ht="33.75" customHeight="1">
      <c r="A182" s="181">
        <v>151</v>
      </c>
      <c r="B182" s="146"/>
      <c r="C182" s="181" t="s">
        <v>108</v>
      </c>
      <c r="D182" s="198" t="s">
        <v>213</v>
      </c>
      <c r="E182" s="190" t="s">
        <v>214</v>
      </c>
      <c r="F182" s="181" t="s">
        <v>101</v>
      </c>
      <c r="G182" s="182">
        <v>1</v>
      </c>
      <c r="H182" s="189"/>
      <c r="I182" s="155">
        <f t="shared" si="2"/>
        <v>0</v>
      </c>
      <c r="J182" s="184">
        <v>21</v>
      </c>
      <c r="K182" s="155">
        <f t="shared" si="3"/>
        <v>0</v>
      </c>
      <c r="L182" s="197"/>
      <c r="M182" s="197"/>
      <c r="R182" s="146"/>
      <c r="S182" s="146"/>
      <c r="T182" s="146"/>
      <c r="U182" s="146"/>
      <c r="V182" s="146"/>
      <c r="W182" s="146"/>
      <c r="X182" s="146"/>
      <c r="Y182" s="146"/>
      <c r="Z182" s="146"/>
      <c r="AA182" s="146"/>
      <c r="AB182" s="146"/>
      <c r="AC182" s="146"/>
      <c r="AD182" s="146"/>
      <c r="AE182" s="146"/>
      <c r="AF182" s="146"/>
      <c r="AG182" s="146"/>
      <c r="AH182" s="146"/>
      <c r="AI182" s="146"/>
      <c r="AJ182" s="146"/>
      <c r="AK182" s="146"/>
      <c r="AL182" s="146"/>
      <c r="AM182" s="146"/>
      <c r="AN182" s="146"/>
      <c r="AO182" s="146"/>
      <c r="AP182" s="146"/>
      <c r="AQ182" s="146"/>
      <c r="AR182" s="146"/>
      <c r="AS182" s="146"/>
      <c r="AT182" s="146"/>
      <c r="AU182" s="146"/>
      <c r="AV182" s="146"/>
      <c r="AW182" s="146"/>
      <c r="AX182" s="146"/>
      <c r="AY182" s="146"/>
      <c r="AZ182" s="146"/>
      <c r="BA182" s="146"/>
      <c r="BB182" s="146"/>
      <c r="BC182" s="146"/>
      <c r="BD182" s="146"/>
      <c r="BE182" s="146"/>
      <c r="BF182" s="146"/>
      <c r="BG182" s="146"/>
      <c r="BH182" s="146"/>
      <c r="BI182" s="146"/>
      <c r="BJ182" s="146"/>
      <c r="BK182" s="146"/>
      <c r="BL182" s="146"/>
      <c r="BM182" s="146"/>
      <c r="BN182" s="146"/>
      <c r="BO182" s="146"/>
      <c r="BP182" s="146"/>
      <c r="BQ182" s="146"/>
      <c r="BR182" s="146"/>
      <c r="BS182" s="146"/>
      <c r="BT182" s="146"/>
      <c r="BU182" s="146"/>
      <c r="BV182" s="146"/>
      <c r="BW182" s="146"/>
      <c r="BX182" s="146"/>
      <c r="BY182" s="146"/>
      <c r="BZ182" s="146"/>
      <c r="CA182" s="146"/>
      <c r="CB182" s="146"/>
      <c r="CC182" s="146"/>
      <c r="CD182" s="146"/>
      <c r="CE182" s="146"/>
      <c r="CF182" s="146"/>
      <c r="CG182" s="146"/>
      <c r="CH182" s="146"/>
      <c r="CI182" s="146"/>
      <c r="CJ182" s="146"/>
      <c r="CK182" s="146"/>
      <c r="CL182" s="146"/>
      <c r="CM182" s="146"/>
      <c r="CN182" s="146"/>
      <c r="CO182" s="146"/>
      <c r="CP182" s="146"/>
      <c r="CQ182" s="146"/>
      <c r="CR182" s="146"/>
      <c r="CS182" s="146"/>
      <c r="CT182" s="146"/>
      <c r="CU182" s="146"/>
      <c r="CV182" s="146"/>
      <c r="CW182" s="146"/>
      <c r="CX182" s="146"/>
      <c r="CY182" s="146"/>
      <c r="CZ182" s="146"/>
      <c r="DA182" s="146"/>
      <c r="DB182" s="146"/>
      <c r="DC182" s="146"/>
      <c r="DD182" s="146"/>
      <c r="DE182" s="146"/>
      <c r="DF182" s="146"/>
      <c r="DG182" s="146"/>
      <c r="DH182" s="146"/>
      <c r="DI182" s="146"/>
      <c r="DJ182" s="146"/>
      <c r="DK182" s="146"/>
      <c r="DL182" s="146"/>
      <c r="DM182" s="146"/>
      <c r="DN182" s="146"/>
      <c r="DO182" s="146"/>
      <c r="DP182" s="146"/>
      <c r="DQ182" s="146"/>
      <c r="DR182" s="146"/>
      <c r="DS182" s="146"/>
      <c r="DT182" s="146"/>
      <c r="DU182" s="146"/>
      <c r="DV182" s="146"/>
      <c r="DW182" s="146"/>
      <c r="DX182" s="146"/>
      <c r="DY182" s="146"/>
      <c r="DZ182" s="146"/>
      <c r="EA182" s="146"/>
      <c r="EB182" s="146"/>
      <c r="EC182" s="146"/>
      <c r="ED182" s="146"/>
      <c r="EE182" s="146"/>
      <c r="EF182" s="146"/>
      <c r="EG182" s="146"/>
      <c r="EH182" s="146"/>
      <c r="EI182" s="146"/>
      <c r="EJ182" s="146"/>
      <c r="EK182" s="146"/>
      <c r="EL182" s="146"/>
      <c r="EM182" s="146"/>
      <c r="EN182" s="146"/>
      <c r="EO182" s="146"/>
      <c r="EP182" s="146"/>
      <c r="EQ182" s="146"/>
      <c r="ER182" s="146"/>
      <c r="ES182" s="146"/>
      <c r="ET182" s="146"/>
      <c r="EU182" s="146"/>
      <c r="EV182" s="146"/>
      <c r="EW182" s="146"/>
      <c r="EX182" s="146"/>
      <c r="EY182" s="146"/>
      <c r="EZ182" s="146"/>
      <c r="FA182" s="146"/>
      <c r="FB182" s="146"/>
      <c r="FC182" s="146"/>
      <c r="FD182" s="146"/>
      <c r="FE182" s="146"/>
      <c r="FF182" s="146"/>
      <c r="FG182" s="146"/>
      <c r="FH182" s="146"/>
      <c r="FI182" s="146"/>
      <c r="FJ182" s="146"/>
      <c r="FK182" s="146"/>
      <c r="FL182" s="146"/>
      <c r="FM182" s="146"/>
      <c r="FN182" s="146"/>
      <c r="FO182" s="146"/>
      <c r="FP182" s="146"/>
      <c r="FQ182" s="146"/>
      <c r="FR182" s="146"/>
      <c r="FS182" s="146"/>
      <c r="FT182" s="146"/>
      <c r="FU182" s="146"/>
      <c r="FV182" s="146"/>
      <c r="FW182" s="146"/>
      <c r="FX182" s="146"/>
      <c r="FY182" s="146"/>
      <c r="FZ182" s="146"/>
      <c r="GA182" s="146"/>
      <c r="GB182" s="146"/>
      <c r="GC182" s="146"/>
      <c r="GD182" s="146"/>
      <c r="GE182" s="146"/>
      <c r="GF182" s="146"/>
      <c r="GG182" s="146"/>
      <c r="GH182" s="146"/>
      <c r="GI182" s="146"/>
      <c r="GJ182" s="146"/>
      <c r="GK182" s="146"/>
      <c r="GL182" s="146"/>
      <c r="GM182" s="146"/>
      <c r="GN182" s="146"/>
      <c r="GO182" s="146"/>
      <c r="GP182" s="146"/>
      <c r="GQ182" s="146"/>
      <c r="GR182" s="146"/>
      <c r="GS182" s="146"/>
      <c r="GT182" s="146"/>
      <c r="GU182" s="146"/>
      <c r="GV182" s="146"/>
      <c r="GW182" s="146"/>
      <c r="GX182" s="146"/>
      <c r="GY182" s="146"/>
      <c r="GZ182" s="146"/>
      <c r="HA182" s="146"/>
      <c r="HB182" s="146"/>
      <c r="HC182" s="146"/>
      <c r="HD182" s="146"/>
      <c r="HE182" s="146"/>
      <c r="HF182" s="146"/>
      <c r="HG182" s="146"/>
      <c r="HH182" s="146"/>
      <c r="HI182" s="146"/>
      <c r="HJ182" s="146"/>
      <c r="HK182" s="146"/>
      <c r="HL182" s="146"/>
      <c r="HM182" s="146"/>
      <c r="HN182" s="146"/>
      <c r="HO182" s="146"/>
      <c r="HP182" s="146"/>
      <c r="HQ182" s="146"/>
      <c r="HR182" s="146"/>
      <c r="HS182" s="146"/>
      <c r="HT182" s="146"/>
      <c r="HU182" s="146"/>
      <c r="HV182" s="146"/>
      <c r="HW182" s="146"/>
      <c r="HX182" s="146"/>
      <c r="HY182" s="146"/>
      <c r="HZ182" s="146"/>
      <c r="IA182" s="146"/>
      <c r="IB182" s="146"/>
      <c r="IC182" s="146"/>
      <c r="ID182" s="146"/>
      <c r="IE182" s="146"/>
    </row>
    <row r="183" spans="1:239" s="156" customFormat="1" ht="36.75" customHeight="1">
      <c r="A183" s="181">
        <v>152</v>
      </c>
      <c r="B183" s="146"/>
      <c r="C183" s="181" t="s">
        <v>108</v>
      </c>
      <c r="D183" s="198" t="s">
        <v>215</v>
      </c>
      <c r="E183" s="188" t="s">
        <v>216</v>
      </c>
      <c r="F183" s="181" t="s">
        <v>101</v>
      </c>
      <c r="G183" s="182">
        <v>1</v>
      </c>
      <c r="H183" s="189"/>
      <c r="I183" s="155">
        <f t="shared" si="2"/>
        <v>0</v>
      </c>
      <c r="J183" s="184">
        <v>21</v>
      </c>
      <c r="K183" s="155">
        <f t="shared" si="3"/>
        <v>0</v>
      </c>
      <c r="L183" s="197"/>
      <c r="M183" s="197"/>
      <c r="R183" s="146"/>
      <c r="S183" s="146"/>
      <c r="T183" s="146"/>
      <c r="U183" s="146"/>
      <c r="V183" s="146"/>
      <c r="W183" s="146"/>
      <c r="X183" s="146"/>
      <c r="Y183" s="146"/>
      <c r="Z183" s="146"/>
      <c r="AA183" s="146"/>
      <c r="AB183" s="146"/>
      <c r="AC183" s="146"/>
      <c r="AD183" s="146"/>
      <c r="AE183" s="146"/>
      <c r="AF183" s="146"/>
      <c r="AG183" s="146"/>
      <c r="AH183" s="146"/>
      <c r="AI183" s="146"/>
      <c r="AJ183" s="146"/>
      <c r="AK183" s="146"/>
      <c r="AL183" s="146"/>
      <c r="AM183" s="146"/>
      <c r="AN183" s="146"/>
      <c r="AO183" s="146"/>
      <c r="AP183" s="146"/>
      <c r="AQ183" s="146"/>
      <c r="AR183" s="146"/>
      <c r="AS183" s="146"/>
      <c r="AT183" s="146"/>
      <c r="AU183" s="146"/>
      <c r="AV183" s="146"/>
      <c r="AW183" s="146"/>
      <c r="AX183" s="146"/>
      <c r="AY183" s="146"/>
      <c r="AZ183" s="146"/>
      <c r="BA183" s="146"/>
      <c r="BB183" s="146"/>
      <c r="BC183" s="146"/>
      <c r="BD183" s="146"/>
      <c r="BE183" s="146"/>
      <c r="BF183" s="146"/>
      <c r="BG183" s="146"/>
      <c r="BH183" s="146"/>
      <c r="BI183" s="146"/>
      <c r="BJ183" s="146"/>
      <c r="BK183" s="146"/>
      <c r="BL183" s="146"/>
      <c r="BM183" s="146"/>
      <c r="BN183" s="146"/>
      <c r="BO183" s="146"/>
      <c r="BP183" s="146"/>
      <c r="BQ183" s="146"/>
      <c r="BR183" s="146"/>
      <c r="BS183" s="146"/>
      <c r="BT183" s="146"/>
      <c r="BU183" s="146"/>
      <c r="BV183" s="146"/>
      <c r="BW183" s="146"/>
      <c r="BX183" s="146"/>
      <c r="BY183" s="146"/>
      <c r="BZ183" s="146"/>
      <c r="CA183" s="146"/>
      <c r="CB183" s="146"/>
      <c r="CC183" s="146"/>
      <c r="CD183" s="146"/>
      <c r="CE183" s="146"/>
      <c r="CF183" s="146"/>
      <c r="CG183" s="146"/>
      <c r="CH183" s="146"/>
      <c r="CI183" s="146"/>
      <c r="CJ183" s="146"/>
      <c r="CK183" s="146"/>
      <c r="CL183" s="146"/>
      <c r="CM183" s="146"/>
      <c r="CN183" s="146"/>
      <c r="CO183" s="146"/>
      <c r="CP183" s="146"/>
      <c r="CQ183" s="146"/>
      <c r="CR183" s="146"/>
      <c r="CS183" s="146"/>
      <c r="CT183" s="146"/>
      <c r="CU183" s="146"/>
      <c r="CV183" s="146"/>
      <c r="CW183" s="146"/>
      <c r="CX183" s="146"/>
      <c r="CY183" s="146"/>
      <c r="CZ183" s="146"/>
      <c r="DA183" s="146"/>
      <c r="DB183" s="146"/>
      <c r="DC183" s="146"/>
      <c r="DD183" s="146"/>
      <c r="DE183" s="146"/>
      <c r="DF183" s="146"/>
      <c r="DG183" s="146"/>
      <c r="DH183" s="146"/>
      <c r="DI183" s="146"/>
      <c r="DJ183" s="146"/>
      <c r="DK183" s="146"/>
      <c r="DL183" s="146"/>
      <c r="DM183" s="146"/>
      <c r="DN183" s="146"/>
      <c r="DO183" s="146"/>
      <c r="DP183" s="146"/>
      <c r="DQ183" s="146"/>
      <c r="DR183" s="146"/>
      <c r="DS183" s="146"/>
      <c r="DT183" s="146"/>
      <c r="DU183" s="146"/>
      <c r="DV183" s="146"/>
      <c r="DW183" s="146"/>
      <c r="DX183" s="146"/>
      <c r="DY183" s="146"/>
      <c r="DZ183" s="146"/>
      <c r="EA183" s="146"/>
      <c r="EB183" s="146"/>
      <c r="EC183" s="146"/>
      <c r="ED183" s="146"/>
      <c r="EE183" s="146"/>
      <c r="EF183" s="146"/>
      <c r="EG183" s="146"/>
      <c r="EH183" s="146"/>
      <c r="EI183" s="146"/>
      <c r="EJ183" s="146"/>
      <c r="EK183" s="146"/>
      <c r="EL183" s="146"/>
      <c r="EM183" s="146"/>
      <c r="EN183" s="146"/>
      <c r="EO183" s="146"/>
      <c r="EP183" s="146"/>
      <c r="EQ183" s="146"/>
      <c r="ER183" s="146"/>
      <c r="ES183" s="146"/>
      <c r="ET183" s="146"/>
      <c r="EU183" s="146"/>
      <c r="EV183" s="146"/>
      <c r="EW183" s="146"/>
      <c r="EX183" s="146"/>
      <c r="EY183" s="146"/>
      <c r="EZ183" s="146"/>
      <c r="FA183" s="146"/>
      <c r="FB183" s="146"/>
      <c r="FC183" s="146"/>
      <c r="FD183" s="146"/>
      <c r="FE183" s="146"/>
      <c r="FF183" s="146"/>
      <c r="FG183" s="146"/>
      <c r="FH183" s="146"/>
      <c r="FI183" s="146"/>
      <c r="FJ183" s="146"/>
      <c r="FK183" s="146"/>
      <c r="FL183" s="146"/>
      <c r="FM183" s="146"/>
      <c r="FN183" s="146"/>
      <c r="FO183" s="146"/>
      <c r="FP183" s="146"/>
      <c r="FQ183" s="146"/>
      <c r="FR183" s="146"/>
      <c r="FS183" s="146"/>
      <c r="FT183" s="146"/>
      <c r="FU183" s="146"/>
      <c r="FV183" s="146"/>
      <c r="FW183" s="146"/>
      <c r="FX183" s="146"/>
      <c r="FY183" s="146"/>
      <c r="FZ183" s="146"/>
      <c r="GA183" s="146"/>
      <c r="GB183" s="146"/>
      <c r="GC183" s="146"/>
      <c r="GD183" s="146"/>
      <c r="GE183" s="146"/>
      <c r="GF183" s="146"/>
      <c r="GG183" s="146"/>
      <c r="GH183" s="146"/>
      <c r="GI183" s="146"/>
      <c r="GJ183" s="146"/>
      <c r="GK183" s="146"/>
      <c r="GL183" s="146"/>
      <c r="GM183" s="146"/>
      <c r="GN183" s="146"/>
      <c r="GO183" s="146"/>
      <c r="GP183" s="146"/>
      <c r="GQ183" s="146"/>
      <c r="GR183" s="146"/>
      <c r="GS183" s="146"/>
      <c r="GT183" s="146"/>
      <c r="GU183" s="146"/>
      <c r="GV183" s="146"/>
      <c r="GW183" s="146"/>
      <c r="GX183" s="146"/>
      <c r="GY183" s="146"/>
      <c r="GZ183" s="146"/>
      <c r="HA183" s="146"/>
      <c r="HB183" s="146"/>
      <c r="HC183" s="146"/>
      <c r="HD183" s="146"/>
      <c r="HE183" s="146"/>
      <c r="HF183" s="146"/>
      <c r="HG183" s="146"/>
      <c r="HH183" s="146"/>
      <c r="HI183" s="146"/>
      <c r="HJ183" s="146"/>
      <c r="HK183" s="146"/>
      <c r="HL183" s="146"/>
      <c r="HM183" s="146"/>
      <c r="HN183" s="146"/>
      <c r="HO183" s="146"/>
      <c r="HP183" s="146"/>
      <c r="HQ183" s="146"/>
      <c r="HR183" s="146"/>
      <c r="HS183" s="146"/>
      <c r="HT183" s="146"/>
      <c r="HU183" s="146"/>
      <c r="HV183" s="146"/>
      <c r="HW183" s="146"/>
      <c r="HX183" s="146"/>
      <c r="HY183" s="146"/>
      <c r="HZ183" s="146"/>
      <c r="IA183" s="146"/>
      <c r="IB183" s="146"/>
      <c r="IC183" s="146"/>
      <c r="ID183" s="146"/>
      <c r="IE183" s="146"/>
    </row>
    <row r="184" spans="1:239" s="156" customFormat="1" ht="36.75" customHeight="1">
      <c r="A184" s="181">
        <v>153</v>
      </c>
      <c r="B184" s="181"/>
      <c r="C184" s="181" t="s">
        <v>108</v>
      </c>
      <c r="D184" s="198" t="s">
        <v>217</v>
      </c>
      <c r="E184" s="190" t="s">
        <v>218</v>
      </c>
      <c r="F184" s="181" t="s">
        <v>101</v>
      </c>
      <c r="G184" s="182">
        <v>1</v>
      </c>
      <c r="H184" s="189"/>
      <c r="I184" s="155">
        <f t="shared" si="2"/>
        <v>0</v>
      </c>
      <c r="J184" s="184">
        <v>21</v>
      </c>
      <c r="K184" s="155">
        <f t="shared" si="3"/>
        <v>0</v>
      </c>
      <c r="L184" s="197"/>
      <c r="M184" s="197"/>
    </row>
    <row r="185" spans="1:239" s="156" customFormat="1" ht="52.8">
      <c r="A185" s="181">
        <v>154</v>
      </c>
      <c r="B185" s="181"/>
      <c r="C185" s="181" t="s">
        <v>108</v>
      </c>
      <c r="D185" s="146" t="s">
        <v>145</v>
      </c>
      <c r="E185" s="190" t="s">
        <v>219</v>
      </c>
      <c r="F185" s="181" t="s">
        <v>101</v>
      </c>
      <c r="G185" s="182">
        <v>1</v>
      </c>
      <c r="H185" s="189"/>
      <c r="I185" s="155">
        <f t="shared" si="2"/>
        <v>0</v>
      </c>
      <c r="J185" s="184">
        <v>21</v>
      </c>
      <c r="K185" s="155">
        <f t="shared" si="3"/>
        <v>0</v>
      </c>
    </row>
    <row r="186" spans="1:239" s="156" customFormat="1" ht="89.25" customHeight="1">
      <c r="A186" s="181">
        <v>155</v>
      </c>
      <c r="B186" s="181"/>
      <c r="C186" s="181" t="s">
        <v>108</v>
      </c>
      <c r="D186" s="146" t="s">
        <v>146</v>
      </c>
      <c r="E186" s="190" t="s">
        <v>255</v>
      </c>
      <c r="F186" s="181" t="s">
        <v>101</v>
      </c>
      <c r="G186" s="182">
        <f>G166</f>
        <v>20</v>
      </c>
      <c r="H186" s="189"/>
      <c r="I186" s="155">
        <f t="shared" si="2"/>
        <v>0</v>
      </c>
      <c r="J186" s="184">
        <v>21</v>
      </c>
      <c r="K186" s="155">
        <f t="shared" si="3"/>
        <v>0</v>
      </c>
    </row>
    <row r="187" spans="1:239" s="156" customFormat="1" ht="76.5" customHeight="1">
      <c r="A187" s="181">
        <v>156</v>
      </c>
      <c r="B187" s="181"/>
      <c r="C187" s="181" t="s">
        <v>108</v>
      </c>
      <c r="D187" s="146" t="s">
        <v>144</v>
      </c>
      <c r="E187" s="190" t="s">
        <v>212</v>
      </c>
      <c r="F187" s="181" t="s">
        <v>101</v>
      </c>
      <c r="G187" s="182">
        <f>G166</f>
        <v>20</v>
      </c>
      <c r="H187" s="189"/>
      <c r="I187" s="155">
        <f t="shared" si="2"/>
        <v>0</v>
      </c>
      <c r="J187" s="184">
        <v>21</v>
      </c>
      <c r="K187" s="155">
        <f t="shared" si="3"/>
        <v>0</v>
      </c>
    </row>
    <row r="188" spans="1:239" s="156" customFormat="1" ht="26.4">
      <c r="A188" s="181">
        <v>157</v>
      </c>
      <c r="B188" s="181"/>
      <c r="C188" s="181" t="s">
        <v>108</v>
      </c>
      <c r="D188" s="198" t="s">
        <v>213</v>
      </c>
      <c r="E188" s="190" t="s">
        <v>220</v>
      </c>
      <c r="F188" s="181" t="s">
        <v>101</v>
      </c>
      <c r="G188" s="182">
        <f>G187</f>
        <v>20</v>
      </c>
      <c r="H188" s="189"/>
      <c r="I188" s="155">
        <f t="shared" si="2"/>
        <v>0</v>
      </c>
      <c r="J188" s="184">
        <v>21</v>
      </c>
      <c r="K188" s="155">
        <f t="shared" si="3"/>
        <v>0</v>
      </c>
      <c r="L188" s="197"/>
      <c r="M188" s="197"/>
    </row>
    <row r="189" spans="1:239" s="156" customFormat="1" ht="52.8">
      <c r="A189" s="181">
        <v>158</v>
      </c>
      <c r="B189" s="181"/>
      <c r="C189" s="181" t="s">
        <v>108</v>
      </c>
      <c r="D189" s="168" t="s">
        <v>147</v>
      </c>
      <c r="E189" s="190" t="s">
        <v>219</v>
      </c>
      <c r="F189" s="181" t="s">
        <v>101</v>
      </c>
      <c r="G189" s="182">
        <f>G188</f>
        <v>20</v>
      </c>
      <c r="H189" s="189"/>
      <c r="I189" s="155">
        <f t="shared" si="2"/>
        <v>0</v>
      </c>
      <c r="J189" s="184">
        <v>21</v>
      </c>
      <c r="K189" s="155">
        <f t="shared" si="3"/>
        <v>0</v>
      </c>
      <c r="L189" s="197"/>
      <c r="M189" s="197"/>
    </row>
    <row r="190" spans="1:239" s="156" customFormat="1" ht="26.4">
      <c r="A190" s="181">
        <v>159</v>
      </c>
      <c r="B190" s="181"/>
      <c r="C190" s="181" t="s">
        <v>108</v>
      </c>
      <c r="D190" s="168" t="s">
        <v>148</v>
      </c>
      <c r="E190" s="188" t="s">
        <v>221</v>
      </c>
      <c r="F190" s="181" t="s">
        <v>101</v>
      </c>
      <c r="G190" s="182">
        <v>1</v>
      </c>
      <c r="H190" s="189"/>
      <c r="I190" s="155">
        <f t="shared" si="2"/>
        <v>0</v>
      </c>
      <c r="J190" s="184">
        <v>21</v>
      </c>
      <c r="K190" s="155">
        <f t="shared" si="3"/>
        <v>0</v>
      </c>
      <c r="L190" s="197"/>
      <c r="M190" s="197"/>
    </row>
    <row r="191" spans="1:239" s="156" customFormat="1" ht="66">
      <c r="A191" s="181">
        <v>160</v>
      </c>
      <c r="B191" s="181"/>
      <c r="C191" s="181" t="s">
        <v>108</v>
      </c>
      <c r="D191" s="168" t="s">
        <v>149</v>
      </c>
      <c r="E191" s="188" t="s">
        <v>222</v>
      </c>
      <c r="F191" s="181" t="s">
        <v>101</v>
      </c>
      <c r="G191" s="182">
        <v>1</v>
      </c>
      <c r="H191" s="189"/>
      <c r="I191" s="155">
        <f t="shared" si="2"/>
        <v>0</v>
      </c>
      <c r="J191" s="184">
        <v>21</v>
      </c>
      <c r="K191" s="155">
        <f t="shared" si="3"/>
        <v>0</v>
      </c>
      <c r="L191" s="197"/>
      <c r="M191" s="195"/>
    </row>
    <row r="192" spans="1:239" s="156" customFormat="1" ht="39.6">
      <c r="A192" s="181">
        <v>161</v>
      </c>
      <c r="B192" s="181"/>
      <c r="C192" s="181" t="s">
        <v>108</v>
      </c>
      <c r="D192" s="168" t="s">
        <v>150</v>
      </c>
      <c r="E192" s="188" t="s">
        <v>223</v>
      </c>
      <c r="F192" s="181" t="s">
        <v>101</v>
      </c>
      <c r="G192" s="182">
        <v>2</v>
      </c>
      <c r="H192" s="189"/>
      <c r="I192" s="155">
        <f t="shared" si="2"/>
        <v>0</v>
      </c>
      <c r="J192" s="184">
        <v>21</v>
      </c>
      <c r="K192" s="155">
        <f t="shared" si="3"/>
        <v>0</v>
      </c>
      <c r="L192" s="197"/>
      <c r="M192" s="197"/>
    </row>
    <row r="193" spans="1:13" s="156" customFormat="1" ht="52.8">
      <c r="A193" s="181">
        <v>162</v>
      </c>
      <c r="B193" s="181"/>
      <c r="C193" s="181" t="s">
        <v>108</v>
      </c>
      <c r="D193" s="168" t="s">
        <v>151</v>
      </c>
      <c r="E193" s="190" t="s">
        <v>224</v>
      </c>
      <c r="F193" s="181" t="s">
        <v>101</v>
      </c>
      <c r="G193" s="182">
        <v>2</v>
      </c>
      <c r="H193" s="189"/>
      <c r="I193" s="155">
        <f t="shared" si="2"/>
        <v>0</v>
      </c>
      <c r="J193" s="184">
        <v>21</v>
      </c>
      <c r="K193" s="155">
        <f t="shared" si="3"/>
        <v>0</v>
      </c>
      <c r="L193" s="197"/>
      <c r="M193" s="197"/>
    </row>
    <row r="194" spans="1:13" s="156" customFormat="1">
      <c r="A194" s="181"/>
      <c r="B194" s="181"/>
      <c r="C194" s="181"/>
      <c r="D194" s="146"/>
      <c r="E194" s="144" t="s">
        <v>152</v>
      </c>
      <c r="F194" s="181"/>
      <c r="G194" s="182"/>
      <c r="H194" s="155"/>
      <c r="I194" s="145">
        <f>SUM(I195:I199)</f>
        <v>0</v>
      </c>
      <c r="J194" s="184"/>
      <c r="K194" s="155"/>
    </row>
    <row r="195" spans="1:13" s="156" customFormat="1" ht="89.25" customHeight="1">
      <c r="A195" s="181">
        <v>163</v>
      </c>
      <c r="B195" s="181"/>
      <c r="C195" s="181" t="s">
        <v>108</v>
      </c>
      <c r="D195" s="146" t="s">
        <v>153</v>
      </c>
      <c r="E195" s="199" t="s">
        <v>256</v>
      </c>
      <c r="F195" s="181" t="s">
        <v>101</v>
      </c>
      <c r="G195" s="182">
        <v>1</v>
      </c>
      <c r="H195" s="155"/>
      <c r="I195" s="155">
        <f t="shared" ref="I195:I199" si="4">ROUND(G195*H195,2)</f>
        <v>0</v>
      </c>
      <c r="J195" s="184">
        <v>21</v>
      </c>
      <c r="K195" s="155">
        <f t="shared" ref="K195:K199" si="5">I195+((I195/100)*J195)</f>
        <v>0</v>
      </c>
    </row>
    <row r="196" spans="1:13" s="156" customFormat="1" ht="63.75" customHeight="1">
      <c r="A196" s="181">
        <v>164</v>
      </c>
      <c r="B196" s="181"/>
      <c r="C196" s="181" t="s">
        <v>108</v>
      </c>
      <c r="D196" s="146" t="s">
        <v>154</v>
      </c>
      <c r="E196" s="200" t="s">
        <v>225</v>
      </c>
      <c r="F196" s="181" t="s">
        <v>101</v>
      </c>
      <c r="G196" s="182">
        <v>1</v>
      </c>
      <c r="H196" s="155"/>
      <c r="I196" s="155">
        <f t="shared" si="4"/>
        <v>0</v>
      </c>
      <c r="J196" s="184">
        <v>21</v>
      </c>
      <c r="K196" s="155">
        <f t="shared" si="5"/>
        <v>0</v>
      </c>
    </row>
    <row r="197" spans="1:13" s="156" customFormat="1" ht="38.25" customHeight="1">
      <c r="A197" s="181">
        <v>165</v>
      </c>
      <c r="B197" s="181"/>
      <c r="C197" s="181" t="s">
        <v>108</v>
      </c>
      <c r="D197" s="146" t="s">
        <v>151</v>
      </c>
      <c r="E197" s="190" t="s">
        <v>226</v>
      </c>
      <c r="F197" s="181" t="s">
        <v>101</v>
      </c>
      <c r="G197" s="182">
        <v>1</v>
      </c>
      <c r="H197" s="155"/>
      <c r="I197" s="155">
        <f t="shared" si="4"/>
        <v>0</v>
      </c>
      <c r="J197" s="184">
        <v>21</v>
      </c>
      <c r="K197" s="155">
        <f t="shared" si="5"/>
        <v>0</v>
      </c>
    </row>
    <row r="198" spans="1:13" s="156" customFormat="1" ht="38.25" customHeight="1">
      <c r="A198" s="181">
        <v>166</v>
      </c>
      <c r="B198" s="181"/>
      <c r="C198" s="181" t="s">
        <v>108</v>
      </c>
      <c r="D198" s="146" t="s">
        <v>155</v>
      </c>
      <c r="E198" s="190" t="s">
        <v>227</v>
      </c>
      <c r="F198" s="181" t="s">
        <v>101</v>
      </c>
      <c r="G198" s="182">
        <v>1</v>
      </c>
      <c r="H198" s="155"/>
      <c r="I198" s="155">
        <f t="shared" si="4"/>
        <v>0</v>
      </c>
      <c r="J198" s="184">
        <v>21</v>
      </c>
      <c r="K198" s="155">
        <f t="shared" si="5"/>
        <v>0</v>
      </c>
    </row>
    <row r="199" spans="1:13" s="156" customFormat="1" ht="102" customHeight="1">
      <c r="A199" s="181">
        <v>167</v>
      </c>
      <c r="B199" s="181"/>
      <c r="C199" s="181" t="s">
        <v>108</v>
      </c>
      <c r="D199" s="168" t="s">
        <v>156</v>
      </c>
      <c r="E199" s="188" t="s">
        <v>157</v>
      </c>
      <c r="F199" s="181" t="s">
        <v>101</v>
      </c>
      <c r="G199" s="182">
        <v>1</v>
      </c>
      <c r="H199" s="155"/>
      <c r="I199" s="155">
        <f t="shared" si="4"/>
        <v>0</v>
      </c>
      <c r="J199" s="184">
        <v>21</v>
      </c>
      <c r="K199" s="155">
        <f t="shared" si="5"/>
        <v>0</v>
      </c>
    </row>
    <row r="200" spans="1:13" s="156" customFormat="1">
      <c r="A200" s="181"/>
      <c r="B200" s="181"/>
      <c r="C200" s="181"/>
      <c r="D200" s="146"/>
      <c r="E200" s="144" t="s">
        <v>158</v>
      </c>
      <c r="F200" s="181"/>
      <c r="G200" s="182"/>
      <c r="H200" s="155"/>
      <c r="I200" s="145">
        <f>SUM(I201:I213)</f>
        <v>0</v>
      </c>
      <c r="J200" s="184"/>
      <c r="K200" s="155"/>
    </row>
    <row r="201" spans="1:13" s="156" customFormat="1" ht="140.25" customHeight="1">
      <c r="A201" s="181">
        <v>168</v>
      </c>
      <c r="B201" s="181"/>
      <c r="C201" s="181" t="s">
        <v>108</v>
      </c>
      <c r="D201" s="168" t="s">
        <v>159</v>
      </c>
      <c r="E201" s="188" t="s">
        <v>160</v>
      </c>
      <c r="F201" s="181" t="s">
        <v>101</v>
      </c>
      <c r="G201" s="182">
        <v>1</v>
      </c>
      <c r="H201" s="155"/>
      <c r="I201" s="155">
        <f t="shared" ref="I201:I213" si="6">ROUND(G201*H201,2)</f>
        <v>0</v>
      </c>
      <c r="J201" s="184">
        <v>21</v>
      </c>
      <c r="K201" s="155">
        <f t="shared" ref="K201:K213" si="7">I201+((I201/100)*J201)</f>
        <v>0</v>
      </c>
    </row>
    <row r="202" spans="1:13" s="156" customFormat="1" ht="102" customHeight="1">
      <c r="A202" s="181">
        <v>169</v>
      </c>
      <c r="B202" s="181"/>
      <c r="C202" s="181" t="s">
        <v>108</v>
      </c>
      <c r="D202" s="168" t="s">
        <v>161</v>
      </c>
      <c r="E202" s="188" t="s">
        <v>162</v>
      </c>
      <c r="F202" s="181" t="s">
        <v>101</v>
      </c>
      <c r="G202" s="182">
        <v>5</v>
      </c>
      <c r="H202" s="155"/>
      <c r="I202" s="155">
        <f t="shared" si="6"/>
        <v>0</v>
      </c>
      <c r="J202" s="184">
        <v>21</v>
      </c>
      <c r="K202" s="155">
        <f t="shared" si="7"/>
        <v>0</v>
      </c>
    </row>
    <row r="203" spans="1:13" s="156" customFormat="1" ht="38.25" customHeight="1">
      <c r="A203" s="181">
        <v>170</v>
      </c>
      <c r="B203" s="181"/>
      <c r="C203" s="181" t="s">
        <v>108</v>
      </c>
      <c r="D203" s="168" t="s">
        <v>163</v>
      </c>
      <c r="E203" s="188" t="s">
        <v>164</v>
      </c>
      <c r="F203" s="181" t="s">
        <v>101</v>
      </c>
      <c r="G203" s="182">
        <f>G202*4</f>
        <v>20</v>
      </c>
      <c r="H203" s="155"/>
      <c r="I203" s="155">
        <f t="shared" si="6"/>
        <v>0</v>
      </c>
      <c r="J203" s="184">
        <v>21</v>
      </c>
      <c r="K203" s="155">
        <f t="shared" si="7"/>
        <v>0</v>
      </c>
    </row>
    <row r="204" spans="1:13" s="156" customFormat="1" ht="38.25" customHeight="1">
      <c r="A204" s="181">
        <v>171</v>
      </c>
      <c r="B204" s="181"/>
      <c r="C204" s="181" t="s">
        <v>108</v>
      </c>
      <c r="D204" s="168" t="s">
        <v>165</v>
      </c>
      <c r="E204" s="188" t="s">
        <v>166</v>
      </c>
      <c r="F204" s="181" t="s">
        <v>101</v>
      </c>
      <c r="G204" s="182">
        <f>G202*4</f>
        <v>20</v>
      </c>
      <c r="H204" s="155"/>
      <c r="I204" s="155">
        <f t="shared" si="6"/>
        <v>0</v>
      </c>
      <c r="J204" s="184">
        <v>21</v>
      </c>
      <c r="K204" s="155">
        <f t="shared" si="7"/>
        <v>0</v>
      </c>
    </row>
    <row r="205" spans="1:13" s="156" customFormat="1" ht="25.5" customHeight="1">
      <c r="A205" s="181">
        <v>172</v>
      </c>
      <c r="B205" s="181"/>
      <c r="C205" s="181" t="s">
        <v>108</v>
      </c>
      <c r="D205" s="168" t="s">
        <v>167</v>
      </c>
      <c r="E205" s="188" t="s">
        <v>168</v>
      </c>
      <c r="F205" s="181" t="s">
        <v>101</v>
      </c>
      <c r="G205" s="182">
        <f>G202*4</f>
        <v>20</v>
      </c>
      <c r="H205" s="155"/>
      <c r="I205" s="155">
        <f t="shared" si="6"/>
        <v>0</v>
      </c>
      <c r="J205" s="184">
        <v>21</v>
      </c>
      <c r="K205" s="155">
        <f t="shared" si="7"/>
        <v>0</v>
      </c>
    </row>
    <row r="206" spans="1:13" s="156" customFormat="1" ht="38.25" customHeight="1">
      <c r="A206" s="181">
        <v>173</v>
      </c>
      <c r="B206" s="181"/>
      <c r="C206" s="181" t="s">
        <v>108</v>
      </c>
      <c r="D206" s="146" t="s">
        <v>169</v>
      </c>
      <c r="E206" s="201" t="s">
        <v>170</v>
      </c>
      <c r="F206" s="181" t="s">
        <v>101</v>
      </c>
      <c r="G206" s="182">
        <v>2</v>
      </c>
      <c r="H206" s="155"/>
      <c r="I206" s="155">
        <f t="shared" si="6"/>
        <v>0</v>
      </c>
      <c r="J206" s="184">
        <v>21</v>
      </c>
      <c r="K206" s="155">
        <f t="shared" si="7"/>
        <v>0</v>
      </c>
    </row>
    <row r="207" spans="1:13" s="156" customFormat="1" ht="38.25" customHeight="1">
      <c r="A207" s="181">
        <v>174</v>
      </c>
      <c r="B207" s="181"/>
      <c r="C207" s="181" t="s">
        <v>108</v>
      </c>
      <c r="D207" s="146" t="s">
        <v>171</v>
      </c>
      <c r="E207" s="201" t="s">
        <v>172</v>
      </c>
      <c r="F207" s="181" t="s">
        <v>101</v>
      </c>
      <c r="G207" s="182">
        <v>2</v>
      </c>
      <c r="H207" s="155"/>
      <c r="I207" s="155">
        <f t="shared" si="6"/>
        <v>0</v>
      </c>
      <c r="J207" s="184">
        <v>21</v>
      </c>
      <c r="K207" s="155">
        <f t="shared" si="7"/>
        <v>0</v>
      </c>
    </row>
    <row r="208" spans="1:13" s="140" customFormat="1" ht="25.5" customHeight="1">
      <c r="A208" s="181">
        <v>175</v>
      </c>
      <c r="B208" s="186"/>
      <c r="C208" s="181" t="s">
        <v>108</v>
      </c>
      <c r="D208" s="146" t="s">
        <v>173</v>
      </c>
      <c r="E208" s="201" t="s">
        <v>174</v>
      </c>
      <c r="F208" s="181" t="s">
        <v>101</v>
      </c>
      <c r="G208" s="182">
        <v>1</v>
      </c>
      <c r="H208" s="155"/>
      <c r="I208" s="155">
        <f t="shared" si="6"/>
        <v>0</v>
      </c>
      <c r="J208" s="184">
        <v>21</v>
      </c>
      <c r="K208" s="155">
        <f t="shared" si="7"/>
        <v>0</v>
      </c>
    </row>
    <row r="209" spans="1:14" s="140" customFormat="1" ht="61.5" customHeight="1">
      <c r="A209" s="181">
        <v>176</v>
      </c>
      <c r="B209" s="186"/>
      <c r="C209" s="181" t="s">
        <v>108</v>
      </c>
      <c r="D209" s="146" t="s">
        <v>175</v>
      </c>
      <c r="E209" s="202" t="s">
        <v>176</v>
      </c>
      <c r="F209" s="181" t="s">
        <v>101</v>
      </c>
      <c r="G209" s="182">
        <v>2</v>
      </c>
      <c r="H209" s="155"/>
      <c r="I209" s="155">
        <f t="shared" si="6"/>
        <v>0</v>
      </c>
      <c r="J209" s="184">
        <v>21</v>
      </c>
      <c r="K209" s="155">
        <f t="shared" si="7"/>
        <v>0</v>
      </c>
    </row>
    <row r="210" spans="1:14" s="140" customFormat="1" ht="56.25" customHeight="1">
      <c r="A210" s="181">
        <v>177</v>
      </c>
      <c r="B210" s="186"/>
      <c r="C210" s="181" t="s">
        <v>108</v>
      </c>
      <c r="D210" s="146" t="s">
        <v>177</v>
      </c>
      <c r="E210" s="202" t="s">
        <v>178</v>
      </c>
      <c r="F210" s="181" t="s">
        <v>101</v>
      </c>
      <c r="G210" s="182">
        <v>2</v>
      </c>
      <c r="H210" s="155"/>
      <c r="I210" s="155">
        <f t="shared" si="6"/>
        <v>0</v>
      </c>
      <c r="J210" s="184">
        <v>21</v>
      </c>
      <c r="K210" s="155">
        <f t="shared" si="7"/>
        <v>0</v>
      </c>
    </row>
    <row r="211" spans="1:14" s="140" customFormat="1" ht="43.5" customHeight="1">
      <c r="A211" s="181">
        <v>178</v>
      </c>
      <c r="B211" s="186"/>
      <c r="C211" s="181" t="s">
        <v>108</v>
      </c>
      <c r="D211" s="146" t="s">
        <v>179</v>
      </c>
      <c r="E211" s="203" t="s">
        <v>228</v>
      </c>
      <c r="F211" s="181" t="s">
        <v>101</v>
      </c>
      <c r="G211" s="182">
        <v>3</v>
      </c>
      <c r="H211" s="155"/>
      <c r="I211" s="155">
        <f t="shared" si="6"/>
        <v>0</v>
      </c>
      <c r="J211" s="184">
        <v>21</v>
      </c>
      <c r="K211" s="155">
        <f t="shared" si="7"/>
        <v>0</v>
      </c>
    </row>
    <row r="212" spans="1:14" s="156" customFormat="1" ht="51" customHeight="1">
      <c r="A212" s="181">
        <v>179</v>
      </c>
      <c r="B212" s="181"/>
      <c r="C212" s="181" t="s">
        <v>108</v>
      </c>
      <c r="D212" s="168" t="s">
        <v>180</v>
      </c>
      <c r="E212" s="204" t="s">
        <v>181</v>
      </c>
      <c r="F212" s="181" t="s">
        <v>101</v>
      </c>
      <c r="G212" s="182">
        <v>1</v>
      </c>
      <c r="H212" s="155"/>
      <c r="I212" s="155">
        <f t="shared" si="6"/>
        <v>0</v>
      </c>
      <c r="J212" s="184">
        <v>21</v>
      </c>
      <c r="K212" s="155">
        <f t="shared" si="7"/>
        <v>0</v>
      </c>
    </row>
    <row r="213" spans="1:14" s="156" customFormat="1" ht="39.6">
      <c r="A213" s="181">
        <v>180</v>
      </c>
      <c r="B213" s="181"/>
      <c r="C213" s="181" t="s">
        <v>108</v>
      </c>
      <c r="D213" s="168" t="s">
        <v>182</v>
      </c>
      <c r="E213" s="188" t="s">
        <v>181</v>
      </c>
      <c r="F213" s="181" t="s">
        <v>101</v>
      </c>
      <c r="G213" s="182">
        <f>G166</f>
        <v>20</v>
      </c>
      <c r="H213" s="155"/>
      <c r="I213" s="155">
        <f t="shared" si="6"/>
        <v>0</v>
      </c>
      <c r="J213" s="184">
        <v>21</v>
      </c>
      <c r="K213" s="155">
        <f t="shared" si="7"/>
        <v>0</v>
      </c>
    </row>
    <row r="214" spans="1:14" s="156" customFormat="1">
      <c r="A214" s="181"/>
      <c r="B214" s="181"/>
      <c r="C214" s="136"/>
      <c r="D214" s="137"/>
      <c r="E214" s="137" t="s">
        <v>230</v>
      </c>
      <c r="F214" s="136"/>
      <c r="G214" s="136"/>
      <c r="H214" s="136"/>
      <c r="I214" s="138">
        <f>SUM(I215:I225)</f>
        <v>0</v>
      </c>
      <c r="J214" s="183"/>
      <c r="K214" s="182"/>
      <c r="N214" s="147"/>
    </row>
    <row r="215" spans="1:14" s="156" customFormat="1" ht="92.4">
      <c r="A215" s="181">
        <v>181</v>
      </c>
      <c r="B215" s="181"/>
      <c r="C215" s="181" t="s">
        <v>108</v>
      </c>
      <c r="D215" s="210" t="s">
        <v>231</v>
      </c>
      <c r="E215" s="211" t="s">
        <v>232</v>
      </c>
      <c r="F215" s="181" t="s">
        <v>101</v>
      </c>
      <c r="G215" s="182">
        <v>1</v>
      </c>
      <c r="H215" s="155"/>
      <c r="I215" s="155">
        <f t="shared" ref="I215:I225" si="8">ROUND(G215*H215,2)</f>
        <v>0</v>
      </c>
      <c r="J215" s="184">
        <v>21</v>
      </c>
      <c r="K215" s="155">
        <f t="shared" ref="K215:K225" si="9">I215+((I215/100)*J215)</f>
        <v>0</v>
      </c>
    </row>
    <row r="216" spans="1:14" s="156" customFormat="1" ht="118.8">
      <c r="A216" s="181">
        <v>182</v>
      </c>
      <c r="B216" s="181"/>
      <c r="C216" s="181" t="s">
        <v>108</v>
      </c>
      <c r="D216" s="210" t="s">
        <v>233</v>
      </c>
      <c r="E216" s="211" t="s">
        <v>234</v>
      </c>
      <c r="F216" s="181" t="s">
        <v>101</v>
      </c>
      <c r="G216" s="182">
        <v>1</v>
      </c>
      <c r="H216" s="155"/>
      <c r="I216" s="155">
        <f t="shared" si="8"/>
        <v>0</v>
      </c>
      <c r="J216" s="184">
        <v>21</v>
      </c>
      <c r="K216" s="155">
        <f t="shared" si="9"/>
        <v>0</v>
      </c>
    </row>
    <row r="217" spans="1:14" s="156" customFormat="1" ht="79.2">
      <c r="A217" s="181">
        <v>183</v>
      </c>
      <c r="B217" s="181"/>
      <c r="C217" s="181" t="s">
        <v>108</v>
      </c>
      <c r="D217" s="210" t="s">
        <v>235</v>
      </c>
      <c r="E217" s="210" t="s">
        <v>236</v>
      </c>
      <c r="F217" s="181" t="s">
        <v>101</v>
      </c>
      <c r="G217" s="182">
        <v>1</v>
      </c>
      <c r="H217" s="155"/>
      <c r="I217" s="155">
        <f t="shared" si="8"/>
        <v>0</v>
      </c>
      <c r="J217" s="184">
        <v>21</v>
      </c>
      <c r="K217" s="155">
        <f t="shared" si="9"/>
        <v>0</v>
      </c>
    </row>
    <row r="218" spans="1:14" s="156" customFormat="1" ht="105.6">
      <c r="A218" s="181">
        <v>184</v>
      </c>
      <c r="B218" s="181"/>
      <c r="C218" s="181" t="s">
        <v>108</v>
      </c>
      <c r="D218" s="210" t="s">
        <v>237</v>
      </c>
      <c r="E218" s="210" t="s">
        <v>238</v>
      </c>
      <c r="F218" s="181" t="s">
        <v>101</v>
      </c>
      <c r="G218" s="187">
        <v>1</v>
      </c>
      <c r="H218" s="155"/>
      <c r="I218" s="155">
        <f t="shared" si="8"/>
        <v>0</v>
      </c>
      <c r="J218" s="184">
        <v>21</v>
      </c>
      <c r="K218" s="155">
        <f t="shared" si="9"/>
        <v>0</v>
      </c>
    </row>
    <row r="219" spans="1:14" s="156" customFormat="1" ht="39.6">
      <c r="A219" s="181">
        <v>185</v>
      </c>
      <c r="B219" s="181"/>
      <c r="C219" s="181" t="s">
        <v>108</v>
      </c>
      <c r="D219" s="210" t="s">
        <v>239</v>
      </c>
      <c r="E219" s="211" t="s">
        <v>240</v>
      </c>
      <c r="F219" s="181" t="s">
        <v>101</v>
      </c>
      <c r="G219" s="182">
        <v>1</v>
      </c>
      <c r="H219" s="189"/>
      <c r="I219" s="155">
        <f t="shared" si="8"/>
        <v>0</v>
      </c>
      <c r="J219" s="184">
        <v>21</v>
      </c>
      <c r="K219" s="155">
        <f t="shared" si="9"/>
        <v>0</v>
      </c>
    </row>
    <row r="220" spans="1:14" s="156" customFormat="1" ht="26.4">
      <c r="A220" s="181">
        <v>186</v>
      </c>
      <c r="B220" s="181"/>
      <c r="C220" s="181" t="s">
        <v>108</v>
      </c>
      <c r="D220" s="210" t="s">
        <v>241</v>
      </c>
      <c r="E220" s="211" t="s">
        <v>242</v>
      </c>
      <c r="F220" s="181" t="s">
        <v>101</v>
      </c>
      <c r="G220" s="182">
        <v>1</v>
      </c>
      <c r="H220" s="189"/>
      <c r="I220" s="155">
        <f t="shared" si="8"/>
        <v>0</v>
      </c>
      <c r="J220" s="184">
        <v>21</v>
      </c>
      <c r="K220" s="155">
        <f t="shared" si="9"/>
        <v>0</v>
      </c>
    </row>
    <row r="221" spans="1:14" s="156" customFormat="1" ht="26.4">
      <c r="A221" s="181">
        <v>187</v>
      </c>
      <c r="B221" s="181"/>
      <c r="C221" s="181" t="s">
        <v>108</v>
      </c>
      <c r="D221" s="210" t="s">
        <v>241</v>
      </c>
      <c r="E221" s="211" t="s">
        <v>243</v>
      </c>
      <c r="F221" s="181" t="s">
        <v>101</v>
      </c>
      <c r="G221" s="182">
        <v>1</v>
      </c>
      <c r="H221" s="189"/>
      <c r="I221" s="155">
        <f t="shared" si="8"/>
        <v>0</v>
      </c>
      <c r="J221" s="184">
        <v>21</v>
      </c>
      <c r="K221" s="155">
        <f t="shared" si="9"/>
        <v>0</v>
      </c>
    </row>
    <row r="222" spans="1:14" s="156" customFormat="1" ht="39.6">
      <c r="A222" s="181">
        <v>188</v>
      </c>
      <c r="B222" s="181"/>
      <c r="C222" s="181" t="s">
        <v>108</v>
      </c>
      <c r="D222" s="210" t="s">
        <v>244</v>
      </c>
      <c r="E222" s="211" t="s">
        <v>245</v>
      </c>
      <c r="F222" s="181" t="s">
        <v>101</v>
      </c>
      <c r="G222" s="182">
        <v>1</v>
      </c>
      <c r="H222" s="189"/>
      <c r="I222" s="155">
        <f t="shared" si="8"/>
        <v>0</v>
      </c>
      <c r="J222" s="184">
        <v>21</v>
      </c>
      <c r="K222" s="155">
        <f t="shared" si="9"/>
        <v>0</v>
      </c>
    </row>
    <row r="223" spans="1:14" s="156" customFormat="1" ht="79.2">
      <c r="A223" s="181">
        <v>189</v>
      </c>
      <c r="B223" s="181"/>
      <c r="C223" s="181" t="s">
        <v>108</v>
      </c>
      <c r="D223" s="210" t="s">
        <v>263</v>
      </c>
      <c r="E223" s="211" t="s">
        <v>246</v>
      </c>
      <c r="F223" s="181" t="s">
        <v>101</v>
      </c>
      <c r="G223" s="182">
        <v>1</v>
      </c>
      <c r="H223" s="155"/>
      <c r="I223" s="155">
        <f t="shared" si="8"/>
        <v>0</v>
      </c>
      <c r="J223" s="184">
        <v>21</v>
      </c>
      <c r="K223" s="155">
        <f t="shared" si="9"/>
        <v>0</v>
      </c>
    </row>
    <row r="224" spans="1:14" s="156" customFormat="1" ht="105.6">
      <c r="A224" s="181">
        <v>190</v>
      </c>
      <c r="B224" s="181"/>
      <c r="C224" s="181" t="s">
        <v>108</v>
      </c>
      <c r="D224" s="210" t="s">
        <v>262</v>
      </c>
      <c r="E224" s="211" t="s">
        <v>247</v>
      </c>
      <c r="F224" s="181" t="s">
        <v>101</v>
      </c>
      <c r="G224" s="182">
        <v>1</v>
      </c>
      <c r="H224" s="155"/>
      <c r="I224" s="155">
        <f t="shared" si="8"/>
        <v>0</v>
      </c>
      <c r="J224" s="184">
        <v>21</v>
      </c>
      <c r="K224" s="155">
        <f t="shared" si="9"/>
        <v>0</v>
      </c>
    </row>
    <row r="225" spans="1:11" s="156" customFormat="1" ht="118.8">
      <c r="A225" s="181">
        <v>191</v>
      </c>
      <c r="B225" s="181"/>
      <c r="C225" s="181" t="s">
        <v>108</v>
      </c>
      <c r="D225" s="210" t="s">
        <v>261</v>
      </c>
      <c r="E225" s="211" t="s">
        <v>248</v>
      </c>
      <c r="F225" s="181" t="s">
        <v>101</v>
      </c>
      <c r="G225" s="182">
        <v>1</v>
      </c>
      <c r="H225" s="155"/>
      <c r="I225" s="155">
        <f t="shared" si="8"/>
        <v>0</v>
      </c>
      <c r="J225" s="184">
        <v>21</v>
      </c>
      <c r="K225" s="155">
        <f t="shared" si="9"/>
        <v>0</v>
      </c>
    </row>
    <row r="226" spans="1:11" s="156" customFormat="1">
      <c r="A226" s="181"/>
      <c r="B226" s="181"/>
      <c r="C226" s="181"/>
      <c r="D226" s="146"/>
      <c r="E226" s="144" t="s">
        <v>183</v>
      </c>
      <c r="F226" s="181"/>
      <c r="G226" s="182"/>
      <c r="H226" s="155"/>
      <c r="I226" s="145">
        <f>SUM(I227:I233)</f>
        <v>0</v>
      </c>
      <c r="J226" s="184"/>
      <c r="K226" s="145"/>
    </row>
    <row r="227" spans="1:11" s="156" customFormat="1" ht="51" customHeight="1">
      <c r="A227" s="181">
        <v>192</v>
      </c>
      <c r="B227" s="181"/>
      <c r="C227" s="181" t="s">
        <v>108</v>
      </c>
      <c r="D227" s="146" t="s">
        <v>184</v>
      </c>
      <c r="E227" s="147" t="s">
        <v>185</v>
      </c>
      <c r="F227" s="181" t="s">
        <v>101</v>
      </c>
      <c r="G227" s="182">
        <v>4</v>
      </c>
      <c r="H227" s="155"/>
      <c r="I227" s="155">
        <f t="shared" ref="I227:I233" si="10">ROUND(G227*H227,2)</f>
        <v>0</v>
      </c>
      <c r="J227" s="184">
        <v>21</v>
      </c>
      <c r="K227" s="155">
        <f t="shared" ref="K227:K233" si="11">I227+((I227/100)*J227)</f>
        <v>0</v>
      </c>
    </row>
    <row r="228" spans="1:11" s="156" customFormat="1" ht="25.5" customHeight="1">
      <c r="A228" s="181">
        <v>193</v>
      </c>
      <c r="B228" s="181"/>
      <c r="C228" s="181" t="s">
        <v>108</v>
      </c>
      <c r="D228" s="146" t="s">
        <v>186</v>
      </c>
      <c r="E228" s="147" t="s">
        <v>187</v>
      </c>
      <c r="F228" s="181" t="s">
        <v>101</v>
      </c>
      <c r="G228" s="182">
        <v>4</v>
      </c>
      <c r="H228" s="155"/>
      <c r="I228" s="155">
        <f t="shared" si="10"/>
        <v>0</v>
      </c>
      <c r="J228" s="184">
        <v>21</v>
      </c>
      <c r="K228" s="155">
        <f t="shared" si="11"/>
        <v>0</v>
      </c>
    </row>
    <row r="229" spans="1:11" s="156" customFormat="1" ht="25.5" customHeight="1">
      <c r="A229" s="181">
        <v>194</v>
      </c>
      <c r="B229" s="181" t="s">
        <v>100</v>
      </c>
      <c r="C229" s="181">
        <v>741</v>
      </c>
      <c r="D229" s="146" t="s">
        <v>106</v>
      </c>
      <c r="E229" s="147" t="s">
        <v>188</v>
      </c>
      <c r="F229" s="181" t="s">
        <v>101</v>
      </c>
      <c r="G229" s="182">
        <v>1</v>
      </c>
      <c r="H229" s="155"/>
      <c r="I229" s="155">
        <f t="shared" si="10"/>
        <v>0</v>
      </c>
      <c r="J229" s="184">
        <v>21</v>
      </c>
      <c r="K229" s="155">
        <f t="shared" si="11"/>
        <v>0</v>
      </c>
    </row>
    <row r="230" spans="1:11" s="156" customFormat="1" ht="38.25" customHeight="1">
      <c r="A230" s="181">
        <v>195</v>
      </c>
      <c r="B230" s="181" t="s">
        <v>104</v>
      </c>
      <c r="C230" s="181" t="s">
        <v>105</v>
      </c>
      <c r="D230" s="146" t="s">
        <v>107</v>
      </c>
      <c r="E230" s="147" t="s">
        <v>189</v>
      </c>
      <c r="F230" s="181" t="s">
        <v>101</v>
      </c>
      <c r="G230" s="182">
        <f>G229</f>
        <v>1</v>
      </c>
      <c r="H230" s="155"/>
      <c r="I230" s="155">
        <f t="shared" si="10"/>
        <v>0</v>
      </c>
      <c r="J230" s="184">
        <v>21</v>
      </c>
      <c r="K230" s="155">
        <f t="shared" si="11"/>
        <v>0</v>
      </c>
    </row>
    <row r="231" spans="1:11" s="156" customFormat="1" ht="25.5" customHeight="1">
      <c r="A231" s="181">
        <v>196</v>
      </c>
      <c r="B231" s="181" t="s">
        <v>104</v>
      </c>
      <c r="C231" s="181" t="s">
        <v>105</v>
      </c>
      <c r="D231" s="146" t="s">
        <v>190</v>
      </c>
      <c r="E231" s="147" t="s">
        <v>191</v>
      </c>
      <c r="F231" s="181" t="s">
        <v>102</v>
      </c>
      <c r="G231" s="182">
        <v>50</v>
      </c>
      <c r="H231" s="155"/>
      <c r="I231" s="155">
        <f t="shared" si="10"/>
        <v>0</v>
      </c>
      <c r="J231" s="184">
        <v>21</v>
      </c>
      <c r="K231" s="155">
        <f t="shared" si="11"/>
        <v>0</v>
      </c>
    </row>
    <row r="232" spans="1:11" s="156" customFormat="1" ht="38.25" customHeight="1">
      <c r="A232" s="181">
        <v>197</v>
      </c>
      <c r="B232" s="181" t="s">
        <v>100</v>
      </c>
      <c r="C232" s="181">
        <v>741</v>
      </c>
      <c r="D232" s="146" t="s">
        <v>192</v>
      </c>
      <c r="E232" s="147" t="s">
        <v>193</v>
      </c>
      <c r="F232" s="181" t="s">
        <v>102</v>
      </c>
      <c r="G232" s="182">
        <v>50</v>
      </c>
      <c r="H232" s="155"/>
      <c r="I232" s="155">
        <f t="shared" si="10"/>
        <v>0</v>
      </c>
      <c r="J232" s="184">
        <v>21</v>
      </c>
      <c r="K232" s="155">
        <f t="shared" si="11"/>
        <v>0</v>
      </c>
    </row>
    <row r="233" spans="1:11" s="156" customFormat="1" ht="25.5" customHeight="1">
      <c r="A233" s="181">
        <v>198</v>
      </c>
      <c r="B233" s="181"/>
      <c r="C233" s="181" t="s">
        <v>108</v>
      </c>
      <c r="D233" s="146" t="s">
        <v>194</v>
      </c>
      <c r="E233" s="148" t="s">
        <v>195</v>
      </c>
      <c r="F233" s="181" t="s">
        <v>101</v>
      </c>
      <c r="G233" s="182">
        <v>4</v>
      </c>
      <c r="H233" s="155"/>
      <c r="I233" s="155">
        <f t="shared" si="10"/>
        <v>0</v>
      </c>
      <c r="J233" s="184">
        <v>21</v>
      </c>
      <c r="K233" s="155">
        <f t="shared" si="11"/>
        <v>0</v>
      </c>
    </row>
    <row r="234" spans="1:11" s="149" customFormat="1">
      <c r="A234" s="181"/>
      <c r="D234" s="150"/>
      <c r="E234" s="150" t="s">
        <v>196</v>
      </c>
      <c r="I234" s="151">
        <f>I14+I47+I89+I152</f>
        <v>0</v>
      </c>
    </row>
  </sheetData>
  <mergeCells count="4">
    <mergeCell ref="C9:D9"/>
    <mergeCell ref="C8:D8"/>
    <mergeCell ref="C3:E3"/>
    <mergeCell ref="C7:E7"/>
  </mergeCells>
  <printOptions horizontalCentered="1"/>
  <pageMargins left="0.59055118110236227" right="0.59055118110236227" top="0.59055118110236227" bottom="0.59055118110236227" header="0.51181102362204722" footer="0.51181102362204722"/>
  <pageSetup paperSize="9" scale="76" fitToHeight="999" orientation="landscape"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3.2"/>
  <sheetData/>
  <pageMargins left="0.69999998807907104" right="0.69999998807907104" top="0.75" bottom="0.75" header="0.30000001192092901" footer="0.30000001192092901"/>
  <pageSetup errors="blank"/>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Krycí list</vt:lpstr>
      <vt:lpstr>Rekapitulace</vt:lpstr>
      <vt:lpstr>soupis oceněný</vt:lpstr>
      <vt:lpstr>#Figury</vt:lpstr>
      <vt:lpstr>Rekapitulace!Názvy_tisku</vt:lpstr>
      <vt:lpstr>'soupis oceněný'!Názvy_tisku</vt:lpstr>
      <vt:lpstr>'soupis oceněný'!Oblast_tisku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2020-03-12T07:19:16Z</cp:lastPrinted>
  <dcterms:created xsi:type="dcterms:W3CDTF">2006-04-27T05:25:48Z</dcterms:created>
  <dcterms:modified xsi:type="dcterms:W3CDTF">2022-04-25T09:55:50Z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