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defaultThemeVersion="124226"/>
  <mc:AlternateContent xmlns:mc="http://schemas.openxmlformats.org/markup-compatibility/2006">
    <mc:Choice Requires="x15">
      <x15ac:absPath xmlns:x15ac="http://schemas.microsoft.com/office/spreadsheetml/2010/11/ac" url="C:\Users\smetana\Desktop\Nabídky 09.14\ZŠ U Školy Liberec\2017\Podklady učebny\ZŠ U Školy Liberec_aktualizace 2022\Učebna Přírodních věd\"/>
    </mc:Choice>
  </mc:AlternateContent>
  <xr:revisionPtr revIDLastSave="0" documentId="13_ncr:1_{F8F8E742-5A05-4187-8C7C-1B3AE03B4DE8}" xr6:coauthVersionLast="47" xr6:coauthVersionMax="47" xr10:uidLastSave="{00000000-0000-0000-0000-000000000000}"/>
  <bookViews>
    <workbookView xWindow="-108" yWindow="-108" windowWidth="23256" windowHeight="12576" activeTab="2" xr2:uid="{00000000-000D-0000-FFFF-FFFF00000000}"/>
  </bookViews>
  <sheets>
    <sheet name="Krycí list" sheetId="1" r:id="rId1"/>
    <sheet name="Rekapitulace" sheetId="2" r:id="rId2"/>
    <sheet name="soupis oceněný" sheetId="3" r:id="rId3"/>
    <sheet name="#Figury" sheetId="4" state="hidden" r:id="rId4"/>
  </sheets>
  <definedNames>
    <definedName name="_xlnm.Print_Titles" localSheetId="1">Rekapitulace!$11:$13</definedName>
    <definedName name="_xlnm.Print_Titles" localSheetId="2">'soupis oceněný'!$11:$13</definedName>
    <definedName name="_xlnm.Print_Area" localSheetId="2">'soupis oceněný'!$A$1:$J$234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93" i="3" l="1"/>
  <c r="K193" i="3" s="1"/>
  <c r="I194" i="3" l="1"/>
  <c r="K194" i="3" s="1"/>
  <c r="B35" i="2" l="1"/>
  <c r="B34" i="2"/>
  <c r="B33" i="2"/>
  <c r="B32" i="2"/>
  <c r="B31" i="2"/>
  <c r="B30" i="2"/>
  <c r="B29" i="2"/>
  <c r="A29" i="2"/>
  <c r="I200" i="3" l="1"/>
  <c r="K200" i="3" s="1"/>
  <c r="I199" i="3"/>
  <c r="K199" i="3" s="1"/>
  <c r="I188" i="3" l="1"/>
  <c r="K188" i="3" s="1"/>
  <c r="I225" i="3"/>
  <c r="K225" i="3" s="1"/>
  <c r="I224" i="3"/>
  <c r="K224" i="3" s="1"/>
  <c r="I223" i="3"/>
  <c r="K223" i="3" s="1"/>
  <c r="I222" i="3"/>
  <c r="K222" i="3" s="1"/>
  <c r="I221" i="3"/>
  <c r="K221" i="3" s="1"/>
  <c r="I220" i="3"/>
  <c r="K220" i="3" s="1"/>
  <c r="I219" i="3"/>
  <c r="K219" i="3" s="1"/>
  <c r="I218" i="3"/>
  <c r="K218" i="3" s="1"/>
  <c r="I217" i="3"/>
  <c r="K217" i="3" s="1"/>
  <c r="I216" i="3"/>
  <c r="K216" i="3" s="1"/>
  <c r="I215" i="3"/>
  <c r="K215" i="3" l="1"/>
  <c r="I214" i="3"/>
  <c r="C33" i="2" s="1"/>
  <c r="I189" i="3"/>
  <c r="K189" i="3" s="1"/>
  <c r="I180" i="3"/>
  <c r="I178" i="3"/>
  <c r="K178" i="3" s="1"/>
  <c r="I177" i="3"/>
  <c r="K177" i="3" s="1"/>
  <c r="I176" i="3"/>
  <c r="K176" i="3" s="1"/>
  <c r="I175" i="3"/>
  <c r="K175" i="3" s="1"/>
  <c r="K180" i="3" l="1"/>
  <c r="I192" i="3" l="1"/>
  <c r="I233" i="3"/>
  <c r="K233" i="3" s="1"/>
  <c r="I232" i="3"/>
  <c r="K232" i="3" s="1"/>
  <c r="I231" i="3"/>
  <c r="K231" i="3" s="1"/>
  <c r="I230" i="3"/>
  <c r="K230" i="3" s="1"/>
  <c r="I229" i="3"/>
  <c r="K229" i="3" s="1"/>
  <c r="I228" i="3"/>
  <c r="K228" i="3" s="1"/>
  <c r="I227" i="3"/>
  <c r="I213" i="3"/>
  <c r="K213" i="3" s="1"/>
  <c r="I212" i="3"/>
  <c r="K212" i="3" s="1"/>
  <c r="I211" i="3"/>
  <c r="K211" i="3" s="1"/>
  <c r="I210" i="3"/>
  <c r="K210" i="3" s="1"/>
  <c r="I209" i="3"/>
  <c r="K209" i="3" s="1"/>
  <c r="I208" i="3"/>
  <c r="K208" i="3" s="1"/>
  <c r="I207" i="3"/>
  <c r="K207" i="3" s="1"/>
  <c r="I206" i="3"/>
  <c r="K206" i="3" s="1"/>
  <c r="I205" i="3"/>
  <c r="K205" i="3" s="1"/>
  <c r="I204" i="3"/>
  <c r="K204" i="3" s="1"/>
  <c r="I203" i="3"/>
  <c r="I201" i="3"/>
  <c r="K201" i="3" s="1"/>
  <c r="I198" i="3"/>
  <c r="K198" i="3" s="1"/>
  <c r="I197" i="3"/>
  <c r="K197" i="3" s="1"/>
  <c r="I196" i="3"/>
  <c r="K196" i="3" s="1"/>
  <c r="I195" i="3"/>
  <c r="K195" i="3" s="1"/>
  <c r="I191" i="3"/>
  <c r="K191" i="3" s="1"/>
  <c r="I190" i="3"/>
  <c r="K190" i="3" s="1"/>
  <c r="I187" i="3"/>
  <c r="K187" i="3" s="1"/>
  <c r="I186" i="3"/>
  <c r="K186" i="3" s="1"/>
  <c r="I185" i="3"/>
  <c r="K185" i="3" s="1"/>
  <c r="I184" i="3"/>
  <c r="K184" i="3" s="1"/>
  <c r="I183" i="3"/>
  <c r="K183" i="3" s="1"/>
  <c r="G182" i="3"/>
  <c r="I181" i="3"/>
  <c r="I174" i="3"/>
  <c r="K174" i="3" s="1"/>
  <c r="I173" i="3"/>
  <c r="K173" i="3" s="1"/>
  <c r="I172" i="3"/>
  <c r="K172" i="3" s="1"/>
  <c r="I171" i="3"/>
  <c r="K171" i="3" s="1"/>
  <c r="I170" i="3"/>
  <c r="K170" i="3" s="1"/>
  <c r="I169" i="3"/>
  <c r="C9" i="3"/>
  <c r="C8" i="3"/>
  <c r="C7" i="3"/>
  <c r="C5" i="3"/>
  <c r="C4" i="3"/>
  <c r="C3" i="3"/>
  <c r="C2" i="3"/>
  <c r="B9" i="2"/>
  <c r="B8" i="2"/>
  <c r="B7" i="2"/>
  <c r="B5" i="2"/>
  <c r="B4" i="2"/>
  <c r="B3" i="2"/>
  <c r="B2" i="2"/>
  <c r="S50" i="1"/>
  <c r="R50" i="1"/>
  <c r="K47" i="1"/>
  <c r="J46" i="1"/>
  <c r="P42" i="1"/>
  <c r="P41" i="1"/>
  <c r="P40" i="1"/>
  <c r="P39" i="1"/>
  <c r="P38" i="1"/>
  <c r="R35" i="1"/>
  <c r="J35" i="1"/>
  <c r="E35" i="1"/>
  <c r="I226" i="3" l="1"/>
  <c r="C34" i="2" s="1"/>
  <c r="K169" i="3"/>
  <c r="I168" i="3"/>
  <c r="K203" i="3"/>
  <c r="I202" i="3"/>
  <c r="C32" i="2" s="1"/>
  <c r="K181" i="3"/>
  <c r="I182" i="3"/>
  <c r="K182" i="3" s="1"/>
  <c r="K227" i="3"/>
  <c r="K192" i="3"/>
  <c r="C30" i="2" l="1"/>
  <c r="I179" i="3"/>
  <c r="C31" i="2" s="1"/>
  <c r="I167" i="3" l="1"/>
  <c r="C29" i="2" s="1"/>
  <c r="E44" i="1" s="1"/>
  <c r="E38" i="1" l="1"/>
  <c r="E40" i="1"/>
  <c r="E42" i="1" l="1"/>
  <c r="J47" i="1" l="1"/>
  <c r="R41" i="1"/>
  <c r="R38" i="1"/>
  <c r="I234" i="3"/>
  <c r="C35" i="2" s="1"/>
  <c r="E46" i="1"/>
  <c r="R46" i="1" l="1"/>
  <c r="S49" i="1" s="1"/>
  <c r="R49" i="1" l="1"/>
  <c r="O51" i="1" s="1"/>
  <c r="S51" i="1" s="1"/>
  <c r="R51" i="1" l="1"/>
  <c r="R52" i="1" s="1"/>
</calcChain>
</file>

<file path=xl/sharedStrings.xml><?xml version="1.0" encoding="utf-8"?>
<sst xmlns="http://schemas.openxmlformats.org/spreadsheetml/2006/main" count="397" uniqueCount="240">
  <si>
    <t>KRYCÍ LIST SOUPISU</t>
  </si>
  <si>
    <t>Název stavby</t>
  </si>
  <si>
    <t>Učebna pro výuku přírodních věd</t>
  </si>
  <si>
    <t>JKSO</t>
  </si>
  <si>
    <t xml:space="preserve"> </t>
  </si>
  <si>
    <t>Kód stavby</t>
  </si>
  <si>
    <t>ucebny</t>
  </si>
  <si>
    <t>Název objektu</t>
  </si>
  <si>
    <t>ZŠ Liberec, U školy 222/6, 460 07 Liberec</t>
  </si>
  <si>
    <t>EČO</t>
  </si>
  <si>
    <t>Kód objektu</t>
  </si>
  <si>
    <t>Název části</t>
  </si>
  <si>
    <t>OCENĚNÝ SOUPIS PRACÍ A DODÁVEK A SLUŽEB</t>
  </si>
  <si>
    <t>Místo</t>
  </si>
  <si>
    <t>Kód části</t>
  </si>
  <si>
    <t>Název podčásti</t>
  </si>
  <si>
    <t>Kód podčásti</t>
  </si>
  <si>
    <t>IČ</t>
  </si>
  <si>
    <t>DIČ</t>
  </si>
  <si>
    <t>Objednatel</t>
  </si>
  <si>
    <t>Projektant</t>
  </si>
  <si>
    <t>Zhotovitel</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</si>
  <si>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</si>
  <si>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</si>
  <si>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</si>
  <si>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</si>
  <si>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</si>
  <si>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</si>
  <si>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</si>
  <si>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</si>
  <si>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</si>
  <si>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</si>
  <si>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</si>
  <si>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</si>
  <si>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</si>
  <si>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</si>
  <si>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</si>
  <si>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</si>
  <si>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</si>
  <si>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Vedlejší rozpočtové náklady</t>
  </si>
  <si>
    <t>HSV</t>
  </si>
  <si>
    <t>Práce přesčas</t>
  </si>
  <si>
    <t>Zařízení staveniště</t>
  </si>
  <si>
    <t>%</t>
  </si>
  <si>
    <t>Bez pevné podl.</t>
  </si>
  <si>
    <t>Projektové práce (DSPS)</t>
  </si>
  <si>
    <t>PSV</t>
  </si>
  <si>
    <t>Kulturní památka</t>
  </si>
  <si>
    <t>Územní vlivy</t>
  </si>
  <si>
    <t>Provozní vlivy</t>
  </si>
  <si>
    <t>"EL"</t>
  </si>
  <si>
    <t>Ostatní</t>
  </si>
  <si>
    <t>VRN z rozpočtu</t>
  </si>
  <si>
    <t>"AVT"</t>
  </si>
  <si>
    <t>ZRN (ř. 1-8)</t>
  </si>
  <si>
    <t>DN (ř. 10-12)</t>
  </si>
  <si>
    <t>VRN (ř. 14-19)</t>
  </si>
  <si>
    <t>HZS</t>
  </si>
  <si>
    <t>Kompl. činnost</t>
  </si>
  <si>
    <t>Ostatní náklady</t>
  </si>
  <si>
    <t>D</t>
  </si>
  <si>
    <t>Celkové náklady</t>
  </si>
  <si>
    <t>Součet 9, 13, 20-23</t>
  </si>
  <si>
    <t>Datum a podpis</t>
  </si>
  <si>
    <t>Razítko</t>
  </si>
  <si>
    <t>15</t>
  </si>
  <si>
    <t>DPH</t>
  </si>
  <si>
    <t>21</t>
  </si>
  <si>
    <t>Cena s DPH (ř. 25-26)</t>
  </si>
  <si>
    <t>E</t>
  </si>
  <si>
    <t>Přípočty a odpočty</t>
  </si>
  <si>
    <t>Dodávky objednatele</t>
  </si>
  <si>
    <t>Klouzavá doložka</t>
  </si>
  <si>
    <t>Zvýhodnění + -</t>
  </si>
  <si>
    <t>„Zbývající položky typu vlastní jsou kalkulovány na základě zkušeností z realizace obdobných zakázek a jsou v místě i čase obvyklé“</t>
  </si>
  <si>
    <t xml:space="preserve">REKAPITULACE </t>
  </si>
  <si>
    <t>Stavba:</t>
  </si>
  <si>
    <t>Objekt:</t>
  </si>
  <si>
    <t>Část:</t>
  </si>
  <si>
    <t xml:space="preserve">JKSO: </t>
  </si>
  <si>
    <t>Objednatel:</t>
  </si>
  <si>
    <t>Zhotovitel:</t>
  </si>
  <si>
    <t>Datum:</t>
  </si>
  <si>
    <t>Kód</t>
  </si>
  <si>
    <t>Popis</t>
  </si>
  <si>
    <t>Cena celkem</t>
  </si>
  <si>
    <t>SOUPIS PRACÍ A DODÁVEK A SLUŽEB vč VÝKAZU VÝMĚR</t>
  </si>
  <si>
    <t>JKSO:</t>
  </si>
  <si>
    <t>P.Č.</t>
  </si>
  <si>
    <t>TV</t>
  </si>
  <si>
    <t>KCN</t>
  </si>
  <si>
    <t>Kód položky</t>
  </si>
  <si>
    <t>Popis / minimální technické parametry</t>
  </si>
  <si>
    <t>MJ</t>
  </si>
  <si>
    <t>Množství celkem</t>
  </si>
  <si>
    <t>Cena jednotková bez DPH</t>
  </si>
  <si>
    <t>Cena celkem bez DPH</t>
  </si>
  <si>
    <t>Sazba DPH</t>
  </si>
  <si>
    <t>Cena celkem s DPH</t>
  </si>
  <si>
    <t>K</t>
  </si>
  <si>
    <t>kus</t>
  </si>
  <si>
    <t>m</t>
  </si>
  <si>
    <t>vlastní</t>
  </si>
  <si>
    <t>soubor</t>
  </si>
  <si>
    <t>M</t>
  </si>
  <si>
    <t>MAT</t>
  </si>
  <si>
    <t>741320135</t>
  </si>
  <si>
    <t>10.060.031</t>
  </si>
  <si>
    <t>AVT</t>
  </si>
  <si>
    <t>Koncové prvky, nábytek, stínicí technika</t>
  </si>
  <si>
    <t>Interaktivní tabule + vizualizér</t>
  </si>
  <si>
    <t>Interaktivní tabule</t>
  </si>
  <si>
    <t>Prezentační SW</t>
  </si>
  <si>
    <t>Projektor</t>
  </si>
  <si>
    <t>Držák projektoru</t>
  </si>
  <si>
    <t xml:space="preserve">Ramenný držák ultrakrátkého projektoru pro instalaci na pylonový pojezd. Cena včetně dopravy, instalace.
</t>
  </si>
  <si>
    <t>Přídavné reproduktory</t>
  </si>
  <si>
    <t xml:space="preserve">Přídavné reproduktory s ovládáním hlasitosti, 20W. Cena včetně dopravy, instalace.
</t>
  </si>
  <si>
    <t>Pylonový pojezd s křídly</t>
  </si>
  <si>
    <t xml:space="preserve">Pylonový pojezd s křídly. Stabilní konstrukce z hliníkových profilů o výšce min.250cm. Rozsah posunu min. 70 cm. Rozložení hmotnosti sestavy na stěnu a podlahu. Integrovaný úchyt pro držák projektoru. Boční křídla k interaktivní tabuli pro popisování fixou,nebo křídou.Možnost kombinace: z venku pro psaní křídou, uvnitř pro psaní fixou - nebo naopak, celá fixová, celá křídová.  Cena včetně dopravy, instalace.
</t>
  </si>
  <si>
    <t>Stolní vizualizér</t>
  </si>
  <si>
    <t>Pracovní stanice + vybavení učebny přírodních věd</t>
  </si>
  <si>
    <t>Žákovská sada pro učebnu přírodních věd - pro 3 studenty</t>
  </si>
  <si>
    <t>Rozšiřující sada senzorů pro žákovskou sadu - pro 3 studenty</t>
  </si>
  <si>
    <t>USB nabíjecí stanice</t>
  </si>
  <si>
    <t>Sada senzorů a čidel pro Fyziku</t>
  </si>
  <si>
    <t>Sada senzorů a čidel pro Chemii</t>
  </si>
  <si>
    <t>Sada senzorů a čidel pro Biologii</t>
  </si>
  <si>
    <t>SW pro základní školy</t>
  </si>
  <si>
    <t>PC ovládací a prezentační stanice pro učitele</t>
  </si>
  <si>
    <t>Monitor</t>
  </si>
  <si>
    <t>Notebook</t>
  </si>
  <si>
    <t>Brašna pro notebook</t>
  </si>
  <si>
    <t>Brašna obsahuje dvě rukojeti pro snadné přenášení a praktický ramenní popruh přes tělo, velký úložný prostor zahrnuje dva vnitřní oddíly s polstrováním z pěny o vysoké hustotě, která chrání váš notebook spolu s různým příslušenstvím a dokumenty, vnější kapsa obsahuje držáky na pera, vizitky a mobilní telefon, praktickým otvorem v zadní části lze snadno prostrčit držadlo kufru. Cena včetně dopravy.</t>
  </si>
  <si>
    <t>Pracovní stanice pro studenty</t>
  </si>
  <si>
    <t xml:space="preserve">Dobíjecí skříňka </t>
  </si>
  <si>
    <t>Access point</t>
  </si>
  <si>
    <t>PoE injektor</t>
  </si>
  <si>
    <t>Datový switch</t>
  </si>
  <si>
    <t>Skener</t>
  </si>
  <si>
    <t>Hardwarové rozlišení skenování až 600 x 600 dpi (barevně a černobíle, automatický podavač dokumentů) / až 1 200 x 1 200 dpi (barevně a černobíle, plochý skener), 24bitová hloubka, 256 úrovní odstínů šedé, velikost skenu na ploše (max.) 216 x 297 mm, 1x USB 2.0, rychlost až 20 str./min a 40 obr./min (černobíle, v odstínech šedé, barevně, 300 dpi), formát souboru pro skenování PDF, PDF s možností prohledávání, JPEG, PNG, BMP, TIFF, TXT (Text), RTF (Rich Text). rozšiřující záruka na 3 roky - oprava u zákazníka s odezvou do následujícího pracovního dne od nahlášení servisní události. Cena včetně dopravy, instalace.</t>
  </si>
  <si>
    <t>Plynový komplet</t>
  </si>
  <si>
    <t>Plynová bomba</t>
  </si>
  <si>
    <t>Lineární zdroj pro rozvod do stolů studentů</t>
  </si>
  <si>
    <t xml:space="preserve">Lineárně řízený laboratorní zdroj 0 - 25 V, 0-10 A, univerzální síťový zdroj pro školní zařízení. Přepínatelné výstupní napětí 0 až 25 V lze odebírat jako AC napětí nebo přes zabudovaný můstkový usměrňovač jako DC napětí na samostatných bezpečnostních zdířkách. Zdroj stabilního napětí s 6 V/AC a 5 A/AC. Splňuje normy EN 61010 a 60950. Cena včetně dopravy, instalace.
</t>
  </si>
  <si>
    <t>Nábytek</t>
  </si>
  <si>
    <t>Katedra učitele s dřezem</t>
  </si>
  <si>
    <t>Katedra profesora s dřezem, 4090 x 870 mm. Demonstrační stůl pro pedagoga. Šířka 4090mm a hloubka 870mm v nejhlubším bobě Uzpůsobený pro maximální flexibilitu a možnosti prezentovat. Odolná pracovní plocha a konstrukce spodních skříněk umožňují instalaci jakýchkoliv rozvodů a také případné napojení na stávající. Skříňky jsou s dnem, které slouží pro možnost vést rozvody do potřebných míst a z nich se napojovat dál, Deska stolu je osazena dřezem a otvorem pro instalaci vodovodní baterie. Zadní strana deska zaoblená do půlkruhu. Standardní minimální použité materiály: lamino desky min. 19mm ABS hrana lepena PUR lepidlemm, korpusy lepené v lisu, HPL o síle 0,8mm lepeno voděodolným lepidlem, celokovové úchytky, trojcestné zámky. Barevné provedení z následujících dekorů: javor, buk, světle šedá/RAL 7035, bílá/RAL 9016. Cena včetně dopravy, instalace.</t>
  </si>
  <si>
    <t>Baterie vodovodní</t>
  </si>
  <si>
    <t xml:space="preserve">Baterie páková směšovací, tlaková, chrom. Cena včetně dopravy a instalace.
</t>
  </si>
  <si>
    <t>Stůl učebny přírodních věd pro 3 studenty</t>
  </si>
  <si>
    <t>Stůl pro speciální učebny přírodních věd: pracoviště žáků je složeno ze dvou skříněk a modulu pro rozvody a pracovní desky do půlkulatého tvaru. Šířka 2500mm a hloubka 870mm v nejhlubším bobě. Standardní minimální použité materiály: lamino desky min. 19mm ABS hrana lepena PUR lepidlemm, HPL o síle 0,8mm lepeno voděodolným lepidlem, celokovové úchytky. Barevné provedení z následujících dekorů: javor, buk, světle šedá/RAL 7035, bílá/RAL 9016. Cena včetně dopravy, instalace.</t>
  </si>
  <si>
    <t>Skříň vysoká</t>
  </si>
  <si>
    <t xml:space="preserve">Skříň vysoká. Rozměry ŠxVxH 1000x2000x500 mm, 4x uzamykatelné křídlové dveře, horní dveře prosklené v hliníkovém rámečku - bezpečnostní sklo, 4x nastavitelná police. Cena včetně dopravy a instalace.
</t>
  </si>
  <si>
    <t>Skříň nízká - nástavec</t>
  </si>
  <si>
    <t xml:space="preserve">Skříň nízká - nástavec. Rozměry ŠxVxH 1000x600x500 mm, 2x uzamykatelné křídlové dveře, bez police, včetně tyče pro zavěšení žebříku. Cena včetně dopravy a instalace.
</t>
  </si>
  <si>
    <t>Žebřík k nábytku</t>
  </si>
  <si>
    <t xml:space="preserve">Interiérový samonosný žebřík pro připevnění ke skříňové sestavě. Cena včetně dopravy, instalace.
</t>
  </si>
  <si>
    <t>Šatní skříň</t>
  </si>
  <si>
    <t>Vysoká, 2x dveře, šatní tyč + mezistěna. Skříň je vyrobena z oboustranně laminovaných desek tloušťky 19 mm. Vysoká tuhost a pevnost jsou zajištěny kolíkovými spoji a zády skříní z lainovaných desek tl. 19 mm. Korpusy skříní jsou na nepohledových hranách opatřeny ABS hranou tl. 1 mm, pohledové hrany jsou, dveře jsou opatřeny ABS hranou tl. 2 mm. Rozměr 1000 x 2000 x 500 mm. Cena včetně dopravy, montáže.</t>
  </si>
  <si>
    <t>Nízká skříňka</t>
  </si>
  <si>
    <t>Skříň nízká, 2x dveře. Skříň je vyrobena z oboustranně laminovaných desek tloušťky 19 mm. Vysoká tuhost a pevnost jsou zajištěny kolíkovými spoji a zády skříní z lainovaných desek tl. 19 mm. Korpusy skříní jsou na nepohledových hranách opatřeny ABS hranou tl. 1 mm, pohledové hrany jsou, dveře jsou opatřeny ABS hranou tl. 2 mm. Rozměr 800 x 850 x 500 mm. Cena včetně dopravy, montáže.</t>
  </si>
  <si>
    <t>Kancelářský stůl</t>
  </si>
  <si>
    <t xml:space="preserve">Židle učitelská </t>
  </si>
  <si>
    <t xml:space="preserve">Židle pojízdná (s kolečky) s výškovým nastavením pomocí pístu a plastovým šálovým sedákem se vzduchovým polštářem. Volba barvy plastového sedáku alespoň ze čtyř barevných variant. Cena včetně dopravy, instalace.
</t>
  </si>
  <si>
    <t>Židle studentská</t>
  </si>
  <si>
    <t>Stínící technika</t>
  </si>
  <si>
    <t>Látková roleta</t>
  </si>
  <si>
    <t xml:space="preserve">Látková roleta: látka blackout zatemňovací v provedení bez vodících lišt a bez kazety, ovládání motorické 230V, koncové spínače, rozměry látky 180x280cm. Přesný rozměr bude určen po zaměření dodavatelem. Cena včetně dopravy, instalace.
</t>
  </si>
  <si>
    <t>Motor 230V</t>
  </si>
  <si>
    <t xml:space="preserve">Motor 230V pro rolety s nastavitelnými koncovými spínači. Cena včetně dopravy, instalace.
</t>
  </si>
  <si>
    <t xml:space="preserve">Montáž jističů se zapojením vodičů, dvoupólových nn, do 25 A ve skříni.
</t>
  </si>
  <si>
    <t xml:space="preserve">Proudový chránič s jističem 10A, rozměry 2 DIN, jmenovité napětí 230/400V, Charakteristika B, Jmenovitý reziduální proud 0,03A.
</t>
  </si>
  <si>
    <t>10.048.243</t>
  </si>
  <si>
    <t xml:space="preserve">Silový kabel CYKY-J 5x1,5mm
</t>
  </si>
  <si>
    <t>741122031</t>
  </si>
  <si>
    <t xml:space="preserve">Montáž kabelů měděných bez ukončení uložených pod omítku plných kulatých (CYKY), počtu a průřezu žil 5x1,5 mm2.
</t>
  </si>
  <si>
    <t>Ovládací tlačítko</t>
  </si>
  <si>
    <t xml:space="preserve">Ovládací tlačítko s ergonomií pro ovládání rolet. Cena včetně dopravy, instalace.
</t>
  </si>
  <si>
    <t>Celkem bez DPH</t>
  </si>
  <si>
    <t>PC příslušenství</t>
  </si>
  <si>
    <t>Optická drátová myš se 3 tlačítky a rolovacím kolečkem, USB, optický snímač s 1000dpi. Cena včetně dopravy a instalace.</t>
  </si>
  <si>
    <t xml:space="preserve">SW balíček,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Školní licence pro 10 učitelů. Cena včetně dopravy, instalace.
</t>
  </si>
  <si>
    <t>Kabel HDMI a extender</t>
  </si>
  <si>
    <t xml:space="preserve">Kabel HDMI, min. 4K*2K @ 60Hz, min. 12.5m. Včetně HDMI extenderu pro zesílení signálu podporující přenos na min. 30 m, podpora rozlišení min. 4K*2K @ 60Hz, HDCP kompatibilní. Včetně HDMI kabelu 0,5 m, (M/M), min. rozlišení  4K*2K @ 60Hz. Cena včetně dopravy, instalace.
</t>
  </si>
  <si>
    <t>Repeater aktivní USB</t>
  </si>
  <si>
    <t xml:space="preserve">USB repeater pro prodlužování USB kabelů, délka min. 5 m. Cena včetně dopravy, instalace.
</t>
  </si>
  <si>
    <t>Kabel audio</t>
  </si>
  <si>
    <t xml:space="preserve">Audio kabel RCA (M/M), min. 12 m. Cena včetně dopravy, instalace.
</t>
  </si>
  <si>
    <r>
      <t xml:space="preserve">Bezdrátová dokumentová kamera s flexibilním ramenem, s možností práce úplně bez kabelů - přenos obrazu přes Wifi, napájení z baterie. Min. 12x zoom. LED osvětlení snímaného objektu, ruční a automatické ovládání ostření a jasu. Snímaná plocha min A4. Jednoduché ovládání vizualizéru prostřednictvím software. </t>
    </r>
    <r>
      <rPr>
        <sz val="10"/>
        <color indexed="8"/>
        <rFont val="Arial"/>
        <family val="2"/>
        <charset val="238"/>
      </rPr>
      <t>Cena včetně dopravy, instalace.</t>
    </r>
    <r>
      <rPr>
        <sz val="10"/>
        <rFont val="Arial"/>
        <family val="2"/>
        <charset val="238"/>
      </rPr>
      <t xml:space="preserve">
</t>
    </r>
  </si>
  <si>
    <t>Žákovská sada pro experimenty v učebně přírodních věd obsahující: plastový kufřík pro bezpečné uložení senzorů (každý senzor má speciálně tvarovanou přihrádku), metodickou příručka učitele (včetně popisu úlohy, seznamu pomůcek a odhadu času potřebného na experiment), min. 28 žákovských úloh a sadu senzorů (bezdrátový senzor teploty, bezdrátový senzor síly, bezdrátový senzor tlaku, bezdrátový senzor pH, bezdrátový senzor tepu s ručními úchyty, bezdrátový senzor počasí s anemometrem a GPS, bezdrátový senzor  napětí, bezdrátový senzor  pohybu. Každý senzor musí být vybaven baterií a bezdrátovým komunikačním rozhraním standardu Bluetooth. Součástí dodávky také musí být sw aplikace, jednotná pro práci se všemi senzory. Cena včetně dopravy, instalace a zaškolení uživatele.</t>
  </si>
  <si>
    <t xml:space="preserve">Sada obsahuje - univerzální rozhraní pro měření (min. 2x digitální vstup, min. 2x analogový vstup, min. 2x vstup pro fotobrány, osciloskop, generátor), kovovou dráhu (o délce min. 2,2m, min. 2x bezdrátový vozík se senzory, které měří sílu, polohu, rychlost a akceleraci, dále závaží, kladku, pružiny, třetí blok), 2x rotor pro pohon bezdrátového vozíku, sadu pro základní elektrické obvody (min. bezdrátový senzor napětí a proudu, spojovací díly, rezistory, kondenzátor, žárovku, LED, napájecí modul a baterii), sadu jednoduché stroje (2x stojan, 10N pružinu, kladky, 20cm páka, ozubená kola), sadu oscilace, vlnění, zvuk (pružina 1,8m, pružina 0,25m, pružinu pro podélné vlnění, ladičky min. 4x s různou frekvencí), sadu rotace a setrvačnost (disky a prstence min. 8,9cm, min. 100g, tyč pro kyvadlo), sadu pro stavbu mostních konstrukcí (min. 42 nosníků různých délek, bezdrátový tenzometr s akcelerometrem, dopadovou plošinu (rozsah min -1000N až +4000N, rozlišení max. 0,1N), bezdrátový senzor rotace (rozlišení max. 0,18°), bezdrátovou fotobránu (2 měřící fotobrány vzdálené min. 15mm), senzor zvuku s mikrofonem (rozsah min. 20-9000Hz), dobíjecí stanici pro až 10 bezdrátových senzor s konektorem microUSB. Cena včetně dopravy, instalace a zaškolení uživatele.
</t>
  </si>
  <si>
    <t xml:space="preserve">Sada obsahuje bezdrátový spektrometr (rozsah min. 380-950nm), optické vlákno pro spektrometr, ohřívací plotýnku s magnetickou míchačkou (min. 300°C, min. 1500 otáček za minutu), 5x míchací tyčinku, digitální váhy (min. 2000g, rozlišení max. 0,1g) + USB adaptér pro připojení k PC, dobíjecí stanici pro až 10 bezdrátových senzor s konektorem microUSB. Cena včetně dopravy, instalace a zaškolení uživatele.
</t>
  </si>
  <si>
    <t xml:space="preserve">Sada obsahuje model lidského oka (12 výměnných čoček), komoru pro pozorování ekosystému (3 samostatné komory s otvory pro senzory), komoru pro fotosyntézu, senzor EKG (rozsah min. 47 až 250 tepů), senzor průtokoměr s teploměrem (průtok rozsah min. 0 až 3,5m/s, teplota rozsah min. -10 až +50°C), bezdrátový teplotní senzor (rozsah min. -30°C až +105°C), tělní povrchová teplotní sonda, senzor spirometr s 10 náustky (rozsah min. 0 až 10 l/s), bezdrátové rozhraní pro připojení senzorů, bezdrátový senzor O2 (rozsah 0 až 100%), bezdrátový senzor krevního tlaku (krevní tlak rozsah min. 0 až 375 mmHg, tepová frekvence rozsah min. 36 až 200 tepů), příslušenství pro senzor počasí, dobíjecí stanici pro až 10 bezdrátových senzor s konektorem microUSB. Cena včetně dopravy, instalace a zaškolení uživatele.
</t>
  </si>
  <si>
    <t xml:space="preserve">USB nabíjecí stanice pro až 10 bezdrátových senzorů a konektorem microUSB. Cena včetně dopravy.
</t>
  </si>
  <si>
    <t>Rozšiřující sada pro experimenty v učebně přírodních věd obsahující sadu (bezdrátový senzor plynného CO2, bezdrátový senzor vodivosti,  bezdrátový senzor proudu, bezdrátový světelný senzor, bezdrátový kolorimetr, turbidimetr, bezdrátový senzor magnetického pole. Každý senzor musí být vybaven baterií a bezdrátovým komunikačním rozhraním standardu Bluetooth. Senzory musí být kompatibilní se sw aplikací, dodávanou v rámci žákovské sady. Cena včetně dopravy, instalace a zaškolení uživatele.</t>
  </si>
  <si>
    <t xml:space="preserve">SW licence zahrnuje více než 60 připravených aktivit. Jednoduše spojuje technologii s výukou. Díky českému prostředí i připraveným úlohám můžete ihned začít. Zobrazujte a zaznamenává data v reálném čase. Zakresluje odhad přímo do měřeného grafu, prezentujte data ve vhodné formě. Grafy, měřidla, tabulky, analyzujte stiskem jediného tlačítka, vytvoří elektronický laboratorní protokol obsahující odpovědi studentů.  Cena včetně dopravy, instalace a zaškolení uživatele.
</t>
  </si>
  <si>
    <t xml:space="preserve">Monitor s viditelnou uhlopříčkou min. 60,45cm (23,8"), matný, antireflexní, LED podsvícení, rozlišení 1920x1080, pozorovací úhel 178° vodorovně, 178° svisle, jas 250 cd/m2, kontrastní poměr 1000:1 statický, doba odezvy 5ms, video vstupy VGA, HDMI, DisplayPort, náklon -5 až +22°, kloubové otáčení 90° (Pivot), výškově nastavitelný stojan až 100mm, dva integrované reproduktory s výkonem 2 W. Cena včetně dopravy, instalace.
</t>
  </si>
  <si>
    <t>Standard smíšené výuky</t>
  </si>
  <si>
    <t>Videokamera</t>
  </si>
  <si>
    <t xml:space="preserve">Konferenční USB kamera. Využití pro videokonference typu MS Teams, Google Meet, Webex apod. k připojení přes USB k laptopu nebo počítači. Minimální parametry kamery: objektiv F4,7 mm-42,3 mm s 10x optickým a 16x digitálním zoomem se záběrem 58,5° horizontálně, obrazový CMOS čip 2,07 MP, rozlišení fullHD, rozsah motorického ovládání minimálně P&amp;T +/- 170°, 90° nahoru, 30° dolů, 64 pozic předvoleb. Ovládání kamery přes dálkový ovladač. Vstupy: minimálně 1x USB 2.0 typ B, 1x RS232 (8-pin DIN). Rozměry a hmotnost: maximálně 145 x 155 x 165 mm (V x Š x H), 1,5 kg. Cena včetně dopravy a instalace.
</t>
  </si>
  <si>
    <t>Soundbar</t>
  </si>
  <si>
    <t xml:space="preserve">Konferenční USB soundbar. Soundbar obsahuje vestavěné reproduktory a mikrofon. Využití pro videokonference typu MS Teams, Google Meet, Webex apod. k připojení přes USB k laptopu nebo počítači. Parametry reproduktoru: 3-pásmová konstrukce, stereo, celkový výkon minimálně 20W RMS, frekvenční rozsah minimálně 80 Hz – 20 kHz. Další funkce: DSP procesor s eliminátorem zpětné vazby, ozvěny a šumu, LED indikátor zapnutí/vypnutí mikrofonu. Montáž: integrovaný držák pro montáž na zeď. Vstupy/výstupy: minimálně 1x USB 3.0 typ A (kamera) 1x USB 3.0 typ B (počítač), 1x 3,5 mm jack Audio In (vstup pro externí zdroj zvuku), 1x Audio Out. Rozměry a hmotnost: maximálně 120 x 1110 x 100 mm (V x Š x H), 6,8 Kg. Cena včetně dopravy a instalace.
</t>
  </si>
  <si>
    <t>Profesionální LCD monitor</t>
  </si>
  <si>
    <t xml:space="preserve">65” IPS panel s minimálními parametry: rozlišení 3840 x 2160, jas 400cd/m2, kontrast 1300:1, odezva 8ms, provoz 16/7, orientace landscape, 4x HDMI, 1x VGA, RS232C, RJ45, 1x USB-C, 2x USB, WiFi, USB Media Player, rámeček T/R/L 14.7mm - B 21.4mm, integrované reproduktory 2x 8W, content management software pro jednoduchou správu a distribuci obsahu, podpora barevné kalibrace. Cena včetně dopravy, instalace, nastavení a AV kabeláže.
</t>
  </si>
  <si>
    <t>Sestava mobilního stojanu</t>
  </si>
  <si>
    <t xml:space="preserve">Pojízdná základna pro stojany s 1 stojinou. Možnost protáhnout kabely ze stojin základnou dolů. 4 velká kolečka s brzdou, nosnost s 1 stojnou 80 kg. Stojina k montáži stojanů o délce 180 cm. Kanály pro vedení kabelů. Madlo pro pojízdný stojan. Vodorovná část adaptéru pro displej s VESA až 1110 mm, nosnost až 80 kg. Svislá ramena s náklonem pro uchycení monitoru na vodorovnou část adaptéru (VESA až 420). Držák na videokonferenční kameru / reproduktor pro uchycení na adaptéry pro displeje 55-90", nosnost min. 8 kg. Polička pro AV/IT příslušenství, nosnost min. 8 kg, libovolná výška montáže. Lišta pro uchycení soundbaru. Cena včetně dopravy a instalace.
</t>
  </si>
  <si>
    <t>HDMI extender</t>
  </si>
  <si>
    <t xml:space="preserve">HDMI extender pro zesílení signálu podporující přenos na min. 30 m, podpora rozlišení min. 4K*2K @ 60Hz. Cena včetně dopravy a instalace.
</t>
  </si>
  <si>
    <t>kabel HDMI</t>
  </si>
  <si>
    <t xml:space="preserve">HDMI kabel 0,5 m, (M/M), min. rozlišení  4K*2K @ 60Hz. Cena včetně dopravy a instalace.
</t>
  </si>
  <si>
    <t xml:space="preserve">HDMI kabel 10 m, (M/M), min. rozlišení  4K*2K @ 60Hz. Cena včetně dopravy a instalace.
</t>
  </si>
  <si>
    <t>USB repeater</t>
  </si>
  <si>
    <t xml:space="preserve">Aktivní USB 3.0 repeater kabel délky 5 m.  Zpětně kompatibilní s USB 2.0 a 1.1. Přenos dat až 5 Gbps. Cena včetně dopravy a instalace.
</t>
  </si>
  <si>
    <t xml:space="preserve">SW balíček,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Cena včetně dopravy, instalace a nastavení.
</t>
  </si>
  <si>
    <t xml:space="preserve">Online vzdělávací prostředí pro učitele, které umožňuje komunikaci a interakci se žáky pomocí žákovských zařízení při zadávání a řešení úloh ve výuce. Učitel má možnost určovat, co se žákům na jejich tabletech zobrazí, má přehled o práci a výsledcích žáků. Aplikace s jednoduchou administrací bez nutnosti zřizovat žákům vlastní účty, prostředí v češtině s možností vkládání vlastního obsahu (včetně obrázků), galerie 6000+ dostupných klipartů a fotografií, možnost ukládání připravených úloh pro další využití a sdílení úloh mezi učiteli, možnost tisku pracovních listů, nástroje pro zadávání domácích úkolů včetně archivu a statistiky výsledů, možnost přímého propojení s MS Office 365. Cena včetně dopravy, instalace a nastavení.
</t>
  </si>
  <si>
    <t xml:space="preserve">Online vzdělávací prostředí pro učitele, které obsahuje multimediální knihovnu s  desetitisíci didakticky zpracovanými a autorsky ošetřenými výukovými materiály (interaktivní cvičení, videa, audia, animace, pracovní listy a tisknutelné materiály, mapy, 3D modely a další) pro základní a střední školy dle požadavků RVP; dále obsahuje tisíce ověřených testových úloh a stovky standardizovaných didaktických testů podle témat RVP včetně funkcí pro online zpracovaní s přehledy pro učitele, ředitele i rodiče; a dále funkce pro přípravu výukových prezentací, jednoduché online sdílení příspěvků, úkolů a testů se žáky a další funkce podporující učitele při prezenční i distanční výuce vč. kompatibility s komunikačními prostředími Microsoft a Google. Cena včetně dopravy, instalace a nastavení.
</t>
  </si>
  <si>
    <t xml:space="preserve">
stropní / nástěnný bezdrátový přístupový bod (AP), 802.11a/c, dvě rádia, optimalizace vyzařovacího diagramu antén pro montáž na stěnu nebo na strop, 2.4GHz a 5GHz, 6 optimalizovaných embedded antén - 3x3 MIMO, PoE, 2x RJ45, management, hybridní - možnost správy kontrolérem nebo v cloud. Cena včetně dopravy, instalace, nastavení.
</t>
  </si>
  <si>
    <t xml:space="preserve">PoE adaptér dodávající elektrickou energii po ethernetovém kabelu (30W). Cena včetně dopravy, instalace.
</t>
  </si>
  <si>
    <t xml:space="preserve">Datový přepínač s 24 porty 10/100/1000Mbit, s rychlosti přepnutí až 35.7Mpps, buffer pro 525tis. packetu, podporou až 8tis. MAC adres, s pasivním chlazením, setem pro instalaci do rack, s napájecím zdrojem. Cena včetně dopravy a instalace.
</t>
  </si>
  <si>
    <t xml:space="preserve">Plynový komplet pro instalaci do katedry obsahující: Plynový uzavírací jednokohout pro instalaci do pracovní plochy + stolní kahan. Cena včetně dopravy, instalace, revize.
</t>
  </si>
  <si>
    <t xml:space="preserve">Plynová bomba 5kg Propan - Butan, vratná, výměnná včetně náplně + regulátor tlaku plynu uvnitř katedry včetně hadic a spon pro připojení plynové bomby. Včetně náplně. Cena včetně dopravy, instalace, revize.
</t>
  </si>
  <si>
    <t xml:space="preserve">Židle pojízdná (s kluzáky) s výškovým nastavením pomocí pístu a plastovým šálovým sedákem se vzduchovým polštářem. Volba barvy plastového sedáku alespoň ze čtyř barevných variant. Cena včetně dopravy, instalace.
</t>
  </si>
  <si>
    <t>Typ cenové soustavy URS 2021/II</t>
  </si>
  <si>
    <t>Dobíjecí skříň pro tablety, laptopy, netbooky nebo chromebooky  - prostor pro uložení až 10ks, max. velikost  uložených zařízení 15,6" - 300 x 450 x 50mm, mobilní na kolečkách, uzamykatelná, umožňuje připojit a nabíjet současně až 10 zařízení ze sítě 230V, rozměry do (Š x H x V) W540 x D525 x H845mm. Cena včetně dopravy, instalace.</t>
  </si>
  <si>
    <t>Lucie Píčová (revize Sebastian Fenyk)</t>
  </si>
  <si>
    <t>Sebastian Fenyk</t>
  </si>
  <si>
    <t>01/2022</t>
  </si>
  <si>
    <t>Stůl kancelářský min. 1600x600 mm, výška 760 mm, rám z jekl 30x20 mm, nohy z jeklu 30x30 mm, pracovní deska 22 mm, hran a 2 mm - základní dekor. Základní dekor: buk svetlý H1518, javor medový H1521, svetlá šedá U708, bílá W980. Cena včetně dopravy, instalace.</t>
  </si>
  <si>
    <t xml:space="preserve">Ultrakrátký datový projektor, technologie 3LCD, rozlišení min.  1280 x 800,  výkon min. 3500 ANSI lumenů, projekční poměr max. 0,28:1, kontrastní poměr min. 2.500.000 : 1, životnost zdroje světla min. 20 000 h, zdroj světla laser, obrazové vstupy min. 3 x HDMI, 2 x VGA, hmotnost max. 6 kg. Cena včetně dopravy, instalace, nastavení.
</t>
  </si>
  <si>
    <t xml:space="preserve">Case s min. 210W zdrojem s účinnosti až 93%, výkon CPU min. 12900 bodu dle nezávislého testu cpubenchmark.net, operační paměť 16GB DDR4 s možnosti rozšíření na 128 GB, pevný M.2 SSD disk s kapacitou 1TB, 2TB HDD, DVD-RW optická mechanika, Gbit síťová karta, Wifi standardu 802.11ac (2x2), Bluetooth, čtečka pam. karet, min. 2x DisplayPort a 1x HDMI, USB Type-C s přenosová rychlost signálu 10 Gb/s, USB 3.2 Gen2, USB 3.2 Gen1, USB 2.0, prachový filtr, klávesnici a myš, operační systém s podporu AD (domény), servisní služba u zákazníka s odezvou do následujícího pracovního dne od nahlášení servisní události, cena včetně dopravy, instalace, nastavení.
</t>
  </si>
  <si>
    <t xml:space="preserve">Notebook s FHD IPS matným displejem 15,6" a LED podsvícením, min. čytřjádrový CPU s výkonem min. 9600 bodu dle nezávislého testu www.cpubenchmark.net (v10), operační paměť min. 16GB DDR4 s možnosti rozšíření až na 32GB, pevný M.2 SSD s kapacitou min. 512GB, WiFi, LAN, Bluetooth, USB-C s podporu DisplayPort a napájení, USB 3.1, HDMI, čtečka SD karet, HD webkamera, čtečka otisků prstů, podsvícená klávesnice odolná proti polití s numerickou část, kovové nebo carbon víko a rám klávesnice, hmotnost max. 1,8kg, operační systém s podporu AD (domény), servisní služba u zákazníka s odezvou do následujícího pracovního dne od nahlášení servisní události. Cena včetně dopravy, instalace.
</t>
  </si>
  <si>
    <t xml:space="preserve">Monitor s viditelnou uhlopříčkou 24", s LED podsvícením, technologie IPS, formát 16:10, antireflexní matný povrch, rozlišením 1920x1200 bodu, video vstupy VGA, DisplayPort, HDMI, USB 3.0, odezva 5ms, dynamickým kontrastním poměrem 5mil:1, jasem 250cd/m2, plná ergonomie, náklon -5 až +23°, otočení ±45°, kloubové otáčení 90° (Pivot), výškově nastavitelný stojan v rozsahu 150 mm, VESA. Cena včetně dopravy, instalace, nastavení.
</t>
  </si>
  <si>
    <t xml:space="preserve">Konvertibilní zařízení s dotykovým displejem min. 11,6" z tvrzeného skla Corning® Gorilla® Glass 3 a LED podsvícením, rozlišení 1366 x 768, čelní kamera 720p, zadní sekundární 5Mpx kamera, výkon CPU min. 5000 bodu dle nezávislého testu cpubenchmark.net, operační paměť 4GB DDR3, SSD disk s kapacitou 256GB, Gbit síťová karta, WiFi ac (2x2) + BT, min. video výstup HDMI, USB-C, USB 3.1, klávesnice odolná vůči polití, pogumovaný povrch odolný vůdčí pádům a nárazům, operační systém s podporu AD (domény), cena včetně dopravy, instalace, nastavení.
</t>
  </si>
  <si>
    <t xml:space="preserve">Interaktivní tabule s poměrem stran 16:10. Úhlopříčka obrazu min. 215 cm. Dotyková technologie s rozpoznáním min. 20 současných dotyků a gest a automatickým rozpoznáním dotyku prstem pro ovládání, dotyku popisovače pro zápis a dlaní pro mazání. Odolný magnetický povrch. Napájení pomocí USB z počítače.  Dodávka včetně poličky pro popisovače. Cena včetně dopravy, instalace, nastavení. 
</t>
  </si>
  <si>
    <t>výrobce</t>
  </si>
  <si>
    <t>nabízený typ</t>
  </si>
  <si>
    <t>Výukový software III</t>
  </si>
  <si>
    <t>Výukový software II</t>
  </si>
  <si>
    <t>Výukový software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</si>
</sst>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0\_x0000_"/>
    <numFmt numFmtId="166" formatCode="#,##0.0000"/>
    <numFmt numFmtId="167" formatCode="#,##0.000"/>
    <numFmt numFmtId="168" formatCode="#,##0.0"/>
    <numFmt numFmtId="169" formatCode="#,##0.00000"/>
  </numFmts>
  <fonts count="30">
    <font>
      <sz val="10"/>
      <name val="Arial"/>
      <charset val="238"/>
    </font>
    <font>
      <sz val="10"/>
      <name val="Arial"/>
      <family val="2"/>
      <charset val="238"/>
    </font>
    <font>
      <sz val="8"/>
      <name val="Arial"/>
      <family val="2"/>
      <charset val="238"/>
    </font>
    <font>
      <sz val="7"/>
      <name val="Arial"/>
      <family val="2"/>
      <charset val="238"/>
    </font>
    <font>
      <b/>
      <sz val="10"/>
      <name val="Arial"/>
      <family val="2"/>
      <charset val="238"/>
    </font>
    <font>
      <b/>
      <sz val="12"/>
      <name val="Arial"/>
      <family val="2"/>
      <charset val="238"/>
    </font>
    <font>
      <b/>
      <sz val="8"/>
      <name val="Arial"/>
      <family val="2"/>
      <charset val="238"/>
    </font>
    <font>
      <b/>
      <sz val="14"/>
      <color indexed="10"/>
      <name val="Arial"/>
      <family val="2"/>
      <charset val="238"/>
    </font>
    <font>
      <b/>
      <sz val="18"/>
      <color indexed="10"/>
      <name val="Arial"/>
      <family val="2"/>
      <charset val="238"/>
    </font>
    <font>
      <sz val="8"/>
      <color indexed="9"/>
      <name val="Arial"/>
      <family val="2"/>
      <charset val="238"/>
    </font>
    <font>
      <b/>
      <sz val="14"/>
      <name val="Arial"/>
      <family val="2"/>
      <charset val="238"/>
    </font>
    <font>
      <sz val="10"/>
      <name val="Arial CE"/>
      <family val="2"/>
      <charset val="238"/>
    </font>
    <font>
      <sz val="10"/>
      <name val="Arial "/>
      <charset val="238"/>
    </font>
    <font>
      <sz val="11"/>
      <color theme="1"/>
      <name val="Calibri"/>
      <family val="2"/>
      <charset val="238"/>
      <scheme val="minor"/>
    </font>
    <font>
      <b/>
      <sz val="8"/>
      <color rgb="FF0000FF"/>
      <name val="Arial"/>
      <family val="2"/>
      <charset val="238"/>
    </font>
    <font>
      <b/>
      <sz val="8"/>
      <color rgb="FF7030A0"/>
      <name val="Arial"/>
      <family val="2"/>
      <charset val="238"/>
    </font>
    <font>
      <sz val="10"/>
      <color rgb="FF7030A0"/>
      <name val="Arial"/>
      <family val="2"/>
      <charset val="238"/>
    </font>
    <font>
      <b/>
      <u/>
      <sz val="8"/>
      <color rgb="FFFF0000"/>
      <name val="Arial"/>
      <family val="2"/>
      <charset val="238"/>
    </font>
    <font>
      <b/>
      <sz val="10"/>
      <color rgb="FF0000FF"/>
      <name val="Arial"/>
      <family val="2"/>
      <charset val="238"/>
    </font>
    <font>
      <b/>
      <sz val="10"/>
      <color rgb="FF800080"/>
      <name val="Arial"/>
      <family val="2"/>
      <charset val="238"/>
    </font>
    <font>
      <b/>
      <sz val="10"/>
      <color rgb="FFFF0000"/>
      <name val="Arial"/>
      <family val="2"/>
      <charset val="238"/>
    </font>
    <font>
      <sz val="10"/>
      <color rgb="FFFF0000"/>
      <name val="Arial"/>
      <family val="2"/>
      <charset val="238"/>
    </font>
    <font>
      <sz val="10"/>
      <color rgb="FF0000FF"/>
      <name val="Arial"/>
      <family val="2"/>
      <charset val="238"/>
    </font>
    <font>
      <b/>
      <sz val="10"/>
      <color rgb="FF7030A0"/>
      <name val="Arial"/>
      <family val="2"/>
      <charset val="238"/>
    </font>
    <font>
      <sz val="10"/>
      <color theme="1"/>
      <name val="Arial"/>
      <family val="2"/>
      <charset val="238"/>
    </font>
    <font>
      <b/>
      <u/>
      <sz val="10"/>
      <color rgb="FFFA0000"/>
      <name val="Arial"/>
      <family val="2"/>
      <charset val="238"/>
    </font>
    <font>
      <sz val="10"/>
      <color indexed="8"/>
      <name val="Arial"/>
      <family val="2"/>
      <charset val="238"/>
    </font>
    <font>
      <sz val="10"/>
      <color rgb="FF000000"/>
      <name val="Arial"/>
      <family val="2"/>
      <charset val="238"/>
    </font>
    <font>
      <b/>
      <sz val="8"/>
      <color indexed="12"/>
      <name val="Arial"/>
      <family val="2"/>
      <charset val="238"/>
    </font>
    <font>
      <b/>
      <u/>
      <sz val="8"/>
      <color indexed="10"/>
      <name val="Arial"/>
      <family val="2"/>
      <charset val="238"/>
    </font>
  </fonts>
  <fills count="7">
    <fill>
      <patternFill patternType="none"/>
    </fill>
    <fill>
      <patternFill patternType="gray125"/>
    </fill>
    <fill>
      <patternFill patternType="solid">
        <fgColor indexed="26"/>
      </patternFill>
    </fill>
    <fill>
      <patternFill patternType="solid">
        <fgColor indexed="26"/>
        <bgColor indexed="64"/>
      </patternFill>
    </fill>
    <fill>
      <patternFill patternType="solid">
        <fgColor indexed="13"/>
      </patternFill>
    </fill>
    <fill>
      <patternFill patternType="solid">
        <fgColor theme="0"/>
        <bgColor indexed="64"/>
      </patternFill>
    </fill>
    <fill>
      <patternFill patternType="solid">
        <fgColor rgb="FFFFFF00"/>
        <bgColor indexed="64"/>
      </patternFill>
    </fill>
  </fills>
  <borders count="5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hair">
        <color indexed="64"/>
      </right>
      <top style="hair">
        <color indexed="64"/>
      </top>
      <bottom/>
      <diagonal/>
    </border>
    <border>
      <left/>
      <right style="thin">
        <color indexed="64"/>
      </right>
      <top/>
      <bottom/>
      <diagonal/>
    </border>
    <border>
      <left/>
      <right style="hair">
        <color indexed="64"/>
      </right>
      <top/>
      <bottom/>
      <diagonal/>
    </border>
    <border>
      <left/>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3" fillId="0" borderId="0"/>
    <xf numFmtId="0" fontId="11" fillId="0" borderId="0"/>
    <xf numFmtId="0" fontId="13" fillId="0" borderId="0"/>
  </cellStyleXfs>
  <cellXfs count="236">
    <xf numFmtId="0" fontId="0" fillId="0" borderId="0" xfId="0"/>
    <xf numFmtId="0" fontId="14" fillId="0" borderId="0" xfId="0" applyFont="1" applyAlignment="1">
      <alignment vertical="center"/>
    </xf>
    <xf numFmtId="0" fontId="0" fillId="0" borderId="1" xfId="0" applyBorder="1"/>
    <xf numFmtId="0" fontId="0" fillId="0" borderId="4" xfId="0" applyBorder="1"/>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0" fontId="3" fillId="0" borderId="0" xfId="0" applyFont="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4"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4"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3" fontId="0" fillId="0" borderId="24" xfId="0" applyNumberFormat="1" applyBorder="1" applyAlignment="1">
      <alignment vertical="center"/>
    </xf>
    <xf numFmtId="0" fontId="5" fillId="0" borderId="19" xfId="0" applyFont="1" applyBorder="1" applyAlignment="1">
      <alignment vertical="center"/>
    </xf>
    <xf numFmtId="0" fontId="5" fillId="0" borderId="21" xfId="0" applyFont="1" applyBorder="1" applyAlignment="1">
      <alignment vertical="center"/>
    </xf>
    <xf numFmtId="0" fontId="4" fillId="0" borderId="22" xfId="0" applyFont="1" applyBorder="1" applyAlignment="1">
      <alignment vertical="center"/>
    </xf>
    <xf numFmtId="0" fontId="4" fillId="0" borderId="20" xfId="0" applyFont="1" applyBorder="1" applyAlignment="1">
      <alignment vertical="center"/>
    </xf>
    <xf numFmtId="0" fontId="4" fillId="0" borderId="23" xfId="0" applyFont="1" applyBorder="1" applyAlignment="1">
      <alignment vertical="center"/>
    </xf>
    <xf numFmtId="0" fontId="4" fillId="0" borderId="21" xfId="0" applyFont="1" applyBorder="1" applyAlignment="1">
      <alignment vertical="center"/>
    </xf>
    <xf numFmtId="1" fontId="2" fillId="0" borderId="25" xfId="0" applyNumberFormat="1" applyFont="1" applyBorder="1" applyAlignment="1">
      <alignment horizontal="center" vertical="center"/>
    </xf>
    <xf numFmtId="0" fontId="6" fillId="0" borderId="26" xfId="0" applyFont="1" applyBorder="1" applyAlignment="1">
      <alignment vertical="center"/>
    </xf>
    <xf numFmtId="0" fontId="2" fillId="0" borderId="27" xfId="0" applyFont="1" applyBorder="1" applyAlignment="1">
      <alignment vertical="center"/>
    </xf>
    <xf numFmtId="49" fontId="2" fillId="0" borderId="28" xfId="0" applyNumberFormat="1" applyFont="1" applyBorder="1" applyAlignment="1">
      <alignment vertical="center"/>
    </xf>
    <xf numFmtId="0" fontId="2" fillId="0" borderId="29" xfId="0" applyFont="1" applyBorder="1" applyAlignment="1">
      <alignment vertical="center"/>
    </xf>
    <xf numFmtId="0" fontId="2" fillId="0" borderId="28" xfId="0" applyFont="1" applyBorder="1" applyAlignment="1">
      <alignment vertical="center"/>
    </xf>
    <xf numFmtId="0" fontId="2" fillId="0" borderId="30" xfId="0" applyFont="1" applyBorder="1" applyAlignment="1">
      <alignment vertical="center"/>
    </xf>
    <xf numFmtId="1" fontId="2" fillId="0" borderId="31" xfId="0" applyNumberFormat="1" applyFont="1" applyBorder="1" applyAlignment="1">
      <alignment horizontal="center" vertical="center"/>
    </xf>
    <xf numFmtId="0" fontId="6" fillId="0" borderId="29" xfId="0" applyFont="1" applyBorder="1" applyAlignment="1">
      <alignment vertical="center"/>
    </xf>
    <xf numFmtId="49" fontId="2" fillId="0" borderId="18" xfId="0" applyNumberFormat="1" applyFont="1" applyBorder="1" applyAlignment="1">
      <alignment vertical="center"/>
    </xf>
    <xf numFmtId="0" fontId="2" fillId="0" borderId="32" xfId="0" applyFont="1" applyBorder="1" applyAlignment="1">
      <alignment vertical="center"/>
    </xf>
    <xf numFmtId="1" fontId="2" fillId="0" borderId="33" xfId="0" applyNumberFormat="1" applyFont="1" applyBorder="1" applyAlignment="1">
      <alignment horizontal="center" vertical="center"/>
    </xf>
    <xf numFmtId="0" fontId="2" fillId="0" borderId="34" xfId="0" applyFont="1" applyBorder="1" applyAlignment="1">
      <alignment vertical="center"/>
    </xf>
    <xf numFmtId="0" fontId="2" fillId="0" borderId="35" xfId="0" applyFont="1" applyBorder="1" applyAlignment="1">
      <alignment vertical="center"/>
    </xf>
    <xf numFmtId="0" fontId="2" fillId="0" borderId="36" xfId="0" applyFont="1" applyBorder="1" applyAlignment="1">
      <alignment vertical="center"/>
    </xf>
    <xf numFmtId="49" fontId="2" fillId="0" borderId="4" xfId="0" applyNumberFormat="1" applyFont="1" applyBorder="1" applyAlignment="1">
      <alignment vertical="center"/>
    </xf>
    <xf numFmtId="0" fontId="4" fillId="0" borderId="1" xfId="0" applyFont="1" applyBorder="1" applyAlignment="1">
      <alignment vertical="top"/>
    </xf>
    <xf numFmtId="0" fontId="2" fillId="0" borderId="37" xfId="0" applyFont="1" applyBorder="1" applyAlignment="1">
      <alignment vertical="center"/>
    </xf>
    <xf numFmtId="0" fontId="2" fillId="0" borderId="38" xfId="0" applyFont="1" applyBorder="1" applyAlignment="1">
      <alignment vertical="center"/>
    </xf>
    <xf numFmtId="1" fontId="5" fillId="0" borderId="19" xfId="0" applyNumberFormat="1" applyFont="1" applyBorder="1" applyAlignment="1">
      <alignment vertical="center"/>
    </xf>
    <xf numFmtId="0" fontId="2" fillId="0" borderId="39" xfId="0" applyFont="1" applyBorder="1" applyAlignment="1">
      <alignment vertical="center"/>
    </xf>
    <xf numFmtId="0" fontId="2" fillId="0" borderId="40" xfId="0" applyFont="1" applyBorder="1"/>
    <xf numFmtId="0" fontId="2" fillId="0" borderId="30" xfId="0" applyFont="1" applyBorder="1"/>
    <xf numFmtId="0" fontId="4" fillId="0" borderId="42" xfId="0" applyFont="1" applyBorder="1" applyAlignment="1">
      <alignment vertical="top"/>
    </xf>
    <xf numFmtId="0" fontId="2" fillId="0" borderId="26" xfId="0" applyFont="1" applyBorder="1" applyAlignment="1">
      <alignment vertical="center"/>
    </xf>
    <xf numFmtId="0" fontId="4" fillId="0" borderId="34" xfId="0" applyFont="1" applyBorder="1" applyAlignment="1">
      <alignment vertical="center"/>
    </xf>
    <xf numFmtId="0" fontId="2" fillId="0" borderId="43" xfId="0" applyFont="1" applyBorder="1" applyAlignment="1">
      <alignment vertical="center"/>
    </xf>
    <xf numFmtId="0" fontId="2" fillId="0" borderId="44" xfId="0" applyFont="1" applyBorder="1" applyAlignment="1">
      <alignment vertical="center"/>
    </xf>
    <xf numFmtId="0" fontId="2" fillId="0" borderId="14" xfId="0" applyFont="1" applyBorder="1"/>
    <xf numFmtId="0" fontId="2" fillId="0" borderId="45" xfId="0" applyFont="1" applyBorder="1" applyAlignment="1">
      <alignment vertical="center"/>
    </xf>
    <xf numFmtId="0" fontId="2" fillId="0" borderId="46" xfId="0" applyFont="1" applyBorder="1"/>
    <xf numFmtId="0" fontId="2" fillId="0" borderId="24" xfId="0" applyFont="1" applyBorder="1" applyAlignment="1">
      <alignment vertical="center"/>
    </xf>
    <xf numFmtId="2" fontId="0" fillId="0" borderId="0" xfId="0" applyNumberFormat="1" applyProtection="1">
      <protection locked="0"/>
    </xf>
    <xf numFmtId="0" fontId="15" fillId="0" borderId="0" xfId="0" applyFont="1" applyAlignment="1">
      <alignment vertical="center"/>
    </xf>
    <xf numFmtId="49" fontId="2" fillId="0" borderId="7" xfId="0" applyNumberFormat="1" applyFont="1" applyBorder="1" applyAlignment="1">
      <alignment vertical="center"/>
    </xf>
    <xf numFmtId="49" fontId="7" fillId="2" borderId="0" xfId="0" applyNumberFormat="1" applyFont="1" applyFill="1"/>
    <xf numFmtId="49" fontId="6" fillId="2" borderId="0" xfId="0" applyNumberFormat="1" applyFont="1" applyFill="1" applyAlignment="1">
      <alignment vertical="center"/>
    </xf>
    <xf numFmtId="49" fontId="2" fillId="2" borderId="0" xfId="0" applyNumberFormat="1" applyFont="1" applyFill="1" applyAlignment="1">
      <alignment vertical="center"/>
    </xf>
    <xf numFmtId="0" fontId="2" fillId="3" borderId="0" xfId="0" applyFont="1" applyFill="1" applyAlignment="1">
      <alignment horizontal="left" vertical="center"/>
    </xf>
    <xf numFmtId="49" fontId="2" fillId="3" borderId="0" xfId="0" applyNumberFormat="1" applyFont="1" applyFill="1" applyAlignment="1">
      <alignment horizontal="left" vertical="center"/>
    </xf>
    <xf numFmtId="49" fontId="2" fillId="4" borderId="49" xfId="0" applyNumberFormat="1" applyFont="1" applyFill="1" applyBorder="1" applyAlignment="1">
      <alignment horizontal="center" vertical="center" wrapText="1"/>
    </xf>
    <xf numFmtId="49" fontId="2" fillId="4" borderId="50" xfId="0" applyNumberFormat="1" applyFont="1" applyFill="1" applyBorder="1" applyAlignment="1">
      <alignment horizontal="center" vertical="center" wrapText="1"/>
    </xf>
    <xf numFmtId="1" fontId="2" fillId="4" borderId="33" xfId="0" applyNumberFormat="1" applyFont="1" applyFill="1" applyBorder="1" applyAlignment="1">
      <alignment horizontal="center" vertical="center" wrapText="1"/>
    </xf>
    <xf numFmtId="1" fontId="2" fillId="4" borderId="51" xfId="0" applyNumberFormat="1" applyFont="1" applyFill="1" applyBorder="1" applyAlignment="1">
      <alignment horizontal="center" vertical="center" wrapText="1"/>
    </xf>
    <xf numFmtId="49" fontId="3" fillId="2" borderId="0" xfId="0" applyNumberFormat="1" applyFont="1" applyFill="1"/>
    <xf numFmtId="49" fontId="3" fillId="2" borderId="0" xfId="0" applyNumberFormat="1" applyFont="1" applyFill="1" applyAlignment="1">
      <alignment vertical="center"/>
    </xf>
    <xf numFmtId="49" fontId="2" fillId="2" borderId="0" xfId="0" applyNumberFormat="1" applyFont="1" applyFill="1" applyAlignment="1">
      <alignment horizontal="center" vertical="center"/>
    </xf>
    <xf numFmtId="49" fontId="2" fillId="2" borderId="0" xfId="0" applyNumberFormat="1" applyFont="1" applyFill="1" applyAlignment="1">
      <alignment horizontal="left" vertical="center"/>
    </xf>
    <xf numFmtId="49" fontId="2" fillId="4" borderId="47" xfId="0" applyNumberFormat="1" applyFont="1" applyFill="1" applyBorder="1" applyAlignment="1">
      <alignment horizontal="center" vertical="center" wrapText="1"/>
    </xf>
    <xf numFmtId="1" fontId="2" fillId="4" borderId="48" xfId="0" applyNumberFormat="1" applyFont="1" applyFill="1" applyBorder="1" applyAlignment="1">
      <alignment horizontal="center" vertical="center" wrapText="1"/>
    </xf>
    <xf numFmtId="0" fontId="1" fillId="3" borderId="16" xfId="0" applyFont="1" applyFill="1" applyBorder="1"/>
    <xf numFmtId="0" fontId="1" fillId="3" borderId="17" xfId="0" applyFont="1" applyFill="1" applyBorder="1"/>
    <xf numFmtId="0" fontId="1" fillId="0" borderId="1" xfId="0" applyFont="1" applyBorder="1"/>
    <xf numFmtId="0" fontId="1" fillId="0" borderId="2" xfId="0" applyFont="1" applyBorder="1"/>
    <xf numFmtId="0" fontId="8" fillId="0" borderId="2" xfId="0" applyFont="1" applyBorder="1"/>
    <xf numFmtId="0" fontId="1" fillId="0" borderId="14" xfId="0" applyFont="1" applyBorder="1"/>
    <xf numFmtId="0" fontId="1" fillId="0" borderId="15" xfId="0" applyFont="1" applyBorder="1"/>
    <xf numFmtId="49" fontId="2" fillId="0" borderId="27" xfId="0" applyNumberFormat="1" applyFont="1" applyBorder="1" applyAlignment="1">
      <alignment vertical="center"/>
    </xf>
    <xf numFmtId="3" fontId="1" fillId="0" borderId="52" xfId="0" applyNumberFormat="1" applyFont="1" applyBorder="1" applyAlignment="1">
      <alignment vertical="center"/>
    </xf>
    <xf numFmtId="3" fontId="1" fillId="0" borderId="35" xfId="0" applyNumberFormat="1" applyFont="1" applyBorder="1" applyAlignment="1">
      <alignment vertical="center"/>
    </xf>
    <xf numFmtId="4" fontId="1" fillId="0" borderId="34" xfId="0" applyNumberFormat="1" applyFont="1" applyBorder="1" applyAlignment="1">
      <alignment horizontal="right" vertical="center" wrapText="1"/>
    </xf>
    <xf numFmtId="3" fontId="1" fillId="0" borderId="36" xfId="0" applyNumberFormat="1" applyFont="1" applyBorder="1" applyAlignment="1">
      <alignment vertical="center"/>
    </xf>
    <xf numFmtId="3" fontId="1" fillId="0" borderId="34" xfId="0" applyNumberFormat="1" applyFont="1" applyBorder="1" applyAlignment="1">
      <alignment vertical="center"/>
    </xf>
    <xf numFmtId="3" fontId="1" fillId="0" borderId="35" xfId="0" applyNumberFormat="1" applyFont="1" applyBorder="1" applyAlignment="1">
      <alignment vertical="center" wrapText="1"/>
    </xf>
    <xf numFmtId="4" fontId="1" fillId="0" borderId="35" xfId="0" applyNumberFormat="1" applyFont="1" applyBorder="1" applyAlignment="1">
      <alignment horizontal="right" vertical="center" wrapText="1"/>
    </xf>
    <xf numFmtId="4" fontId="1" fillId="0" borderId="29" xfId="0" applyNumberFormat="1" applyFont="1" applyBorder="1" applyAlignment="1">
      <alignment horizontal="right" vertical="center" wrapText="1"/>
    </xf>
    <xf numFmtId="4" fontId="1" fillId="0" borderId="29" xfId="0" applyNumberFormat="1" applyFont="1" applyBorder="1" applyAlignment="1">
      <alignment horizontal="right" vertical="center"/>
    </xf>
    <xf numFmtId="3" fontId="1" fillId="0" borderId="13" xfId="0" applyNumberFormat="1" applyFont="1" applyBorder="1" applyAlignment="1">
      <alignment vertical="center"/>
    </xf>
    <xf numFmtId="0" fontId="9" fillId="0" borderId="13" xfId="0" applyFont="1" applyBorder="1" applyAlignment="1">
      <alignment horizontal="right" vertical="center"/>
    </xf>
    <xf numFmtId="0" fontId="9" fillId="0" borderId="10" xfId="0" applyFont="1" applyBorder="1" applyAlignment="1">
      <alignment horizontal="left" vertical="center"/>
    </xf>
    <xf numFmtId="3" fontId="1" fillId="0" borderId="29" xfId="0" applyNumberFormat="1" applyFont="1" applyBorder="1" applyAlignment="1">
      <alignment vertical="center"/>
    </xf>
    <xf numFmtId="3" fontId="1" fillId="0" borderId="0" xfId="0" applyNumberFormat="1" applyFont="1" applyAlignment="1">
      <alignment vertical="center"/>
    </xf>
    <xf numFmtId="4" fontId="1" fillId="0" borderId="16" xfId="0" applyNumberFormat="1" applyFont="1" applyBorder="1" applyAlignment="1">
      <alignment horizontal="right" vertical="center" wrapText="1"/>
    </xf>
    <xf numFmtId="4" fontId="1" fillId="0" borderId="16" xfId="0" applyNumberFormat="1" applyFont="1" applyBorder="1" applyAlignment="1">
      <alignment horizontal="right" vertical="center"/>
    </xf>
    <xf numFmtId="3" fontId="1" fillId="0" borderId="18" xfId="0" applyNumberFormat="1" applyFont="1" applyBorder="1" applyAlignment="1">
      <alignment vertical="center"/>
    </xf>
    <xf numFmtId="4" fontId="1" fillId="0" borderId="46" xfId="0" applyNumberFormat="1" applyFont="1" applyBorder="1" applyAlignment="1">
      <alignment horizontal="right" vertical="center" wrapText="1"/>
    </xf>
    <xf numFmtId="4" fontId="1" fillId="0" borderId="17" xfId="0" applyNumberFormat="1" applyFont="1" applyBorder="1" applyAlignment="1">
      <alignment horizontal="right" vertical="center" wrapText="1"/>
    </xf>
    <xf numFmtId="3" fontId="1" fillId="0" borderId="15" xfId="0" applyNumberFormat="1" applyFont="1" applyBorder="1" applyAlignment="1">
      <alignment vertical="center" wrapText="1"/>
    </xf>
    <xf numFmtId="3" fontId="2" fillId="0" borderId="30" xfId="0" applyNumberFormat="1" applyFont="1" applyBorder="1" applyAlignment="1">
      <alignment horizontal="right" vertical="center" wrapText="1"/>
    </xf>
    <xf numFmtId="4" fontId="2" fillId="0" borderId="29" xfId="0" applyNumberFormat="1" applyFont="1" applyBorder="1" applyAlignment="1">
      <alignment horizontal="right" vertical="center" wrapText="1"/>
    </xf>
    <xf numFmtId="4" fontId="1" fillId="0" borderId="30" xfId="0" applyNumberFormat="1" applyFont="1" applyBorder="1" applyAlignment="1">
      <alignment horizontal="right" vertical="center" wrapText="1"/>
    </xf>
    <xf numFmtId="3" fontId="2" fillId="0" borderId="29" xfId="0" applyNumberFormat="1" applyFont="1" applyBorder="1" applyAlignment="1">
      <alignment horizontal="right" vertical="center" wrapText="1"/>
    </xf>
    <xf numFmtId="4" fontId="4" fillId="0" borderId="53" xfId="0" applyNumberFormat="1" applyFont="1" applyBorder="1" applyAlignment="1">
      <alignment horizontal="right" vertical="center" wrapText="1"/>
    </xf>
    <xf numFmtId="0" fontId="1" fillId="0" borderId="20" xfId="0" applyFont="1" applyBorder="1" applyAlignment="1">
      <alignment vertical="center"/>
    </xf>
    <xf numFmtId="49" fontId="10" fillId="2" borderId="0" xfId="0" applyNumberFormat="1" applyFont="1" applyFill="1"/>
    <xf numFmtId="4" fontId="15" fillId="0" borderId="0" xfId="0" applyNumberFormat="1" applyFont="1" applyAlignment="1">
      <alignment horizontal="right" vertical="center"/>
    </xf>
    <xf numFmtId="0" fontId="16" fillId="0" borderId="0" xfId="0" applyFont="1" applyProtection="1">
      <protection locked="0"/>
    </xf>
    <xf numFmtId="2" fontId="16" fillId="0" borderId="0" xfId="0" applyNumberFormat="1" applyFont="1" applyProtection="1">
      <protection locked="0"/>
    </xf>
    <xf numFmtId="0" fontId="17" fillId="0" borderId="0" xfId="0" applyFont="1" applyAlignment="1">
      <alignment vertical="center"/>
    </xf>
    <xf numFmtId="4" fontId="17" fillId="0" borderId="0" xfId="0" applyNumberFormat="1" applyFont="1" applyAlignment="1">
      <alignment horizontal="right" vertical="center"/>
    </xf>
    <xf numFmtId="49" fontId="1" fillId="2" borderId="0" xfId="0" applyNumberFormat="1" applyFont="1" applyFill="1"/>
    <xf numFmtId="49" fontId="1" fillId="2" borderId="0" xfId="0" applyNumberFormat="1" applyFont="1" applyFill="1" applyAlignment="1">
      <alignment wrapText="1"/>
    </xf>
    <xf numFmtId="49" fontId="4" fillId="2" borderId="0" xfId="0" applyNumberFormat="1" applyFont="1" applyFill="1" applyAlignment="1">
      <alignment vertical="center"/>
    </xf>
    <xf numFmtId="49" fontId="1" fillId="2" borderId="0" xfId="0" applyNumberFormat="1" applyFont="1" applyFill="1" applyAlignment="1">
      <alignment vertical="center"/>
    </xf>
    <xf numFmtId="49" fontId="1" fillId="3" borderId="0" xfId="0" applyNumberFormat="1" applyFont="1" applyFill="1" applyAlignment="1">
      <alignment vertical="center" wrapText="1"/>
    </xf>
    <xf numFmtId="49" fontId="11" fillId="2" borderId="0" xfId="0" applyNumberFormat="1" applyFont="1" applyFill="1" applyAlignment="1">
      <alignment wrapText="1"/>
    </xf>
    <xf numFmtId="49" fontId="11" fillId="2" borderId="0" xfId="0" applyNumberFormat="1" applyFont="1" applyFill="1"/>
    <xf numFmtId="0" fontId="18" fillId="0" borderId="2" xfId="0" applyFont="1" applyBorder="1" applyAlignment="1">
      <alignment vertical="center" wrapText="1"/>
    </xf>
    <xf numFmtId="4" fontId="18" fillId="0" borderId="2" xfId="0" applyNumberFormat="1" applyFont="1" applyBorder="1" applyAlignment="1">
      <alignment horizontal="right" vertical="center"/>
    </xf>
    <xf numFmtId="0" fontId="18" fillId="0" borderId="2" xfId="0" applyFont="1" applyBorder="1" applyAlignment="1">
      <alignment vertical="center"/>
    </xf>
    <xf numFmtId="0" fontId="18" fillId="0" borderId="0" xfId="0" applyFont="1" applyAlignment="1">
      <alignment vertical="center"/>
    </xf>
    <xf numFmtId="0" fontId="19" fillId="0" borderId="0" xfId="0" applyFont="1" applyAlignment="1">
      <alignment vertical="center"/>
    </xf>
    <xf numFmtId="4" fontId="1" fillId="0" borderId="0" xfId="0" applyNumberFormat="1" applyFont="1" applyAlignment="1">
      <alignment horizontal="right" vertical="center"/>
    </xf>
    <xf numFmtId="49" fontId="1" fillId="0" borderId="0" xfId="0" applyNumberFormat="1" applyFont="1" applyAlignment="1">
      <alignment vertical="top" wrapText="1"/>
    </xf>
    <xf numFmtId="0" fontId="18" fillId="0" borderId="0" xfId="0" applyFont="1" applyAlignment="1">
      <alignment vertical="center" wrapText="1"/>
    </xf>
    <xf numFmtId="4" fontId="18" fillId="0" borderId="0" xfId="0" applyNumberFormat="1" applyFont="1" applyAlignment="1">
      <alignment horizontal="right" vertical="center"/>
    </xf>
    <xf numFmtId="0" fontId="22" fillId="0" borderId="0" xfId="0" applyFont="1" applyAlignment="1">
      <alignment vertical="center"/>
    </xf>
    <xf numFmtId="0" fontId="20" fillId="0" borderId="0" xfId="0" applyFont="1" applyAlignment="1">
      <alignment vertical="center"/>
    </xf>
    <xf numFmtId="4" fontId="19" fillId="0" borderId="0" xfId="0" applyNumberFormat="1" applyFont="1" applyAlignment="1">
      <alignment horizontal="right" vertical="center"/>
    </xf>
    <xf numFmtId="4" fontId="23" fillId="0" borderId="0" xfId="0" applyNumberFormat="1" applyFont="1" applyAlignment="1">
      <alignment horizontal="right" vertical="center"/>
    </xf>
    <xf numFmtId="0" fontId="1" fillId="0" borderId="0" xfId="0" applyFont="1" applyAlignment="1">
      <alignment vertical="center" wrapText="1"/>
    </xf>
    <xf numFmtId="0" fontId="23" fillId="0" borderId="0" xfId="0" applyFont="1" applyAlignment="1">
      <alignment vertical="center" wrapText="1"/>
    </xf>
    <xf numFmtId="0" fontId="1" fillId="0" borderId="0" xfId="0" applyFont="1" applyAlignment="1" applyProtection="1">
      <alignment horizontal="left" vertical="center" wrapText="1" shrinkToFit="1"/>
      <protection hidden="1"/>
    </xf>
    <xf numFmtId="0" fontId="25" fillId="0" borderId="0" xfId="0" applyFont="1" applyAlignment="1">
      <alignment vertical="center" wrapText="1"/>
    </xf>
    <xf numFmtId="4" fontId="25" fillId="0" borderId="0" xfId="0" applyNumberFormat="1" applyFont="1" applyAlignment="1">
      <alignment horizontal="right" vertical="center"/>
    </xf>
    <xf numFmtId="0" fontId="25" fillId="0" borderId="0" xfId="0" applyFont="1" applyAlignment="1">
      <alignment vertical="center"/>
    </xf>
    <xf numFmtId="0" fontId="1" fillId="0" borderId="0" xfId="0" applyFont="1" applyProtection="1">
      <protection locked="0"/>
    </xf>
    <xf numFmtId="0" fontId="19" fillId="0" borderId="0" xfId="0" applyFont="1" applyAlignment="1">
      <alignment vertical="center" wrapText="1"/>
    </xf>
    <xf numFmtId="0" fontId="21" fillId="0" borderId="0" xfId="0" applyFont="1" applyAlignment="1">
      <alignment vertical="center"/>
    </xf>
    <xf numFmtId="0" fontId="12" fillId="0" borderId="0" xfId="0" applyFont="1" applyAlignment="1">
      <alignment vertical="center" wrapText="1"/>
    </xf>
    <xf numFmtId="4" fontId="24" fillId="0" borderId="0" xfId="0" applyNumberFormat="1" applyFont="1" applyAlignment="1">
      <alignment horizontal="right" vertical="center"/>
    </xf>
    <xf numFmtId="0" fontId="12" fillId="0" borderId="0" xfId="2" applyFont="1" applyAlignment="1">
      <alignment vertical="center" wrapText="1"/>
    </xf>
    <xf numFmtId="0" fontId="1" fillId="5" borderId="0" xfId="0" applyFont="1" applyFill="1" applyAlignment="1">
      <alignment vertical="center" wrapText="1"/>
    </xf>
    <xf numFmtId="0" fontId="1" fillId="0" borderId="0" xfId="0" applyFont="1" applyAlignment="1">
      <alignment vertical="center"/>
    </xf>
    <xf numFmtId="164" fontId="2" fillId="0" borderId="26" xfId="0" applyNumberFormat="1" applyFont="1" applyBorder="1" applyAlignment="1">
      <alignment vertical="center"/>
    </xf>
    <xf numFmtId="164" fontId="2" fillId="0" borderId="9" xfId="0" applyNumberFormat="1" applyFont="1" applyBorder="1" applyAlignment="1">
      <alignment vertical="center"/>
    </xf>
    <xf numFmtId="164" fontId="2" fillId="0" borderId="39" xfId="0" applyNumberFormat="1" applyFont="1" applyBorder="1" applyAlignment="1">
      <alignment vertical="center"/>
    </xf>
    <xf numFmtId="164" fontId="2" fillId="0" borderId="0" xfId="0" applyNumberFormat="1" applyFont="1" applyAlignment="1">
      <alignment vertical="center"/>
    </xf>
    <xf numFmtId="164" fontId="2" fillId="0" borderId="27" xfId="0" applyNumberFormat="1" applyFont="1" applyBorder="1" applyAlignment="1">
      <alignment vertical="center"/>
    </xf>
    <xf numFmtId="164" fontId="2" fillId="0" borderId="29" xfId="0" applyNumberFormat="1" applyFont="1" applyBorder="1" applyAlignment="1">
      <alignment vertical="center"/>
    </xf>
    <xf numFmtId="164" fontId="2" fillId="0" borderId="13" xfId="0" applyNumberFormat="1" applyFont="1" applyBorder="1" applyAlignment="1">
      <alignment vertical="center"/>
    </xf>
    <xf numFmtId="164" fontId="2" fillId="0" borderId="30" xfId="0" applyNumberFormat="1" applyFont="1" applyBorder="1" applyAlignment="1">
      <alignment vertical="center"/>
    </xf>
    <xf numFmtId="164" fontId="2" fillId="0" borderId="10" xfId="0" applyNumberFormat="1" applyFont="1" applyBorder="1" applyAlignment="1">
      <alignment vertical="center"/>
    </xf>
    <xf numFmtId="164" fontId="4" fillId="0" borderId="17" xfId="0" applyNumberFormat="1" applyFont="1" applyBorder="1" applyAlignment="1">
      <alignment vertical="center" wrapText="1"/>
    </xf>
    <xf numFmtId="167" fontId="1" fillId="0" borderId="0" xfId="0" applyNumberFormat="1" applyFont="1" applyAlignment="1">
      <alignment horizontal="right" vertical="center"/>
    </xf>
    <xf numFmtId="168" fontId="1" fillId="0" borderId="0" xfId="0" applyNumberFormat="1" applyFont="1" applyAlignment="1">
      <alignment horizontal="right" vertical="center"/>
    </xf>
    <xf numFmtId="0" fontId="0" fillId="0" borderId="0" xfId="0" applyProtection="1">
      <protection locked="0"/>
    </xf>
    <xf numFmtId="0" fontId="1" fillId="0" borderId="0" xfId="0" applyFont="1" applyAlignment="1" applyProtection="1">
      <alignment wrapText="1"/>
      <protection locked="0"/>
    </xf>
    <xf numFmtId="0" fontId="1" fillId="3" borderId="0" xfId="0" applyFont="1" applyFill="1" applyAlignment="1">
      <alignment horizontal="left" vertical="center"/>
    </xf>
    <xf numFmtId="0" fontId="0" fillId="0" borderId="2" xfId="0" applyBorder="1"/>
    <xf numFmtId="0" fontId="0" fillId="0" borderId="3" xfId="0" applyBorder="1"/>
    <xf numFmtId="165" fontId="1" fillId="0" borderId="36" xfId="0" applyNumberFormat="1" applyFont="1" applyBorder="1" applyAlignment="1">
      <alignment horizontal="right" vertical="center" wrapText="1"/>
    </xf>
    <xf numFmtId="166" fontId="2" fillId="0" borderId="18" xfId="0" applyNumberFormat="1" applyFont="1" applyBorder="1" applyAlignment="1">
      <alignment horizontal="right" vertical="center"/>
    </xf>
    <xf numFmtId="166" fontId="2" fillId="0" borderId="41" xfId="0" applyNumberFormat="1" applyFont="1" applyBorder="1" applyAlignment="1">
      <alignment horizontal="right" vertical="center"/>
    </xf>
    <xf numFmtId="166" fontId="2" fillId="0" borderId="28" xfId="0" applyNumberFormat="1" applyFont="1" applyBorder="1" applyAlignment="1">
      <alignment horizontal="right" vertical="center"/>
    </xf>
    <xf numFmtId="165" fontId="15" fillId="0" borderId="0" xfId="0" applyNumberFormat="1" applyFont="1" applyAlignment="1">
      <alignment horizontal="center" vertical="center"/>
    </xf>
    <xf numFmtId="165" fontId="18" fillId="0" borderId="2" xfId="0" applyNumberFormat="1" applyFont="1" applyBorder="1" applyAlignment="1">
      <alignment horizontal="center" vertical="center"/>
    </xf>
    <xf numFmtId="165" fontId="19" fillId="0" borderId="0" xfId="0" applyNumberFormat="1" applyFont="1" applyAlignment="1">
      <alignment horizontal="center" vertical="center"/>
    </xf>
    <xf numFmtId="165" fontId="1" fillId="0" borderId="0" xfId="0" applyNumberFormat="1" applyFont="1" applyAlignment="1">
      <alignment horizontal="center" vertical="center"/>
    </xf>
    <xf numFmtId="165" fontId="18" fillId="0" borderId="0" xfId="0" applyNumberFormat="1" applyFont="1" applyAlignment="1">
      <alignment horizontal="center" vertical="center"/>
    </xf>
    <xf numFmtId="165" fontId="1" fillId="5" borderId="0" xfId="0" applyNumberFormat="1" applyFont="1" applyFill="1" applyAlignment="1">
      <alignment horizontal="center" vertical="center"/>
    </xf>
    <xf numFmtId="49" fontId="1" fillId="0" borderId="0" xfId="0" applyNumberFormat="1" applyFont="1" applyFill="1" applyAlignment="1">
      <alignment vertical="top" wrapText="1"/>
    </xf>
    <xf numFmtId="167" fontId="1" fillId="0" borderId="0" xfId="0" applyNumberFormat="1" applyFont="1" applyFill="1" applyAlignment="1">
      <alignment horizontal="right" vertical="center"/>
    </xf>
    <xf numFmtId="4" fontId="1" fillId="5" borderId="0" xfId="0" applyNumberFormat="1" applyFont="1" applyFill="1" applyAlignment="1">
      <alignment horizontal="right" vertical="center"/>
    </xf>
    <xf numFmtId="0" fontId="1" fillId="0" borderId="0" xfId="0" applyFont="1" applyAlignment="1">
      <alignment horizontal="left" vertical="top" wrapText="1"/>
    </xf>
    <xf numFmtId="165" fontId="21" fillId="0" borderId="0" xfId="0" applyNumberFormat="1" applyFont="1" applyAlignment="1">
      <alignment horizontal="center" vertical="center"/>
    </xf>
    <xf numFmtId="169" fontId="1" fillId="0" borderId="0" xfId="0" applyNumberFormat="1" applyFont="1" applyAlignment="1">
      <alignment horizontal="right" vertical="center"/>
    </xf>
    <xf numFmtId="49" fontId="1" fillId="0" borderId="0" xfId="0" applyNumberFormat="1" applyFont="1" applyAlignment="1">
      <alignment vertical="center" wrapText="1"/>
    </xf>
    <xf numFmtId="0" fontId="1" fillId="5" borderId="0" xfId="0" applyFont="1" applyFill="1" applyAlignment="1">
      <alignment horizontal="left" vertical="top" wrapText="1"/>
    </xf>
    <xf numFmtId="167" fontId="1" fillId="5" borderId="0" xfId="0" applyNumberFormat="1" applyFont="1" applyFill="1" applyAlignment="1">
      <alignment horizontal="right" vertical="center"/>
    </xf>
    <xf numFmtId="0" fontId="1" fillId="5" borderId="0" xfId="0" applyFont="1" applyFill="1" applyAlignment="1">
      <alignment vertical="top" wrapText="1"/>
    </xf>
    <xf numFmtId="0" fontId="1" fillId="0" borderId="0" xfId="0" applyFont="1" applyAlignment="1">
      <alignment vertical="top" wrapText="1"/>
    </xf>
    <xf numFmtId="0" fontId="27" fillId="0" borderId="0" xfId="0" applyFont="1" applyAlignment="1">
      <alignment vertical="center" wrapText="1"/>
    </xf>
    <xf numFmtId="165" fontId="1" fillId="0" borderId="0" xfId="0" applyNumberFormat="1" applyFont="1" applyAlignment="1">
      <alignment horizontal="left" vertical="center" wrapText="1"/>
    </xf>
    <xf numFmtId="165" fontId="1" fillId="5" borderId="0" xfId="0" applyNumberFormat="1" applyFont="1" applyFill="1" applyAlignment="1">
      <alignment horizontal="left" vertical="center" wrapText="1"/>
    </xf>
    <xf numFmtId="165" fontId="1" fillId="0" borderId="0" xfId="0" applyNumberFormat="1" applyFont="1" applyFill="1" applyAlignment="1">
      <alignment horizontal="center" vertical="center"/>
    </xf>
    <xf numFmtId="0" fontId="12" fillId="0" borderId="0" xfId="0" applyFont="1" applyFill="1" applyAlignment="1">
      <alignment vertical="center" wrapText="1"/>
    </xf>
    <xf numFmtId="4" fontId="1" fillId="0" borderId="0" xfId="0" applyNumberFormat="1" applyFont="1" applyFill="1" applyAlignment="1">
      <alignment horizontal="right" vertical="center"/>
    </xf>
    <xf numFmtId="168" fontId="1" fillId="0" borderId="0" xfId="0" applyNumberFormat="1" applyFont="1" applyFill="1" applyAlignment="1">
      <alignment horizontal="right" vertical="center"/>
    </xf>
    <xf numFmtId="0" fontId="1" fillId="0" borderId="0" xfId="0" applyFont="1" applyFill="1" applyAlignment="1">
      <alignment vertical="center"/>
    </xf>
    <xf numFmtId="0" fontId="1" fillId="0" borderId="0" xfId="0" applyFont="1" applyFill="1" applyAlignment="1">
      <alignment vertical="center" wrapText="1"/>
    </xf>
    <xf numFmtId="49" fontId="1" fillId="0" borderId="0" xfId="0" applyNumberFormat="1" applyFont="1" applyAlignment="1">
      <alignment wrapText="1"/>
    </xf>
    <xf numFmtId="165" fontId="28" fillId="0" borderId="0" xfId="0" applyNumberFormat="1" applyFont="1" applyAlignment="1">
      <alignment horizontal="center" vertical="center"/>
    </xf>
    <xf numFmtId="0" fontId="28" fillId="0" borderId="0" xfId="0" applyFont="1" applyAlignment="1">
      <alignment vertical="center"/>
    </xf>
    <xf numFmtId="4" fontId="28" fillId="0" borderId="0" xfId="0" applyNumberFormat="1" applyFont="1" applyAlignment="1">
      <alignment horizontal="right" vertical="center"/>
    </xf>
    <xf numFmtId="0" fontId="29" fillId="0" borderId="0" xfId="0" applyFont="1" applyAlignment="1">
      <alignment vertical="center"/>
    </xf>
    <xf numFmtId="4" fontId="29" fillId="0" borderId="0" xfId="0" applyNumberFormat="1" applyFont="1" applyAlignment="1">
      <alignment horizontal="right" vertical="center"/>
    </xf>
    <xf numFmtId="49" fontId="1" fillId="6" borderId="57" xfId="0" applyNumberFormat="1" applyFont="1" applyFill="1" applyBorder="1" applyAlignment="1">
      <alignment horizontal="center" vertical="center" wrapText="1"/>
    </xf>
    <xf numFmtId="0" fontId="1" fillId="6" borderId="57" xfId="0" applyFont="1" applyFill="1" applyBorder="1" applyAlignment="1" applyProtection="1">
      <alignment horizontal="center" vertical="center" wrapText="1"/>
      <protection locked="0"/>
    </xf>
    <xf numFmtId="0" fontId="1" fillId="6" borderId="57" xfId="0" applyFont="1" applyFill="1" applyBorder="1" applyProtection="1">
      <protection locked="0"/>
    </xf>
    <xf numFmtId="49" fontId="1" fillId="4" borderId="57" xfId="0" applyNumberFormat="1" applyFont="1" applyFill="1" applyBorder="1" applyAlignment="1">
      <alignment horizontal="center" vertical="center" wrapText="1"/>
    </xf>
    <xf numFmtId="1" fontId="1" fillId="4" borderId="57" xfId="0" applyNumberFormat="1" applyFont="1" applyFill="1" applyBorder="1" applyAlignment="1">
      <alignment horizontal="center" vertical="center"/>
    </xf>
    <xf numFmtId="1" fontId="1" fillId="4" borderId="57" xfId="0" applyNumberFormat="1" applyFont="1" applyFill="1" applyBorder="1" applyAlignment="1">
      <alignment horizontal="center" vertical="center" wrapText="1"/>
    </xf>
    <xf numFmtId="164" fontId="2" fillId="0" borderId="54" xfId="0" applyNumberFormat="1" applyFont="1" applyBorder="1" applyAlignment="1">
      <alignment horizontal="left" vertical="center" wrapText="1"/>
    </xf>
    <xf numFmtId="0" fontId="0" fillId="0" borderId="9" xfId="0" applyBorder="1"/>
    <xf numFmtId="0" fontId="0" fillId="0" borderId="6" xfId="0" applyBorder="1"/>
    <xf numFmtId="164" fontId="2" fillId="0" borderId="55" xfId="0" applyNumberFormat="1" applyFont="1" applyBorder="1" applyAlignment="1">
      <alignment horizontal="left" vertical="center" wrapText="1"/>
    </xf>
    <xf numFmtId="0" fontId="0" fillId="0" borderId="0" xfId="0" applyProtection="1">
      <protection locked="0"/>
    </xf>
    <xf numFmtId="0" fontId="0" fillId="0" borderId="8" xfId="0" applyBorder="1"/>
    <xf numFmtId="164" fontId="6" fillId="0" borderId="56" xfId="0" applyNumberFormat="1" applyFont="1" applyBorder="1" applyAlignment="1">
      <alignment horizontal="left" vertical="center" wrapText="1"/>
    </xf>
    <xf numFmtId="0" fontId="1" fillId="0" borderId="11" xfId="0" applyFont="1" applyBorder="1"/>
    <xf numFmtId="0" fontId="1" fillId="0" borderId="12" xfId="0" applyFont="1" applyBorder="1"/>
    <xf numFmtId="164" fontId="2" fillId="0" borderId="56" xfId="0" applyNumberFormat="1" applyFont="1" applyBorder="1" applyAlignment="1">
      <alignment horizontal="left" vertical="center" wrapText="1"/>
    </xf>
    <xf numFmtId="0" fontId="0" fillId="0" borderId="11" xfId="0" applyBorder="1"/>
    <xf numFmtId="0" fontId="0" fillId="0" borderId="12" xfId="0" applyBorder="1"/>
    <xf numFmtId="0" fontId="1" fillId="0" borderId="0" xfId="0" applyFont="1" applyAlignment="1" applyProtection="1">
      <alignment horizontal="left" wrapText="1"/>
      <protection locked="0"/>
    </xf>
    <xf numFmtId="49" fontId="1" fillId="3" borderId="0" xfId="0" applyNumberFormat="1" applyFont="1" applyFill="1" applyAlignment="1">
      <alignment horizontal="left" vertical="center"/>
    </xf>
    <xf numFmtId="0" fontId="1" fillId="0" borderId="0" xfId="0" applyFont="1" applyAlignment="1" applyProtection="1">
      <alignment wrapText="1"/>
      <protection locked="0"/>
    </xf>
    <xf numFmtId="0" fontId="1" fillId="3" borderId="0" xfId="0" applyFont="1" applyFill="1" applyAlignment="1">
      <alignment horizontal="left" vertical="center"/>
    </xf>
  </cellXfs>
  <cellStyles count="4">
    <cellStyle name="Normální" xfId="0" builtinId="0"/>
    <cellStyle name="Normální 14" xfId="1" xr:uid="{00000000-0005-0000-0000-000002000000}"/>
    <cellStyle name="normální 15" xfId="2" xr:uid="{00000000-0005-0000-0000-000003000000}"/>
    <cellStyle name="Normální 16"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60"/>
  <sheetViews>
    <sheetView showGridLines="0" topLeftCell="A2" workbookViewId="0">
      <selection activeCell="A25" sqref="A25"/>
    </sheetView>
  </sheetViews>
  <sheetFormatPr defaultColWidth="9.109375" defaultRowHeight="13.2"/>
  <cols>
    <col min="1" max="1" width="2.44140625" style="173" customWidth="1"/>
    <col min="2" max="2" width="3.109375" style="173" customWidth="1"/>
    <col min="3" max="3" width="2.6640625" style="173" customWidth="1"/>
    <col min="4" max="4" width="6.88671875" style="173" customWidth="1"/>
    <col min="5" max="5" width="13.5546875" style="173" customWidth="1"/>
    <col min="6" max="6" width="0.5546875" style="173" customWidth="1"/>
    <col min="7" max="7" width="2.5546875" style="173" customWidth="1"/>
    <col min="8" max="8" width="2.6640625" style="173" customWidth="1"/>
    <col min="9" max="9" width="9.6640625" style="173" customWidth="1"/>
    <col min="10" max="10" width="13.5546875" style="173" customWidth="1"/>
    <col min="11" max="11" width="0.6640625" style="173" customWidth="1"/>
    <col min="12" max="12" width="2.44140625" style="173" customWidth="1"/>
    <col min="13" max="13" width="2.88671875" style="173" customWidth="1"/>
    <col min="14" max="14" width="2" style="173" customWidth="1"/>
    <col min="15" max="15" width="12.6640625" style="173" customWidth="1"/>
    <col min="16" max="16" width="2.88671875" style="173" customWidth="1"/>
    <col min="17" max="17" width="2" style="173" customWidth="1"/>
    <col min="18" max="18" width="13.5546875" style="173" customWidth="1"/>
    <col min="19" max="19" width="0.5546875" style="173" customWidth="1"/>
    <col min="20" max="21" width="9.109375" style="173" customWidth="1"/>
    <col min="22" max="16384" width="9.109375" style="173"/>
  </cols>
  <sheetData>
    <row r="1" spans="1:19" ht="12.75" hidden="1" customHeight="1">
      <c r="A1" s="2"/>
      <c r="B1" s="176"/>
      <c r="C1" s="176"/>
      <c r="D1" s="176"/>
      <c r="E1" s="176"/>
      <c r="F1" s="176"/>
      <c r="G1" s="176"/>
      <c r="H1" s="176"/>
      <c r="I1" s="176"/>
      <c r="J1" s="176"/>
      <c r="K1" s="176"/>
      <c r="L1" s="176"/>
      <c r="M1" s="176"/>
      <c r="N1" s="176"/>
      <c r="O1" s="176"/>
      <c r="P1" s="176"/>
      <c r="Q1" s="176"/>
      <c r="R1" s="176"/>
      <c r="S1" s="177"/>
    </row>
    <row r="2" spans="1:19" ht="23.25" customHeight="1">
      <c r="A2" s="89"/>
      <c r="B2" s="90"/>
      <c r="C2" s="90"/>
      <c r="D2" s="90"/>
      <c r="E2" s="90"/>
      <c r="F2" s="90"/>
      <c r="G2" s="91" t="s">
        <v>0</v>
      </c>
      <c r="H2" s="90"/>
      <c r="I2" s="90"/>
      <c r="J2" s="90"/>
      <c r="K2" s="90"/>
      <c r="L2" s="90"/>
      <c r="M2" s="90"/>
      <c r="N2" s="90"/>
      <c r="O2" s="90"/>
      <c r="P2" s="90"/>
      <c r="Q2" s="90"/>
      <c r="R2" s="90"/>
      <c r="S2" s="177"/>
    </row>
    <row r="3" spans="1:19" ht="12" hidden="1" customHeight="1">
      <c r="A3" s="92"/>
      <c r="B3" s="93"/>
      <c r="C3" s="93"/>
      <c r="D3" s="93"/>
      <c r="E3" s="93"/>
      <c r="F3" s="93"/>
      <c r="G3" s="93"/>
      <c r="H3" s="93"/>
      <c r="I3" s="93"/>
      <c r="J3" s="93"/>
      <c r="K3" s="93"/>
      <c r="L3" s="93"/>
      <c r="M3" s="93"/>
      <c r="N3" s="93"/>
      <c r="O3" s="93"/>
      <c r="P3" s="93"/>
      <c r="Q3" s="93"/>
      <c r="R3" s="93"/>
      <c r="S3" s="3"/>
    </row>
    <row r="4" spans="1:19" ht="8.25" customHeight="1">
      <c r="A4" s="4"/>
      <c r="B4" s="5"/>
      <c r="C4" s="5"/>
      <c r="D4" s="5"/>
      <c r="E4" s="5"/>
      <c r="F4" s="5"/>
      <c r="G4" s="5"/>
      <c r="H4" s="5"/>
      <c r="I4" s="5"/>
      <c r="J4" s="5"/>
      <c r="K4" s="5"/>
      <c r="L4" s="5"/>
      <c r="M4" s="5"/>
      <c r="N4" s="5"/>
      <c r="O4" s="5"/>
      <c r="P4" s="5"/>
      <c r="Q4" s="5"/>
      <c r="R4" s="5"/>
      <c r="S4" s="6"/>
    </row>
    <row r="5" spans="1:19" ht="24" customHeight="1">
      <c r="A5" s="7"/>
      <c r="B5" s="10" t="s">
        <v>1</v>
      </c>
      <c r="C5" s="10"/>
      <c r="D5" s="10"/>
      <c r="E5" s="220" t="s">
        <v>2</v>
      </c>
      <c r="F5" s="221"/>
      <c r="G5" s="221"/>
      <c r="H5" s="221"/>
      <c r="I5" s="221"/>
      <c r="J5" s="222"/>
      <c r="K5" s="10"/>
      <c r="L5" s="10"/>
      <c r="M5" s="10"/>
      <c r="N5" s="10"/>
      <c r="O5" s="10" t="s">
        <v>3</v>
      </c>
      <c r="P5" s="161" t="s">
        <v>4</v>
      </c>
      <c r="Q5" s="162"/>
      <c r="R5" s="8"/>
      <c r="S5" s="9"/>
    </row>
    <row r="6" spans="1:19" ht="17.25" hidden="1" customHeight="1">
      <c r="A6" s="7"/>
      <c r="B6" s="10" t="s">
        <v>5</v>
      </c>
      <c r="C6" s="10"/>
      <c r="D6" s="10"/>
      <c r="E6" s="163" t="s">
        <v>6</v>
      </c>
      <c r="F6" s="10"/>
      <c r="G6" s="10"/>
      <c r="H6" s="10"/>
      <c r="I6" s="10"/>
      <c r="J6" s="11"/>
      <c r="K6" s="10"/>
      <c r="L6" s="10"/>
      <c r="M6" s="10"/>
      <c r="N6" s="10"/>
      <c r="O6" s="10"/>
      <c r="P6" s="163"/>
      <c r="Q6" s="164"/>
      <c r="R6" s="11"/>
      <c r="S6" s="9"/>
    </row>
    <row r="7" spans="1:19" ht="24" customHeight="1">
      <c r="A7" s="7"/>
      <c r="B7" s="10" t="s">
        <v>7</v>
      </c>
      <c r="C7" s="10"/>
      <c r="D7" s="10"/>
      <c r="E7" s="223" t="s">
        <v>8</v>
      </c>
      <c r="F7" s="224"/>
      <c r="G7" s="224"/>
      <c r="H7" s="224"/>
      <c r="I7" s="224"/>
      <c r="J7" s="225"/>
      <c r="K7" s="10"/>
      <c r="L7" s="10"/>
      <c r="M7" s="10"/>
      <c r="N7" s="10"/>
      <c r="O7" s="10" t="s">
        <v>9</v>
      </c>
      <c r="P7" s="163"/>
      <c r="Q7" s="164"/>
      <c r="R7" s="11"/>
      <c r="S7" s="9"/>
    </row>
    <row r="8" spans="1:19" ht="17.25" hidden="1" customHeight="1">
      <c r="A8" s="7"/>
      <c r="B8" s="10" t="s">
        <v>10</v>
      </c>
      <c r="C8" s="10"/>
      <c r="D8" s="10"/>
      <c r="E8" s="163" t="s">
        <v>4</v>
      </c>
      <c r="F8" s="10"/>
      <c r="G8" s="10"/>
      <c r="H8" s="10"/>
      <c r="I8" s="10"/>
      <c r="J8" s="11"/>
      <c r="K8" s="10"/>
      <c r="L8" s="10"/>
      <c r="M8" s="10"/>
      <c r="N8" s="10"/>
      <c r="O8" s="10"/>
      <c r="P8" s="163"/>
      <c r="Q8" s="164"/>
      <c r="R8" s="11"/>
      <c r="S8" s="9"/>
    </row>
    <row r="9" spans="1:19" ht="24" customHeight="1">
      <c r="A9" s="7"/>
      <c r="B9" s="10" t="s">
        <v>11</v>
      </c>
      <c r="C9" s="10"/>
      <c r="D9" s="10"/>
      <c r="E9" s="226" t="s">
        <v>12</v>
      </c>
      <c r="F9" s="227"/>
      <c r="G9" s="227"/>
      <c r="H9" s="227"/>
      <c r="I9" s="227"/>
      <c r="J9" s="228"/>
      <c r="K9" s="10"/>
      <c r="L9" s="10"/>
      <c r="M9" s="10"/>
      <c r="N9" s="10"/>
      <c r="O9" s="10" t="s">
        <v>13</v>
      </c>
      <c r="P9" s="229"/>
      <c r="Q9" s="230"/>
      <c r="R9" s="231"/>
      <c r="S9" s="9"/>
    </row>
    <row r="10" spans="1:19" ht="17.25" hidden="1" customHeight="1">
      <c r="A10" s="7"/>
      <c r="B10" s="10" t="s">
        <v>14</v>
      </c>
      <c r="C10" s="10"/>
      <c r="D10" s="10"/>
      <c r="E10" s="10" t="s">
        <v>4</v>
      </c>
      <c r="F10" s="10"/>
      <c r="G10" s="10"/>
      <c r="H10" s="10"/>
      <c r="I10" s="10"/>
      <c r="J10" s="10"/>
      <c r="K10" s="10"/>
      <c r="L10" s="10"/>
      <c r="M10" s="10"/>
      <c r="N10" s="10"/>
      <c r="O10" s="10"/>
      <c r="P10" s="164"/>
      <c r="Q10" s="164"/>
      <c r="R10" s="10"/>
      <c r="S10" s="9"/>
    </row>
    <row r="11" spans="1:19" ht="17.25" hidden="1" customHeight="1">
      <c r="A11" s="7"/>
      <c r="B11" s="10" t="s">
        <v>15</v>
      </c>
      <c r="C11" s="10"/>
      <c r="D11" s="10"/>
      <c r="E11" s="10" t="s">
        <v>4</v>
      </c>
      <c r="F11" s="10"/>
      <c r="G11" s="10"/>
      <c r="H11" s="10"/>
      <c r="I11" s="10"/>
      <c r="J11" s="10"/>
      <c r="K11" s="10"/>
      <c r="L11" s="10"/>
      <c r="M11" s="10"/>
      <c r="N11" s="10"/>
      <c r="O11" s="10"/>
      <c r="P11" s="164"/>
      <c r="Q11" s="164"/>
      <c r="R11" s="10"/>
      <c r="S11" s="9"/>
    </row>
    <row r="12" spans="1:19" ht="17.25" hidden="1" customHeight="1">
      <c r="A12" s="7"/>
      <c r="B12" s="10" t="s">
        <v>16</v>
      </c>
      <c r="C12" s="10"/>
      <c r="D12" s="10"/>
      <c r="E12" s="10" t="s">
        <v>4</v>
      </c>
      <c r="F12" s="10"/>
      <c r="G12" s="10"/>
      <c r="H12" s="10"/>
      <c r="I12" s="10"/>
      <c r="J12" s="10"/>
      <c r="K12" s="10"/>
      <c r="L12" s="10"/>
      <c r="M12" s="10"/>
      <c r="N12" s="10"/>
      <c r="O12" s="10"/>
      <c r="P12" s="164"/>
      <c r="Q12" s="164"/>
      <c r="R12" s="10"/>
      <c r="S12" s="9"/>
    </row>
    <row r="13" spans="1:19" ht="17.25" hidden="1" customHeight="1">
      <c r="A13" s="7"/>
      <c r="B13" s="10"/>
      <c r="C13" s="10"/>
      <c r="D13" s="10"/>
      <c r="E13" s="10" t="s">
        <v>4</v>
      </c>
      <c r="F13" s="10"/>
      <c r="G13" s="10"/>
      <c r="H13" s="10"/>
      <c r="I13" s="10"/>
      <c r="J13" s="10"/>
      <c r="K13" s="10"/>
      <c r="L13" s="10"/>
      <c r="M13" s="10"/>
      <c r="N13" s="10"/>
      <c r="O13" s="10"/>
      <c r="P13" s="164"/>
      <c r="Q13" s="164"/>
      <c r="R13" s="10"/>
      <c r="S13" s="9"/>
    </row>
    <row r="14" spans="1:19" ht="17.25" hidden="1" customHeight="1">
      <c r="A14" s="7"/>
      <c r="B14" s="10"/>
      <c r="C14" s="10"/>
      <c r="D14" s="10"/>
      <c r="E14" s="10" t="s">
        <v>4</v>
      </c>
      <c r="F14" s="10"/>
      <c r="G14" s="10"/>
      <c r="H14" s="10"/>
      <c r="I14" s="10"/>
      <c r="J14" s="10"/>
      <c r="K14" s="10"/>
      <c r="L14" s="10"/>
      <c r="M14" s="10"/>
      <c r="N14" s="10"/>
      <c r="O14" s="10"/>
      <c r="P14" s="164"/>
      <c r="Q14" s="164"/>
      <c r="R14" s="10"/>
      <c r="S14" s="9"/>
    </row>
    <row r="15" spans="1:19" ht="17.25" hidden="1" customHeight="1">
      <c r="A15" s="7"/>
      <c r="B15" s="10"/>
      <c r="C15" s="10"/>
      <c r="D15" s="10"/>
      <c r="E15" s="10" t="s">
        <v>4</v>
      </c>
      <c r="F15" s="10"/>
      <c r="G15" s="10"/>
      <c r="H15" s="10"/>
      <c r="I15" s="10"/>
      <c r="J15" s="10"/>
      <c r="K15" s="10"/>
      <c r="L15" s="10"/>
      <c r="M15" s="10"/>
      <c r="N15" s="10"/>
      <c r="O15" s="10"/>
      <c r="P15" s="164"/>
      <c r="Q15" s="164"/>
      <c r="R15" s="10"/>
      <c r="S15" s="9"/>
    </row>
    <row r="16" spans="1:19" ht="17.25" hidden="1" customHeight="1">
      <c r="A16" s="7"/>
      <c r="B16" s="10"/>
      <c r="C16" s="10"/>
      <c r="D16" s="10"/>
      <c r="E16" s="10" t="s">
        <v>4</v>
      </c>
      <c r="F16" s="10"/>
      <c r="G16" s="10"/>
      <c r="H16" s="10"/>
      <c r="I16" s="10"/>
      <c r="J16" s="10"/>
      <c r="K16" s="10"/>
      <c r="L16" s="10"/>
      <c r="M16" s="10"/>
      <c r="N16" s="10"/>
      <c r="O16" s="10"/>
      <c r="P16" s="164"/>
      <c r="Q16" s="164"/>
      <c r="R16" s="10"/>
      <c r="S16" s="9"/>
    </row>
    <row r="17" spans="1:19" ht="17.25" hidden="1" customHeight="1">
      <c r="A17" s="7"/>
      <c r="B17" s="10"/>
      <c r="C17" s="10"/>
      <c r="D17" s="10"/>
      <c r="E17" s="10" t="s">
        <v>4</v>
      </c>
      <c r="F17" s="10"/>
      <c r="G17" s="10"/>
      <c r="H17" s="10"/>
      <c r="I17" s="10"/>
      <c r="J17" s="10"/>
      <c r="K17" s="10"/>
      <c r="L17" s="10"/>
      <c r="M17" s="10"/>
      <c r="N17" s="10"/>
      <c r="O17" s="10"/>
      <c r="P17" s="164"/>
      <c r="Q17" s="164"/>
      <c r="R17" s="10"/>
      <c r="S17" s="9"/>
    </row>
    <row r="18" spans="1:19" ht="17.25" hidden="1" customHeight="1">
      <c r="A18" s="7"/>
      <c r="B18" s="10"/>
      <c r="C18" s="10"/>
      <c r="D18" s="10"/>
      <c r="E18" s="10" t="s">
        <v>4</v>
      </c>
      <c r="F18" s="10"/>
      <c r="G18" s="10"/>
      <c r="H18" s="10"/>
      <c r="I18" s="10"/>
      <c r="J18" s="10"/>
      <c r="K18" s="10"/>
      <c r="L18" s="10"/>
      <c r="M18" s="10"/>
      <c r="N18" s="10"/>
      <c r="O18" s="10"/>
      <c r="P18" s="164"/>
      <c r="Q18" s="164"/>
      <c r="R18" s="10"/>
      <c r="S18" s="9"/>
    </row>
    <row r="19" spans="1:19" ht="17.25" hidden="1" customHeight="1">
      <c r="A19" s="7"/>
      <c r="B19" s="10"/>
      <c r="C19" s="10"/>
      <c r="D19" s="10"/>
      <c r="E19" s="10" t="s">
        <v>4</v>
      </c>
      <c r="F19" s="10"/>
      <c r="G19" s="10"/>
      <c r="H19" s="10"/>
      <c r="I19" s="10"/>
      <c r="J19" s="10"/>
      <c r="K19" s="10"/>
      <c r="L19" s="10"/>
      <c r="M19" s="10"/>
      <c r="N19" s="10"/>
      <c r="O19" s="10"/>
      <c r="P19" s="164"/>
      <c r="Q19" s="164"/>
      <c r="R19" s="10"/>
      <c r="S19" s="9"/>
    </row>
    <row r="20" spans="1:19" ht="17.25" hidden="1" customHeight="1">
      <c r="A20" s="7"/>
      <c r="B20" s="10"/>
      <c r="C20" s="10"/>
      <c r="D20" s="10"/>
      <c r="E20" s="10" t="s">
        <v>4</v>
      </c>
      <c r="F20" s="10"/>
      <c r="G20" s="10"/>
      <c r="H20" s="10"/>
      <c r="I20" s="10"/>
      <c r="J20" s="10"/>
      <c r="K20" s="10"/>
      <c r="L20" s="10"/>
      <c r="M20" s="10"/>
      <c r="N20" s="10"/>
      <c r="O20" s="10"/>
      <c r="P20" s="164"/>
      <c r="Q20" s="164"/>
      <c r="R20" s="10"/>
      <c r="S20" s="9"/>
    </row>
    <row r="21" spans="1:19" ht="17.25" hidden="1" customHeight="1">
      <c r="A21" s="7"/>
      <c r="B21" s="10"/>
      <c r="C21" s="10"/>
      <c r="D21" s="10"/>
      <c r="E21" s="10" t="s">
        <v>4</v>
      </c>
      <c r="F21" s="10"/>
      <c r="G21" s="10"/>
      <c r="H21" s="10"/>
      <c r="I21" s="10"/>
      <c r="J21" s="10"/>
      <c r="K21" s="10"/>
      <c r="L21" s="10"/>
      <c r="M21" s="10"/>
      <c r="N21" s="10"/>
      <c r="O21" s="10"/>
      <c r="P21" s="164"/>
      <c r="Q21" s="164"/>
      <c r="R21" s="10"/>
      <c r="S21" s="9"/>
    </row>
    <row r="22" spans="1:19" ht="17.25" hidden="1" customHeight="1">
      <c r="A22" s="7"/>
      <c r="B22" s="10"/>
      <c r="C22" s="10"/>
      <c r="D22" s="10"/>
      <c r="E22" s="10" t="s">
        <v>4</v>
      </c>
      <c r="F22" s="10"/>
      <c r="G22" s="10"/>
      <c r="H22" s="10"/>
      <c r="I22" s="10"/>
      <c r="J22" s="10"/>
      <c r="K22" s="10"/>
      <c r="L22" s="10"/>
      <c r="M22" s="10"/>
      <c r="N22" s="10"/>
      <c r="O22" s="10"/>
      <c r="P22" s="164"/>
      <c r="Q22" s="164"/>
      <c r="R22" s="10"/>
      <c r="S22" s="9"/>
    </row>
    <row r="23" spans="1:19" ht="17.25" hidden="1" customHeight="1">
      <c r="A23" s="7"/>
      <c r="B23" s="10"/>
      <c r="C23" s="10"/>
      <c r="D23" s="10"/>
      <c r="E23" s="10" t="s">
        <v>4</v>
      </c>
      <c r="F23" s="10"/>
      <c r="G23" s="10"/>
      <c r="H23" s="10"/>
      <c r="I23" s="10"/>
      <c r="J23" s="10"/>
      <c r="K23" s="10"/>
      <c r="L23" s="10"/>
      <c r="M23" s="10"/>
      <c r="N23" s="10"/>
      <c r="O23" s="10"/>
      <c r="P23" s="164"/>
      <c r="Q23" s="164"/>
      <c r="R23" s="10"/>
      <c r="S23" s="9"/>
    </row>
    <row r="24" spans="1:19" ht="17.25" hidden="1" customHeight="1">
      <c r="A24" s="7"/>
      <c r="B24" s="10"/>
      <c r="C24" s="10"/>
      <c r="D24" s="10"/>
      <c r="E24" s="10" t="s">
        <v>4</v>
      </c>
      <c r="F24" s="10"/>
      <c r="G24" s="10"/>
      <c r="H24" s="10"/>
      <c r="I24" s="10"/>
      <c r="J24" s="10"/>
      <c r="K24" s="10"/>
      <c r="L24" s="10"/>
      <c r="M24" s="10"/>
      <c r="N24" s="10"/>
      <c r="O24" s="10"/>
      <c r="P24" s="164"/>
      <c r="Q24" s="164"/>
      <c r="R24" s="10"/>
      <c r="S24" s="9"/>
    </row>
    <row r="25" spans="1:19" ht="17.850000000000001" customHeight="1">
      <c r="A25" s="7"/>
      <c r="B25" s="10"/>
      <c r="C25" s="10"/>
      <c r="D25" s="10"/>
      <c r="E25" s="10"/>
      <c r="F25" s="10"/>
      <c r="G25" s="10"/>
      <c r="H25" s="10"/>
      <c r="I25" s="10"/>
      <c r="J25" s="10"/>
      <c r="K25" s="10"/>
      <c r="L25" s="10"/>
      <c r="M25" s="10"/>
      <c r="N25" s="10"/>
      <c r="O25" s="10" t="s">
        <v>17</v>
      </c>
      <c r="P25" s="10" t="s">
        <v>18</v>
      </c>
      <c r="Q25" s="10"/>
      <c r="R25" s="10"/>
      <c r="S25" s="9"/>
    </row>
    <row r="26" spans="1:19" ht="17.850000000000001" customHeight="1">
      <c r="A26" s="7"/>
      <c r="B26" s="10" t="s">
        <v>19</v>
      </c>
      <c r="C26" s="10"/>
      <c r="D26" s="10"/>
      <c r="E26" s="161" t="s">
        <v>8</v>
      </c>
      <c r="F26" s="12"/>
      <c r="G26" s="12"/>
      <c r="H26" s="12"/>
      <c r="I26" s="12"/>
      <c r="J26" s="8"/>
      <c r="K26" s="10"/>
      <c r="L26" s="10"/>
      <c r="M26" s="10"/>
      <c r="N26" s="10"/>
      <c r="O26" s="165"/>
      <c r="P26" s="166"/>
      <c r="Q26" s="167"/>
      <c r="R26" s="13"/>
      <c r="S26" s="9"/>
    </row>
    <row r="27" spans="1:19" ht="17.850000000000001" customHeight="1">
      <c r="A27" s="7"/>
      <c r="B27" s="10" t="s">
        <v>20</v>
      </c>
      <c r="C27" s="10"/>
      <c r="D27" s="10"/>
      <c r="E27" s="163" t="s">
        <v>225</v>
      </c>
      <c r="F27" s="10"/>
      <c r="G27" s="10"/>
      <c r="H27" s="10"/>
      <c r="I27" s="10"/>
      <c r="J27" s="11"/>
      <c r="K27" s="10"/>
      <c r="L27" s="10"/>
      <c r="M27" s="10"/>
      <c r="N27" s="10"/>
      <c r="O27" s="165"/>
      <c r="P27" s="166"/>
      <c r="Q27" s="167"/>
      <c r="R27" s="13"/>
      <c r="S27" s="9"/>
    </row>
    <row r="28" spans="1:19" ht="17.850000000000001" customHeight="1">
      <c r="A28" s="7"/>
      <c r="B28" s="10" t="s">
        <v>21</v>
      </c>
      <c r="C28" s="10"/>
      <c r="D28" s="10"/>
      <c r="E28" s="163" t="s">
        <v>4</v>
      </c>
      <c r="F28" s="10"/>
      <c r="G28" s="10"/>
      <c r="H28" s="10"/>
      <c r="I28" s="10"/>
      <c r="J28" s="11"/>
      <c r="K28" s="10"/>
      <c r="L28" s="10"/>
      <c r="M28" s="10"/>
      <c r="N28" s="10"/>
      <c r="O28" s="165"/>
      <c r="P28" s="166"/>
      <c r="Q28" s="167"/>
      <c r="R28" s="13"/>
      <c r="S28" s="9"/>
    </row>
    <row r="29" spans="1:19" ht="17.850000000000001" customHeight="1">
      <c r="A29" s="7"/>
      <c r="B29" s="10"/>
      <c r="C29" s="10"/>
      <c r="D29" s="10"/>
      <c r="E29" s="168"/>
      <c r="F29" s="14"/>
      <c r="G29" s="14"/>
      <c r="H29" s="14"/>
      <c r="I29" s="14"/>
      <c r="J29" s="15"/>
      <c r="K29" s="10"/>
      <c r="L29" s="10"/>
      <c r="M29" s="10"/>
      <c r="N29" s="10"/>
      <c r="O29" s="164"/>
      <c r="P29" s="164"/>
      <c r="Q29" s="164"/>
      <c r="R29" s="10"/>
      <c r="S29" s="9"/>
    </row>
    <row r="30" spans="1:19" ht="17.850000000000001" customHeight="1">
      <c r="A30" s="7"/>
      <c r="B30" s="10"/>
      <c r="C30" s="10"/>
      <c r="D30" s="10"/>
      <c r="E30" s="164" t="s">
        <v>22</v>
      </c>
      <c r="F30" s="10"/>
      <c r="G30" s="10" t="s">
        <v>23</v>
      </c>
      <c r="H30" s="10"/>
      <c r="I30" s="10"/>
      <c r="J30" s="10"/>
      <c r="K30" s="10"/>
      <c r="L30" s="10"/>
      <c r="M30" s="10"/>
      <c r="N30" s="10"/>
      <c r="O30" s="164" t="s">
        <v>24</v>
      </c>
      <c r="P30" s="164"/>
      <c r="Q30" s="164"/>
      <c r="R30" s="16"/>
      <c r="S30" s="9"/>
    </row>
    <row r="31" spans="1:19" ht="17.850000000000001" customHeight="1">
      <c r="A31" s="7"/>
      <c r="B31" s="10"/>
      <c r="C31" s="10"/>
      <c r="D31" s="10"/>
      <c r="E31" s="165"/>
      <c r="F31" s="10"/>
      <c r="G31" s="166" t="s">
        <v>226</v>
      </c>
      <c r="H31" s="17"/>
      <c r="I31" s="169"/>
      <c r="J31" s="10"/>
      <c r="K31" s="10"/>
      <c r="L31" s="10"/>
      <c r="M31" s="10"/>
      <c r="N31" s="10"/>
      <c r="O31" s="94" t="s">
        <v>227</v>
      </c>
      <c r="P31" s="164"/>
      <c r="Q31" s="164"/>
      <c r="R31" s="16"/>
      <c r="S31" s="9"/>
    </row>
    <row r="32" spans="1:19" ht="8.25" customHeight="1">
      <c r="A32" s="18"/>
      <c r="B32" s="19"/>
      <c r="C32" s="19"/>
      <c r="D32" s="19"/>
      <c r="E32" s="19"/>
      <c r="F32" s="19"/>
      <c r="G32" s="19"/>
      <c r="H32" s="19"/>
      <c r="I32" s="19"/>
      <c r="J32" s="19"/>
      <c r="K32" s="19"/>
      <c r="L32" s="19"/>
      <c r="M32" s="19"/>
      <c r="N32" s="19"/>
      <c r="O32" s="19"/>
      <c r="P32" s="19"/>
      <c r="Q32" s="19"/>
      <c r="R32" s="19"/>
      <c r="S32" s="20"/>
    </row>
    <row r="33" spans="1:19" ht="20.25" customHeight="1">
      <c r="A33" s="21"/>
      <c r="B33" s="22"/>
      <c r="C33" s="22"/>
      <c r="D33" s="22"/>
      <c r="E33" s="23" t="s">
        <v>25</v>
      </c>
      <c r="F33" s="22"/>
      <c r="G33" s="22"/>
      <c r="H33" s="22"/>
      <c r="I33" s="22"/>
      <c r="J33" s="22"/>
      <c r="K33" s="22"/>
      <c r="L33" s="22"/>
      <c r="M33" s="22"/>
      <c r="N33" s="22"/>
      <c r="O33" s="22"/>
      <c r="P33" s="22"/>
      <c r="Q33" s="22"/>
      <c r="R33" s="22"/>
      <c r="S33" s="24"/>
    </row>
    <row r="34" spans="1:19" ht="20.25" customHeight="1">
      <c r="A34" s="25" t="s">
        <v>26</v>
      </c>
      <c r="B34" s="26"/>
      <c r="C34" s="26"/>
      <c r="D34" s="27"/>
      <c r="E34" s="28" t="s">
        <v>27</v>
      </c>
      <c r="F34" s="27"/>
      <c r="G34" s="28" t="s">
        <v>28</v>
      </c>
      <c r="H34" s="26"/>
      <c r="I34" s="27"/>
      <c r="J34" s="28" t="s">
        <v>29</v>
      </c>
      <c r="K34" s="26"/>
      <c r="L34" s="28" t="s">
        <v>30</v>
      </c>
      <c r="M34" s="26"/>
      <c r="N34" s="26"/>
      <c r="O34" s="27"/>
      <c r="P34" s="28" t="s">
        <v>31</v>
      </c>
      <c r="Q34" s="26"/>
      <c r="R34" s="26"/>
      <c r="S34" s="29"/>
    </row>
    <row r="35" spans="1:19" ht="20.25" customHeight="1">
      <c r="A35" s="95"/>
      <c r="B35" s="96"/>
      <c r="C35" s="96"/>
      <c r="D35" s="178">
        <v>0</v>
      </c>
      <c r="E35" s="97">
        <f>IF(D35=0,0,R49/D35)</f>
        <v>0</v>
      </c>
      <c r="F35" s="98"/>
      <c r="G35" s="99"/>
      <c r="H35" s="96"/>
      <c r="I35" s="178">
        <v>0</v>
      </c>
      <c r="J35" s="97">
        <f>IF(I35=0,0,R49/I35)</f>
        <v>0</v>
      </c>
      <c r="K35" s="100"/>
      <c r="L35" s="99"/>
      <c r="M35" s="96"/>
      <c r="N35" s="96"/>
      <c r="O35" s="178">
        <v>0</v>
      </c>
      <c r="P35" s="99"/>
      <c r="Q35" s="96"/>
      <c r="R35" s="101">
        <f>IF(O35=0,0,R49/O35)</f>
        <v>0</v>
      </c>
      <c r="S35" s="30"/>
    </row>
    <row r="36" spans="1:19" ht="20.25" customHeight="1">
      <c r="A36" s="21"/>
      <c r="B36" s="22"/>
      <c r="C36" s="22"/>
      <c r="D36" s="22"/>
      <c r="E36" s="23" t="s">
        <v>32</v>
      </c>
      <c r="F36" s="22"/>
      <c r="G36" s="22"/>
      <c r="H36" s="22"/>
      <c r="I36" s="22"/>
      <c r="J36" s="170" t="s">
        <v>33</v>
      </c>
      <c r="K36" s="22"/>
      <c r="L36" s="22"/>
      <c r="M36" s="22"/>
      <c r="N36" s="22"/>
      <c r="O36" s="22"/>
      <c r="P36" s="22"/>
      <c r="Q36" s="22"/>
      <c r="R36" s="22"/>
      <c r="S36" s="24"/>
    </row>
    <row r="37" spans="1:19" ht="20.25" customHeight="1">
      <c r="A37" s="31" t="s">
        <v>34</v>
      </c>
      <c r="B37" s="32"/>
      <c r="C37" s="33" t="s">
        <v>35</v>
      </c>
      <c r="D37" s="34"/>
      <c r="E37" s="34"/>
      <c r="F37" s="35"/>
      <c r="G37" s="31" t="s">
        <v>36</v>
      </c>
      <c r="H37" s="36"/>
      <c r="I37" s="33" t="s">
        <v>37</v>
      </c>
      <c r="J37" s="34"/>
      <c r="K37" s="34"/>
      <c r="L37" s="31" t="s">
        <v>38</v>
      </c>
      <c r="M37" s="36"/>
      <c r="N37" s="33" t="s">
        <v>39</v>
      </c>
      <c r="O37" s="34"/>
      <c r="P37" s="34"/>
      <c r="Q37" s="34"/>
      <c r="R37" s="34"/>
      <c r="S37" s="35"/>
    </row>
    <row r="38" spans="1:19" ht="20.25" customHeight="1">
      <c r="A38" s="37">
        <v>1</v>
      </c>
      <c r="B38" s="38" t="s">
        <v>40</v>
      </c>
      <c r="C38" s="8"/>
      <c r="D38" s="39"/>
      <c r="E38" s="102">
        <f>Rekapitulace!C14</f>
        <v>0</v>
      </c>
      <c r="F38" s="40"/>
      <c r="G38" s="37">
        <v>10</v>
      </c>
      <c r="H38" s="41" t="s">
        <v>41</v>
      </c>
      <c r="I38" s="13"/>
      <c r="J38" s="103">
        <v>0</v>
      </c>
      <c r="K38" s="104"/>
      <c r="L38" s="37">
        <v>14</v>
      </c>
      <c r="M38" s="166" t="s">
        <v>42</v>
      </c>
      <c r="N38" s="17"/>
      <c r="O38" s="17"/>
      <c r="P38" s="105" t="str">
        <f>M51</f>
        <v>21</v>
      </c>
      <c r="Q38" s="106" t="s">
        <v>43</v>
      </c>
      <c r="R38" s="102">
        <f>(E38+E40+E42)*0.005</f>
        <v>0</v>
      </c>
      <c r="S38" s="42"/>
    </row>
    <row r="39" spans="1:19" ht="20.25" customHeight="1">
      <c r="A39" s="37">
        <v>2</v>
      </c>
      <c r="B39" s="43"/>
      <c r="C39" s="15"/>
      <c r="D39" s="39"/>
      <c r="E39" s="102"/>
      <c r="F39" s="40"/>
      <c r="G39" s="37">
        <v>11</v>
      </c>
      <c r="H39" s="10" t="s">
        <v>44</v>
      </c>
      <c r="I39" s="39"/>
      <c r="J39" s="103">
        <v>0</v>
      </c>
      <c r="K39" s="104"/>
      <c r="L39" s="37">
        <v>15</v>
      </c>
      <c r="M39" s="166" t="s">
        <v>45</v>
      </c>
      <c r="N39" s="17"/>
      <c r="O39" s="17"/>
      <c r="P39" s="105" t="str">
        <f>M51</f>
        <v>21</v>
      </c>
      <c r="Q39" s="106" t="s">
        <v>43</v>
      </c>
      <c r="R39" s="102">
        <v>0</v>
      </c>
      <c r="S39" s="42"/>
    </row>
    <row r="40" spans="1:19" ht="20.25" customHeight="1">
      <c r="A40" s="37">
        <v>3</v>
      </c>
      <c r="B40" s="38" t="s">
        <v>46</v>
      </c>
      <c r="C40" s="8"/>
      <c r="D40" s="39"/>
      <c r="E40" s="102">
        <f>Rekapitulace!C19</f>
        <v>0</v>
      </c>
      <c r="F40" s="40"/>
      <c r="G40" s="37">
        <v>12</v>
      </c>
      <c r="H40" s="41" t="s">
        <v>47</v>
      </c>
      <c r="I40" s="13"/>
      <c r="J40" s="103">
        <v>0</v>
      </c>
      <c r="K40" s="104"/>
      <c r="L40" s="37">
        <v>16</v>
      </c>
      <c r="M40" s="166" t="s">
        <v>48</v>
      </c>
      <c r="N40" s="17"/>
      <c r="O40" s="17"/>
      <c r="P40" s="105" t="str">
        <f>M51</f>
        <v>21</v>
      </c>
      <c r="Q40" s="106" t="s">
        <v>43</v>
      </c>
      <c r="R40" s="102">
        <v>0</v>
      </c>
      <c r="S40" s="42"/>
    </row>
    <row r="41" spans="1:19" ht="20.25" customHeight="1">
      <c r="A41" s="37">
        <v>4</v>
      </c>
      <c r="B41" s="43"/>
      <c r="C41" s="15"/>
      <c r="D41" s="39"/>
      <c r="E41" s="102"/>
      <c r="F41" s="40"/>
      <c r="G41" s="37"/>
      <c r="H41" s="41"/>
      <c r="I41" s="13"/>
      <c r="J41" s="103"/>
      <c r="K41" s="104"/>
      <c r="L41" s="37">
        <v>17</v>
      </c>
      <c r="M41" s="166" t="s">
        <v>49</v>
      </c>
      <c r="N41" s="17"/>
      <c r="O41" s="17"/>
      <c r="P41" s="105" t="str">
        <f>M51</f>
        <v>21</v>
      </c>
      <c r="Q41" s="106" t="s">
        <v>43</v>
      </c>
      <c r="R41" s="102">
        <f>(E38+E40+E42)*0.02</f>
        <v>0</v>
      </c>
      <c r="S41" s="42"/>
    </row>
    <row r="42" spans="1:19" ht="20.25" customHeight="1">
      <c r="A42" s="37">
        <v>5</v>
      </c>
      <c r="B42" s="38" t="s">
        <v>50</v>
      </c>
      <c r="C42" s="8"/>
      <c r="D42" s="39"/>
      <c r="E42" s="102">
        <f>Rekapitulace!C25</f>
        <v>0</v>
      </c>
      <c r="F42" s="71"/>
      <c r="G42" s="44"/>
      <c r="H42" s="17"/>
      <c r="I42" s="13"/>
      <c r="J42" s="107"/>
      <c r="K42" s="108"/>
      <c r="L42" s="37">
        <v>18</v>
      </c>
      <c r="M42" s="166" t="s">
        <v>51</v>
      </c>
      <c r="N42" s="17"/>
      <c r="O42" s="17"/>
      <c r="P42" s="105">
        <f>M53</f>
        <v>0</v>
      </c>
      <c r="Q42" s="106" t="s">
        <v>43</v>
      </c>
      <c r="R42" s="102">
        <v>0</v>
      </c>
      <c r="S42" s="9"/>
    </row>
    <row r="43" spans="1:19" ht="20.25" customHeight="1">
      <c r="A43" s="37">
        <v>6</v>
      </c>
      <c r="B43" s="43"/>
      <c r="C43" s="15"/>
      <c r="D43" s="39"/>
      <c r="E43" s="102"/>
      <c r="F43" s="71"/>
      <c r="G43" s="44"/>
      <c r="H43" s="17"/>
      <c r="I43" s="13"/>
      <c r="J43" s="107"/>
      <c r="K43" s="108"/>
      <c r="L43" s="37">
        <v>19</v>
      </c>
      <c r="M43" s="41" t="s">
        <v>52</v>
      </c>
      <c r="N43" s="17"/>
      <c r="O43" s="17"/>
      <c r="P43" s="17"/>
      <c r="Q43" s="13"/>
      <c r="R43" s="102">
        <v>0</v>
      </c>
      <c r="S43" s="9"/>
    </row>
    <row r="44" spans="1:19" ht="20.25" customHeight="1">
      <c r="A44" s="37">
        <v>7</v>
      </c>
      <c r="B44" s="38" t="s">
        <v>53</v>
      </c>
      <c r="C44" s="8"/>
      <c r="D44" s="39"/>
      <c r="E44" s="102">
        <f>Rekapitulace!C29</f>
        <v>0</v>
      </c>
      <c r="F44" s="71"/>
      <c r="G44" s="44"/>
      <c r="H44" s="17"/>
      <c r="I44" s="13"/>
      <c r="J44" s="107"/>
      <c r="K44" s="108"/>
      <c r="L44" s="37"/>
      <c r="M44" s="41"/>
      <c r="N44" s="17"/>
      <c r="O44" s="17"/>
      <c r="P44" s="17"/>
      <c r="Q44" s="13"/>
      <c r="R44" s="102"/>
      <c r="S44" s="9"/>
    </row>
    <row r="45" spans="1:19" ht="20.25" customHeight="1">
      <c r="A45" s="37">
        <v>8</v>
      </c>
      <c r="B45" s="43"/>
      <c r="C45" s="15"/>
      <c r="D45" s="39"/>
      <c r="E45" s="102"/>
      <c r="F45" s="71"/>
      <c r="G45" s="44"/>
      <c r="H45" s="17"/>
      <c r="I45" s="13"/>
      <c r="J45" s="108"/>
      <c r="K45" s="108"/>
      <c r="L45" s="37"/>
      <c r="M45" s="41"/>
      <c r="N45" s="17"/>
      <c r="O45" s="17"/>
      <c r="P45" s="17"/>
      <c r="Q45" s="13"/>
      <c r="R45" s="102"/>
      <c r="S45" s="9"/>
    </row>
    <row r="46" spans="1:19" ht="20.25" customHeight="1">
      <c r="A46" s="37">
        <v>9</v>
      </c>
      <c r="B46" s="45" t="s">
        <v>54</v>
      </c>
      <c r="C46" s="17"/>
      <c r="D46" s="13"/>
      <c r="E46" s="109">
        <f>SUM(E38:E45)</f>
        <v>0</v>
      </c>
      <c r="F46" s="46"/>
      <c r="G46" s="37">
        <v>13</v>
      </c>
      <c r="H46" s="45" t="s">
        <v>55</v>
      </c>
      <c r="I46" s="13"/>
      <c r="J46" s="110">
        <f>SUM(J38:J41)</f>
        <v>0</v>
      </c>
      <c r="K46" s="111"/>
      <c r="L46" s="37">
        <v>20</v>
      </c>
      <c r="M46" s="38" t="s">
        <v>56</v>
      </c>
      <c r="N46" s="12"/>
      <c r="O46" s="12"/>
      <c r="P46" s="12"/>
      <c r="Q46" s="47"/>
      <c r="R46" s="109">
        <f>SUM(R38:R45)</f>
        <v>0</v>
      </c>
      <c r="S46" s="24"/>
    </row>
    <row r="47" spans="1:19" ht="20.25" customHeight="1">
      <c r="A47" s="48">
        <v>21</v>
      </c>
      <c r="B47" s="49" t="s">
        <v>57</v>
      </c>
      <c r="C47" s="50"/>
      <c r="D47" s="51"/>
      <c r="E47" s="112">
        <v>0</v>
      </c>
      <c r="F47" s="52"/>
      <c r="G47" s="48">
        <v>22</v>
      </c>
      <c r="H47" s="49" t="s">
        <v>58</v>
      </c>
      <c r="I47" s="51"/>
      <c r="J47" s="113">
        <f>(E38+E40+E42)*0.011</f>
        <v>0</v>
      </c>
      <c r="K47" s="114" t="str">
        <f>M51</f>
        <v>21</v>
      </c>
      <c r="L47" s="48">
        <v>23</v>
      </c>
      <c r="M47" s="49" t="s">
        <v>59</v>
      </c>
      <c r="N47" s="50"/>
      <c r="O47" s="50"/>
      <c r="P47" s="50"/>
      <c r="Q47" s="51"/>
      <c r="R47" s="112">
        <v>0</v>
      </c>
      <c r="S47" s="20"/>
    </row>
    <row r="48" spans="1:19" ht="20.25" customHeight="1">
      <c r="A48" s="53" t="s">
        <v>20</v>
      </c>
      <c r="B48" s="5"/>
      <c r="C48" s="5"/>
      <c r="D48" s="5"/>
      <c r="E48" s="5"/>
      <c r="F48" s="54"/>
      <c r="G48" s="55"/>
      <c r="H48" s="5"/>
      <c r="I48" s="5"/>
      <c r="J48" s="5"/>
      <c r="K48" s="5"/>
      <c r="L48" s="56" t="s">
        <v>60</v>
      </c>
      <c r="M48" s="27"/>
      <c r="N48" s="33" t="s">
        <v>61</v>
      </c>
      <c r="O48" s="26"/>
      <c r="P48" s="26"/>
      <c r="Q48" s="26"/>
      <c r="R48" s="26"/>
      <c r="S48" s="29"/>
    </row>
    <row r="49" spans="1:19" ht="20.25" customHeight="1">
      <c r="A49" s="7"/>
      <c r="B49" s="10"/>
      <c r="C49" s="10"/>
      <c r="D49" s="10"/>
      <c r="E49" s="10"/>
      <c r="F49" s="11"/>
      <c r="G49" s="57"/>
      <c r="H49" s="10"/>
      <c r="I49" s="10"/>
      <c r="J49" s="10"/>
      <c r="K49" s="10"/>
      <c r="L49" s="37">
        <v>24</v>
      </c>
      <c r="M49" s="41" t="s">
        <v>62</v>
      </c>
      <c r="N49" s="17"/>
      <c r="O49" s="17"/>
      <c r="P49" s="17"/>
      <c r="Q49" s="42"/>
      <c r="R49" s="109">
        <f>ROUND(E46+J46+R46+E47+J47+R47,2)</f>
        <v>0</v>
      </c>
      <c r="S49" s="179">
        <f>E46+J46+R46+E47+J47+R47</f>
        <v>0</v>
      </c>
    </row>
    <row r="50" spans="1:19" ht="20.25" customHeight="1">
      <c r="A50" s="58" t="s">
        <v>63</v>
      </c>
      <c r="B50" s="14"/>
      <c r="C50" s="14"/>
      <c r="D50" s="14"/>
      <c r="E50" s="14"/>
      <c r="F50" s="15"/>
      <c r="G50" s="59" t="s">
        <v>64</v>
      </c>
      <c r="H50" s="14"/>
      <c r="I50" s="14"/>
      <c r="J50" s="14"/>
      <c r="K50" s="14"/>
      <c r="L50" s="37">
        <v>25</v>
      </c>
      <c r="M50" s="115" t="s">
        <v>65</v>
      </c>
      <c r="N50" s="15" t="s">
        <v>43</v>
      </c>
      <c r="O50" s="116">
        <v>0</v>
      </c>
      <c r="P50" s="17" t="s">
        <v>66</v>
      </c>
      <c r="Q50" s="13"/>
      <c r="R50" s="117">
        <f>ROUND(O50*M50/100,2)</f>
        <v>0</v>
      </c>
      <c r="S50" s="180">
        <f>O50*M50/100</f>
        <v>0</v>
      </c>
    </row>
    <row r="51" spans="1:19" ht="20.25" customHeight="1" thickBot="1">
      <c r="A51" s="60" t="s">
        <v>19</v>
      </c>
      <c r="B51" s="12"/>
      <c r="C51" s="12"/>
      <c r="D51" s="12"/>
      <c r="E51" s="12"/>
      <c r="F51" s="8"/>
      <c r="G51" s="61"/>
      <c r="H51" s="12"/>
      <c r="I51" s="12"/>
      <c r="J51" s="12"/>
      <c r="K51" s="12"/>
      <c r="L51" s="37">
        <v>26</v>
      </c>
      <c r="M51" s="118" t="s">
        <v>67</v>
      </c>
      <c r="N51" s="13" t="s">
        <v>43</v>
      </c>
      <c r="O51" s="116">
        <f>R49</f>
        <v>0</v>
      </c>
      <c r="P51" s="17" t="s">
        <v>66</v>
      </c>
      <c r="Q51" s="13"/>
      <c r="R51" s="102">
        <f>ROUND(O51*M51/100,2)</f>
        <v>0</v>
      </c>
      <c r="S51" s="181">
        <f>O51*M51/100</f>
        <v>0</v>
      </c>
    </row>
    <row r="52" spans="1:19" ht="20.25" customHeight="1" thickBot="1">
      <c r="A52" s="7"/>
      <c r="B52" s="10"/>
      <c r="C52" s="10"/>
      <c r="D52" s="10"/>
      <c r="E52" s="10"/>
      <c r="F52" s="11"/>
      <c r="G52" s="57"/>
      <c r="H52" s="10"/>
      <c r="I52" s="10"/>
      <c r="J52" s="10"/>
      <c r="K52" s="10"/>
      <c r="L52" s="48">
        <v>27</v>
      </c>
      <c r="M52" s="62" t="s">
        <v>68</v>
      </c>
      <c r="N52" s="50"/>
      <c r="O52" s="50"/>
      <c r="P52" s="50"/>
      <c r="Q52" s="63"/>
      <c r="R52" s="119">
        <f>R49+R50+R51</f>
        <v>0</v>
      </c>
      <c r="S52" s="64"/>
    </row>
    <row r="53" spans="1:19" ht="20.25" customHeight="1">
      <c r="A53" s="58" t="s">
        <v>63</v>
      </c>
      <c r="B53" s="14"/>
      <c r="C53" s="14"/>
      <c r="D53" s="14"/>
      <c r="E53" s="14"/>
      <c r="F53" s="15"/>
      <c r="G53" s="59" t="s">
        <v>64</v>
      </c>
      <c r="H53" s="14"/>
      <c r="I53" s="14"/>
      <c r="J53" s="14"/>
      <c r="K53" s="14"/>
      <c r="L53" s="56" t="s">
        <v>69</v>
      </c>
      <c r="M53" s="27"/>
      <c r="N53" s="33" t="s">
        <v>70</v>
      </c>
      <c r="O53" s="26"/>
      <c r="P53" s="26"/>
      <c r="Q53" s="26"/>
      <c r="R53" s="120"/>
      <c r="S53" s="29"/>
    </row>
    <row r="54" spans="1:19" ht="20.25" customHeight="1">
      <c r="A54" s="60" t="s">
        <v>21</v>
      </c>
      <c r="B54" s="12"/>
      <c r="C54" s="12"/>
      <c r="D54" s="12"/>
      <c r="E54" s="12"/>
      <c r="F54" s="8"/>
      <c r="G54" s="61"/>
      <c r="H54" s="12"/>
      <c r="I54" s="12"/>
      <c r="J54" s="12"/>
      <c r="K54" s="12"/>
      <c r="L54" s="37">
        <v>28</v>
      </c>
      <c r="M54" s="41" t="s">
        <v>71</v>
      </c>
      <c r="N54" s="17"/>
      <c r="O54" s="17"/>
      <c r="P54" s="17"/>
      <c r="Q54" s="13"/>
      <c r="R54" s="102">
        <v>0</v>
      </c>
      <c r="S54" s="42"/>
    </row>
    <row r="55" spans="1:19" ht="20.25" customHeight="1">
      <c r="A55" s="7"/>
      <c r="B55" s="10"/>
      <c r="C55" s="10"/>
      <c r="D55" s="10"/>
      <c r="E55" s="10"/>
      <c r="F55" s="11"/>
      <c r="G55" s="57"/>
      <c r="H55" s="10"/>
      <c r="I55" s="10"/>
      <c r="J55" s="10"/>
      <c r="K55" s="10"/>
      <c r="L55" s="37">
        <v>29</v>
      </c>
      <c r="M55" s="41" t="s">
        <v>72</v>
      </c>
      <c r="N55" s="17"/>
      <c r="O55" s="17"/>
      <c r="P55" s="17"/>
      <c r="Q55" s="13"/>
      <c r="R55" s="102">
        <v>0</v>
      </c>
      <c r="S55" s="42"/>
    </row>
    <row r="56" spans="1:19" ht="20.25" customHeight="1">
      <c r="A56" s="65" t="s">
        <v>63</v>
      </c>
      <c r="B56" s="19"/>
      <c r="C56" s="19"/>
      <c r="D56" s="19"/>
      <c r="E56" s="19"/>
      <c r="F56" s="66"/>
      <c r="G56" s="67" t="s">
        <v>64</v>
      </c>
      <c r="H56" s="19"/>
      <c r="I56" s="19"/>
      <c r="J56" s="19"/>
      <c r="K56" s="19"/>
      <c r="L56" s="48">
        <v>30</v>
      </c>
      <c r="M56" s="49" t="s">
        <v>73</v>
      </c>
      <c r="N56" s="50"/>
      <c r="O56" s="50"/>
      <c r="P56" s="50"/>
      <c r="Q56" s="51"/>
      <c r="R56" s="97">
        <v>0</v>
      </c>
      <c r="S56" s="68"/>
    </row>
    <row r="57" spans="1:19">
      <c r="A57" s="153"/>
      <c r="B57" s="153"/>
      <c r="C57" s="153"/>
      <c r="D57" s="153"/>
      <c r="E57" s="153"/>
      <c r="F57" s="153"/>
      <c r="G57" s="153"/>
      <c r="H57" s="153"/>
      <c r="I57" s="153"/>
      <c r="J57" s="153"/>
      <c r="K57" s="153"/>
      <c r="L57" s="153"/>
      <c r="M57" s="153"/>
      <c r="N57" s="153"/>
      <c r="O57" s="153"/>
      <c r="P57" s="153"/>
      <c r="Q57" s="153"/>
      <c r="R57" s="153"/>
    </row>
    <row r="58" spans="1:19">
      <c r="A58" s="153" t="s">
        <v>223</v>
      </c>
      <c r="B58" s="153"/>
      <c r="C58" s="153"/>
      <c r="D58" s="153"/>
      <c r="E58" s="153"/>
      <c r="F58" s="153"/>
      <c r="G58" s="153"/>
      <c r="H58" s="153"/>
      <c r="I58" s="153"/>
      <c r="J58" s="153"/>
      <c r="K58" s="153"/>
      <c r="L58" s="153"/>
      <c r="M58" s="153"/>
      <c r="N58" s="153"/>
      <c r="O58" s="153"/>
      <c r="P58" s="153"/>
      <c r="Q58" s="153"/>
      <c r="R58" s="153"/>
    </row>
    <row r="59" spans="1:19" ht="27" customHeight="1">
      <c r="A59" s="232" t="s">
        <v>74</v>
      </c>
      <c r="B59" s="224"/>
      <c r="C59" s="224"/>
      <c r="D59" s="224"/>
      <c r="E59" s="224"/>
      <c r="F59" s="224"/>
      <c r="G59" s="224"/>
      <c r="H59" s="224"/>
      <c r="I59" s="224"/>
      <c r="J59" s="224"/>
      <c r="K59" s="224"/>
      <c r="L59" s="224"/>
      <c r="M59" s="224"/>
      <c r="N59" s="224"/>
      <c r="O59" s="224"/>
      <c r="P59" s="224"/>
      <c r="Q59" s="224"/>
      <c r="R59" s="224"/>
    </row>
    <row r="60" spans="1:19">
      <c r="A60" s="153"/>
      <c r="B60" s="153"/>
      <c r="C60" s="153"/>
      <c r="D60" s="153"/>
      <c r="E60" s="153"/>
      <c r="F60" s="153"/>
      <c r="G60" s="153"/>
      <c r="H60" s="153"/>
      <c r="I60" s="153"/>
      <c r="J60" s="153"/>
      <c r="K60" s="153"/>
      <c r="L60" s="153"/>
      <c r="M60" s="153"/>
      <c r="N60" s="153"/>
      <c r="O60" s="153"/>
      <c r="P60" s="153"/>
      <c r="Q60" s="153"/>
      <c r="R60" s="153"/>
    </row>
  </sheetData>
  <mergeCells count="5">
    <mergeCell ref="E5:J5"/>
    <mergeCell ref="E7:J7"/>
    <mergeCell ref="E9:J9"/>
    <mergeCell ref="P9:R9"/>
    <mergeCell ref="A59:R59"/>
  </mergeCells>
  <printOptions horizontalCentered="1" verticalCentered="1"/>
  <pageMargins left="0.59055118110236227" right="0.59055118110236227" top="0.9055118110236221" bottom="0.9055118110236221" header="0.51181102362204722" footer="0.51181102362204722"/>
  <pageSetup paperSize="9" scale="94" orientation="portrait" errors="blank"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D36"/>
  <sheetViews>
    <sheetView showGridLines="0" topLeftCell="A8" workbookViewId="0">
      <selection activeCell="A14" sqref="A14:XFD28"/>
    </sheetView>
  </sheetViews>
  <sheetFormatPr defaultColWidth="9.109375" defaultRowHeight="13.2"/>
  <cols>
    <col min="1" max="1" width="11.6640625" style="173" customWidth="1"/>
    <col min="2" max="2" width="62.88671875" style="173" customWidth="1"/>
    <col min="3" max="3" width="13.5546875" style="173" customWidth="1"/>
    <col min="4" max="4" width="9.109375" style="69" customWidth="1"/>
    <col min="5" max="6" width="9.109375" style="173" customWidth="1"/>
    <col min="7" max="16384" width="9.109375" style="173"/>
  </cols>
  <sheetData>
    <row r="1" spans="1:3" ht="18" customHeight="1">
      <c r="A1" s="72" t="s">
        <v>75</v>
      </c>
      <c r="B1" s="81"/>
      <c r="C1" s="81"/>
    </row>
    <row r="2" spans="1:3">
      <c r="A2" s="73" t="s">
        <v>76</v>
      </c>
      <c r="B2" s="75" t="str">
        <f>'Krycí list'!E5</f>
        <v>Učebna pro výuku přírodních věd</v>
      </c>
      <c r="C2" s="82"/>
    </row>
    <row r="3" spans="1:3">
      <c r="A3" s="73" t="s">
        <v>77</v>
      </c>
      <c r="B3" s="75" t="str">
        <f>'Krycí list'!E7</f>
        <v>ZŠ Liberec, U školy 222/6, 460 07 Liberec</v>
      </c>
      <c r="C3" s="83"/>
    </row>
    <row r="4" spans="1:3">
      <c r="A4" s="73" t="s">
        <v>78</v>
      </c>
      <c r="B4" s="75" t="str">
        <f>'Krycí list'!E9</f>
        <v>OCENĚNÝ SOUPIS PRACÍ A DODÁVEK A SLUŽEB</v>
      </c>
      <c r="C4" s="83"/>
    </row>
    <row r="5" spans="1:3">
      <c r="A5" s="74" t="s">
        <v>79</v>
      </c>
      <c r="B5" s="75" t="str">
        <f>'Krycí list'!P5</f>
        <v xml:space="preserve"> </v>
      </c>
      <c r="C5" s="83"/>
    </row>
    <row r="6" spans="1:3" ht="6" customHeight="1">
      <c r="A6" s="74"/>
      <c r="B6" s="75"/>
      <c r="C6" s="83"/>
    </row>
    <row r="7" spans="1:3">
      <c r="A7" s="84" t="s">
        <v>80</v>
      </c>
      <c r="B7" s="75" t="str">
        <f>'Krycí list'!E26</f>
        <v>ZŠ Liberec, U školy 222/6, 460 07 Liberec</v>
      </c>
      <c r="C7" s="83"/>
    </row>
    <row r="8" spans="1:3">
      <c r="A8" s="84" t="s">
        <v>81</v>
      </c>
      <c r="B8" s="75" t="str">
        <f>'Krycí list'!E28</f>
        <v xml:space="preserve"> </v>
      </c>
      <c r="C8" s="83"/>
    </row>
    <row r="9" spans="1:3">
      <c r="A9" s="84" t="s">
        <v>82</v>
      </c>
      <c r="B9" s="76" t="str">
        <f>'Krycí list'!O31</f>
        <v>01/2022</v>
      </c>
      <c r="C9" s="83"/>
    </row>
    <row r="10" spans="1:3" ht="6.75" customHeight="1">
      <c r="A10" s="81"/>
      <c r="B10" s="81"/>
      <c r="C10" s="81"/>
    </row>
    <row r="11" spans="1:3">
      <c r="A11" s="77" t="s">
        <v>83</v>
      </c>
      <c r="B11" s="78" t="s">
        <v>84</v>
      </c>
      <c r="C11" s="85" t="s">
        <v>85</v>
      </c>
    </row>
    <row r="12" spans="1:3">
      <c r="A12" s="79">
        <v>1</v>
      </c>
      <c r="B12" s="80">
        <v>2</v>
      </c>
      <c r="C12" s="86">
        <v>3</v>
      </c>
    </row>
    <row r="13" spans="1:3" ht="4.5" customHeight="1">
      <c r="A13" s="87"/>
      <c r="B13" s="88"/>
      <c r="C13" s="88"/>
    </row>
    <row r="14" spans="1:3" s="1" customFormat="1" ht="12" hidden="1" customHeight="1">
      <c r="A14" s="209"/>
      <c r="B14" s="210"/>
      <c r="C14" s="211"/>
    </row>
    <row r="15" spans="1:3" s="70" customFormat="1" ht="12" hidden="1" customHeight="1">
      <c r="A15" s="182"/>
      <c r="C15" s="122"/>
    </row>
    <row r="16" spans="1:3" s="70" customFormat="1" ht="12" hidden="1" customHeight="1">
      <c r="A16" s="182"/>
      <c r="C16" s="122"/>
    </row>
    <row r="17" spans="1:4" s="123" customFormat="1" ht="12" hidden="1" customHeight="1">
      <c r="A17" s="182"/>
      <c r="B17" s="70"/>
      <c r="C17" s="122"/>
      <c r="D17" s="124"/>
    </row>
    <row r="18" spans="1:4" s="123" customFormat="1" ht="12" hidden="1" customHeight="1">
      <c r="A18" s="182"/>
      <c r="B18" s="70"/>
      <c r="C18" s="122"/>
      <c r="D18" s="124"/>
    </row>
    <row r="19" spans="1:4" ht="12" hidden="1" customHeight="1">
      <c r="A19" s="209"/>
      <c r="B19" s="210"/>
      <c r="C19" s="211"/>
    </row>
    <row r="20" spans="1:4" s="123" customFormat="1" ht="12" hidden="1" customHeight="1">
      <c r="A20" s="182"/>
      <c r="B20" s="70"/>
      <c r="C20" s="122"/>
      <c r="D20" s="124"/>
    </row>
    <row r="21" spans="1:4" s="123" customFormat="1" ht="12" hidden="1" customHeight="1">
      <c r="A21" s="182"/>
      <c r="B21" s="70"/>
      <c r="C21" s="122"/>
      <c r="D21" s="124"/>
    </row>
    <row r="22" spans="1:4" s="123" customFormat="1" ht="12" hidden="1" customHeight="1">
      <c r="A22" s="182"/>
      <c r="B22" s="70"/>
      <c r="C22" s="122"/>
      <c r="D22" s="124"/>
    </row>
    <row r="23" spans="1:4" s="123" customFormat="1" ht="12" hidden="1" customHeight="1">
      <c r="A23" s="182"/>
      <c r="B23" s="70"/>
      <c r="C23" s="122"/>
      <c r="D23" s="124"/>
    </row>
    <row r="24" spans="1:4" s="123" customFormat="1" ht="12" hidden="1" customHeight="1">
      <c r="A24" s="182"/>
      <c r="B24" s="70"/>
      <c r="C24" s="122"/>
      <c r="D24" s="124"/>
    </row>
    <row r="25" spans="1:4" s="123" customFormat="1" ht="12" hidden="1" customHeight="1">
      <c r="A25" s="209"/>
      <c r="B25" s="210"/>
      <c r="C25" s="211"/>
      <c r="D25" s="124"/>
    </row>
    <row r="26" spans="1:4" s="123" customFormat="1" ht="12" hidden="1" customHeight="1">
      <c r="A26" s="182"/>
      <c r="B26" s="70"/>
      <c r="C26" s="122"/>
      <c r="D26" s="124"/>
    </row>
    <row r="27" spans="1:4" ht="12" hidden="1" customHeight="1">
      <c r="A27" s="182"/>
      <c r="B27" s="70"/>
      <c r="C27" s="122"/>
    </row>
    <row r="28" spans="1:4" s="123" customFormat="1" ht="12" hidden="1" customHeight="1">
      <c r="A28" s="182"/>
      <c r="B28" s="70"/>
      <c r="C28" s="122"/>
      <c r="D28" s="124"/>
    </row>
    <row r="29" spans="1:4" s="123" customFormat="1" ht="12" customHeight="1">
      <c r="A29" s="209" t="str">
        <f>'soupis oceněný'!$D$167</f>
        <v>AVT</v>
      </c>
      <c r="B29" s="210" t="str">
        <f>'soupis oceněný'!$E$167</f>
        <v>Koncové prvky, nábytek, stínicí technika</v>
      </c>
      <c r="C29" s="211">
        <f>'soupis oceněný'!$I$167</f>
        <v>0</v>
      </c>
      <c r="D29" s="124"/>
    </row>
    <row r="30" spans="1:4" s="123" customFormat="1" ht="12" customHeight="1">
      <c r="A30" s="182"/>
      <c r="B30" s="70" t="str">
        <f>'soupis oceněný'!$E$168</f>
        <v>Interaktivní tabule + vizualizér</v>
      </c>
      <c r="C30" s="122">
        <f>'soupis oceněný'!$I$168</f>
        <v>0</v>
      </c>
      <c r="D30" s="124"/>
    </row>
    <row r="31" spans="1:4" ht="12" customHeight="1">
      <c r="A31" s="182"/>
      <c r="B31" s="70" t="str">
        <f>'soupis oceněný'!$E$179</f>
        <v>Pracovní stanice + vybavení učebny přírodních věd</v>
      </c>
      <c r="C31" s="122">
        <f>'soupis oceněný'!$I$179</f>
        <v>0</v>
      </c>
    </row>
    <row r="32" spans="1:4" s="123" customFormat="1" ht="12" customHeight="1">
      <c r="A32" s="182"/>
      <c r="B32" s="70" t="str">
        <f>'soupis oceněný'!$E$202</f>
        <v>Nábytek</v>
      </c>
      <c r="C32" s="122">
        <f>'soupis oceněný'!$I$202</f>
        <v>0</v>
      </c>
      <c r="D32" s="124"/>
    </row>
    <row r="33" spans="1:4" s="123" customFormat="1" ht="12" customHeight="1">
      <c r="A33" s="182"/>
      <c r="B33" s="70" t="str">
        <f>'soupis oceněný'!$E$214</f>
        <v>Standard smíšené výuky</v>
      </c>
      <c r="C33" s="122">
        <f>'soupis oceněný'!$I$214</f>
        <v>0</v>
      </c>
      <c r="D33" s="124"/>
    </row>
    <row r="34" spans="1:4" s="123" customFormat="1" ht="12" customHeight="1">
      <c r="A34" s="182"/>
      <c r="B34" s="70" t="str">
        <f>'soupis oceněný'!$E$226</f>
        <v>Stínící technika</v>
      </c>
      <c r="C34" s="122">
        <f>'soupis oceněný'!$I$226</f>
        <v>0</v>
      </c>
      <c r="D34" s="124"/>
    </row>
    <row r="35" spans="1:4" s="123" customFormat="1" ht="12" customHeight="1">
      <c r="A35" s="182"/>
      <c r="B35" s="212" t="str">
        <f>'soupis oceněný'!$E$234</f>
        <v>Celkem bez DPH</v>
      </c>
      <c r="C35" s="213">
        <f>'soupis oceněný'!$I$234</f>
        <v>0</v>
      </c>
      <c r="D35" s="124"/>
    </row>
    <row r="36" spans="1:4" s="123" customFormat="1" ht="12" customHeight="1">
      <c r="A36" s="182"/>
      <c r="B36" s="125"/>
      <c r="C36" s="126"/>
      <c r="D36" s="124"/>
    </row>
  </sheetData>
  <printOptions horizontalCentered="1"/>
  <pageMargins left="1.102362204724409" right="1.102362204724409" top="0.78740157480314965" bottom="0.78740157480314965" header="0.51181102362204722" footer="0.51181102362204722"/>
  <pageSetup paperSize="9" scale="89" fitToHeight="999" orientation="portrait" errors="blank"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IA234"/>
  <sheetViews>
    <sheetView showGridLines="0" tabSelected="1" topLeftCell="A221" zoomScaleNormal="100" workbookViewId="0">
      <selection activeCell="E223" sqref="E223"/>
    </sheetView>
  </sheetViews>
  <sheetFormatPr defaultColWidth="9.109375" defaultRowHeight="13.2"/>
  <cols>
    <col min="1" max="1" width="5.5546875" style="153" customWidth="1"/>
    <col min="2" max="2" width="4.44140625" style="153" customWidth="1"/>
    <col min="3" max="3" width="6.44140625" style="153" customWidth="1"/>
    <col min="4" max="4" width="12.6640625" style="174" customWidth="1"/>
    <col min="5" max="5" width="96" style="174" customWidth="1"/>
    <col min="6" max="6" width="7.6640625" style="153" customWidth="1"/>
    <col min="7" max="7" width="9.88671875" style="153" customWidth="1"/>
    <col min="8" max="8" width="13.33203125" style="153" customWidth="1"/>
    <col min="9" max="9" width="15.5546875" style="153" customWidth="1"/>
    <col min="10" max="10" width="6.6640625" style="153" customWidth="1"/>
    <col min="11" max="11" width="15.5546875" style="153" customWidth="1"/>
    <col min="12" max="12" width="9.109375" style="153"/>
    <col min="13" max="13" width="17.33203125" style="153" customWidth="1"/>
    <col min="14" max="16384" width="9.109375" style="153"/>
  </cols>
  <sheetData>
    <row r="1" spans="1:13" ht="18" customHeight="1">
      <c r="A1" s="121" t="s">
        <v>86</v>
      </c>
      <c r="B1" s="127"/>
      <c r="C1" s="127"/>
      <c r="D1" s="128"/>
      <c r="E1" s="128"/>
      <c r="F1" s="127"/>
      <c r="G1" s="127"/>
      <c r="H1" s="127"/>
      <c r="I1" s="127"/>
      <c r="J1" s="127"/>
      <c r="K1" s="127"/>
      <c r="L1" s="127"/>
      <c r="M1" s="127"/>
    </row>
    <row r="2" spans="1:13">
      <c r="A2" s="129" t="s">
        <v>76</v>
      </c>
      <c r="B2" s="130"/>
      <c r="C2" s="175" t="str">
        <f>'Krycí list'!E5</f>
        <v>Učebna pro výuku přírodních věd</v>
      </c>
      <c r="D2" s="131"/>
      <c r="E2" s="131"/>
      <c r="F2" s="130"/>
      <c r="G2" s="130"/>
      <c r="H2" s="130"/>
      <c r="I2" s="130"/>
      <c r="J2" s="127"/>
      <c r="K2" s="127"/>
      <c r="L2" s="127"/>
      <c r="M2" s="127"/>
    </row>
    <row r="3" spans="1:13">
      <c r="A3" s="129" t="s">
        <v>77</v>
      </c>
      <c r="B3" s="130"/>
      <c r="C3" s="235" t="str">
        <f>'Krycí list'!E7</f>
        <v>ZŠ Liberec, U školy 222/6, 460 07 Liberec</v>
      </c>
      <c r="D3" s="234"/>
      <c r="E3" s="234"/>
      <c r="F3" s="130"/>
      <c r="G3" s="130"/>
      <c r="H3" s="130"/>
      <c r="I3" s="175"/>
      <c r="J3" s="127"/>
      <c r="K3" s="127"/>
      <c r="L3" s="127"/>
      <c r="M3" s="127"/>
    </row>
    <row r="4" spans="1:13">
      <c r="A4" s="129" t="s">
        <v>78</v>
      </c>
      <c r="B4" s="130"/>
      <c r="C4" s="175" t="str">
        <f>'Krycí list'!E9</f>
        <v>OCENĚNÝ SOUPIS PRACÍ A DODÁVEK A SLUŽEB</v>
      </c>
      <c r="D4" s="131"/>
      <c r="E4" s="131"/>
      <c r="F4" s="130"/>
      <c r="G4" s="130"/>
      <c r="H4" s="130"/>
      <c r="I4" s="175"/>
      <c r="J4" s="127"/>
      <c r="K4" s="127"/>
      <c r="L4" s="127"/>
      <c r="M4" s="127"/>
    </row>
    <row r="5" spans="1:13">
      <c r="A5" s="130" t="s">
        <v>87</v>
      </c>
      <c r="B5" s="130"/>
      <c r="C5" s="175" t="str">
        <f>'Krycí list'!P5</f>
        <v xml:space="preserve"> </v>
      </c>
      <c r="D5" s="131"/>
      <c r="E5" s="131"/>
      <c r="F5" s="130"/>
      <c r="G5" s="130"/>
      <c r="H5" s="130"/>
      <c r="I5" s="175"/>
      <c r="J5" s="127"/>
      <c r="K5" s="127"/>
      <c r="L5" s="127"/>
      <c r="M5" s="127"/>
    </row>
    <row r="6" spans="1:13">
      <c r="A6" s="130"/>
      <c r="B6" s="130"/>
      <c r="C6" s="175"/>
      <c r="D6" s="131"/>
      <c r="E6" s="131"/>
      <c r="F6" s="130"/>
      <c r="G6" s="130"/>
      <c r="H6" s="130"/>
      <c r="I6" s="175"/>
      <c r="J6" s="127"/>
      <c r="K6" s="127"/>
      <c r="L6" s="127"/>
      <c r="M6" s="127"/>
    </row>
    <row r="7" spans="1:13">
      <c r="A7" s="130" t="s">
        <v>80</v>
      </c>
      <c r="B7" s="130"/>
      <c r="C7" s="235" t="str">
        <f>'Krycí list'!E26</f>
        <v>ZŠ Liberec, U školy 222/6, 460 07 Liberec</v>
      </c>
      <c r="D7" s="234"/>
      <c r="E7" s="234"/>
      <c r="F7" s="130"/>
      <c r="G7" s="130"/>
      <c r="H7" s="130"/>
      <c r="I7" s="175"/>
      <c r="J7" s="127"/>
      <c r="K7" s="127"/>
      <c r="L7" s="127"/>
      <c r="M7" s="127"/>
    </row>
    <row r="8" spans="1:13">
      <c r="A8" s="130" t="s">
        <v>81</v>
      </c>
      <c r="B8" s="130"/>
      <c r="C8" s="235" t="str">
        <f>'Krycí list'!E28</f>
        <v xml:space="preserve"> </v>
      </c>
      <c r="D8" s="234"/>
      <c r="E8" s="131"/>
      <c r="F8" s="130"/>
      <c r="G8" s="130"/>
      <c r="H8" s="130"/>
      <c r="I8" s="175"/>
      <c r="J8" s="127"/>
      <c r="K8" s="127"/>
      <c r="L8" s="127"/>
      <c r="M8" s="127"/>
    </row>
    <row r="9" spans="1:13">
      <c r="A9" s="130" t="s">
        <v>82</v>
      </c>
      <c r="B9" s="130"/>
      <c r="C9" s="233" t="str">
        <f>'Krycí list'!O31</f>
        <v>01/2022</v>
      </c>
      <c r="D9" s="234"/>
      <c r="E9" s="131"/>
      <c r="F9" s="130"/>
      <c r="G9" s="130"/>
      <c r="H9" s="130"/>
      <c r="I9" s="175"/>
      <c r="J9" s="127"/>
      <c r="K9" s="127"/>
      <c r="L9" s="127"/>
      <c r="M9" s="127"/>
    </row>
    <row r="10" spans="1:13">
      <c r="A10" s="127"/>
      <c r="B10" s="127"/>
      <c r="C10" s="127"/>
      <c r="D10" s="128"/>
      <c r="E10" s="128"/>
      <c r="F10" s="127"/>
      <c r="G10" s="127"/>
      <c r="H10" s="127"/>
      <c r="I10" s="127"/>
      <c r="J10" s="127"/>
      <c r="K10" s="127"/>
      <c r="L10" s="127"/>
      <c r="M10" s="127"/>
    </row>
    <row r="11" spans="1:13" s="174" customFormat="1" ht="38.25" customHeight="1">
      <c r="A11" s="217" t="s">
        <v>88</v>
      </c>
      <c r="B11" s="217" t="s">
        <v>89</v>
      </c>
      <c r="C11" s="217" t="s">
        <v>90</v>
      </c>
      <c r="D11" s="217" t="s">
        <v>91</v>
      </c>
      <c r="E11" s="217" t="s">
        <v>92</v>
      </c>
      <c r="F11" s="217" t="s">
        <v>93</v>
      </c>
      <c r="G11" s="217" t="s">
        <v>94</v>
      </c>
      <c r="H11" s="217" t="s">
        <v>95</v>
      </c>
      <c r="I11" s="217" t="s">
        <v>96</v>
      </c>
      <c r="J11" s="217" t="s">
        <v>97</v>
      </c>
      <c r="K11" s="217" t="s">
        <v>98</v>
      </c>
      <c r="L11" s="214" t="s">
        <v>235</v>
      </c>
      <c r="M11" s="215" t="s">
        <v>236</v>
      </c>
    </row>
    <row r="12" spans="1:13">
      <c r="A12" s="218">
        <v>1</v>
      </c>
      <c r="B12" s="218">
        <v>2</v>
      </c>
      <c r="C12" s="218">
        <v>3</v>
      </c>
      <c r="D12" s="219">
        <v>4</v>
      </c>
      <c r="E12" s="219">
        <v>5</v>
      </c>
      <c r="F12" s="218">
        <v>6</v>
      </c>
      <c r="G12" s="218">
        <v>7</v>
      </c>
      <c r="H12" s="218">
        <v>8</v>
      </c>
      <c r="I12" s="218">
        <v>9</v>
      </c>
      <c r="J12" s="218">
        <v>10</v>
      </c>
      <c r="K12" s="218">
        <v>11</v>
      </c>
      <c r="L12" s="216">
        <v>12</v>
      </c>
      <c r="M12" s="216">
        <v>13</v>
      </c>
    </row>
    <row r="13" spans="1:13">
      <c r="A13" s="133"/>
      <c r="B13" s="133"/>
      <c r="C13" s="133"/>
      <c r="D13" s="132"/>
      <c r="E13" s="132"/>
      <c r="F13" s="133"/>
      <c r="G13" s="133"/>
      <c r="H13" s="133"/>
      <c r="I13" s="133"/>
      <c r="J13" s="133"/>
      <c r="K13" s="133"/>
      <c r="L13" s="133"/>
      <c r="M13" s="133"/>
    </row>
    <row r="14" spans="1:13" s="137" customFormat="1" hidden="1">
      <c r="A14" s="136"/>
      <c r="B14" s="183"/>
      <c r="C14" s="136"/>
      <c r="D14" s="134"/>
      <c r="E14" s="134"/>
      <c r="F14" s="136"/>
      <c r="G14" s="136"/>
      <c r="H14" s="136"/>
      <c r="I14" s="135"/>
      <c r="J14" s="136"/>
      <c r="K14" s="136"/>
    </row>
    <row r="15" spans="1:13" s="138" customFormat="1" hidden="1">
      <c r="B15" s="184"/>
      <c r="D15" s="154"/>
      <c r="E15" s="154"/>
      <c r="I15" s="145"/>
    </row>
    <row r="16" spans="1:13" s="160" customFormat="1" hidden="1">
      <c r="A16" s="185"/>
      <c r="B16" s="185"/>
      <c r="C16" s="185"/>
      <c r="D16" s="140"/>
      <c r="E16" s="147"/>
      <c r="F16" s="185"/>
      <c r="G16" s="171"/>
      <c r="H16" s="139"/>
      <c r="I16" s="139"/>
      <c r="J16" s="172"/>
      <c r="K16" s="139"/>
    </row>
    <row r="17" spans="1:11" s="160" customFormat="1" hidden="1">
      <c r="A17" s="185"/>
      <c r="B17" s="185"/>
      <c r="C17" s="185"/>
      <c r="D17" s="140"/>
      <c r="E17" s="147"/>
      <c r="F17" s="185"/>
      <c r="G17" s="171"/>
      <c r="H17" s="139"/>
      <c r="I17" s="139"/>
      <c r="J17" s="172"/>
      <c r="K17" s="139"/>
    </row>
    <row r="18" spans="1:11" s="160" customFormat="1" hidden="1">
      <c r="A18" s="185"/>
      <c r="B18" s="185"/>
      <c r="C18" s="185"/>
      <c r="D18" s="140"/>
      <c r="E18" s="147"/>
      <c r="F18" s="185"/>
      <c r="G18" s="171"/>
      <c r="H18" s="139"/>
      <c r="I18" s="139"/>
      <c r="J18" s="172"/>
      <c r="K18" s="139"/>
    </row>
    <row r="19" spans="1:11" s="160" customFormat="1" hidden="1">
      <c r="A19" s="185"/>
      <c r="B19" s="185"/>
      <c r="C19" s="185"/>
      <c r="D19" s="140"/>
      <c r="E19" s="147"/>
      <c r="F19" s="185"/>
      <c r="G19" s="171"/>
      <c r="H19" s="139"/>
      <c r="I19" s="139"/>
      <c r="J19" s="172"/>
      <c r="K19" s="139"/>
    </row>
    <row r="20" spans="1:11" s="160" customFormat="1" hidden="1">
      <c r="A20" s="185"/>
      <c r="B20" s="185"/>
      <c r="C20" s="185"/>
      <c r="D20" s="140"/>
      <c r="E20" s="147"/>
      <c r="F20" s="185"/>
      <c r="G20" s="171"/>
      <c r="H20" s="139"/>
      <c r="I20" s="139"/>
      <c r="J20" s="172"/>
      <c r="K20" s="139"/>
    </row>
    <row r="21" spans="1:11" s="160" customFormat="1" hidden="1">
      <c r="A21" s="185"/>
      <c r="B21" s="185"/>
      <c r="C21" s="185"/>
      <c r="D21" s="140"/>
      <c r="E21" s="147"/>
      <c r="F21" s="185"/>
      <c r="G21" s="171"/>
      <c r="H21" s="139"/>
      <c r="I21" s="139"/>
      <c r="J21" s="172"/>
      <c r="K21" s="139"/>
    </row>
    <row r="22" spans="1:11" s="160" customFormat="1" hidden="1">
      <c r="A22" s="185"/>
      <c r="B22" s="185"/>
      <c r="C22" s="185"/>
      <c r="D22" s="140"/>
      <c r="E22" s="147"/>
      <c r="F22" s="185"/>
      <c r="G22" s="171"/>
      <c r="H22" s="139"/>
      <c r="I22" s="139"/>
      <c r="J22" s="172"/>
      <c r="K22" s="139"/>
    </row>
    <row r="23" spans="1:11" s="160" customFormat="1" hidden="1">
      <c r="A23" s="185"/>
      <c r="B23" s="185"/>
      <c r="C23" s="185"/>
      <c r="D23" s="140"/>
      <c r="E23" s="147"/>
      <c r="F23" s="185"/>
      <c r="G23" s="171"/>
      <c r="H23" s="139"/>
      <c r="I23" s="139"/>
      <c r="J23" s="172"/>
      <c r="K23" s="139"/>
    </row>
    <row r="24" spans="1:11" s="138" customFormat="1" hidden="1">
      <c r="B24" s="184"/>
      <c r="D24" s="154"/>
      <c r="E24" s="154"/>
      <c r="H24" s="144"/>
      <c r="I24" s="145"/>
      <c r="K24" s="139"/>
    </row>
    <row r="25" spans="1:11" s="160" customFormat="1" hidden="1">
      <c r="A25" s="185"/>
      <c r="B25" s="185"/>
      <c r="C25" s="185"/>
      <c r="D25" s="140"/>
      <c r="E25" s="147"/>
      <c r="F25" s="185"/>
      <c r="G25" s="171"/>
      <c r="H25" s="139"/>
      <c r="I25" s="139"/>
      <c r="J25" s="172"/>
      <c r="K25" s="139"/>
    </row>
    <row r="26" spans="1:11" s="160" customFormat="1" hidden="1">
      <c r="A26" s="185"/>
      <c r="B26" s="185"/>
      <c r="C26" s="185"/>
      <c r="D26" s="140"/>
      <c r="E26" s="147"/>
      <c r="F26" s="185"/>
      <c r="G26" s="171"/>
      <c r="H26" s="139"/>
      <c r="I26" s="139"/>
      <c r="J26" s="172"/>
      <c r="K26" s="139"/>
    </row>
    <row r="27" spans="1:11" s="160" customFormat="1" hidden="1">
      <c r="A27" s="185"/>
      <c r="B27" s="185"/>
      <c r="C27" s="185"/>
      <c r="D27" s="140"/>
      <c r="E27" s="147"/>
      <c r="F27" s="185"/>
      <c r="G27" s="171"/>
      <c r="H27" s="139"/>
      <c r="I27" s="139"/>
      <c r="J27" s="172"/>
      <c r="K27" s="139"/>
    </row>
    <row r="28" spans="1:11" s="160" customFormat="1" hidden="1">
      <c r="A28" s="185"/>
      <c r="B28" s="185"/>
      <c r="C28" s="185"/>
      <c r="D28" s="140"/>
      <c r="E28" s="147"/>
      <c r="F28" s="185"/>
      <c r="G28" s="171"/>
      <c r="H28" s="139"/>
      <c r="I28" s="139"/>
      <c r="J28" s="172"/>
      <c r="K28" s="139"/>
    </row>
    <row r="29" spans="1:11" s="160" customFormat="1" hidden="1">
      <c r="A29" s="185"/>
      <c r="B29" s="185"/>
      <c r="C29" s="185"/>
      <c r="D29" s="140"/>
      <c r="E29" s="147"/>
      <c r="F29" s="185"/>
      <c r="G29" s="171"/>
      <c r="H29" s="139"/>
      <c r="I29" s="139"/>
      <c r="J29" s="172"/>
      <c r="K29" s="139"/>
    </row>
    <row r="30" spans="1:11" s="160" customFormat="1" hidden="1">
      <c r="A30" s="185"/>
      <c r="B30" s="185"/>
      <c r="C30" s="185"/>
      <c r="D30" s="140"/>
      <c r="E30" s="147"/>
      <c r="F30" s="185"/>
      <c r="G30" s="171"/>
      <c r="H30" s="139"/>
      <c r="I30" s="139"/>
      <c r="J30" s="172"/>
      <c r="K30" s="139"/>
    </row>
    <row r="31" spans="1:11" s="160" customFormat="1" hidden="1">
      <c r="A31" s="185"/>
      <c r="B31" s="185"/>
      <c r="C31" s="185"/>
      <c r="D31" s="140"/>
      <c r="E31" s="147"/>
      <c r="F31" s="185"/>
      <c r="G31" s="171"/>
      <c r="H31" s="139"/>
      <c r="I31" s="139"/>
      <c r="J31" s="172"/>
      <c r="K31" s="139"/>
    </row>
    <row r="32" spans="1:11" s="160" customFormat="1" hidden="1">
      <c r="A32" s="185"/>
      <c r="B32" s="185"/>
      <c r="C32" s="185"/>
      <c r="D32" s="140"/>
      <c r="E32" s="147"/>
      <c r="F32" s="185"/>
      <c r="G32" s="171"/>
      <c r="H32" s="139"/>
      <c r="I32" s="139"/>
      <c r="J32" s="172"/>
      <c r="K32" s="139"/>
    </row>
    <row r="33" spans="1:11" s="160" customFormat="1" hidden="1">
      <c r="A33" s="185"/>
      <c r="B33" s="185"/>
      <c r="C33" s="185"/>
      <c r="D33" s="140"/>
      <c r="E33" s="147"/>
      <c r="F33" s="185"/>
      <c r="G33" s="171"/>
      <c r="H33" s="139"/>
      <c r="I33" s="139"/>
      <c r="J33" s="172"/>
      <c r="K33" s="139"/>
    </row>
    <row r="34" spans="1:11" s="160" customFormat="1" hidden="1">
      <c r="A34" s="185"/>
      <c r="B34" s="185"/>
      <c r="C34" s="185"/>
      <c r="D34" s="140"/>
      <c r="E34" s="147"/>
      <c r="F34" s="185"/>
      <c r="G34" s="171"/>
      <c r="H34" s="139"/>
      <c r="I34" s="139"/>
      <c r="J34" s="172"/>
      <c r="K34" s="139"/>
    </row>
    <row r="35" spans="1:11" s="160" customFormat="1" hidden="1">
      <c r="A35" s="185"/>
      <c r="B35" s="185"/>
      <c r="C35" s="185"/>
      <c r="D35" s="208"/>
      <c r="E35" s="140"/>
      <c r="F35" s="185"/>
      <c r="G35" s="171"/>
      <c r="H35" s="139"/>
      <c r="I35" s="139"/>
      <c r="J35" s="172"/>
      <c r="K35" s="139"/>
    </row>
    <row r="36" spans="1:11" s="160" customFormat="1" hidden="1">
      <c r="A36" s="185"/>
      <c r="B36" s="185"/>
      <c r="C36" s="185"/>
      <c r="D36" s="208"/>
      <c r="E36" s="198"/>
      <c r="F36" s="185"/>
      <c r="G36" s="171"/>
      <c r="H36" s="139"/>
      <c r="I36" s="139"/>
      <c r="J36" s="172"/>
      <c r="K36" s="139"/>
    </row>
    <row r="37" spans="1:11" s="160" customFormat="1" hidden="1">
      <c r="A37" s="185"/>
      <c r="B37" s="185"/>
      <c r="C37" s="185"/>
      <c r="D37" s="208"/>
      <c r="E37" s="140"/>
      <c r="F37" s="185"/>
      <c r="G37" s="171"/>
      <c r="H37" s="139"/>
      <c r="I37" s="139"/>
      <c r="J37" s="172"/>
      <c r="K37" s="139"/>
    </row>
    <row r="38" spans="1:11" s="160" customFormat="1" hidden="1">
      <c r="A38" s="185"/>
      <c r="B38" s="185"/>
      <c r="C38" s="185"/>
      <c r="D38" s="208"/>
      <c r="E38" s="198"/>
      <c r="F38" s="185"/>
      <c r="G38" s="171"/>
      <c r="H38" s="139"/>
      <c r="I38" s="139"/>
      <c r="J38" s="172"/>
      <c r="K38" s="139"/>
    </row>
    <row r="39" spans="1:11" s="160" customFormat="1" hidden="1">
      <c r="A39" s="185"/>
      <c r="B39" s="185"/>
      <c r="C39" s="185"/>
      <c r="D39" s="208"/>
      <c r="E39" s="140"/>
      <c r="F39" s="185"/>
      <c r="G39" s="171"/>
      <c r="H39" s="139"/>
      <c r="I39" s="139"/>
      <c r="J39" s="172"/>
      <c r="K39" s="139"/>
    </row>
    <row r="40" spans="1:11" s="160" customFormat="1" hidden="1">
      <c r="A40" s="185"/>
      <c r="B40" s="185"/>
      <c r="C40" s="185"/>
      <c r="D40" s="208"/>
      <c r="E40" s="198"/>
      <c r="F40" s="185"/>
      <c r="G40" s="171"/>
      <c r="H40" s="139"/>
      <c r="I40" s="139"/>
      <c r="J40" s="172"/>
      <c r="K40" s="139"/>
    </row>
    <row r="41" spans="1:11" s="160" customFormat="1" hidden="1">
      <c r="A41" s="185"/>
      <c r="B41" s="185"/>
      <c r="C41" s="185"/>
      <c r="D41" s="208"/>
      <c r="E41" s="140"/>
      <c r="F41" s="185"/>
      <c r="G41" s="171"/>
      <c r="H41" s="139"/>
      <c r="I41" s="139"/>
      <c r="J41" s="172"/>
      <c r="K41" s="139"/>
    </row>
    <row r="42" spans="1:11" s="160" customFormat="1" hidden="1">
      <c r="A42" s="185"/>
      <c r="B42" s="185"/>
      <c r="C42" s="185"/>
      <c r="D42" s="208"/>
      <c r="E42" s="198"/>
      <c r="F42" s="185"/>
      <c r="G42" s="171"/>
      <c r="H42" s="139"/>
      <c r="I42" s="139"/>
      <c r="J42" s="172"/>
      <c r="K42" s="139"/>
    </row>
    <row r="43" spans="1:11" s="160" customFormat="1" ht="25.5" hidden="1" customHeight="1">
      <c r="A43" s="185"/>
      <c r="B43" s="185"/>
      <c r="C43" s="185"/>
      <c r="D43" s="140"/>
      <c r="E43" s="147"/>
      <c r="F43" s="185"/>
      <c r="G43" s="171"/>
      <c r="H43" s="139"/>
      <c r="I43" s="139"/>
      <c r="J43" s="172"/>
      <c r="K43" s="139"/>
    </row>
    <row r="44" spans="1:11" s="160" customFormat="1" ht="38.25" hidden="1" customHeight="1">
      <c r="A44" s="185"/>
      <c r="B44" s="185"/>
      <c r="C44" s="185"/>
      <c r="D44" s="140"/>
      <c r="E44" s="147"/>
      <c r="F44" s="185"/>
      <c r="G44" s="171"/>
      <c r="H44" s="139"/>
      <c r="I44" s="139"/>
      <c r="J44" s="172"/>
      <c r="K44" s="139"/>
    </row>
    <row r="45" spans="1:11" s="138" customFormat="1" hidden="1">
      <c r="B45" s="184"/>
      <c r="D45" s="154"/>
      <c r="E45" s="154"/>
      <c r="H45" s="139"/>
      <c r="I45" s="145"/>
      <c r="K45" s="139"/>
    </row>
    <row r="46" spans="1:11" s="160" customFormat="1" hidden="1">
      <c r="A46" s="185"/>
      <c r="B46" s="185"/>
      <c r="C46" s="185"/>
      <c r="D46" s="140"/>
      <c r="E46" s="191"/>
      <c r="F46" s="185"/>
      <c r="G46" s="171"/>
      <c r="H46" s="139"/>
      <c r="I46" s="139"/>
      <c r="J46" s="172"/>
      <c r="K46" s="139"/>
    </row>
    <row r="47" spans="1:11" s="160" customFormat="1" hidden="1">
      <c r="A47" s="185"/>
      <c r="B47" s="185"/>
      <c r="C47" s="185"/>
      <c r="D47" s="140"/>
      <c r="E47" s="191"/>
      <c r="F47" s="185"/>
      <c r="G47" s="171"/>
      <c r="H47" s="139"/>
      <c r="I47" s="139"/>
      <c r="J47" s="172"/>
      <c r="K47" s="139"/>
    </row>
    <row r="48" spans="1:11" s="155" customFormat="1" hidden="1">
      <c r="A48" s="185"/>
      <c r="B48" s="185"/>
      <c r="C48" s="185"/>
      <c r="D48" s="140"/>
      <c r="E48" s="191"/>
      <c r="F48" s="185"/>
      <c r="G48" s="171"/>
      <c r="H48" s="139"/>
      <c r="I48" s="139"/>
      <c r="J48" s="172"/>
      <c r="K48" s="139"/>
    </row>
    <row r="49" spans="1:11" s="155" customFormat="1" hidden="1">
      <c r="A49" s="185"/>
      <c r="B49" s="185"/>
      <c r="C49" s="185"/>
      <c r="D49" s="140"/>
      <c r="E49" s="191"/>
      <c r="F49" s="185"/>
      <c r="G49" s="171"/>
      <c r="H49" s="139"/>
      <c r="I49" s="139"/>
      <c r="J49" s="172"/>
      <c r="K49" s="139"/>
    </row>
    <row r="50" spans="1:11" s="155" customFormat="1" hidden="1">
      <c r="A50" s="185"/>
      <c r="B50" s="185"/>
      <c r="C50" s="185"/>
      <c r="D50" s="140"/>
      <c r="E50" s="191"/>
      <c r="F50" s="185"/>
      <c r="G50" s="171"/>
      <c r="H50" s="190"/>
      <c r="I50" s="139"/>
      <c r="J50" s="172"/>
      <c r="K50" s="139"/>
    </row>
    <row r="51" spans="1:11" s="138" customFormat="1" hidden="1">
      <c r="B51" s="184"/>
      <c r="D51" s="154"/>
      <c r="E51" s="154"/>
      <c r="H51" s="144"/>
      <c r="I51" s="145"/>
      <c r="K51" s="139"/>
    </row>
    <row r="52" spans="1:11" s="160" customFormat="1" hidden="1">
      <c r="A52" s="185"/>
      <c r="B52" s="185"/>
      <c r="C52" s="185"/>
      <c r="D52" s="140"/>
      <c r="E52" s="147"/>
      <c r="F52" s="185"/>
      <c r="G52" s="171"/>
      <c r="H52" s="139"/>
      <c r="I52" s="139"/>
      <c r="J52" s="172"/>
      <c r="K52" s="139"/>
    </row>
    <row r="53" spans="1:11" s="137" customFormat="1" hidden="1">
      <c r="B53" s="186"/>
      <c r="D53" s="141"/>
      <c r="E53" s="141"/>
      <c r="H53" s="144"/>
      <c r="I53" s="142"/>
      <c r="K53" s="139"/>
    </row>
    <row r="54" spans="1:11" s="138" customFormat="1" hidden="1">
      <c r="B54" s="184"/>
      <c r="D54" s="154"/>
      <c r="E54" s="154"/>
      <c r="H54" s="144"/>
      <c r="I54" s="145"/>
      <c r="K54" s="139"/>
    </row>
    <row r="55" spans="1:11" s="160" customFormat="1" ht="25.5" hidden="1" customHeight="1">
      <c r="A55" s="185"/>
      <c r="B55" s="185"/>
      <c r="C55" s="185"/>
      <c r="D55" s="140"/>
      <c r="E55" s="147"/>
      <c r="F55" s="185"/>
      <c r="G55" s="171"/>
      <c r="H55" s="190"/>
      <c r="I55" s="139"/>
      <c r="J55" s="172"/>
      <c r="K55" s="139"/>
    </row>
    <row r="56" spans="1:11" s="160" customFormat="1" hidden="1">
      <c r="A56" s="185"/>
      <c r="B56" s="185"/>
      <c r="C56" s="185"/>
      <c r="D56" s="194"/>
      <c r="E56" s="191"/>
      <c r="F56" s="185"/>
      <c r="G56" s="171"/>
      <c r="H56" s="139"/>
      <c r="I56" s="139"/>
      <c r="J56" s="172"/>
      <c r="K56" s="139"/>
    </row>
    <row r="57" spans="1:11" s="160" customFormat="1" hidden="1">
      <c r="A57" s="185"/>
      <c r="B57" s="185"/>
      <c r="C57" s="185"/>
      <c r="D57" s="194"/>
      <c r="E57" s="191"/>
      <c r="F57" s="185"/>
      <c r="G57" s="171"/>
      <c r="H57" s="139"/>
      <c r="I57" s="139"/>
      <c r="J57" s="172"/>
      <c r="K57" s="139"/>
    </row>
    <row r="58" spans="1:11" s="160" customFormat="1" hidden="1">
      <c r="A58" s="185"/>
      <c r="B58" s="185"/>
      <c r="C58" s="185"/>
      <c r="D58" s="140"/>
      <c r="E58" s="147"/>
      <c r="F58" s="185"/>
      <c r="G58" s="171"/>
      <c r="H58" s="139"/>
      <c r="I58" s="139"/>
      <c r="J58" s="172"/>
      <c r="K58" s="139"/>
    </row>
    <row r="59" spans="1:11" s="143" customFormat="1" hidden="1">
      <c r="A59" s="185"/>
      <c r="B59" s="185"/>
      <c r="C59" s="185"/>
      <c r="D59" s="140"/>
      <c r="E59" s="147"/>
      <c r="F59" s="185"/>
      <c r="G59" s="171"/>
      <c r="H59" s="139"/>
      <c r="I59" s="139"/>
      <c r="J59" s="172"/>
      <c r="K59" s="139"/>
    </row>
    <row r="60" spans="1:11" s="138" customFormat="1" hidden="1">
      <c r="A60" s="185"/>
      <c r="B60" s="184"/>
      <c r="D60" s="154"/>
      <c r="E60" s="154"/>
      <c r="G60" s="171"/>
      <c r="H60" s="144"/>
      <c r="I60" s="145"/>
      <c r="K60" s="139"/>
    </row>
    <row r="61" spans="1:11" s="160" customFormat="1" hidden="1">
      <c r="A61" s="185"/>
      <c r="B61" s="185"/>
      <c r="C61" s="185"/>
      <c r="D61" s="140"/>
      <c r="E61" s="147"/>
      <c r="F61" s="185"/>
      <c r="G61" s="171"/>
      <c r="H61" s="139"/>
      <c r="I61" s="139"/>
      <c r="J61" s="172"/>
      <c r="K61" s="139"/>
    </row>
    <row r="62" spans="1:11" s="138" customFormat="1" hidden="1">
      <c r="B62" s="184"/>
      <c r="D62" s="154"/>
      <c r="E62" s="154"/>
      <c r="H62" s="144"/>
      <c r="I62" s="145"/>
      <c r="K62" s="139"/>
    </row>
    <row r="63" spans="1:11" s="160" customFormat="1" hidden="1">
      <c r="A63" s="185"/>
      <c r="B63" s="185"/>
      <c r="C63" s="185"/>
      <c r="D63" s="140"/>
      <c r="E63" s="147"/>
      <c r="F63" s="185"/>
      <c r="G63" s="171"/>
      <c r="H63" s="139"/>
      <c r="I63" s="139"/>
      <c r="J63" s="172"/>
      <c r="K63" s="139"/>
    </row>
    <row r="64" spans="1:11" s="160" customFormat="1" hidden="1">
      <c r="A64" s="185"/>
      <c r="B64" s="185"/>
      <c r="C64" s="185"/>
      <c r="D64" s="140"/>
      <c r="E64" s="147"/>
      <c r="F64" s="185"/>
      <c r="G64" s="171"/>
      <c r="H64" s="139"/>
      <c r="I64" s="139"/>
      <c r="J64" s="172"/>
      <c r="K64" s="139"/>
    </row>
    <row r="65" spans="1:11" s="160" customFormat="1" hidden="1">
      <c r="A65" s="185"/>
      <c r="B65" s="185"/>
      <c r="C65" s="185"/>
      <c r="D65" s="140"/>
      <c r="E65" s="147"/>
      <c r="F65" s="185"/>
      <c r="G65" s="171"/>
      <c r="H65" s="139"/>
      <c r="I65" s="139"/>
      <c r="J65" s="172"/>
      <c r="K65" s="139"/>
    </row>
    <row r="66" spans="1:11" s="160" customFormat="1" hidden="1">
      <c r="A66" s="185"/>
      <c r="B66" s="185"/>
      <c r="C66" s="185"/>
      <c r="D66" s="140"/>
      <c r="E66" s="147"/>
      <c r="F66" s="185"/>
      <c r="G66" s="171"/>
      <c r="H66" s="139"/>
      <c r="I66" s="139"/>
      <c r="J66" s="172"/>
      <c r="K66" s="139"/>
    </row>
    <row r="67" spans="1:11" s="160" customFormat="1" hidden="1">
      <c r="A67" s="185"/>
      <c r="B67" s="185"/>
      <c r="C67" s="185"/>
      <c r="D67" s="140"/>
      <c r="E67" s="147"/>
      <c r="F67" s="185"/>
      <c r="G67" s="171"/>
      <c r="H67" s="139"/>
      <c r="I67" s="139"/>
      <c r="J67" s="172"/>
      <c r="K67" s="139"/>
    </row>
    <row r="68" spans="1:11" s="160" customFormat="1" hidden="1">
      <c r="A68" s="185"/>
      <c r="B68" s="185"/>
      <c r="C68" s="185"/>
      <c r="D68" s="140"/>
      <c r="E68" s="147"/>
      <c r="F68" s="185"/>
      <c r="G68" s="171"/>
      <c r="H68" s="139"/>
      <c r="I68" s="139"/>
      <c r="J68" s="172"/>
      <c r="K68" s="139"/>
    </row>
    <row r="69" spans="1:11" s="143" customFormat="1" ht="25.5" hidden="1" customHeight="1">
      <c r="A69" s="185"/>
      <c r="B69" s="185"/>
      <c r="C69" s="185"/>
      <c r="D69" s="140"/>
      <c r="E69" s="147"/>
      <c r="F69" s="185"/>
      <c r="G69" s="171"/>
      <c r="H69" s="139"/>
      <c r="I69" s="139"/>
      <c r="J69" s="172"/>
      <c r="K69" s="139"/>
    </row>
    <row r="70" spans="1:11" s="160" customFormat="1" hidden="1">
      <c r="A70" s="185"/>
      <c r="B70" s="185"/>
      <c r="C70" s="185"/>
      <c r="D70" s="140"/>
      <c r="E70" s="147"/>
      <c r="F70" s="185"/>
      <c r="G70" s="171"/>
      <c r="H70" s="139"/>
      <c r="I70" s="139"/>
      <c r="J70" s="172"/>
      <c r="K70" s="139"/>
    </row>
    <row r="71" spans="1:11" s="160" customFormat="1" hidden="1">
      <c r="A71" s="185"/>
      <c r="B71" s="185"/>
      <c r="C71" s="185"/>
      <c r="D71" s="140"/>
      <c r="E71" s="147"/>
      <c r="F71" s="185"/>
      <c r="G71" s="171"/>
      <c r="H71" s="139"/>
      <c r="I71" s="139"/>
      <c r="J71" s="172"/>
      <c r="K71" s="139"/>
    </row>
    <row r="72" spans="1:11" s="143" customFormat="1" hidden="1">
      <c r="A72" s="185"/>
      <c r="B72" s="185"/>
      <c r="C72" s="185"/>
      <c r="D72" s="140"/>
      <c r="E72" s="147"/>
      <c r="F72" s="185"/>
      <c r="G72" s="171"/>
      <c r="H72" s="139"/>
      <c r="I72" s="139"/>
      <c r="J72" s="172"/>
      <c r="K72" s="139"/>
    </row>
    <row r="73" spans="1:11" s="160" customFormat="1" hidden="1">
      <c r="A73" s="185"/>
      <c r="B73" s="185"/>
      <c r="C73" s="185"/>
      <c r="D73" s="140"/>
      <c r="E73" s="147"/>
      <c r="F73" s="185"/>
      <c r="G73" s="171"/>
      <c r="H73" s="139"/>
      <c r="I73" s="139"/>
      <c r="J73" s="172"/>
      <c r="K73" s="139"/>
    </row>
    <row r="74" spans="1:11" s="160" customFormat="1" hidden="1">
      <c r="A74" s="185"/>
      <c r="B74" s="185"/>
      <c r="C74" s="185"/>
      <c r="D74" s="140"/>
      <c r="E74" s="147"/>
      <c r="F74" s="185"/>
      <c r="G74" s="171"/>
      <c r="H74" s="139"/>
      <c r="I74" s="139"/>
      <c r="J74" s="172"/>
      <c r="K74" s="139"/>
    </row>
    <row r="75" spans="1:11" s="160" customFormat="1" hidden="1">
      <c r="A75" s="185"/>
      <c r="B75" s="185"/>
      <c r="C75" s="185"/>
      <c r="D75" s="140"/>
      <c r="E75" s="147"/>
      <c r="F75" s="185"/>
      <c r="G75" s="171"/>
      <c r="H75" s="139"/>
      <c r="I75" s="139"/>
      <c r="J75" s="172"/>
      <c r="K75" s="139"/>
    </row>
    <row r="76" spans="1:11" s="160" customFormat="1" hidden="1">
      <c r="A76" s="185"/>
      <c r="B76" s="185"/>
      <c r="C76" s="185"/>
      <c r="D76" s="140"/>
      <c r="E76" s="147"/>
      <c r="F76" s="185"/>
      <c r="G76" s="171"/>
      <c r="H76" s="139"/>
      <c r="I76" s="139"/>
      <c r="J76" s="172"/>
      <c r="K76" s="139"/>
    </row>
    <row r="77" spans="1:11" s="138" customFormat="1" hidden="1">
      <c r="B77" s="184"/>
      <c r="D77" s="154"/>
      <c r="E77" s="154"/>
      <c r="H77" s="144"/>
      <c r="I77" s="145"/>
      <c r="K77" s="139"/>
    </row>
    <row r="78" spans="1:11" s="160" customFormat="1" hidden="1">
      <c r="A78" s="185"/>
      <c r="B78" s="185"/>
      <c r="C78" s="185"/>
      <c r="D78" s="140"/>
      <c r="E78" s="147"/>
      <c r="F78" s="185"/>
      <c r="G78" s="171"/>
      <c r="H78" s="139"/>
      <c r="I78" s="139"/>
      <c r="J78" s="172"/>
      <c r="K78" s="139"/>
    </row>
    <row r="79" spans="1:11" s="160" customFormat="1" hidden="1">
      <c r="A79" s="185"/>
      <c r="B79" s="185"/>
      <c r="C79" s="185"/>
      <c r="D79" s="140"/>
      <c r="E79" s="147"/>
      <c r="F79" s="185"/>
      <c r="G79" s="171"/>
      <c r="H79" s="139"/>
      <c r="I79" s="139"/>
      <c r="J79" s="172"/>
      <c r="K79" s="139"/>
    </row>
    <row r="80" spans="1:11" s="143" customFormat="1" ht="25.5" hidden="1" customHeight="1">
      <c r="A80" s="185"/>
      <c r="B80" s="185"/>
      <c r="C80" s="185"/>
      <c r="D80" s="140"/>
      <c r="E80" s="147"/>
      <c r="F80" s="185"/>
      <c r="G80" s="171"/>
      <c r="H80" s="139"/>
      <c r="I80" s="139"/>
      <c r="J80" s="172"/>
      <c r="K80" s="139"/>
    </row>
    <row r="81" spans="1:11" s="160" customFormat="1" hidden="1">
      <c r="A81" s="185"/>
      <c r="B81" s="185"/>
      <c r="C81" s="185"/>
      <c r="D81" s="140"/>
      <c r="E81" s="147"/>
      <c r="F81" s="185"/>
      <c r="G81" s="171"/>
      <c r="H81" s="139"/>
      <c r="I81" s="139"/>
      <c r="J81" s="172"/>
      <c r="K81" s="139"/>
    </row>
    <row r="82" spans="1:11" s="160" customFormat="1" hidden="1">
      <c r="A82" s="185"/>
      <c r="B82" s="185"/>
      <c r="C82" s="185"/>
      <c r="D82" s="140"/>
      <c r="E82" s="147"/>
      <c r="F82" s="185"/>
      <c r="G82" s="171"/>
      <c r="H82" s="139"/>
      <c r="I82" s="139"/>
      <c r="J82" s="172"/>
      <c r="K82" s="139"/>
    </row>
    <row r="83" spans="1:11" s="160" customFormat="1" hidden="1">
      <c r="A83" s="185"/>
      <c r="B83" s="185"/>
      <c r="C83" s="185"/>
      <c r="D83" s="140"/>
      <c r="E83" s="147"/>
      <c r="F83" s="185"/>
      <c r="G83" s="171"/>
      <c r="H83" s="139"/>
      <c r="I83" s="139"/>
      <c r="J83" s="172"/>
      <c r="K83" s="139"/>
    </row>
    <row r="84" spans="1:11" s="160" customFormat="1" hidden="1">
      <c r="A84" s="185"/>
      <c r="B84" s="185"/>
      <c r="C84" s="185"/>
      <c r="D84" s="140"/>
      <c r="E84" s="147"/>
      <c r="F84" s="185"/>
      <c r="G84" s="171"/>
      <c r="H84" s="139"/>
      <c r="I84" s="139"/>
      <c r="J84" s="172"/>
      <c r="K84" s="139"/>
    </row>
    <row r="85" spans="1:11" s="160" customFormat="1" hidden="1">
      <c r="A85" s="185"/>
      <c r="B85" s="185"/>
      <c r="C85" s="185"/>
      <c r="D85" s="140"/>
      <c r="E85" s="147"/>
      <c r="F85" s="185"/>
      <c r="G85" s="171"/>
      <c r="H85" s="139"/>
      <c r="I85" s="139"/>
      <c r="J85" s="172"/>
      <c r="K85" s="139"/>
    </row>
    <row r="86" spans="1:11" s="138" customFormat="1" hidden="1">
      <c r="B86" s="184"/>
      <c r="D86" s="154"/>
      <c r="E86" s="148"/>
      <c r="H86" s="144"/>
      <c r="I86" s="145"/>
      <c r="K86" s="139"/>
    </row>
    <row r="87" spans="1:11" s="160" customFormat="1" hidden="1">
      <c r="A87" s="185"/>
      <c r="B87" s="185"/>
      <c r="C87" s="185"/>
      <c r="D87" s="140"/>
      <c r="E87" s="147"/>
      <c r="F87" s="185"/>
      <c r="G87" s="171"/>
      <c r="H87" s="139"/>
      <c r="I87" s="139"/>
      <c r="J87" s="172"/>
      <c r="K87" s="139"/>
    </row>
    <row r="88" spans="1:11" s="160" customFormat="1" hidden="1">
      <c r="A88" s="185"/>
      <c r="B88" s="185"/>
      <c r="C88" s="185"/>
      <c r="D88" s="140"/>
      <c r="E88" s="147"/>
      <c r="F88" s="185"/>
      <c r="G88" s="171"/>
      <c r="H88" s="139"/>
      <c r="I88" s="139"/>
      <c r="J88" s="172"/>
      <c r="K88" s="139"/>
    </row>
    <row r="89" spans="1:11" s="160" customFormat="1" hidden="1">
      <c r="A89" s="185"/>
      <c r="B89" s="185"/>
      <c r="C89" s="185"/>
      <c r="D89" s="140"/>
      <c r="E89" s="147"/>
      <c r="F89" s="185"/>
      <c r="G89" s="171"/>
      <c r="H89" s="139"/>
      <c r="I89" s="139"/>
      <c r="J89" s="172"/>
      <c r="K89" s="139"/>
    </row>
    <row r="90" spans="1:11" s="160" customFormat="1" hidden="1">
      <c r="A90" s="185"/>
      <c r="B90" s="185"/>
      <c r="C90" s="185"/>
      <c r="D90" s="140"/>
      <c r="E90" s="147"/>
      <c r="F90" s="185"/>
      <c r="G90" s="171"/>
      <c r="H90" s="139"/>
      <c r="I90" s="139"/>
      <c r="J90" s="172"/>
      <c r="K90" s="139"/>
    </row>
    <row r="91" spans="1:11" s="160" customFormat="1" hidden="1">
      <c r="A91" s="185"/>
      <c r="B91" s="185"/>
      <c r="C91" s="185"/>
      <c r="D91" s="140"/>
      <c r="E91" s="147"/>
      <c r="F91" s="185"/>
      <c r="G91" s="171"/>
      <c r="H91" s="139"/>
      <c r="I91" s="139"/>
      <c r="J91" s="172"/>
      <c r="K91" s="139"/>
    </row>
    <row r="92" spans="1:11" s="160" customFormat="1" hidden="1">
      <c r="A92" s="185"/>
      <c r="B92" s="185"/>
      <c r="C92" s="185"/>
      <c r="D92" s="140"/>
      <c r="E92" s="147"/>
      <c r="F92" s="185"/>
      <c r="G92" s="171"/>
      <c r="H92" s="139"/>
      <c r="I92" s="139"/>
      <c r="J92" s="172"/>
      <c r="K92" s="139"/>
    </row>
    <row r="93" spans="1:11" s="160" customFormat="1" hidden="1">
      <c r="A93" s="185"/>
      <c r="B93" s="185"/>
      <c r="C93" s="185"/>
      <c r="D93" s="140"/>
      <c r="E93" s="147"/>
      <c r="F93" s="185"/>
      <c r="G93" s="171"/>
      <c r="H93" s="139"/>
      <c r="I93" s="139"/>
      <c r="J93" s="172"/>
      <c r="K93" s="139"/>
    </row>
    <row r="94" spans="1:11" s="160" customFormat="1" hidden="1">
      <c r="A94" s="185"/>
      <c r="B94" s="185"/>
      <c r="C94" s="185"/>
      <c r="D94" s="140"/>
      <c r="E94" s="147"/>
      <c r="F94" s="185"/>
      <c r="G94" s="171"/>
      <c r="H94" s="139"/>
      <c r="I94" s="139"/>
      <c r="J94" s="172"/>
      <c r="K94" s="139"/>
    </row>
    <row r="95" spans="1:11" s="137" customFormat="1" hidden="1">
      <c r="B95" s="186"/>
      <c r="D95" s="141"/>
      <c r="E95" s="141"/>
      <c r="I95" s="142"/>
      <c r="K95" s="139"/>
    </row>
    <row r="96" spans="1:11" s="160" customFormat="1" hidden="1">
      <c r="A96" s="185"/>
      <c r="B96" s="185"/>
      <c r="C96" s="185"/>
      <c r="D96" s="148"/>
      <c r="E96" s="148"/>
      <c r="F96" s="185"/>
      <c r="G96" s="171"/>
      <c r="H96" s="139"/>
      <c r="I96" s="146"/>
      <c r="J96" s="172"/>
      <c r="K96" s="139"/>
    </row>
    <row r="97" spans="1:11" s="160" customFormat="1" hidden="1">
      <c r="A97" s="185"/>
      <c r="B97" s="185"/>
      <c r="C97" s="185"/>
      <c r="D97" s="140"/>
      <c r="E97" s="147"/>
      <c r="F97" s="185"/>
      <c r="G97" s="171"/>
      <c r="H97" s="139"/>
      <c r="I97" s="139"/>
      <c r="J97" s="172"/>
      <c r="K97" s="139"/>
    </row>
    <row r="98" spans="1:11" s="160" customFormat="1" hidden="1">
      <c r="A98" s="185"/>
      <c r="B98" s="185"/>
      <c r="C98" s="185"/>
      <c r="D98" s="140"/>
      <c r="E98" s="147"/>
      <c r="F98" s="185"/>
      <c r="G98" s="171"/>
      <c r="H98" s="190"/>
      <c r="I98" s="139"/>
      <c r="J98" s="172"/>
      <c r="K98" s="139"/>
    </row>
    <row r="99" spans="1:11" s="160" customFormat="1" hidden="1">
      <c r="A99" s="185"/>
      <c r="B99" s="185"/>
      <c r="C99" s="185"/>
      <c r="D99" s="140"/>
      <c r="E99" s="147"/>
      <c r="F99" s="185"/>
      <c r="G99" s="171"/>
      <c r="H99" s="139"/>
      <c r="I99" s="139"/>
      <c r="J99" s="172"/>
      <c r="K99" s="139"/>
    </row>
    <row r="100" spans="1:11" s="160" customFormat="1" hidden="1">
      <c r="A100" s="185"/>
      <c r="B100" s="185"/>
      <c r="C100" s="185"/>
      <c r="D100" s="140"/>
      <c r="E100" s="191"/>
      <c r="F100" s="185"/>
      <c r="G100" s="171"/>
      <c r="H100" s="139"/>
      <c r="I100" s="139"/>
      <c r="J100" s="172"/>
      <c r="K100" s="139"/>
    </row>
    <row r="101" spans="1:11" s="160" customFormat="1" hidden="1">
      <c r="A101" s="185"/>
      <c r="B101" s="185"/>
      <c r="C101" s="185"/>
      <c r="D101" s="140"/>
      <c r="E101" s="147"/>
      <c r="F101" s="185"/>
      <c r="G101" s="171"/>
      <c r="H101" s="139"/>
      <c r="I101" s="139"/>
      <c r="J101" s="172"/>
      <c r="K101" s="139"/>
    </row>
    <row r="102" spans="1:11" s="160" customFormat="1" hidden="1">
      <c r="A102" s="185"/>
      <c r="B102" s="185"/>
      <c r="C102" s="185"/>
      <c r="D102" s="194"/>
      <c r="E102" s="191"/>
      <c r="F102" s="185"/>
      <c r="G102" s="171"/>
      <c r="H102" s="139"/>
      <c r="I102" s="139"/>
      <c r="J102" s="172"/>
      <c r="K102" s="139"/>
    </row>
    <row r="103" spans="1:11" s="160" customFormat="1" hidden="1">
      <c r="A103" s="185"/>
      <c r="B103" s="185"/>
      <c r="C103" s="185"/>
      <c r="D103" s="140"/>
      <c r="E103" s="147"/>
      <c r="F103" s="185"/>
      <c r="G103" s="171"/>
      <c r="H103" s="139"/>
      <c r="I103" s="139"/>
      <c r="J103" s="172"/>
      <c r="K103" s="139"/>
    </row>
    <row r="104" spans="1:11" s="160" customFormat="1" hidden="1">
      <c r="A104" s="185"/>
      <c r="B104" s="185"/>
      <c r="C104" s="185"/>
      <c r="D104" s="140"/>
      <c r="E104" s="147"/>
      <c r="F104" s="185"/>
      <c r="G104" s="171"/>
      <c r="H104" s="139"/>
      <c r="I104" s="139"/>
      <c r="J104" s="172"/>
      <c r="K104" s="139"/>
    </row>
    <row r="105" spans="1:11" s="160" customFormat="1" hidden="1">
      <c r="A105" s="185"/>
      <c r="B105" s="185"/>
      <c r="C105" s="185"/>
      <c r="D105" s="140"/>
      <c r="E105" s="147"/>
      <c r="F105" s="185"/>
      <c r="G105" s="171"/>
      <c r="H105" s="139"/>
      <c r="I105" s="139"/>
      <c r="J105" s="172"/>
      <c r="K105" s="139"/>
    </row>
    <row r="106" spans="1:11" s="160" customFormat="1" hidden="1">
      <c r="A106" s="185"/>
      <c r="B106" s="185"/>
      <c r="C106" s="185"/>
      <c r="D106" s="140"/>
      <c r="E106" s="147"/>
      <c r="F106" s="185"/>
      <c r="G106" s="171"/>
      <c r="H106" s="139"/>
      <c r="I106" s="139"/>
      <c r="J106" s="172"/>
      <c r="K106" s="139"/>
    </row>
    <row r="107" spans="1:11" s="160" customFormat="1" hidden="1">
      <c r="A107" s="185"/>
      <c r="B107" s="185"/>
      <c r="C107" s="185"/>
      <c r="D107" s="140"/>
      <c r="E107" s="147"/>
      <c r="F107" s="185"/>
      <c r="G107" s="171"/>
      <c r="H107" s="139"/>
      <c r="I107" s="139"/>
      <c r="J107" s="172"/>
      <c r="K107" s="139"/>
    </row>
    <row r="108" spans="1:11" s="160" customFormat="1" ht="25.5" hidden="1" customHeight="1">
      <c r="A108" s="185"/>
      <c r="B108" s="185"/>
      <c r="C108" s="185"/>
      <c r="D108" s="140"/>
      <c r="E108" s="147"/>
      <c r="F108" s="185"/>
      <c r="G108" s="171"/>
      <c r="H108" s="139"/>
      <c r="I108" s="139"/>
      <c r="J108" s="172"/>
      <c r="K108" s="139"/>
    </row>
    <row r="109" spans="1:11" s="160" customFormat="1" ht="25.5" hidden="1" customHeight="1">
      <c r="A109" s="185"/>
      <c r="B109" s="185"/>
      <c r="C109" s="185"/>
      <c r="D109" s="140"/>
      <c r="E109" s="147"/>
      <c r="F109" s="185"/>
      <c r="G109" s="171"/>
      <c r="H109" s="139"/>
      <c r="I109" s="139"/>
      <c r="J109" s="172"/>
      <c r="K109" s="139"/>
    </row>
    <row r="110" spans="1:11" s="160" customFormat="1" hidden="1">
      <c r="A110" s="185"/>
      <c r="B110" s="185"/>
      <c r="C110" s="185"/>
      <c r="D110" s="140"/>
      <c r="E110" s="147"/>
      <c r="F110" s="185"/>
      <c r="G110" s="171"/>
      <c r="H110" s="139"/>
      <c r="I110" s="139"/>
      <c r="J110" s="172"/>
      <c r="K110" s="139"/>
    </row>
    <row r="111" spans="1:11" s="160" customFormat="1" hidden="1">
      <c r="A111" s="185"/>
      <c r="B111" s="185"/>
      <c r="C111" s="185"/>
      <c r="D111" s="148"/>
      <c r="E111" s="148"/>
      <c r="F111" s="185"/>
      <c r="G111" s="171"/>
      <c r="H111" s="139"/>
      <c r="I111" s="146"/>
      <c r="J111" s="172"/>
      <c r="K111" s="139"/>
    </row>
    <row r="112" spans="1:11" s="160" customFormat="1" hidden="1">
      <c r="A112" s="185"/>
      <c r="B112" s="185"/>
      <c r="C112" s="185"/>
      <c r="D112" s="194"/>
      <c r="E112" s="191"/>
      <c r="F112" s="185"/>
      <c r="G112" s="171"/>
      <c r="H112" s="139"/>
      <c r="I112" s="139"/>
      <c r="J112" s="172"/>
      <c r="K112" s="139"/>
    </row>
    <row r="113" spans="1:11" s="160" customFormat="1" hidden="1">
      <c r="A113" s="185"/>
      <c r="B113" s="185"/>
      <c r="C113" s="185"/>
      <c r="D113" s="194"/>
      <c r="E113" s="191"/>
      <c r="F113" s="185"/>
      <c r="G113" s="171"/>
      <c r="H113" s="139"/>
      <c r="I113" s="139"/>
      <c r="J113" s="172"/>
      <c r="K113" s="139"/>
    </row>
    <row r="114" spans="1:11" s="160" customFormat="1" hidden="1">
      <c r="A114" s="185"/>
      <c r="B114" s="185"/>
      <c r="C114" s="185"/>
      <c r="D114" s="194"/>
      <c r="E114" s="191"/>
      <c r="F114" s="185"/>
      <c r="G114" s="171"/>
      <c r="H114" s="139"/>
      <c r="I114" s="139"/>
      <c r="J114" s="172"/>
      <c r="K114" s="139"/>
    </row>
    <row r="115" spans="1:11" s="160" customFormat="1" hidden="1">
      <c r="A115" s="185"/>
      <c r="B115" s="185"/>
      <c r="C115" s="185"/>
      <c r="D115" s="194"/>
      <c r="E115" s="191"/>
      <c r="F115" s="185"/>
      <c r="G115" s="171"/>
      <c r="H115" s="139"/>
      <c r="I115" s="139"/>
      <c r="J115" s="172"/>
      <c r="K115" s="139"/>
    </row>
    <row r="116" spans="1:11" s="160" customFormat="1" hidden="1">
      <c r="A116" s="185"/>
      <c r="B116" s="185"/>
      <c r="C116" s="185"/>
      <c r="D116" s="194"/>
      <c r="E116" s="191"/>
      <c r="F116" s="185"/>
      <c r="G116" s="171"/>
      <c r="H116" s="139"/>
      <c r="I116" s="139"/>
      <c r="J116" s="172"/>
      <c r="K116" s="139"/>
    </row>
    <row r="117" spans="1:11" s="160" customFormat="1" hidden="1">
      <c r="A117" s="185"/>
      <c r="B117" s="185"/>
      <c r="C117" s="185"/>
      <c r="D117" s="194"/>
      <c r="E117" s="191"/>
      <c r="F117" s="185"/>
      <c r="G117" s="171"/>
      <c r="H117" s="139"/>
      <c r="I117" s="139"/>
      <c r="J117" s="172"/>
      <c r="K117" s="139"/>
    </row>
    <row r="118" spans="1:11" s="160" customFormat="1" hidden="1">
      <c r="A118" s="185"/>
      <c r="B118" s="185"/>
      <c r="C118" s="185"/>
      <c r="D118" s="194"/>
      <c r="E118" s="191"/>
      <c r="F118" s="185"/>
      <c r="G118" s="171"/>
      <c r="H118" s="139"/>
      <c r="I118" s="139"/>
      <c r="J118" s="172"/>
      <c r="K118" s="139"/>
    </row>
    <row r="119" spans="1:11" s="160" customFormat="1" hidden="1">
      <c r="A119" s="185"/>
      <c r="B119" s="185"/>
      <c r="C119" s="185"/>
      <c r="D119" s="194"/>
      <c r="E119" s="191"/>
      <c r="F119" s="185"/>
      <c r="G119" s="171"/>
      <c r="H119" s="139"/>
      <c r="I119" s="139"/>
      <c r="J119" s="172"/>
      <c r="K119" s="139"/>
    </row>
    <row r="120" spans="1:11" s="160" customFormat="1" hidden="1">
      <c r="A120" s="185"/>
      <c r="B120" s="185"/>
      <c r="C120" s="185"/>
      <c r="D120" s="194"/>
      <c r="E120" s="191"/>
      <c r="F120" s="185"/>
      <c r="G120" s="171"/>
      <c r="H120" s="139"/>
      <c r="I120" s="139"/>
      <c r="J120" s="172"/>
      <c r="K120" s="139"/>
    </row>
    <row r="121" spans="1:11" s="160" customFormat="1" hidden="1">
      <c r="A121" s="185"/>
      <c r="B121" s="185"/>
      <c r="C121" s="185"/>
      <c r="D121" s="194"/>
      <c r="E121" s="191"/>
      <c r="F121" s="185"/>
      <c r="G121" s="171"/>
      <c r="H121" s="139"/>
      <c r="I121" s="139"/>
      <c r="J121" s="172"/>
      <c r="K121" s="139"/>
    </row>
    <row r="122" spans="1:11" s="160" customFormat="1" hidden="1">
      <c r="A122" s="185"/>
      <c r="B122" s="185"/>
      <c r="C122" s="185"/>
      <c r="D122" s="194"/>
      <c r="E122" s="191"/>
      <c r="F122" s="185"/>
      <c r="G122" s="171"/>
      <c r="H122" s="190"/>
      <c r="I122" s="139"/>
      <c r="J122" s="172"/>
      <c r="K122" s="139"/>
    </row>
    <row r="123" spans="1:11" s="160" customFormat="1" hidden="1">
      <c r="A123" s="185"/>
      <c r="B123" s="185"/>
      <c r="C123" s="185"/>
      <c r="D123" s="194"/>
      <c r="E123" s="191"/>
      <c r="F123" s="185"/>
      <c r="G123" s="171"/>
      <c r="H123" s="139"/>
      <c r="I123" s="139"/>
      <c r="J123" s="172"/>
      <c r="K123" s="139"/>
    </row>
    <row r="124" spans="1:11" s="160" customFormat="1" hidden="1">
      <c r="A124" s="185"/>
      <c r="B124" s="185"/>
      <c r="C124" s="185"/>
      <c r="D124" s="194"/>
      <c r="E124" s="191"/>
      <c r="F124" s="185"/>
      <c r="G124" s="171"/>
      <c r="H124" s="139"/>
      <c r="I124" s="139"/>
      <c r="J124" s="172"/>
      <c r="K124" s="139"/>
    </row>
    <row r="125" spans="1:11" s="160" customFormat="1" hidden="1">
      <c r="A125" s="185"/>
      <c r="B125" s="185"/>
      <c r="C125" s="185"/>
      <c r="D125" s="140"/>
      <c r="E125" s="159"/>
      <c r="F125" s="185"/>
      <c r="G125" s="171"/>
      <c r="H125" s="139"/>
      <c r="I125" s="139"/>
      <c r="J125" s="172"/>
      <c r="K125" s="139"/>
    </row>
    <row r="126" spans="1:11" s="160" customFormat="1" hidden="1">
      <c r="A126" s="185"/>
      <c r="B126" s="185"/>
      <c r="C126" s="185"/>
      <c r="D126" s="194"/>
      <c r="E126" s="191"/>
      <c r="F126" s="185"/>
      <c r="G126" s="171"/>
      <c r="H126" s="139"/>
      <c r="I126" s="139"/>
      <c r="J126" s="172"/>
      <c r="K126" s="139"/>
    </row>
    <row r="127" spans="1:11" s="160" customFormat="1" hidden="1">
      <c r="A127" s="185"/>
      <c r="B127" s="185"/>
      <c r="C127" s="185"/>
      <c r="D127" s="194"/>
      <c r="E127" s="191"/>
      <c r="F127" s="185"/>
      <c r="G127" s="171"/>
      <c r="H127" s="139"/>
      <c r="I127" s="139"/>
      <c r="J127" s="172"/>
      <c r="K127" s="139"/>
    </row>
    <row r="128" spans="1:11" s="160" customFormat="1" hidden="1">
      <c r="A128" s="185"/>
      <c r="B128" s="185"/>
      <c r="C128" s="185"/>
      <c r="D128" s="194"/>
      <c r="E128" s="195"/>
      <c r="F128" s="185"/>
      <c r="G128" s="171"/>
      <c r="H128" s="139"/>
      <c r="I128" s="139"/>
      <c r="J128" s="172"/>
      <c r="K128" s="139"/>
    </row>
    <row r="129" spans="1:11" s="160" customFormat="1" hidden="1">
      <c r="A129" s="185"/>
      <c r="B129" s="185"/>
      <c r="C129" s="185"/>
      <c r="D129" s="194"/>
      <c r="E129" s="195"/>
      <c r="F129" s="185"/>
      <c r="G129" s="171"/>
      <c r="H129" s="139"/>
      <c r="I129" s="139"/>
      <c r="J129" s="172"/>
      <c r="K129" s="139"/>
    </row>
    <row r="130" spans="1:11" s="160" customFormat="1" hidden="1">
      <c r="A130" s="185"/>
      <c r="B130" s="185"/>
      <c r="C130" s="185"/>
      <c r="D130" s="194"/>
      <c r="E130" s="195"/>
      <c r="F130" s="185"/>
      <c r="G130" s="171"/>
      <c r="H130" s="139"/>
      <c r="I130" s="139"/>
      <c r="J130" s="172"/>
      <c r="K130" s="139"/>
    </row>
    <row r="131" spans="1:11" s="160" customFormat="1" hidden="1">
      <c r="A131" s="185"/>
      <c r="B131" s="192"/>
      <c r="C131" s="185"/>
      <c r="D131" s="140"/>
      <c r="E131" s="147"/>
      <c r="F131" s="185"/>
      <c r="G131" s="171"/>
      <c r="H131" s="139"/>
      <c r="I131" s="139"/>
      <c r="J131" s="172"/>
      <c r="K131" s="139"/>
    </row>
    <row r="132" spans="1:11" s="160" customFormat="1" hidden="1">
      <c r="A132" s="185"/>
      <c r="B132" s="185"/>
      <c r="C132" s="185"/>
      <c r="D132" s="194"/>
      <c r="E132" s="191"/>
      <c r="F132" s="185"/>
      <c r="G132" s="171"/>
      <c r="H132" s="139"/>
      <c r="I132" s="139"/>
      <c r="J132" s="172"/>
      <c r="K132" s="139"/>
    </row>
    <row r="133" spans="1:11" s="160" customFormat="1" hidden="1">
      <c r="A133" s="185"/>
      <c r="B133" s="185"/>
      <c r="C133" s="185"/>
      <c r="D133" s="194"/>
      <c r="E133" s="191"/>
      <c r="F133" s="185"/>
      <c r="G133" s="171"/>
      <c r="H133" s="139"/>
      <c r="I133" s="139"/>
      <c r="J133" s="172"/>
      <c r="K133" s="139"/>
    </row>
    <row r="134" spans="1:11" s="160" customFormat="1" hidden="1">
      <c r="A134" s="185"/>
      <c r="B134" s="185"/>
      <c r="C134" s="185"/>
      <c r="D134" s="194"/>
      <c r="E134" s="195"/>
      <c r="F134" s="185"/>
      <c r="G134" s="171"/>
      <c r="H134" s="139"/>
      <c r="I134" s="139"/>
      <c r="J134" s="172"/>
      <c r="K134" s="139"/>
    </row>
    <row r="135" spans="1:11" s="160" customFormat="1" hidden="1">
      <c r="A135" s="185"/>
      <c r="B135" s="185"/>
      <c r="C135" s="185"/>
      <c r="D135" s="194"/>
      <c r="E135" s="191"/>
      <c r="F135" s="185"/>
      <c r="G135" s="171"/>
      <c r="H135" s="139"/>
      <c r="I135" s="139"/>
      <c r="J135" s="172"/>
      <c r="K135" s="139"/>
    </row>
    <row r="136" spans="1:11" s="160" customFormat="1" hidden="1">
      <c r="A136" s="185"/>
      <c r="B136" s="185"/>
      <c r="C136" s="185"/>
      <c r="D136" s="194"/>
      <c r="E136" s="191"/>
      <c r="F136" s="185"/>
      <c r="G136" s="171"/>
      <c r="H136" s="139"/>
      <c r="I136" s="139"/>
      <c r="J136" s="172"/>
      <c r="K136" s="139"/>
    </row>
    <row r="137" spans="1:11" s="160" customFormat="1" hidden="1">
      <c r="A137" s="185"/>
      <c r="B137" s="185"/>
      <c r="C137" s="185"/>
      <c r="D137" s="194"/>
      <c r="E137" s="191"/>
      <c r="F137" s="185"/>
      <c r="G137" s="171"/>
      <c r="H137" s="139"/>
      <c r="I137" s="139"/>
      <c r="J137" s="172"/>
      <c r="K137" s="139"/>
    </row>
    <row r="138" spans="1:11" s="160" customFormat="1" hidden="1">
      <c r="A138" s="185"/>
      <c r="B138" s="185"/>
      <c r="C138" s="185"/>
      <c r="D138" s="194"/>
      <c r="E138" s="191"/>
      <c r="F138" s="185"/>
      <c r="G138" s="171"/>
      <c r="H138" s="139"/>
      <c r="I138" s="139"/>
      <c r="J138" s="172"/>
      <c r="K138" s="139"/>
    </row>
    <row r="139" spans="1:11" s="160" customFormat="1" hidden="1">
      <c r="A139" s="185"/>
      <c r="B139" s="185"/>
      <c r="C139" s="185"/>
      <c r="D139" s="194"/>
      <c r="E139" s="191"/>
      <c r="F139" s="185"/>
      <c r="G139" s="171"/>
      <c r="H139" s="139"/>
      <c r="I139" s="139"/>
      <c r="J139" s="172"/>
      <c r="K139" s="139"/>
    </row>
    <row r="140" spans="1:11" s="160" customFormat="1" hidden="1">
      <c r="A140" s="185"/>
      <c r="B140" s="185"/>
      <c r="C140" s="185"/>
      <c r="D140" s="140"/>
      <c r="E140" s="159"/>
      <c r="F140" s="185"/>
      <c r="G140" s="171"/>
      <c r="H140" s="139"/>
      <c r="I140" s="139"/>
      <c r="J140" s="172"/>
      <c r="K140" s="139"/>
    </row>
    <row r="141" spans="1:11" s="160" customFormat="1" hidden="1">
      <c r="A141" s="185"/>
      <c r="B141" s="185"/>
      <c r="C141" s="185"/>
      <c r="D141" s="194"/>
      <c r="E141" s="191"/>
      <c r="F141" s="185"/>
      <c r="G141" s="171"/>
      <c r="H141" s="139"/>
      <c r="I141" s="139"/>
      <c r="J141" s="172"/>
      <c r="K141" s="139"/>
    </row>
    <row r="142" spans="1:11" s="160" customFormat="1" hidden="1">
      <c r="A142" s="185"/>
      <c r="B142" s="185"/>
      <c r="C142" s="185"/>
      <c r="D142" s="194"/>
      <c r="E142" s="191"/>
      <c r="F142" s="185"/>
      <c r="G142" s="171"/>
      <c r="H142" s="139"/>
      <c r="I142" s="139"/>
      <c r="J142" s="172"/>
      <c r="K142" s="139"/>
    </row>
    <row r="143" spans="1:11" s="160" customFormat="1" hidden="1">
      <c r="A143" s="185"/>
      <c r="B143" s="185"/>
      <c r="C143" s="185"/>
      <c r="D143" s="194"/>
      <c r="E143" s="191"/>
      <c r="F143" s="185"/>
      <c r="G143" s="171"/>
      <c r="H143" s="139"/>
      <c r="I143" s="139"/>
      <c r="J143" s="172"/>
      <c r="K143" s="139"/>
    </row>
    <row r="144" spans="1:11" s="160" customFormat="1" hidden="1">
      <c r="A144" s="185"/>
      <c r="B144" s="185"/>
      <c r="C144" s="185"/>
      <c r="D144" s="194"/>
      <c r="E144" s="191"/>
      <c r="F144" s="185"/>
      <c r="G144" s="171"/>
      <c r="H144" s="139"/>
      <c r="I144" s="139"/>
      <c r="J144" s="172"/>
      <c r="K144" s="139"/>
    </row>
    <row r="145" spans="1:11" s="160" customFormat="1" hidden="1">
      <c r="A145" s="185"/>
      <c r="B145" s="185"/>
      <c r="C145" s="185"/>
      <c r="D145" s="194"/>
      <c r="E145" s="191"/>
      <c r="F145" s="185"/>
      <c r="G145" s="171"/>
      <c r="H145" s="139"/>
      <c r="I145" s="139"/>
      <c r="J145" s="172"/>
      <c r="K145" s="139"/>
    </row>
    <row r="146" spans="1:11" s="160" customFormat="1" hidden="1">
      <c r="A146" s="185"/>
      <c r="B146" s="185"/>
      <c r="C146" s="185"/>
      <c r="D146" s="194"/>
      <c r="E146" s="191"/>
      <c r="F146" s="185"/>
      <c r="G146" s="171"/>
      <c r="H146" s="139"/>
      <c r="I146" s="139"/>
      <c r="J146" s="172"/>
      <c r="K146" s="139"/>
    </row>
    <row r="147" spans="1:11" s="160" customFormat="1" hidden="1">
      <c r="A147" s="185"/>
      <c r="B147" s="185"/>
      <c r="C147" s="185"/>
      <c r="D147" s="194"/>
      <c r="E147" s="191"/>
      <c r="F147" s="185"/>
      <c r="G147" s="171"/>
      <c r="H147" s="139"/>
      <c r="I147" s="139"/>
      <c r="J147" s="172"/>
      <c r="K147" s="139"/>
    </row>
    <row r="148" spans="1:11" s="160" customFormat="1" hidden="1">
      <c r="A148" s="185"/>
      <c r="B148" s="185"/>
      <c r="C148" s="185"/>
      <c r="D148" s="148"/>
      <c r="E148" s="148"/>
      <c r="F148" s="185"/>
      <c r="G148" s="171"/>
      <c r="H148" s="139"/>
      <c r="I148" s="146"/>
      <c r="J148" s="172"/>
      <c r="K148" s="139"/>
    </row>
    <row r="149" spans="1:11" s="160" customFormat="1" hidden="1">
      <c r="A149" s="185"/>
      <c r="B149" s="185"/>
      <c r="C149" s="185"/>
      <c r="D149" s="140"/>
      <c r="E149" s="147"/>
      <c r="F149" s="185"/>
      <c r="G149" s="171"/>
      <c r="H149" s="139"/>
      <c r="I149" s="139"/>
      <c r="J149" s="172"/>
      <c r="K149" s="139"/>
    </row>
    <row r="150" spans="1:11" s="160" customFormat="1" ht="25.5" hidden="1" customHeight="1">
      <c r="A150" s="185"/>
      <c r="B150" s="185"/>
      <c r="C150" s="185"/>
      <c r="D150" s="140"/>
      <c r="E150" s="147"/>
      <c r="F150" s="185"/>
      <c r="G150" s="171"/>
      <c r="H150" s="139"/>
      <c r="I150" s="139"/>
      <c r="J150" s="172"/>
      <c r="K150" s="139"/>
    </row>
    <row r="151" spans="1:11" s="160" customFormat="1" hidden="1">
      <c r="A151" s="185"/>
      <c r="B151" s="185"/>
      <c r="C151" s="185"/>
      <c r="D151" s="140"/>
      <c r="E151" s="147"/>
      <c r="F151" s="185"/>
      <c r="G151" s="171"/>
      <c r="H151" s="139"/>
      <c r="I151" s="139"/>
      <c r="J151" s="172"/>
      <c r="K151" s="139"/>
    </row>
    <row r="152" spans="1:11" s="160" customFormat="1" ht="25.5" hidden="1" customHeight="1">
      <c r="A152" s="185"/>
      <c r="B152" s="185"/>
      <c r="C152" s="185"/>
      <c r="D152" s="140"/>
      <c r="E152" s="147"/>
      <c r="F152" s="185"/>
      <c r="G152" s="171"/>
      <c r="H152" s="139"/>
      <c r="I152" s="139"/>
      <c r="J152" s="172"/>
      <c r="K152" s="139"/>
    </row>
    <row r="153" spans="1:11" s="160" customFormat="1" ht="63.75" hidden="1" customHeight="1">
      <c r="A153" s="185"/>
      <c r="B153" s="185"/>
      <c r="C153" s="185"/>
      <c r="D153" s="140"/>
      <c r="E153" s="147"/>
      <c r="F153" s="185"/>
      <c r="G153" s="171"/>
      <c r="H153" s="139"/>
      <c r="I153" s="139"/>
      <c r="J153" s="172"/>
      <c r="K153" s="139"/>
    </row>
    <row r="154" spans="1:11" s="160" customFormat="1" hidden="1">
      <c r="A154" s="185"/>
      <c r="B154" s="185"/>
      <c r="C154" s="185"/>
      <c r="D154" s="194"/>
      <c r="E154" s="191"/>
      <c r="F154" s="185"/>
      <c r="G154" s="171"/>
      <c r="H154" s="139"/>
      <c r="I154" s="139"/>
      <c r="J154" s="172"/>
      <c r="K154" s="139"/>
    </row>
    <row r="155" spans="1:11" s="160" customFormat="1" hidden="1">
      <c r="A155" s="185"/>
      <c r="B155" s="185"/>
      <c r="C155" s="185"/>
      <c r="D155" s="194"/>
      <c r="E155" s="191"/>
      <c r="F155" s="185"/>
      <c r="G155" s="171"/>
      <c r="H155" s="139"/>
      <c r="I155" s="139"/>
      <c r="J155" s="172"/>
      <c r="K155" s="139"/>
    </row>
    <row r="156" spans="1:11" s="160" customFormat="1" hidden="1">
      <c r="A156" s="185"/>
      <c r="B156" s="185"/>
      <c r="C156" s="185"/>
      <c r="D156" s="194"/>
      <c r="E156" s="191"/>
      <c r="F156" s="185"/>
      <c r="G156" s="171"/>
      <c r="H156" s="139"/>
      <c r="I156" s="139"/>
      <c r="J156" s="172"/>
      <c r="K156" s="139"/>
    </row>
    <row r="157" spans="1:11" s="160" customFormat="1" hidden="1">
      <c r="A157" s="185"/>
      <c r="B157" s="185"/>
      <c r="C157" s="185"/>
      <c r="D157" s="194"/>
      <c r="E157" s="191"/>
      <c r="F157" s="185"/>
      <c r="G157" s="171"/>
      <c r="H157" s="139"/>
      <c r="I157" s="139"/>
      <c r="J157" s="172"/>
      <c r="K157" s="139"/>
    </row>
    <row r="158" spans="1:11" s="160" customFormat="1" hidden="1">
      <c r="A158" s="185"/>
      <c r="B158" s="185"/>
      <c r="C158" s="185"/>
      <c r="D158" s="194"/>
      <c r="E158" s="191"/>
      <c r="F158" s="185"/>
      <c r="G158" s="171"/>
      <c r="H158" s="139"/>
      <c r="I158" s="139"/>
      <c r="J158" s="172"/>
      <c r="K158" s="139"/>
    </row>
    <row r="159" spans="1:11" s="160" customFormat="1" hidden="1">
      <c r="A159" s="185"/>
      <c r="B159" s="185"/>
      <c r="C159" s="185"/>
      <c r="D159" s="194"/>
      <c r="E159" s="191"/>
      <c r="F159" s="185"/>
      <c r="G159" s="171"/>
      <c r="H159" s="139"/>
      <c r="I159" s="139"/>
      <c r="J159" s="172"/>
      <c r="K159" s="139"/>
    </row>
    <row r="160" spans="1:11" s="160" customFormat="1" hidden="1">
      <c r="A160" s="185"/>
      <c r="B160" s="185"/>
      <c r="C160" s="185"/>
      <c r="D160" s="194"/>
      <c r="E160" s="191"/>
      <c r="F160" s="185"/>
      <c r="G160" s="171"/>
      <c r="H160" s="139"/>
      <c r="I160" s="139"/>
      <c r="J160" s="172"/>
      <c r="K160" s="139"/>
    </row>
    <row r="161" spans="1:11" s="160" customFormat="1" hidden="1">
      <c r="A161" s="185"/>
      <c r="B161" s="185"/>
      <c r="C161" s="185"/>
      <c r="D161" s="194"/>
      <c r="E161" s="191"/>
      <c r="F161" s="185"/>
      <c r="G161" s="171"/>
      <c r="H161" s="139"/>
      <c r="I161" s="139"/>
      <c r="J161" s="172"/>
      <c r="K161" s="139"/>
    </row>
    <row r="162" spans="1:11" s="160" customFormat="1" hidden="1">
      <c r="A162" s="185"/>
      <c r="B162" s="185"/>
      <c r="C162" s="185"/>
      <c r="D162" s="194"/>
      <c r="E162" s="191"/>
      <c r="F162" s="185"/>
      <c r="G162" s="171"/>
      <c r="H162" s="139"/>
      <c r="I162" s="139"/>
      <c r="J162" s="172"/>
      <c r="K162" s="139"/>
    </row>
    <row r="163" spans="1:11" s="160" customFormat="1" hidden="1">
      <c r="A163" s="185"/>
      <c r="B163" s="185"/>
      <c r="C163" s="185"/>
      <c r="D163" s="194"/>
      <c r="E163" s="191"/>
      <c r="F163" s="185"/>
      <c r="G163" s="171"/>
      <c r="H163" s="139"/>
      <c r="I163" s="139"/>
      <c r="J163" s="172"/>
      <c r="K163" s="139"/>
    </row>
    <row r="164" spans="1:11" s="160" customFormat="1" hidden="1">
      <c r="A164" s="185"/>
      <c r="B164" s="185"/>
      <c r="C164" s="185"/>
      <c r="D164" s="194"/>
      <c r="E164" s="191"/>
      <c r="F164" s="185"/>
      <c r="G164" s="171"/>
      <c r="H164" s="139"/>
      <c r="I164" s="139"/>
      <c r="J164" s="172"/>
      <c r="K164" s="139"/>
    </row>
    <row r="165" spans="1:11" s="160" customFormat="1" hidden="1">
      <c r="A165" s="185"/>
      <c r="B165" s="185"/>
      <c r="C165" s="185"/>
      <c r="D165" s="194"/>
      <c r="E165" s="191"/>
      <c r="F165" s="185"/>
      <c r="G165" s="171"/>
      <c r="H165" s="139"/>
      <c r="I165" s="139"/>
      <c r="J165" s="172"/>
      <c r="K165" s="139"/>
    </row>
    <row r="166" spans="1:11" s="160" customFormat="1" hidden="1">
      <c r="A166" s="185"/>
      <c r="B166" s="185"/>
      <c r="C166" s="185"/>
      <c r="D166" s="194"/>
      <c r="E166" s="191"/>
      <c r="F166" s="185"/>
      <c r="G166" s="171"/>
      <c r="H166" s="139"/>
      <c r="I166" s="139"/>
      <c r="J166" s="172"/>
      <c r="K166" s="139"/>
    </row>
    <row r="167" spans="1:11" s="137" customFormat="1">
      <c r="B167" s="186"/>
      <c r="D167" s="141" t="s">
        <v>108</v>
      </c>
      <c r="E167" s="141" t="s">
        <v>109</v>
      </c>
      <c r="I167" s="142">
        <f>I168+I179+I202+I226+I214</f>
        <v>0</v>
      </c>
      <c r="K167" s="139"/>
    </row>
    <row r="168" spans="1:11" s="160" customFormat="1">
      <c r="A168" s="185"/>
      <c r="B168" s="185"/>
      <c r="C168" s="185"/>
      <c r="D168" s="140"/>
      <c r="E168" s="148" t="s">
        <v>110</v>
      </c>
      <c r="F168" s="185"/>
      <c r="G168" s="171"/>
      <c r="H168" s="139"/>
      <c r="I168" s="146">
        <f>SUM(I169:I178)</f>
        <v>0</v>
      </c>
      <c r="J168" s="172"/>
      <c r="K168" s="139"/>
    </row>
    <row r="169" spans="1:11" s="160" customFormat="1" ht="66">
      <c r="A169" s="185">
        <v>139</v>
      </c>
      <c r="B169" s="185"/>
      <c r="C169" s="140" t="s">
        <v>102</v>
      </c>
      <c r="D169" s="140" t="s">
        <v>111</v>
      </c>
      <c r="E169" s="140" t="s">
        <v>234</v>
      </c>
      <c r="F169" s="185" t="s">
        <v>100</v>
      </c>
      <c r="G169" s="171">
        <v>1</v>
      </c>
      <c r="H169" s="139"/>
      <c r="I169" s="139">
        <f t="shared" ref="I169:I174" si="0">ROUND(G169*H169,2)</f>
        <v>0</v>
      </c>
      <c r="J169" s="172">
        <v>21</v>
      </c>
      <c r="K169" s="185">
        <f t="shared" ref="K169:K174" si="1">I169+((I169/100)*J169)</f>
        <v>0</v>
      </c>
    </row>
    <row r="170" spans="1:11" s="160" customFormat="1" ht="76.5" customHeight="1">
      <c r="A170" s="185">
        <v>140</v>
      </c>
      <c r="B170" s="185"/>
      <c r="C170" s="140" t="s">
        <v>102</v>
      </c>
      <c r="D170" s="140" t="s">
        <v>112</v>
      </c>
      <c r="E170" s="140" t="s">
        <v>182</v>
      </c>
      <c r="F170" s="185" t="s">
        <v>100</v>
      </c>
      <c r="G170" s="171">
        <v>1</v>
      </c>
      <c r="H170" s="139"/>
      <c r="I170" s="139">
        <f t="shared" si="0"/>
        <v>0</v>
      </c>
      <c r="J170" s="172">
        <v>21</v>
      </c>
      <c r="K170" s="185">
        <f t="shared" si="1"/>
        <v>0</v>
      </c>
    </row>
    <row r="171" spans="1:11" s="160" customFormat="1" ht="66">
      <c r="A171" s="185">
        <v>141</v>
      </c>
      <c r="B171" s="185"/>
      <c r="C171" s="140" t="s">
        <v>102</v>
      </c>
      <c r="D171" s="140" t="s">
        <v>113</v>
      </c>
      <c r="E171" s="140" t="s">
        <v>229</v>
      </c>
      <c r="F171" s="185" t="s">
        <v>100</v>
      </c>
      <c r="G171" s="171">
        <v>1</v>
      </c>
      <c r="H171" s="139"/>
      <c r="I171" s="139">
        <f t="shared" si="0"/>
        <v>0</v>
      </c>
      <c r="J171" s="172">
        <v>21</v>
      </c>
      <c r="K171" s="185">
        <f t="shared" si="1"/>
        <v>0</v>
      </c>
    </row>
    <row r="172" spans="1:11" s="160" customFormat="1" ht="25.5" customHeight="1">
      <c r="A172" s="185">
        <v>142</v>
      </c>
      <c r="B172" s="185"/>
      <c r="C172" s="140" t="s">
        <v>102</v>
      </c>
      <c r="D172" s="140" t="s">
        <v>114</v>
      </c>
      <c r="E172" s="140" t="s">
        <v>115</v>
      </c>
      <c r="F172" s="185" t="s">
        <v>100</v>
      </c>
      <c r="G172" s="171">
        <v>1</v>
      </c>
      <c r="H172" s="139"/>
      <c r="I172" s="139">
        <f t="shared" si="0"/>
        <v>0</v>
      </c>
      <c r="J172" s="172">
        <v>21</v>
      </c>
      <c r="K172" s="185">
        <f t="shared" si="1"/>
        <v>0</v>
      </c>
    </row>
    <row r="173" spans="1:11" s="160" customFormat="1" ht="25.5" customHeight="1">
      <c r="A173" s="185">
        <v>143</v>
      </c>
      <c r="B173" s="185"/>
      <c r="C173" s="140" t="s">
        <v>102</v>
      </c>
      <c r="D173" s="140" t="s">
        <v>116</v>
      </c>
      <c r="E173" s="140" t="s">
        <v>117</v>
      </c>
      <c r="F173" s="185" t="s">
        <v>103</v>
      </c>
      <c r="G173" s="171">
        <v>1</v>
      </c>
      <c r="H173" s="139"/>
      <c r="I173" s="139">
        <f t="shared" si="0"/>
        <v>0</v>
      </c>
      <c r="J173" s="172">
        <v>21</v>
      </c>
      <c r="K173" s="185">
        <f t="shared" si="1"/>
        <v>0</v>
      </c>
    </row>
    <row r="174" spans="1:11" s="160" customFormat="1" ht="63.75" customHeight="1">
      <c r="A174" s="185">
        <v>144</v>
      </c>
      <c r="B174" s="185"/>
      <c r="C174" s="140" t="s">
        <v>102</v>
      </c>
      <c r="D174" s="140" t="s">
        <v>118</v>
      </c>
      <c r="E174" s="140" t="s">
        <v>119</v>
      </c>
      <c r="F174" s="185" t="s">
        <v>100</v>
      </c>
      <c r="G174" s="171">
        <v>1</v>
      </c>
      <c r="H174" s="139"/>
      <c r="I174" s="139">
        <f t="shared" si="0"/>
        <v>0</v>
      </c>
      <c r="J174" s="172">
        <v>21</v>
      </c>
      <c r="K174" s="185">
        <f t="shared" si="1"/>
        <v>0</v>
      </c>
    </row>
    <row r="175" spans="1:11" s="160" customFormat="1" ht="56.25" customHeight="1">
      <c r="A175" s="185">
        <v>145</v>
      </c>
      <c r="B175" s="185"/>
      <c r="C175" s="187" t="s">
        <v>102</v>
      </c>
      <c r="D175" s="197" t="s">
        <v>183</v>
      </c>
      <c r="E175" s="147" t="s">
        <v>184</v>
      </c>
      <c r="F175" s="187" t="s">
        <v>100</v>
      </c>
      <c r="G175" s="196">
        <v>1</v>
      </c>
      <c r="H175" s="190"/>
      <c r="I175" s="139">
        <f t="shared" ref="I175:I178" si="2">ROUND(G175*H175,2)</f>
        <v>0</v>
      </c>
      <c r="J175" s="172">
        <v>21</v>
      </c>
      <c r="K175" s="185">
        <f t="shared" ref="K175:K178" si="3">I175+((I175/100)*J175)</f>
        <v>0</v>
      </c>
    </row>
    <row r="176" spans="1:11" s="160" customFormat="1" ht="42" customHeight="1">
      <c r="A176" s="185">
        <v>146</v>
      </c>
      <c r="B176" s="185"/>
      <c r="C176" s="185" t="s">
        <v>102</v>
      </c>
      <c r="D176" s="198" t="s">
        <v>185</v>
      </c>
      <c r="E176" s="147" t="s">
        <v>186</v>
      </c>
      <c r="F176" s="185" t="s">
        <v>100</v>
      </c>
      <c r="G176" s="196">
        <v>1</v>
      </c>
      <c r="H176" s="139"/>
      <c r="I176" s="139">
        <f t="shared" si="2"/>
        <v>0</v>
      </c>
      <c r="J176" s="172">
        <v>21</v>
      </c>
      <c r="K176" s="185">
        <f t="shared" si="3"/>
        <v>0</v>
      </c>
    </row>
    <row r="177" spans="1:11" s="160" customFormat="1" ht="24" customHeight="1">
      <c r="A177" s="185">
        <v>147</v>
      </c>
      <c r="B177" s="185"/>
      <c r="C177" s="185" t="s">
        <v>102</v>
      </c>
      <c r="D177" s="198" t="s">
        <v>187</v>
      </c>
      <c r="E177" s="147" t="s">
        <v>188</v>
      </c>
      <c r="F177" s="185" t="s">
        <v>100</v>
      </c>
      <c r="G177" s="196">
        <v>1</v>
      </c>
      <c r="H177" s="139"/>
      <c r="I177" s="139">
        <f t="shared" si="2"/>
        <v>0</v>
      </c>
      <c r="J177" s="172">
        <v>21</v>
      </c>
      <c r="K177" s="185">
        <f t="shared" si="3"/>
        <v>0</v>
      </c>
    </row>
    <row r="178" spans="1:11" s="160" customFormat="1" ht="66">
      <c r="A178" s="185">
        <v>148</v>
      </c>
      <c r="B178" s="147"/>
      <c r="C178" s="185" t="s">
        <v>102</v>
      </c>
      <c r="D178" s="140" t="s">
        <v>120</v>
      </c>
      <c r="E178" s="147" t="s">
        <v>189</v>
      </c>
      <c r="F178" s="185" t="s">
        <v>100</v>
      </c>
      <c r="G178" s="171">
        <v>1</v>
      </c>
      <c r="H178" s="139"/>
      <c r="I178" s="139">
        <f t="shared" si="2"/>
        <v>0</v>
      </c>
      <c r="J178" s="172">
        <v>21</v>
      </c>
      <c r="K178" s="185">
        <f t="shared" si="3"/>
        <v>0</v>
      </c>
    </row>
    <row r="179" spans="1:11" s="160" customFormat="1">
      <c r="A179" s="185"/>
      <c r="B179" s="185"/>
      <c r="C179" s="185"/>
      <c r="D179" s="140"/>
      <c r="E179" s="148" t="s">
        <v>121</v>
      </c>
      <c r="F179" s="185"/>
      <c r="G179" s="171"/>
      <c r="H179" s="139"/>
      <c r="I179" s="146">
        <f>SUM(I180:I201)</f>
        <v>0</v>
      </c>
      <c r="J179" s="172"/>
      <c r="K179" s="139"/>
    </row>
    <row r="180" spans="1:11" s="160" customFormat="1" ht="102" customHeight="1">
      <c r="A180" s="185">
        <v>149</v>
      </c>
      <c r="B180" s="185"/>
      <c r="C180" s="185" t="s">
        <v>102</v>
      </c>
      <c r="D180" s="140" t="s">
        <v>122</v>
      </c>
      <c r="E180" s="147" t="s">
        <v>190</v>
      </c>
      <c r="F180" s="185" t="s">
        <v>103</v>
      </c>
      <c r="G180" s="171">
        <v>9</v>
      </c>
      <c r="H180" s="139"/>
      <c r="I180" s="139">
        <f t="shared" ref="I180" si="4">ROUND(G180*H180,2)</f>
        <v>0</v>
      </c>
      <c r="J180" s="172">
        <v>21</v>
      </c>
      <c r="K180" s="139">
        <f t="shared" ref="K180" si="5">I180+((I180/100)*J180)</f>
        <v>0</v>
      </c>
    </row>
    <row r="181" spans="1:11" s="160" customFormat="1" ht="76.5" customHeight="1">
      <c r="A181" s="187">
        <v>150</v>
      </c>
      <c r="B181" s="185"/>
      <c r="C181" s="185" t="s">
        <v>102</v>
      </c>
      <c r="D181" s="140" t="s">
        <v>123</v>
      </c>
      <c r="E181" s="147" t="s">
        <v>195</v>
      </c>
      <c r="F181" s="185" t="s">
        <v>103</v>
      </c>
      <c r="G181" s="171">
        <v>9</v>
      </c>
      <c r="H181" s="139"/>
      <c r="I181" s="139">
        <f t="shared" ref="I181:I198" si="6">ROUND(G181*H181,2)</f>
        <v>0</v>
      </c>
      <c r="J181" s="172">
        <v>21</v>
      </c>
      <c r="K181" s="139">
        <f t="shared" ref="K181:K201" si="7">I181+((I181/100)*J181)</f>
        <v>0</v>
      </c>
    </row>
    <row r="182" spans="1:11" s="160" customFormat="1" ht="25.5" customHeight="1">
      <c r="A182" s="185">
        <v>151</v>
      </c>
      <c r="B182" s="185"/>
      <c r="C182" s="185" t="s">
        <v>102</v>
      </c>
      <c r="D182" s="140" t="s">
        <v>124</v>
      </c>
      <c r="E182" s="147" t="s">
        <v>194</v>
      </c>
      <c r="F182" s="185" t="s">
        <v>100</v>
      </c>
      <c r="G182" s="171">
        <f>G180</f>
        <v>9</v>
      </c>
      <c r="H182" s="139"/>
      <c r="I182" s="139">
        <f t="shared" si="6"/>
        <v>0</v>
      </c>
      <c r="J182" s="172">
        <v>21</v>
      </c>
      <c r="K182" s="139">
        <f t="shared" si="7"/>
        <v>0</v>
      </c>
    </row>
    <row r="183" spans="1:11" s="160" customFormat="1" ht="165.75" customHeight="1">
      <c r="A183" s="187">
        <v>152</v>
      </c>
      <c r="B183" s="185"/>
      <c r="C183" s="185" t="s">
        <v>102</v>
      </c>
      <c r="D183" s="140" t="s">
        <v>125</v>
      </c>
      <c r="E183" s="147" t="s">
        <v>191</v>
      </c>
      <c r="F183" s="185" t="s">
        <v>103</v>
      </c>
      <c r="G183" s="171">
        <v>1</v>
      </c>
      <c r="H183" s="139"/>
      <c r="I183" s="139">
        <f t="shared" si="6"/>
        <v>0</v>
      </c>
      <c r="J183" s="172">
        <v>21</v>
      </c>
      <c r="K183" s="139">
        <f t="shared" si="7"/>
        <v>0</v>
      </c>
    </row>
    <row r="184" spans="1:11" s="155" customFormat="1" ht="63.75" customHeight="1">
      <c r="A184" s="185">
        <v>153</v>
      </c>
      <c r="B184" s="185"/>
      <c r="C184" s="185" t="s">
        <v>102</v>
      </c>
      <c r="D184" s="140" t="s">
        <v>126</v>
      </c>
      <c r="E184" s="147" t="s">
        <v>192</v>
      </c>
      <c r="F184" s="185" t="s">
        <v>103</v>
      </c>
      <c r="G184" s="171">
        <v>1</v>
      </c>
      <c r="H184" s="139"/>
      <c r="I184" s="139">
        <f t="shared" si="6"/>
        <v>0</v>
      </c>
      <c r="J184" s="172">
        <v>21</v>
      </c>
      <c r="K184" s="139">
        <f t="shared" si="7"/>
        <v>0</v>
      </c>
    </row>
    <row r="185" spans="1:11" s="155" customFormat="1" ht="114.75" customHeight="1">
      <c r="A185" s="187">
        <v>154</v>
      </c>
      <c r="B185" s="185"/>
      <c r="C185" s="185" t="s">
        <v>102</v>
      </c>
      <c r="D185" s="140" t="s">
        <v>127</v>
      </c>
      <c r="E185" s="147" t="s">
        <v>193</v>
      </c>
      <c r="F185" s="185" t="s">
        <v>103</v>
      </c>
      <c r="G185" s="171">
        <v>1</v>
      </c>
      <c r="H185" s="139"/>
      <c r="I185" s="139">
        <f t="shared" si="6"/>
        <v>0</v>
      </c>
      <c r="J185" s="172">
        <v>21</v>
      </c>
      <c r="K185" s="139">
        <f t="shared" si="7"/>
        <v>0</v>
      </c>
    </row>
    <row r="186" spans="1:11" s="160" customFormat="1" ht="76.5" customHeight="1">
      <c r="A186" s="185">
        <v>155</v>
      </c>
      <c r="B186" s="185"/>
      <c r="C186" s="185" t="s">
        <v>102</v>
      </c>
      <c r="D186" s="140" t="s">
        <v>128</v>
      </c>
      <c r="E186" s="147" t="s">
        <v>196</v>
      </c>
      <c r="F186" s="185" t="s">
        <v>100</v>
      </c>
      <c r="G186" s="171">
        <v>1</v>
      </c>
      <c r="H186" s="139"/>
      <c r="I186" s="139">
        <f t="shared" si="6"/>
        <v>0</v>
      </c>
      <c r="J186" s="172">
        <v>21</v>
      </c>
      <c r="K186" s="139">
        <f t="shared" si="7"/>
        <v>0</v>
      </c>
    </row>
    <row r="187" spans="1:11" s="160" customFormat="1" ht="102" customHeight="1">
      <c r="A187" s="185">
        <v>156</v>
      </c>
      <c r="B187" s="185"/>
      <c r="C187" s="185" t="s">
        <v>102</v>
      </c>
      <c r="D187" s="188" t="s">
        <v>129</v>
      </c>
      <c r="E187" s="147" t="s">
        <v>230</v>
      </c>
      <c r="F187" s="185" t="s">
        <v>100</v>
      </c>
      <c r="G187" s="171">
        <v>9</v>
      </c>
      <c r="H187" s="139"/>
      <c r="I187" s="139">
        <f t="shared" si="6"/>
        <v>0</v>
      </c>
      <c r="J187" s="172">
        <v>21</v>
      </c>
      <c r="K187" s="139">
        <f t="shared" si="7"/>
        <v>0</v>
      </c>
    </row>
    <row r="188" spans="1:11" s="160" customFormat="1" ht="77.25" customHeight="1">
      <c r="A188" s="185">
        <v>157</v>
      </c>
      <c r="B188" s="185"/>
      <c r="C188" s="185" t="s">
        <v>102</v>
      </c>
      <c r="D188" s="140" t="s">
        <v>130</v>
      </c>
      <c r="E188" s="195" t="s">
        <v>197</v>
      </c>
      <c r="F188" s="185" t="s">
        <v>100</v>
      </c>
      <c r="G188" s="171">
        <v>8</v>
      </c>
      <c r="H188" s="190"/>
      <c r="I188" s="139">
        <f t="shared" ref="I188:I189" si="8">ROUND(G188*H188,2)</f>
        <v>0</v>
      </c>
      <c r="J188" s="172">
        <v>21</v>
      </c>
      <c r="K188" s="139">
        <f t="shared" ref="K188:K189" si="9">I188+((I188/100)*J188)</f>
        <v>0</v>
      </c>
    </row>
    <row r="189" spans="1:11" s="160" customFormat="1" ht="66">
      <c r="A189" s="187">
        <v>158</v>
      </c>
      <c r="B189" s="185"/>
      <c r="C189" s="185" t="s">
        <v>102</v>
      </c>
      <c r="D189" s="140" t="s">
        <v>130</v>
      </c>
      <c r="E189" s="199" t="s">
        <v>232</v>
      </c>
      <c r="F189" s="185" t="s">
        <v>100</v>
      </c>
      <c r="G189" s="171">
        <v>1</v>
      </c>
      <c r="H189" s="139"/>
      <c r="I189" s="139">
        <f t="shared" si="8"/>
        <v>0</v>
      </c>
      <c r="J189" s="172">
        <v>21</v>
      </c>
      <c r="K189" s="139">
        <f t="shared" si="9"/>
        <v>0</v>
      </c>
    </row>
    <row r="190" spans="1:11" s="160" customFormat="1" ht="105.6">
      <c r="A190" s="185">
        <v>159</v>
      </c>
      <c r="B190" s="185"/>
      <c r="C190" s="185" t="s">
        <v>102</v>
      </c>
      <c r="D190" s="188" t="s">
        <v>131</v>
      </c>
      <c r="E190" s="147" t="s">
        <v>231</v>
      </c>
      <c r="F190" s="185" t="s">
        <v>100</v>
      </c>
      <c r="G190" s="189">
        <v>2</v>
      </c>
      <c r="H190" s="139"/>
      <c r="I190" s="157">
        <f t="shared" si="6"/>
        <v>0</v>
      </c>
      <c r="J190" s="172">
        <v>21</v>
      </c>
      <c r="K190" s="139">
        <f t="shared" si="7"/>
        <v>0</v>
      </c>
    </row>
    <row r="191" spans="1:11" s="160" customFormat="1" ht="59.25" customHeight="1">
      <c r="A191" s="187">
        <v>160</v>
      </c>
      <c r="B191" s="185"/>
      <c r="C191" s="185" t="s">
        <v>102</v>
      </c>
      <c r="D191" s="188" t="s">
        <v>132</v>
      </c>
      <c r="E191" s="147" t="s">
        <v>133</v>
      </c>
      <c r="F191" s="185" t="s">
        <v>100</v>
      </c>
      <c r="G191" s="189">
        <v>2</v>
      </c>
      <c r="H191" s="139"/>
      <c r="I191" s="157">
        <f t="shared" si="6"/>
        <v>0</v>
      </c>
      <c r="J191" s="172">
        <v>21</v>
      </c>
      <c r="K191" s="139">
        <f t="shared" si="7"/>
        <v>0</v>
      </c>
    </row>
    <row r="192" spans="1:11" s="160" customFormat="1" ht="59.25" customHeight="1">
      <c r="A192" s="185">
        <v>161</v>
      </c>
      <c r="B192" s="185"/>
      <c r="C192" s="185" t="s">
        <v>102</v>
      </c>
      <c r="D192" s="188" t="s">
        <v>180</v>
      </c>
      <c r="E192" s="147" t="s">
        <v>181</v>
      </c>
      <c r="F192" s="185" t="s">
        <v>100</v>
      </c>
      <c r="G192" s="189">
        <v>2</v>
      </c>
      <c r="H192" s="139"/>
      <c r="I192" s="157">
        <f t="shared" si="6"/>
        <v>0</v>
      </c>
      <c r="J192" s="172">
        <v>21</v>
      </c>
      <c r="K192" s="139">
        <f t="shared" si="7"/>
        <v>0</v>
      </c>
    </row>
    <row r="193" spans="1:235" s="160" customFormat="1" ht="92.4">
      <c r="A193" s="185">
        <v>162</v>
      </c>
      <c r="B193" s="185"/>
      <c r="C193" s="185" t="s">
        <v>102</v>
      </c>
      <c r="D193" s="140" t="s">
        <v>134</v>
      </c>
      <c r="E193" s="147" t="s">
        <v>233</v>
      </c>
      <c r="F193" s="185" t="s">
        <v>100</v>
      </c>
      <c r="G193" s="171">
        <v>8</v>
      </c>
      <c r="H193" s="139"/>
      <c r="I193" s="157">
        <f t="shared" ref="I193" si="10">ROUND(G193*H193,2)</f>
        <v>0</v>
      </c>
      <c r="J193" s="172">
        <v>21</v>
      </c>
      <c r="K193" s="139">
        <f t="shared" ref="K193" si="11">I193+((I193/100)*J193)</f>
        <v>0</v>
      </c>
    </row>
    <row r="194" spans="1:235" s="160" customFormat="1" ht="76.5" customHeight="1">
      <c r="A194" s="185">
        <v>163</v>
      </c>
      <c r="B194" s="185"/>
      <c r="C194" s="185" t="s">
        <v>102</v>
      </c>
      <c r="D194" s="140" t="s">
        <v>135</v>
      </c>
      <c r="E194" s="147" t="s">
        <v>224</v>
      </c>
      <c r="F194" s="185" t="s">
        <v>100</v>
      </c>
      <c r="G194" s="171">
        <v>1</v>
      </c>
      <c r="H194" s="139"/>
      <c r="I194" s="157">
        <f t="shared" si="6"/>
        <v>0</v>
      </c>
      <c r="J194" s="172">
        <v>21</v>
      </c>
      <c r="K194" s="139">
        <f t="shared" si="7"/>
        <v>0</v>
      </c>
    </row>
    <row r="195" spans="1:235" s="160" customFormat="1" ht="63.75" customHeight="1">
      <c r="A195" s="185">
        <v>164</v>
      </c>
      <c r="B195" s="185"/>
      <c r="C195" s="185" t="s">
        <v>102</v>
      </c>
      <c r="D195" s="140" t="s">
        <v>136</v>
      </c>
      <c r="E195" s="147" t="s">
        <v>217</v>
      </c>
      <c r="F195" s="185" t="s">
        <v>100</v>
      </c>
      <c r="G195" s="171">
        <v>1</v>
      </c>
      <c r="H195" s="139"/>
      <c r="I195" s="157">
        <f t="shared" si="6"/>
        <v>0</v>
      </c>
      <c r="J195" s="172">
        <v>21</v>
      </c>
      <c r="K195" s="139">
        <f t="shared" si="7"/>
        <v>0</v>
      </c>
    </row>
    <row r="196" spans="1:235" s="160" customFormat="1" ht="25.5" customHeight="1">
      <c r="A196" s="185">
        <v>165</v>
      </c>
      <c r="B196" s="185"/>
      <c r="C196" s="185" t="s">
        <v>102</v>
      </c>
      <c r="D196" s="140" t="s">
        <v>137</v>
      </c>
      <c r="E196" s="147" t="s">
        <v>218</v>
      </c>
      <c r="F196" s="185" t="s">
        <v>100</v>
      </c>
      <c r="G196" s="171">
        <v>1</v>
      </c>
      <c r="H196" s="139"/>
      <c r="I196" s="157">
        <f t="shared" si="6"/>
        <v>0</v>
      </c>
      <c r="J196" s="172">
        <v>21</v>
      </c>
      <c r="K196" s="139">
        <f t="shared" si="7"/>
        <v>0</v>
      </c>
    </row>
    <row r="197" spans="1:235" s="160" customFormat="1" ht="63.75" customHeight="1">
      <c r="A197" s="185">
        <v>166</v>
      </c>
      <c r="B197" s="185"/>
      <c r="C197" s="185" t="s">
        <v>102</v>
      </c>
      <c r="D197" s="140" t="s">
        <v>138</v>
      </c>
      <c r="E197" s="159" t="s">
        <v>219</v>
      </c>
      <c r="F197" s="185" t="s">
        <v>100</v>
      </c>
      <c r="G197" s="171">
        <v>2</v>
      </c>
      <c r="H197" s="139"/>
      <c r="I197" s="157">
        <f t="shared" si="6"/>
        <v>0</v>
      </c>
      <c r="J197" s="172">
        <v>21</v>
      </c>
      <c r="K197" s="139">
        <f t="shared" si="7"/>
        <v>0</v>
      </c>
    </row>
    <row r="198" spans="1:235" s="206" customFormat="1" ht="84.75" customHeight="1">
      <c r="A198" s="202">
        <v>167</v>
      </c>
      <c r="B198" s="202"/>
      <c r="C198" s="202" t="s">
        <v>102</v>
      </c>
      <c r="D198" s="188" t="s">
        <v>139</v>
      </c>
      <c r="E198" s="203" t="s">
        <v>140</v>
      </c>
      <c r="F198" s="202" t="s">
        <v>100</v>
      </c>
      <c r="G198" s="189">
        <v>2</v>
      </c>
      <c r="H198" s="204"/>
      <c r="I198" s="204">
        <f t="shared" si="6"/>
        <v>0</v>
      </c>
      <c r="J198" s="205">
        <v>21</v>
      </c>
      <c r="K198" s="204">
        <f t="shared" si="7"/>
        <v>0</v>
      </c>
    </row>
    <row r="199" spans="1:235" s="206" customFormat="1" ht="39" customHeight="1">
      <c r="A199" s="202">
        <v>168</v>
      </c>
      <c r="B199" s="202"/>
      <c r="C199" s="202" t="s">
        <v>102</v>
      </c>
      <c r="D199" s="188" t="s">
        <v>141</v>
      </c>
      <c r="E199" s="207" t="s">
        <v>220</v>
      </c>
      <c r="F199" s="202" t="s">
        <v>100</v>
      </c>
      <c r="G199" s="189">
        <v>1</v>
      </c>
      <c r="H199" s="204"/>
      <c r="I199" s="204">
        <f t="shared" ref="I199:I200" si="12">ROUND(G199*H199,2)</f>
        <v>0</v>
      </c>
      <c r="J199" s="205">
        <v>21</v>
      </c>
      <c r="K199" s="204">
        <f t="shared" ref="K199:K200" si="13">I199+((I199/100)*J199)</f>
        <v>0</v>
      </c>
    </row>
    <row r="200" spans="1:235" s="206" customFormat="1" ht="37.5" customHeight="1">
      <c r="A200" s="202">
        <v>169</v>
      </c>
      <c r="B200" s="202"/>
      <c r="C200" s="202" t="s">
        <v>102</v>
      </c>
      <c r="D200" s="188" t="s">
        <v>142</v>
      </c>
      <c r="E200" s="207" t="s">
        <v>221</v>
      </c>
      <c r="F200" s="202" t="s">
        <v>100</v>
      </c>
      <c r="G200" s="189">
        <v>1</v>
      </c>
      <c r="H200" s="204"/>
      <c r="I200" s="204">
        <f t="shared" si="12"/>
        <v>0</v>
      </c>
      <c r="J200" s="205">
        <v>21</v>
      </c>
      <c r="K200" s="204">
        <f t="shared" si="13"/>
        <v>0</v>
      </c>
    </row>
    <row r="201" spans="1:235" s="160" customFormat="1" ht="63.75" customHeight="1">
      <c r="A201" s="185">
        <v>170</v>
      </c>
      <c r="B201" s="185"/>
      <c r="C201" s="185" t="s">
        <v>102</v>
      </c>
      <c r="D201" s="140" t="s">
        <v>143</v>
      </c>
      <c r="E201" s="147" t="s">
        <v>144</v>
      </c>
      <c r="F201" s="185" t="s">
        <v>100</v>
      </c>
      <c r="G201" s="171">
        <v>1</v>
      </c>
      <c r="H201" s="139"/>
      <c r="I201" s="157">
        <f>ROUND(G201*H201,2)</f>
        <v>0</v>
      </c>
      <c r="J201" s="172">
        <v>21</v>
      </c>
      <c r="K201" s="139">
        <f t="shared" si="7"/>
        <v>0</v>
      </c>
    </row>
    <row r="202" spans="1:235" s="160" customFormat="1">
      <c r="A202" s="187"/>
      <c r="B202" s="185"/>
      <c r="C202" s="185"/>
      <c r="D202" s="140"/>
      <c r="E202" s="148" t="s">
        <v>145</v>
      </c>
      <c r="F202" s="185"/>
      <c r="G202" s="171"/>
      <c r="H202" s="139"/>
      <c r="I202" s="146">
        <f>SUM(I203:I213)</f>
        <v>0</v>
      </c>
      <c r="J202" s="172"/>
      <c r="K202" s="139"/>
    </row>
    <row r="203" spans="1:235" s="160" customFormat="1" ht="114.75" customHeight="1">
      <c r="A203" s="185">
        <v>171</v>
      </c>
      <c r="B203" s="185"/>
      <c r="C203" s="185" t="s">
        <v>102</v>
      </c>
      <c r="D203" s="140" t="s">
        <v>146</v>
      </c>
      <c r="E203" s="207" t="s">
        <v>147</v>
      </c>
      <c r="F203" s="202" t="s">
        <v>100</v>
      </c>
      <c r="G203" s="189">
        <v>1</v>
      </c>
      <c r="H203" s="204"/>
      <c r="I203" s="139">
        <f t="shared" ref="I203:I213" si="14">ROUND(G203*H203,2)</f>
        <v>0</v>
      </c>
      <c r="J203" s="172">
        <v>21</v>
      </c>
      <c r="K203" s="139">
        <f t="shared" ref="K203:K213" si="15">I203+((I203/100)*J203)</f>
        <v>0</v>
      </c>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5"/>
      <c r="AR203" s="185"/>
      <c r="AS203" s="185"/>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c r="BT203" s="185"/>
      <c r="BU203" s="185"/>
      <c r="BV203" s="185"/>
      <c r="BW203" s="185"/>
      <c r="BX203" s="185"/>
      <c r="BY203" s="185"/>
      <c r="BZ203" s="185"/>
      <c r="CA203" s="185"/>
      <c r="CB203" s="185"/>
      <c r="CC203" s="185"/>
      <c r="CD203" s="185"/>
      <c r="CE203" s="185"/>
      <c r="CF203" s="185"/>
      <c r="CG203" s="185"/>
      <c r="CH203" s="185"/>
      <c r="CI203" s="185"/>
      <c r="CJ203" s="185"/>
      <c r="CK203" s="185"/>
      <c r="CL203" s="185"/>
      <c r="CM203" s="185"/>
      <c r="CN203" s="185"/>
      <c r="CO203" s="185"/>
      <c r="CP203" s="185"/>
      <c r="CQ203" s="185"/>
      <c r="CR203" s="185"/>
      <c r="CS203" s="185"/>
      <c r="CT203" s="185"/>
      <c r="CU203" s="185"/>
      <c r="CV203" s="185"/>
      <c r="CW203" s="185"/>
      <c r="CX203" s="185"/>
      <c r="CY203" s="185"/>
      <c r="CZ203" s="185"/>
      <c r="DA203" s="185"/>
      <c r="DB203" s="185"/>
      <c r="DC203" s="185"/>
      <c r="DD203" s="185"/>
      <c r="DE203" s="185"/>
      <c r="DF203" s="185"/>
      <c r="DG203" s="185"/>
      <c r="DH203" s="185"/>
      <c r="DI203" s="185"/>
      <c r="DJ203" s="185"/>
      <c r="DK203" s="185"/>
      <c r="DL203" s="185"/>
      <c r="DM203" s="185"/>
      <c r="DN203" s="185"/>
      <c r="DO203" s="185"/>
      <c r="DP203" s="185"/>
      <c r="DQ203" s="185"/>
      <c r="DR203" s="185"/>
      <c r="DS203" s="185"/>
      <c r="DT203" s="185"/>
      <c r="DU203" s="185"/>
      <c r="DV203" s="185"/>
      <c r="DW203" s="185"/>
      <c r="DX203" s="185"/>
      <c r="DY203" s="185"/>
      <c r="DZ203" s="185"/>
      <c r="EA203" s="185"/>
      <c r="EB203" s="185"/>
      <c r="EC203" s="185"/>
      <c r="ED203" s="185"/>
      <c r="EE203" s="185"/>
      <c r="EF203" s="185"/>
      <c r="EG203" s="185"/>
      <c r="EH203" s="185"/>
      <c r="EI203" s="185"/>
      <c r="EJ203" s="185"/>
      <c r="EK203" s="185"/>
      <c r="EL203" s="185"/>
      <c r="EM203" s="185"/>
      <c r="EN203" s="185"/>
      <c r="EO203" s="185"/>
      <c r="EP203" s="185"/>
      <c r="EQ203" s="185"/>
      <c r="ER203" s="185"/>
      <c r="ES203" s="185"/>
      <c r="ET203" s="185"/>
      <c r="EU203" s="185"/>
      <c r="EV203" s="185"/>
      <c r="EW203" s="185"/>
      <c r="EX203" s="185"/>
      <c r="EY203" s="185"/>
      <c r="EZ203" s="185"/>
      <c r="FA203" s="185"/>
      <c r="FB203" s="185"/>
      <c r="FC203" s="185"/>
      <c r="FD203" s="185"/>
      <c r="FE203" s="185"/>
      <c r="FF203" s="185"/>
      <c r="FG203" s="185"/>
      <c r="FH203" s="185"/>
      <c r="FI203" s="185"/>
      <c r="FJ203" s="185"/>
      <c r="FK203" s="185"/>
      <c r="FL203" s="185"/>
      <c r="FM203" s="185"/>
      <c r="FN203" s="185"/>
      <c r="FO203" s="185"/>
      <c r="FP203" s="185"/>
      <c r="FQ203" s="185"/>
      <c r="FR203" s="185"/>
      <c r="FS203" s="185"/>
      <c r="FT203" s="185"/>
      <c r="FU203" s="185"/>
      <c r="FV203" s="185"/>
      <c r="FW203" s="185"/>
      <c r="FX203" s="185"/>
      <c r="FY203" s="185"/>
      <c r="FZ203" s="185"/>
      <c r="GA203" s="185"/>
      <c r="GB203" s="185"/>
      <c r="GC203" s="185"/>
      <c r="GD203" s="185"/>
      <c r="GE203" s="185"/>
      <c r="GF203" s="185"/>
      <c r="GG203" s="185"/>
      <c r="GH203" s="185"/>
      <c r="GI203" s="185"/>
      <c r="GJ203" s="185"/>
      <c r="GK203" s="185"/>
      <c r="GL203" s="185"/>
      <c r="GM203" s="185"/>
      <c r="GN203" s="185"/>
      <c r="GO203" s="185"/>
      <c r="GP203" s="185"/>
      <c r="GQ203" s="185"/>
      <c r="GR203" s="185"/>
      <c r="GS203" s="185"/>
      <c r="GT203" s="185"/>
      <c r="GU203" s="185"/>
      <c r="GV203" s="185"/>
      <c r="GW203" s="185"/>
      <c r="GX203" s="185"/>
      <c r="GY203" s="185"/>
      <c r="GZ203" s="185"/>
      <c r="HA203" s="185"/>
      <c r="HB203" s="185"/>
      <c r="HC203" s="185"/>
      <c r="HD203" s="185"/>
      <c r="HE203" s="185"/>
      <c r="HF203" s="185"/>
      <c r="HG203" s="185"/>
      <c r="HH203" s="185"/>
      <c r="HI203" s="185"/>
      <c r="HJ203" s="185"/>
      <c r="HK203" s="185"/>
      <c r="HL203" s="185"/>
      <c r="HM203" s="185"/>
      <c r="HN203" s="185"/>
      <c r="HO203" s="185"/>
      <c r="HP203" s="185"/>
      <c r="HQ203" s="185"/>
      <c r="HR203" s="185"/>
      <c r="HS203" s="185"/>
      <c r="HT203" s="185"/>
      <c r="HU203" s="185"/>
      <c r="HV203" s="185"/>
      <c r="HW203" s="185"/>
      <c r="HX203" s="185"/>
      <c r="HY203" s="185"/>
      <c r="HZ203" s="185"/>
      <c r="IA203" s="185"/>
    </row>
    <row r="204" spans="1:235" s="160" customFormat="1" ht="25.5" customHeight="1">
      <c r="A204" s="187">
        <v>172</v>
      </c>
      <c r="B204" s="185"/>
      <c r="C204" s="185" t="s">
        <v>102</v>
      </c>
      <c r="D204" s="140" t="s">
        <v>148</v>
      </c>
      <c r="E204" s="147" t="s">
        <v>149</v>
      </c>
      <c r="F204" s="202" t="s">
        <v>100</v>
      </c>
      <c r="G204" s="189">
        <v>1</v>
      </c>
      <c r="H204" s="204"/>
      <c r="I204" s="139">
        <f t="shared" si="14"/>
        <v>0</v>
      </c>
      <c r="J204" s="172">
        <v>21</v>
      </c>
      <c r="K204" s="139">
        <f t="shared" si="15"/>
        <v>0</v>
      </c>
    </row>
    <row r="205" spans="1:235" s="160" customFormat="1" ht="70.5" customHeight="1">
      <c r="A205" s="187">
        <v>173</v>
      </c>
      <c r="B205" s="185"/>
      <c r="C205" s="185" t="s">
        <v>102</v>
      </c>
      <c r="D205" s="147" t="s">
        <v>150</v>
      </c>
      <c r="E205" s="207" t="s">
        <v>151</v>
      </c>
      <c r="F205" s="202" t="s">
        <v>100</v>
      </c>
      <c r="G205" s="189">
        <v>8</v>
      </c>
      <c r="H205" s="204"/>
      <c r="I205" s="139">
        <f t="shared" si="14"/>
        <v>0</v>
      </c>
      <c r="J205" s="172">
        <v>21</v>
      </c>
      <c r="K205" s="139">
        <f t="shared" si="15"/>
        <v>0</v>
      </c>
    </row>
    <row r="206" spans="1:235" s="160" customFormat="1" ht="38.25" customHeight="1">
      <c r="A206" s="187">
        <v>174</v>
      </c>
      <c r="B206" s="185"/>
      <c r="C206" s="185" t="s">
        <v>102</v>
      </c>
      <c r="D206" s="140" t="s">
        <v>152</v>
      </c>
      <c r="E206" s="147" t="s">
        <v>153</v>
      </c>
      <c r="F206" s="185" t="s">
        <v>100</v>
      </c>
      <c r="G206" s="171">
        <v>13</v>
      </c>
      <c r="H206" s="139"/>
      <c r="I206" s="139">
        <f t="shared" si="14"/>
        <v>0</v>
      </c>
      <c r="J206" s="172">
        <v>21</v>
      </c>
      <c r="K206" s="139">
        <f t="shared" si="15"/>
        <v>0</v>
      </c>
    </row>
    <row r="207" spans="1:235" s="160" customFormat="1" ht="38.25" customHeight="1">
      <c r="A207" s="187">
        <v>175</v>
      </c>
      <c r="B207" s="185"/>
      <c r="C207" s="185" t="s">
        <v>102</v>
      </c>
      <c r="D207" s="140" t="s">
        <v>154</v>
      </c>
      <c r="E207" s="147" t="s">
        <v>155</v>
      </c>
      <c r="F207" s="185" t="s">
        <v>100</v>
      </c>
      <c r="G207" s="171">
        <v>13</v>
      </c>
      <c r="H207" s="171"/>
      <c r="I207" s="139">
        <f t="shared" si="14"/>
        <v>0</v>
      </c>
      <c r="J207" s="172">
        <v>21</v>
      </c>
      <c r="K207" s="139">
        <f t="shared" si="15"/>
        <v>0</v>
      </c>
    </row>
    <row r="208" spans="1:235" s="160" customFormat="1" ht="25.5" customHeight="1">
      <c r="A208" s="187">
        <v>176</v>
      </c>
      <c r="B208" s="185"/>
      <c r="C208" s="185" t="s">
        <v>102</v>
      </c>
      <c r="D208" s="140" t="s">
        <v>156</v>
      </c>
      <c r="E208" s="147" t="s">
        <v>157</v>
      </c>
      <c r="F208" s="185" t="s">
        <v>100</v>
      </c>
      <c r="G208" s="171">
        <v>1</v>
      </c>
      <c r="H208" s="139"/>
      <c r="I208" s="139">
        <f t="shared" si="14"/>
        <v>0</v>
      </c>
      <c r="J208" s="172">
        <v>21</v>
      </c>
      <c r="K208" s="139">
        <f t="shared" si="15"/>
        <v>0</v>
      </c>
    </row>
    <row r="209" spans="1:11" s="160" customFormat="1" ht="59.25" customHeight="1">
      <c r="A209" s="185">
        <v>177</v>
      </c>
      <c r="B209" s="185"/>
      <c r="C209" s="185" t="s">
        <v>102</v>
      </c>
      <c r="D209" s="140" t="s">
        <v>158</v>
      </c>
      <c r="E209" s="156" t="s">
        <v>159</v>
      </c>
      <c r="F209" s="185" t="s">
        <v>100</v>
      </c>
      <c r="G209" s="171">
        <v>4</v>
      </c>
      <c r="H209" s="139"/>
      <c r="I209" s="139">
        <f t="shared" si="14"/>
        <v>0</v>
      </c>
      <c r="J209" s="172">
        <v>21</v>
      </c>
      <c r="K209" s="139">
        <f t="shared" si="15"/>
        <v>0</v>
      </c>
    </row>
    <row r="210" spans="1:11" s="160" customFormat="1" ht="59.25" customHeight="1">
      <c r="A210" s="187">
        <v>178</v>
      </c>
      <c r="B210" s="185"/>
      <c r="C210" s="185" t="s">
        <v>102</v>
      </c>
      <c r="D210" s="140" t="s">
        <v>160</v>
      </c>
      <c r="E210" s="156" t="s">
        <v>161</v>
      </c>
      <c r="F210" s="185" t="s">
        <v>100</v>
      </c>
      <c r="G210" s="171">
        <v>4</v>
      </c>
      <c r="H210" s="139"/>
      <c r="I210" s="139">
        <f t="shared" si="14"/>
        <v>0</v>
      </c>
      <c r="J210" s="172">
        <v>21</v>
      </c>
      <c r="K210" s="139">
        <f t="shared" si="15"/>
        <v>0</v>
      </c>
    </row>
    <row r="211" spans="1:11" s="160" customFormat="1" ht="46.5" customHeight="1">
      <c r="A211" s="185">
        <v>179</v>
      </c>
      <c r="B211" s="185"/>
      <c r="C211" s="185" t="s">
        <v>102</v>
      </c>
      <c r="D211" s="140" t="s">
        <v>162</v>
      </c>
      <c r="E211" s="158" t="s">
        <v>228</v>
      </c>
      <c r="F211" s="185" t="s">
        <v>100</v>
      </c>
      <c r="G211" s="171">
        <v>8</v>
      </c>
      <c r="H211" s="139"/>
      <c r="I211" s="139">
        <f t="shared" si="14"/>
        <v>0</v>
      </c>
      <c r="J211" s="172">
        <v>21</v>
      </c>
      <c r="K211" s="139">
        <f t="shared" si="15"/>
        <v>0</v>
      </c>
    </row>
    <row r="212" spans="1:11" s="160" customFormat="1" ht="38.25" customHeight="1">
      <c r="A212" s="187">
        <v>180</v>
      </c>
      <c r="B212" s="185"/>
      <c r="C212" s="185" t="s">
        <v>102</v>
      </c>
      <c r="D212" s="140" t="s">
        <v>163</v>
      </c>
      <c r="E212" s="147" t="s">
        <v>164</v>
      </c>
      <c r="F212" s="185" t="s">
        <v>100</v>
      </c>
      <c r="G212" s="171">
        <v>9</v>
      </c>
      <c r="H212" s="139"/>
      <c r="I212" s="139">
        <f t="shared" si="14"/>
        <v>0</v>
      </c>
      <c r="J212" s="172">
        <v>21</v>
      </c>
      <c r="K212" s="139">
        <f t="shared" si="15"/>
        <v>0</v>
      </c>
    </row>
    <row r="213" spans="1:11" s="160" customFormat="1" ht="45.75" customHeight="1">
      <c r="A213" s="185">
        <v>181</v>
      </c>
      <c r="B213" s="185"/>
      <c r="C213" s="185" t="s">
        <v>102</v>
      </c>
      <c r="D213" s="140" t="s">
        <v>165</v>
      </c>
      <c r="E213" s="191" t="s">
        <v>222</v>
      </c>
      <c r="F213" s="185" t="s">
        <v>100</v>
      </c>
      <c r="G213" s="171">
        <v>24</v>
      </c>
      <c r="H213" s="139"/>
      <c r="I213" s="139">
        <f t="shared" si="14"/>
        <v>0</v>
      </c>
      <c r="J213" s="172">
        <v>21</v>
      </c>
      <c r="K213" s="139">
        <f t="shared" si="15"/>
        <v>0</v>
      </c>
    </row>
    <row r="214" spans="1:11" s="160" customFormat="1">
      <c r="A214" s="185"/>
      <c r="B214" s="185"/>
      <c r="C214" s="138"/>
      <c r="D214" s="154"/>
      <c r="E214" s="154" t="s">
        <v>198</v>
      </c>
      <c r="F214" s="138"/>
      <c r="G214" s="138"/>
      <c r="H214" s="138"/>
      <c r="I214" s="145">
        <f>SUM(I215:I225)</f>
        <v>0</v>
      </c>
      <c r="J214" s="193"/>
      <c r="K214" s="171"/>
    </row>
    <row r="215" spans="1:11" s="160" customFormat="1" ht="92.4">
      <c r="A215" s="185">
        <v>182</v>
      </c>
      <c r="B215" s="185"/>
      <c r="C215" s="185" t="s">
        <v>102</v>
      </c>
      <c r="D215" s="200" t="s">
        <v>199</v>
      </c>
      <c r="E215" s="201" t="s">
        <v>200</v>
      </c>
      <c r="F215" s="185" t="s">
        <v>100</v>
      </c>
      <c r="G215" s="171">
        <v>1</v>
      </c>
      <c r="H215" s="139"/>
      <c r="I215" s="139">
        <f t="shared" ref="I215:I225" si="16">ROUND(G215*H215,2)</f>
        <v>0</v>
      </c>
      <c r="J215" s="172">
        <v>21</v>
      </c>
      <c r="K215" s="139">
        <f t="shared" ref="K215:K225" si="17">I215+((I215/100)*J215)</f>
        <v>0</v>
      </c>
    </row>
    <row r="216" spans="1:11" s="160" customFormat="1" ht="105.6">
      <c r="A216" s="185">
        <v>183</v>
      </c>
      <c r="B216" s="185"/>
      <c r="C216" s="185" t="s">
        <v>102</v>
      </c>
      <c r="D216" s="200" t="s">
        <v>201</v>
      </c>
      <c r="E216" s="201" t="s">
        <v>202</v>
      </c>
      <c r="F216" s="185" t="s">
        <v>100</v>
      </c>
      <c r="G216" s="171">
        <v>1</v>
      </c>
      <c r="H216" s="139"/>
      <c r="I216" s="139">
        <f t="shared" si="16"/>
        <v>0</v>
      </c>
      <c r="J216" s="172">
        <v>21</v>
      </c>
      <c r="K216" s="139">
        <f t="shared" si="17"/>
        <v>0</v>
      </c>
    </row>
    <row r="217" spans="1:11" s="160" customFormat="1" ht="79.2">
      <c r="A217" s="185">
        <v>184</v>
      </c>
      <c r="B217" s="185"/>
      <c r="C217" s="185" t="s">
        <v>102</v>
      </c>
      <c r="D217" s="200" t="s">
        <v>203</v>
      </c>
      <c r="E217" s="200" t="s">
        <v>204</v>
      </c>
      <c r="F217" s="185" t="s">
        <v>100</v>
      </c>
      <c r="G217" s="171">
        <v>1</v>
      </c>
      <c r="H217" s="139"/>
      <c r="I217" s="139">
        <f t="shared" si="16"/>
        <v>0</v>
      </c>
      <c r="J217" s="172">
        <v>21</v>
      </c>
      <c r="K217" s="139">
        <f t="shared" si="17"/>
        <v>0</v>
      </c>
    </row>
    <row r="218" spans="1:11" s="160" customFormat="1" ht="95.25" customHeight="1">
      <c r="A218" s="185">
        <v>185</v>
      </c>
      <c r="B218" s="185"/>
      <c r="C218" s="185" t="s">
        <v>102</v>
      </c>
      <c r="D218" s="200" t="s">
        <v>205</v>
      </c>
      <c r="E218" s="200" t="s">
        <v>206</v>
      </c>
      <c r="F218" s="185" t="s">
        <v>100</v>
      </c>
      <c r="G218" s="196">
        <v>1</v>
      </c>
      <c r="H218" s="139"/>
      <c r="I218" s="139">
        <f t="shared" si="16"/>
        <v>0</v>
      </c>
      <c r="J218" s="172">
        <v>21</v>
      </c>
      <c r="K218" s="139">
        <f t="shared" si="17"/>
        <v>0</v>
      </c>
    </row>
    <row r="219" spans="1:11" s="160" customFormat="1" ht="39.6">
      <c r="A219" s="185">
        <v>186</v>
      </c>
      <c r="B219" s="185"/>
      <c r="C219" s="185" t="s">
        <v>102</v>
      </c>
      <c r="D219" s="200" t="s">
        <v>207</v>
      </c>
      <c r="E219" s="201" t="s">
        <v>208</v>
      </c>
      <c r="F219" s="185" t="s">
        <v>100</v>
      </c>
      <c r="G219" s="171">
        <v>1</v>
      </c>
      <c r="H219" s="190"/>
      <c r="I219" s="139">
        <f t="shared" si="16"/>
        <v>0</v>
      </c>
      <c r="J219" s="172">
        <v>21</v>
      </c>
      <c r="K219" s="139">
        <f t="shared" si="17"/>
        <v>0</v>
      </c>
    </row>
    <row r="220" spans="1:11" s="160" customFormat="1" ht="37.5" customHeight="1">
      <c r="A220" s="185">
        <v>187</v>
      </c>
      <c r="B220" s="185"/>
      <c r="C220" s="185" t="s">
        <v>102</v>
      </c>
      <c r="D220" s="200" t="s">
        <v>209</v>
      </c>
      <c r="E220" s="201" t="s">
        <v>210</v>
      </c>
      <c r="F220" s="185" t="s">
        <v>100</v>
      </c>
      <c r="G220" s="171">
        <v>1</v>
      </c>
      <c r="H220" s="190"/>
      <c r="I220" s="139">
        <f t="shared" si="16"/>
        <v>0</v>
      </c>
      <c r="J220" s="172">
        <v>21</v>
      </c>
      <c r="K220" s="139">
        <f t="shared" si="17"/>
        <v>0</v>
      </c>
    </row>
    <row r="221" spans="1:11" s="160" customFormat="1" ht="37.5" customHeight="1">
      <c r="A221" s="185">
        <v>188</v>
      </c>
      <c r="B221" s="185"/>
      <c r="C221" s="185" t="s">
        <v>102</v>
      </c>
      <c r="D221" s="200" t="s">
        <v>209</v>
      </c>
      <c r="E221" s="201" t="s">
        <v>211</v>
      </c>
      <c r="F221" s="185" t="s">
        <v>100</v>
      </c>
      <c r="G221" s="171">
        <v>1</v>
      </c>
      <c r="H221" s="190"/>
      <c r="I221" s="139">
        <f t="shared" si="16"/>
        <v>0</v>
      </c>
      <c r="J221" s="172">
        <v>21</v>
      </c>
      <c r="K221" s="139">
        <f t="shared" si="17"/>
        <v>0</v>
      </c>
    </row>
    <row r="222" spans="1:11" s="160" customFormat="1" ht="39.6">
      <c r="A222" s="185">
        <v>189</v>
      </c>
      <c r="B222" s="185"/>
      <c r="C222" s="185" t="s">
        <v>102</v>
      </c>
      <c r="D222" s="200" t="s">
        <v>212</v>
      </c>
      <c r="E222" s="201" t="s">
        <v>213</v>
      </c>
      <c r="F222" s="185" t="s">
        <v>100</v>
      </c>
      <c r="G222" s="171">
        <v>1</v>
      </c>
      <c r="H222" s="190"/>
      <c r="I222" s="139">
        <f t="shared" si="16"/>
        <v>0</v>
      </c>
      <c r="J222" s="172">
        <v>21</v>
      </c>
      <c r="K222" s="139">
        <f t="shared" si="17"/>
        <v>0</v>
      </c>
    </row>
    <row r="223" spans="1:11" s="160" customFormat="1" ht="79.2">
      <c r="A223" s="185">
        <v>190</v>
      </c>
      <c r="B223" s="185"/>
      <c r="C223" s="185" t="s">
        <v>102</v>
      </c>
      <c r="D223" s="200" t="s">
        <v>239</v>
      </c>
      <c r="E223" s="201" t="s">
        <v>214</v>
      </c>
      <c r="F223" s="185" t="s">
        <v>100</v>
      </c>
      <c r="G223" s="171">
        <v>1</v>
      </c>
      <c r="H223" s="139"/>
      <c r="I223" s="139">
        <f t="shared" si="16"/>
        <v>0</v>
      </c>
      <c r="J223" s="172">
        <v>21</v>
      </c>
      <c r="K223" s="139">
        <f t="shared" si="17"/>
        <v>0</v>
      </c>
    </row>
    <row r="224" spans="1:11" s="160" customFormat="1" ht="105.6">
      <c r="A224" s="185">
        <v>191</v>
      </c>
      <c r="B224" s="185"/>
      <c r="C224" s="185" t="s">
        <v>102</v>
      </c>
      <c r="D224" s="200" t="s">
        <v>238</v>
      </c>
      <c r="E224" s="201" t="s">
        <v>215</v>
      </c>
      <c r="F224" s="185" t="s">
        <v>100</v>
      </c>
      <c r="G224" s="171">
        <v>1</v>
      </c>
      <c r="H224" s="139"/>
      <c r="I224" s="139">
        <f t="shared" si="16"/>
        <v>0</v>
      </c>
      <c r="J224" s="172">
        <v>21</v>
      </c>
      <c r="K224" s="139">
        <f t="shared" si="17"/>
        <v>0</v>
      </c>
    </row>
    <row r="225" spans="1:11" s="160" customFormat="1" ht="118.8">
      <c r="A225" s="185">
        <v>192</v>
      </c>
      <c r="B225" s="185"/>
      <c r="C225" s="185" t="s">
        <v>102</v>
      </c>
      <c r="D225" s="200" t="s">
        <v>237</v>
      </c>
      <c r="E225" s="201" t="s">
        <v>216</v>
      </c>
      <c r="F225" s="185" t="s">
        <v>100</v>
      </c>
      <c r="G225" s="171">
        <v>1</v>
      </c>
      <c r="H225" s="139"/>
      <c r="I225" s="139">
        <f t="shared" si="16"/>
        <v>0</v>
      </c>
      <c r="J225" s="172">
        <v>21</v>
      </c>
      <c r="K225" s="139">
        <f t="shared" si="17"/>
        <v>0</v>
      </c>
    </row>
    <row r="226" spans="1:11" s="160" customFormat="1">
      <c r="A226" s="185"/>
      <c r="B226" s="185"/>
      <c r="C226" s="185"/>
      <c r="D226" s="140"/>
      <c r="E226" s="148" t="s">
        <v>166</v>
      </c>
      <c r="F226" s="185"/>
      <c r="G226" s="171"/>
      <c r="H226" s="139"/>
      <c r="I226" s="146">
        <f>SUM(I227:I233)</f>
        <v>0</v>
      </c>
      <c r="J226" s="172"/>
      <c r="K226" s="139"/>
    </row>
    <row r="227" spans="1:11" s="160" customFormat="1" ht="51" customHeight="1">
      <c r="A227" s="185">
        <v>193</v>
      </c>
      <c r="B227" s="185"/>
      <c r="C227" s="185" t="s">
        <v>102</v>
      </c>
      <c r="D227" s="140" t="s">
        <v>167</v>
      </c>
      <c r="E227" s="147" t="s">
        <v>168</v>
      </c>
      <c r="F227" s="185" t="s">
        <v>100</v>
      </c>
      <c r="G227" s="171">
        <v>8</v>
      </c>
      <c r="H227" s="139"/>
      <c r="I227" s="139">
        <f t="shared" ref="I227:I233" si="18">ROUND(G227*H227,2)</f>
        <v>0</v>
      </c>
      <c r="J227" s="172">
        <v>21</v>
      </c>
      <c r="K227" s="139">
        <f t="shared" ref="K227:K233" si="19">I227+((I227/100)*J227)</f>
        <v>0</v>
      </c>
    </row>
    <row r="228" spans="1:11" s="160" customFormat="1" ht="25.5" customHeight="1">
      <c r="A228" s="185">
        <v>194</v>
      </c>
      <c r="B228" s="185"/>
      <c r="C228" s="185" t="s">
        <v>102</v>
      </c>
      <c r="D228" s="140" t="s">
        <v>169</v>
      </c>
      <c r="E228" s="147" t="s">
        <v>170</v>
      </c>
      <c r="F228" s="185" t="s">
        <v>100</v>
      </c>
      <c r="G228" s="171">
        <v>8</v>
      </c>
      <c r="H228" s="139"/>
      <c r="I228" s="139">
        <f t="shared" si="18"/>
        <v>0</v>
      </c>
      <c r="J228" s="172">
        <v>21</v>
      </c>
      <c r="K228" s="139">
        <f t="shared" si="19"/>
        <v>0</v>
      </c>
    </row>
    <row r="229" spans="1:11" s="160" customFormat="1" ht="25.5" customHeight="1">
      <c r="A229" s="185">
        <v>195</v>
      </c>
      <c r="B229" s="185" t="s">
        <v>99</v>
      </c>
      <c r="C229" s="185">
        <v>741</v>
      </c>
      <c r="D229" s="140" t="s">
        <v>106</v>
      </c>
      <c r="E229" s="147" t="s">
        <v>171</v>
      </c>
      <c r="F229" s="185" t="s">
        <v>100</v>
      </c>
      <c r="G229" s="171">
        <v>2</v>
      </c>
      <c r="H229" s="139"/>
      <c r="I229" s="139">
        <f t="shared" si="18"/>
        <v>0</v>
      </c>
      <c r="J229" s="172">
        <v>21</v>
      </c>
      <c r="K229" s="139">
        <f t="shared" si="19"/>
        <v>0</v>
      </c>
    </row>
    <row r="230" spans="1:11" s="160" customFormat="1" ht="38.25" customHeight="1">
      <c r="A230" s="185">
        <v>196</v>
      </c>
      <c r="B230" s="185" t="s">
        <v>104</v>
      </c>
      <c r="C230" s="185" t="s">
        <v>105</v>
      </c>
      <c r="D230" s="140" t="s">
        <v>107</v>
      </c>
      <c r="E230" s="147" t="s">
        <v>172</v>
      </c>
      <c r="F230" s="185" t="s">
        <v>100</v>
      </c>
      <c r="G230" s="171">
        <v>2</v>
      </c>
      <c r="H230" s="139"/>
      <c r="I230" s="139">
        <f t="shared" si="18"/>
        <v>0</v>
      </c>
      <c r="J230" s="172">
        <v>21</v>
      </c>
      <c r="K230" s="139">
        <f t="shared" si="19"/>
        <v>0</v>
      </c>
    </row>
    <row r="231" spans="1:11" s="160" customFormat="1" ht="25.5" customHeight="1">
      <c r="A231" s="185">
        <v>197</v>
      </c>
      <c r="B231" s="185" t="s">
        <v>104</v>
      </c>
      <c r="C231" s="185" t="s">
        <v>105</v>
      </c>
      <c r="D231" s="140" t="s">
        <v>173</v>
      </c>
      <c r="E231" s="147" t="s">
        <v>174</v>
      </c>
      <c r="F231" s="185" t="s">
        <v>101</v>
      </c>
      <c r="G231" s="171">
        <v>80</v>
      </c>
      <c r="H231" s="139"/>
      <c r="I231" s="139">
        <f t="shared" si="18"/>
        <v>0</v>
      </c>
      <c r="J231" s="172">
        <v>21</v>
      </c>
      <c r="K231" s="139">
        <f t="shared" si="19"/>
        <v>0</v>
      </c>
    </row>
    <row r="232" spans="1:11" s="160" customFormat="1" ht="38.25" customHeight="1">
      <c r="A232" s="185">
        <v>198</v>
      </c>
      <c r="B232" s="185" t="s">
        <v>99</v>
      </c>
      <c r="C232" s="185">
        <v>741</v>
      </c>
      <c r="D232" s="140" t="s">
        <v>175</v>
      </c>
      <c r="E232" s="147" t="s">
        <v>176</v>
      </c>
      <c r="F232" s="185" t="s">
        <v>101</v>
      </c>
      <c r="G232" s="171">
        <v>80</v>
      </c>
      <c r="H232" s="139"/>
      <c r="I232" s="139">
        <f t="shared" si="18"/>
        <v>0</v>
      </c>
      <c r="J232" s="172">
        <v>21</v>
      </c>
      <c r="K232" s="139">
        <f t="shared" si="19"/>
        <v>0</v>
      </c>
    </row>
    <row r="233" spans="1:11" s="160" customFormat="1" ht="25.5" customHeight="1">
      <c r="A233" s="185">
        <v>199</v>
      </c>
      <c r="B233" s="185"/>
      <c r="C233" s="185" t="s">
        <v>102</v>
      </c>
      <c r="D233" s="140" t="s">
        <v>177</v>
      </c>
      <c r="E233" s="149" t="s">
        <v>178</v>
      </c>
      <c r="F233" s="185" t="s">
        <v>100</v>
      </c>
      <c r="G233" s="171">
        <v>8</v>
      </c>
      <c r="H233" s="139"/>
      <c r="I233" s="139">
        <f t="shared" si="18"/>
        <v>0</v>
      </c>
      <c r="J233" s="172">
        <v>21</v>
      </c>
      <c r="K233" s="139">
        <f t="shared" si="19"/>
        <v>0</v>
      </c>
    </row>
    <row r="234" spans="1:11" s="152" customFormat="1">
      <c r="D234" s="150"/>
      <c r="E234" s="150" t="s">
        <v>179</v>
      </c>
      <c r="I234" s="151">
        <f>I14+I53+I95+I167</f>
        <v>0</v>
      </c>
    </row>
  </sheetData>
  <mergeCells count="4">
    <mergeCell ref="C9:D9"/>
    <mergeCell ref="C8:D8"/>
    <mergeCell ref="C3:E3"/>
    <mergeCell ref="C7:E7"/>
  </mergeCells>
  <printOptions horizontalCentered="1"/>
  <pageMargins left="0.59055118110236227" right="0.59055118110236227" top="0.59055118110236227" bottom="0.59055118110236227" header="0.51181102362204722" footer="0.51181102362204722"/>
  <pageSetup paperSize="9" scale="75" fitToHeight="999" orientation="landscape" errors="blank"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
  <sheetViews>
    <sheetView workbookViewId="0"/>
  </sheetViews>
  <sheetFormatPr defaultRowHeight="13.2"/>
  <sheetData/>
  <pageMargins left="0.69999998807907104" right="0.69999998807907104" top="0.75" bottom="0.75" header="0.30000001192092901" footer="0.30000001192092901"/>
  <pageSetup errors="blank"/>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Krycí list</vt:lpstr>
      <vt:lpstr>Rekapitulace</vt:lpstr>
      <vt:lpstr>soupis oceněný</vt:lpstr>
      <vt:lpstr>#Figury</vt:lpstr>
      <vt:lpstr>Rekapitulace!Názvy_tisku</vt:lpstr>
      <vt:lpstr>'soupis oceněný'!Názvy_tisku</vt:lpstr>
      <vt:lpstr>'soupis oceněný'!Oblast_tisku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2020-03-12T07:23:45Z</cp:lastPrinted>
  <dcterms:created xsi:type="dcterms:W3CDTF">2006-04-27T05:25:48Z</dcterms:created>
  <dcterms:modified xsi:type="dcterms:W3CDTF">2022-04-25T09:54:08Z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