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24615" windowHeight="12975" firstSheet="4" activeTab="7"/>
  </bookViews>
  <sheets>
    <sheet name="Rekapitulace stavby" sheetId="1" r:id="rId1"/>
    <sheet name="01 - SO 01 Víceúčelové hř..." sheetId="2" r:id="rId2"/>
    <sheet name="02 - SO.02 Streetballové ..." sheetId="3" r:id="rId3"/>
    <sheet name="03 - SO.03-Herní plocha" sheetId="4" r:id="rId4"/>
    <sheet name="04 - SO 04 Venkovní tribuna" sheetId="5" r:id="rId5"/>
    <sheet name="05 - SO 05 Gabionová stěna" sheetId="6" r:id="rId6"/>
    <sheet name="06 - SO 06 Venkovní schod..." sheetId="7" r:id="rId7"/>
    <sheet name="07 - SO 07 Vsakovací jímka" sheetId="8" r:id="rId8"/>
    <sheet name="List1" sheetId="9" r:id="rId9"/>
  </sheets>
  <definedNames>
    <definedName name="_xlnm._FilterDatabase" localSheetId="1" hidden="1">'01 - SO 01 Víceúčelové hř...'!$C$130:$K$311</definedName>
    <definedName name="_xlnm._FilterDatabase" localSheetId="2" hidden="1">'02 - SO.02 Streetballové ...'!$C$124:$K$256</definedName>
    <definedName name="_xlnm._FilterDatabase" localSheetId="3" hidden="1">'03 - SO.03-Herní plocha'!$C$122:$K$194</definedName>
    <definedName name="_xlnm._FilterDatabase" localSheetId="4" hidden="1">'04 - SO 04 Venkovní tribuna'!$C$121:$K$234</definedName>
    <definedName name="_xlnm._FilterDatabase" localSheetId="5" hidden="1">'05 - SO 05 Gabionová stěna'!$C$121:$K$190</definedName>
    <definedName name="_xlnm._FilterDatabase" localSheetId="6" hidden="1">'06 - SO 06 Venkovní schod...'!$C$127:$K$317</definedName>
    <definedName name="_xlnm._FilterDatabase" localSheetId="7" hidden="1">'07 - SO 07 Vsakovací jímka'!$C$120:$K$170</definedName>
    <definedName name="_xlnm.Print_Titles" localSheetId="1">'01 - SO 01 Víceúčelové hř...'!$130:$130</definedName>
    <definedName name="_xlnm.Print_Titles" localSheetId="2">'02 - SO.02 Streetballové ...'!$124:$124</definedName>
    <definedName name="_xlnm.Print_Titles" localSheetId="3">'03 - SO.03-Herní plocha'!$122:$122</definedName>
    <definedName name="_xlnm.Print_Titles" localSheetId="4">'04 - SO 04 Venkovní tribuna'!$121:$121</definedName>
    <definedName name="_xlnm.Print_Titles" localSheetId="5">'05 - SO 05 Gabionová stěna'!$121:$121</definedName>
    <definedName name="_xlnm.Print_Titles" localSheetId="6">'06 - SO 06 Venkovní schod...'!$127:$127</definedName>
    <definedName name="_xlnm.Print_Titles" localSheetId="7">'07 - SO 07 Vsakovací jímka'!$120:$120</definedName>
    <definedName name="_xlnm.Print_Titles" localSheetId="0">'Rekapitulace stavby'!$92:$92</definedName>
    <definedName name="_xlnm.Print_Area" localSheetId="1">'01 - SO 01 Víceúčelové hř...'!$C$4:$J$76,'01 - SO 01 Víceúčelové hř...'!$C$82:$J$112,'01 - SO 01 Víceúčelové hř...'!$C$118:$K$311</definedName>
    <definedName name="_xlnm.Print_Area" localSheetId="2">'02 - SO.02 Streetballové ...'!$C$4:$J$76,'02 - SO.02 Streetballové ...'!$C$82:$J$106,'02 - SO.02 Streetballové ...'!$C$112:$K$256</definedName>
    <definedName name="_xlnm.Print_Area" localSheetId="3">'03 - SO.03-Herní plocha'!$C$4:$J$76,'03 - SO.03-Herní plocha'!$C$82:$J$104,'03 - SO.03-Herní plocha'!$C$110:$K$194</definedName>
    <definedName name="_xlnm.Print_Area" localSheetId="4">'04 - SO 04 Venkovní tribuna'!$C$4:$J$76,'04 - SO 04 Venkovní tribuna'!$C$82:$J$103,'04 - SO 04 Venkovní tribuna'!$C$109:$K$234</definedName>
    <definedName name="_xlnm.Print_Area" localSheetId="5">'05 - SO 05 Gabionová stěna'!$C$4:$J$76,'05 - SO 05 Gabionová stěna'!$C$82:$J$103,'05 - SO 05 Gabionová stěna'!$C$109:$K$190</definedName>
    <definedName name="_xlnm.Print_Area" localSheetId="6">'06 - SO 06 Venkovní schod...'!$C$4:$J$76,'06 - SO 06 Venkovní schod...'!$C$82:$J$109,'06 - SO 06 Venkovní schod...'!$C$115:$K$317</definedName>
    <definedName name="_xlnm.Print_Area" localSheetId="7">'07 - SO 07 Vsakovací jímka'!$C$4:$J$76,'07 - SO 07 Vsakovací jímka'!$C$82:$J$102,'07 - SO 07 Vsakovací jímka'!$C$108:$K$170</definedName>
    <definedName name="_xlnm.Print_Area" localSheetId="0">'Rekapitulace stavby'!$D$4:$AO$76,'Rekapitulace stavby'!$C$82:$AQ$102</definedName>
  </definedNames>
  <calcPr calcId="125725"/>
</workbook>
</file>

<file path=xl/calcChain.xml><?xml version="1.0" encoding="utf-8"?>
<calcChain xmlns="http://schemas.openxmlformats.org/spreadsheetml/2006/main">
  <c r="J37" i="8"/>
  <c r="J36"/>
  <c r="AY101" i="1"/>
  <c r="J35" i="8"/>
  <c r="AX101" i="1"/>
  <c r="BI170" i="8"/>
  <c r="BH170"/>
  <c r="BG170"/>
  <c r="BF170"/>
  <c r="T170"/>
  <c r="T169" s="1"/>
  <c r="R170"/>
  <c r="R169" s="1"/>
  <c r="P170"/>
  <c r="P169"/>
  <c r="BI166"/>
  <c r="BH166"/>
  <c r="BG166"/>
  <c r="BF166"/>
  <c r="T166"/>
  <c r="T165"/>
  <c r="R166"/>
  <c r="R165"/>
  <c r="P166"/>
  <c r="P165"/>
  <c r="BI163"/>
  <c r="BH163"/>
  <c r="BG163"/>
  <c r="BF163"/>
  <c r="T163"/>
  <c r="R163"/>
  <c r="P163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6"/>
  <c r="BH146"/>
  <c r="BG146"/>
  <c r="BF146"/>
  <c r="T146"/>
  <c r="R146"/>
  <c r="P146"/>
  <c r="BI143"/>
  <c r="BH143"/>
  <c r="BG143"/>
  <c r="BF143"/>
  <c r="T143"/>
  <c r="R143"/>
  <c r="P143"/>
  <c r="BI141"/>
  <c r="BH141"/>
  <c r="BG141"/>
  <c r="BF141"/>
  <c r="T141"/>
  <c r="R141"/>
  <c r="P141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7"/>
  <c r="BH127"/>
  <c r="BG127"/>
  <c r="BF127"/>
  <c r="T127"/>
  <c r="R127"/>
  <c r="P127"/>
  <c r="BI124"/>
  <c r="BH124"/>
  <c r="BG124"/>
  <c r="BF124"/>
  <c r="T124"/>
  <c r="R124"/>
  <c r="P124"/>
  <c r="J117"/>
  <c r="F117"/>
  <c r="F115"/>
  <c r="E113"/>
  <c r="J91"/>
  <c r="F91"/>
  <c r="F89"/>
  <c r="E87"/>
  <c r="J24"/>
  <c r="E24"/>
  <c r="J92" s="1"/>
  <c r="J23"/>
  <c r="J18"/>
  <c r="E18"/>
  <c r="F118" s="1"/>
  <c r="J17"/>
  <c r="J12"/>
  <c r="J115"/>
  <c r="E7"/>
  <c r="E85"/>
  <c r="J37" i="7"/>
  <c r="J36"/>
  <c r="AY100" i="1" s="1"/>
  <c r="J35" i="7"/>
  <c r="AX100" i="1"/>
  <c r="BI317" i="7"/>
  <c r="BH317"/>
  <c r="BG317"/>
  <c r="BF317"/>
  <c r="T317"/>
  <c r="R317"/>
  <c r="P317"/>
  <c r="BI315"/>
  <c r="BH315"/>
  <c r="BG315"/>
  <c r="BF315"/>
  <c r="T315"/>
  <c r="R315"/>
  <c r="P315"/>
  <c r="BI311"/>
  <c r="BH311"/>
  <c r="BG311"/>
  <c r="BF311"/>
  <c r="T311"/>
  <c r="R311"/>
  <c r="P311"/>
  <c r="BI309"/>
  <c r="BH309"/>
  <c r="BG309"/>
  <c r="BF309"/>
  <c r="T309"/>
  <c r="R309"/>
  <c r="P309"/>
  <c r="BI307"/>
  <c r="BH307"/>
  <c r="BG307"/>
  <c r="BF307"/>
  <c r="T307"/>
  <c r="R307"/>
  <c r="P307"/>
  <c r="BI304"/>
  <c r="BH304"/>
  <c r="BG304"/>
  <c r="BF304"/>
  <c r="T304"/>
  <c r="T303"/>
  <c r="R304"/>
  <c r="R303" s="1"/>
  <c r="P304"/>
  <c r="P303"/>
  <c r="BI302"/>
  <c r="BH302"/>
  <c r="BG302"/>
  <c r="BF302"/>
  <c r="T302"/>
  <c r="R302"/>
  <c r="P302"/>
  <c r="BI301"/>
  <c r="BH301"/>
  <c r="BG301"/>
  <c r="BF301"/>
  <c r="T301"/>
  <c r="R301"/>
  <c r="P301"/>
  <c r="BI299"/>
  <c r="BH299"/>
  <c r="BG299"/>
  <c r="BF299"/>
  <c r="T299"/>
  <c r="R299"/>
  <c r="P299"/>
  <c r="BI298"/>
  <c r="BH298"/>
  <c r="BG298"/>
  <c r="BF298"/>
  <c r="T298"/>
  <c r="R298"/>
  <c r="P298"/>
  <c r="BI295"/>
  <c r="BH295"/>
  <c r="BG295"/>
  <c r="BF295"/>
  <c r="T295"/>
  <c r="R295"/>
  <c r="P295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3"/>
  <c r="BH283"/>
  <c r="BG283"/>
  <c r="BF283"/>
  <c r="T283"/>
  <c r="R283"/>
  <c r="P283"/>
  <c r="BI280"/>
  <c r="BH280"/>
  <c r="BG280"/>
  <c r="BF280"/>
  <c r="T280"/>
  <c r="R280"/>
  <c r="P280"/>
  <c r="BI278"/>
  <c r="BH278"/>
  <c r="BG278"/>
  <c r="BF278"/>
  <c r="T278"/>
  <c r="R278"/>
  <c r="P278"/>
  <c r="BI276"/>
  <c r="BH276"/>
  <c r="BG276"/>
  <c r="BF276"/>
  <c r="T276"/>
  <c r="R276"/>
  <c r="P276"/>
  <c r="BI271"/>
  <c r="BH271"/>
  <c r="BG271"/>
  <c r="BF271"/>
  <c r="T271"/>
  <c r="R271"/>
  <c r="P271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1"/>
  <c r="BH261"/>
  <c r="BG261"/>
  <c r="BF261"/>
  <c r="T261"/>
  <c r="R261"/>
  <c r="P261"/>
  <c r="BI258"/>
  <c r="BH258"/>
  <c r="BG258"/>
  <c r="BF258"/>
  <c r="T258"/>
  <c r="R258"/>
  <c r="P258"/>
  <c r="BI251"/>
  <c r="BH251"/>
  <c r="BG251"/>
  <c r="BF251"/>
  <c r="T251"/>
  <c r="R251"/>
  <c r="P251"/>
  <c r="BI248"/>
  <c r="BH248"/>
  <c r="BG248"/>
  <c r="BF248"/>
  <c r="T248"/>
  <c r="R248"/>
  <c r="P248"/>
  <c r="BI244"/>
  <c r="BH244"/>
  <c r="BG244"/>
  <c r="BF244"/>
  <c r="T244"/>
  <c r="R244"/>
  <c r="P244"/>
  <c r="BI243"/>
  <c r="BH243"/>
  <c r="BG243"/>
  <c r="BF243"/>
  <c r="T243"/>
  <c r="R243"/>
  <c r="P243"/>
  <c r="BI235"/>
  <c r="BH235"/>
  <c r="BG235"/>
  <c r="BF235"/>
  <c r="T235"/>
  <c r="R235"/>
  <c r="P235"/>
  <c r="BI227"/>
  <c r="BH227"/>
  <c r="BG227"/>
  <c r="BF227"/>
  <c r="T227"/>
  <c r="R227"/>
  <c r="P227"/>
  <c r="BI219"/>
  <c r="BH219"/>
  <c r="BG219"/>
  <c r="BF219"/>
  <c r="T219"/>
  <c r="R219"/>
  <c r="P219"/>
  <c r="BI217"/>
  <c r="BH217"/>
  <c r="BG217"/>
  <c r="BF217"/>
  <c r="T217"/>
  <c r="R217"/>
  <c r="P217"/>
  <c r="BI210"/>
  <c r="BH210"/>
  <c r="BG210"/>
  <c r="BF210"/>
  <c r="T210"/>
  <c r="R210"/>
  <c r="P210"/>
  <c r="BI203"/>
  <c r="BH203"/>
  <c r="BG203"/>
  <c r="BF203"/>
  <c r="T203"/>
  <c r="R203"/>
  <c r="P203"/>
  <c r="BI195"/>
  <c r="BH195"/>
  <c r="BG195"/>
  <c r="BF195"/>
  <c r="T195"/>
  <c r="R195"/>
  <c r="P195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1"/>
  <c r="BH181"/>
  <c r="BG181"/>
  <c r="BF181"/>
  <c r="T181"/>
  <c r="R181"/>
  <c r="P181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3"/>
  <c r="BH163"/>
  <c r="BG163"/>
  <c r="BF163"/>
  <c r="T163"/>
  <c r="R163"/>
  <c r="P163"/>
  <c r="BI160"/>
  <c r="BH160"/>
  <c r="BG160"/>
  <c r="BF160"/>
  <c r="T160"/>
  <c r="R160"/>
  <c r="P160"/>
  <c r="BI156"/>
  <c r="BH156"/>
  <c r="BG156"/>
  <c r="BF156"/>
  <c r="T156"/>
  <c r="R156"/>
  <c r="P156"/>
  <c r="BI146"/>
  <c r="BH146"/>
  <c r="BG146"/>
  <c r="BF146"/>
  <c r="T146"/>
  <c r="R146"/>
  <c r="P146"/>
  <c r="BI144"/>
  <c r="BH144"/>
  <c r="BG144"/>
  <c r="BF144"/>
  <c r="T144"/>
  <c r="R144"/>
  <c r="P144"/>
  <c r="BI131"/>
  <c r="BH131"/>
  <c r="BG131"/>
  <c r="BF131"/>
  <c r="T131"/>
  <c r="R131"/>
  <c r="P131"/>
  <c r="J124"/>
  <c r="F124"/>
  <c r="F122"/>
  <c r="E120"/>
  <c r="J91"/>
  <c r="F91"/>
  <c r="F89"/>
  <c r="E87"/>
  <c r="E85"/>
  <c r="J24"/>
  <c r="E24"/>
  <c r="J125" s="1"/>
  <c r="J23"/>
  <c r="J18"/>
  <c r="E18"/>
  <c r="F92" s="1"/>
  <c r="J17"/>
  <c r="J12"/>
  <c r="J122"/>
  <c r="E7"/>
  <c r="E118"/>
  <c r="J37" i="6"/>
  <c r="J36"/>
  <c r="AY99" i="1" s="1"/>
  <c r="J35" i="6"/>
  <c r="AX99" i="1" s="1"/>
  <c r="BI190" i="6"/>
  <c r="BH190"/>
  <c r="BG190"/>
  <c r="BF190"/>
  <c r="T190"/>
  <c r="T189" s="1"/>
  <c r="R190"/>
  <c r="R189" s="1"/>
  <c r="P190"/>
  <c r="P189" s="1"/>
  <c r="BI185"/>
  <c r="BH185"/>
  <c r="BG185"/>
  <c r="BF185"/>
  <c r="T185"/>
  <c r="T184" s="1"/>
  <c r="R185"/>
  <c r="R184" s="1"/>
  <c r="P185"/>
  <c r="P184" s="1"/>
  <c r="BI179"/>
  <c r="BH179"/>
  <c r="BG179"/>
  <c r="BF179"/>
  <c r="T179"/>
  <c r="T178" s="1"/>
  <c r="R179"/>
  <c r="R178" s="1"/>
  <c r="P179"/>
  <c r="P178" s="1"/>
  <c r="BI174"/>
  <c r="BH174"/>
  <c r="BG174"/>
  <c r="BF174"/>
  <c r="T174"/>
  <c r="R174"/>
  <c r="P174"/>
  <c r="BI172"/>
  <c r="BH172"/>
  <c r="BG172"/>
  <c r="BF172"/>
  <c r="T172"/>
  <c r="R172"/>
  <c r="P172"/>
  <c r="BI168"/>
  <c r="BH168"/>
  <c r="BG168"/>
  <c r="BF168"/>
  <c r="T168"/>
  <c r="R168"/>
  <c r="P168"/>
  <c r="BI166"/>
  <c r="BH166"/>
  <c r="BG166"/>
  <c r="BF166"/>
  <c r="T166"/>
  <c r="R166"/>
  <c r="P166"/>
  <c r="BI159"/>
  <c r="BH159"/>
  <c r="BG159"/>
  <c r="BF159"/>
  <c r="T159"/>
  <c r="R159"/>
  <c r="P159"/>
  <c r="BI154"/>
  <c r="BH154"/>
  <c r="BG154"/>
  <c r="BF154"/>
  <c r="T154"/>
  <c r="R154"/>
  <c r="P154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41"/>
  <c r="BH141"/>
  <c r="BG141"/>
  <c r="BF141"/>
  <c r="T141"/>
  <c r="R141"/>
  <c r="P141"/>
  <c r="BI136"/>
  <c r="BH136"/>
  <c r="BG136"/>
  <c r="BF136"/>
  <c r="T136"/>
  <c r="R136"/>
  <c r="P136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92"/>
  <c r="J23"/>
  <c r="J18"/>
  <c r="E18"/>
  <c r="F119"/>
  <c r="J17"/>
  <c r="J12"/>
  <c r="J116" s="1"/>
  <c r="E7"/>
  <c r="E112" s="1"/>
  <c r="J37" i="5"/>
  <c r="J36"/>
  <c r="AY98" i="1"/>
  <c r="J35" i="5"/>
  <c r="AX98" i="1"/>
  <c r="BI234" i="5"/>
  <c r="BH234"/>
  <c r="BG234"/>
  <c r="BF234"/>
  <c r="T234"/>
  <c r="T233"/>
  <c r="R234"/>
  <c r="R233"/>
  <c r="P234"/>
  <c r="P233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18"/>
  <c r="BH218"/>
  <c r="BG218"/>
  <c r="BF218"/>
  <c r="T218"/>
  <c r="R218"/>
  <c r="P218"/>
  <c r="BI214"/>
  <c r="BH214"/>
  <c r="BG214"/>
  <c r="BF214"/>
  <c r="T214"/>
  <c r="R214"/>
  <c r="P214"/>
  <c r="BI210"/>
  <c r="BH210"/>
  <c r="BG210"/>
  <c r="BF210"/>
  <c r="T210"/>
  <c r="R210"/>
  <c r="P210"/>
  <c r="BI209"/>
  <c r="BH209"/>
  <c r="BG209"/>
  <c r="BF209"/>
  <c r="T209"/>
  <c r="R209"/>
  <c r="P209"/>
  <c r="BI200"/>
  <c r="BH200"/>
  <c r="BG200"/>
  <c r="BF200"/>
  <c r="T200"/>
  <c r="R200"/>
  <c r="P200"/>
  <c r="BI192"/>
  <c r="BH192"/>
  <c r="BG192"/>
  <c r="BF192"/>
  <c r="T192"/>
  <c r="R192"/>
  <c r="P192"/>
  <c r="BI182"/>
  <c r="BH182"/>
  <c r="BG182"/>
  <c r="BF182"/>
  <c r="T182"/>
  <c r="R182"/>
  <c r="P182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R158"/>
  <c r="P158"/>
  <c r="BI156"/>
  <c r="BH156"/>
  <c r="BG156"/>
  <c r="BF156"/>
  <c r="T156"/>
  <c r="R156"/>
  <c r="P156"/>
  <c r="BI152"/>
  <c r="BH152"/>
  <c r="BG152"/>
  <c r="BF152"/>
  <c r="T152"/>
  <c r="R152"/>
  <c r="P152"/>
  <c r="BI149"/>
  <c r="BH149"/>
  <c r="BG149"/>
  <c r="BF149"/>
  <c r="T149"/>
  <c r="R149"/>
  <c r="P149"/>
  <c r="BI144"/>
  <c r="BH144"/>
  <c r="BG144"/>
  <c r="BF144"/>
  <c r="T144"/>
  <c r="R144"/>
  <c r="P144"/>
  <c r="BI133"/>
  <c r="BH133"/>
  <c r="BG133"/>
  <c r="BF133"/>
  <c r="T133"/>
  <c r="R133"/>
  <c r="P133"/>
  <c r="BI131"/>
  <c r="BH131"/>
  <c r="BG131"/>
  <c r="BF131"/>
  <c r="T131"/>
  <c r="R131"/>
  <c r="P131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92"/>
  <c r="J23"/>
  <c r="J18"/>
  <c r="E18"/>
  <c r="F119"/>
  <c r="J17"/>
  <c r="J12"/>
  <c r="J116" s="1"/>
  <c r="E7"/>
  <c r="E112" s="1"/>
  <c r="J37" i="4"/>
  <c r="J36"/>
  <c r="AY97" i="1"/>
  <c r="J35" i="4"/>
  <c r="AX97" i="1"/>
  <c r="BI194" i="4"/>
  <c r="BH194"/>
  <c r="BG194"/>
  <c r="BF194"/>
  <c r="T194"/>
  <c r="R194"/>
  <c r="P194"/>
  <c r="BI192"/>
  <c r="BH192"/>
  <c r="BG192"/>
  <c r="BF192"/>
  <c r="T192"/>
  <c r="R192"/>
  <c r="P192"/>
  <c r="BI185"/>
  <c r="BH185"/>
  <c r="BG185"/>
  <c r="BF185"/>
  <c r="T185"/>
  <c r="R185"/>
  <c r="P185"/>
  <c r="BI182"/>
  <c r="BH182"/>
  <c r="BG182"/>
  <c r="BF182"/>
  <c r="T182"/>
  <c r="T181" s="1"/>
  <c r="R182"/>
  <c r="R181" s="1"/>
  <c r="P182"/>
  <c r="P181" s="1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8"/>
  <c r="BH138"/>
  <c r="BG138"/>
  <c r="BF138"/>
  <c r="T138"/>
  <c r="R138"/>
  <c r="P138"/>
  <c r="BI133"/>
  <c r="BH133"/>
  <c r="BG133"/>
  <c r="BF133"/>
  <c r="T133"/>
  <c r="R133"/>
  <c r="P133"/>
  <c r="BI129"/>
  <c r="BH129"/>
  <c r="BG129"/>
  <c r="BF129"/>
  <c r="T129"/>
  <c r="R129"/>
  <c r="P129"/>
  <c r="BI126"/>
  <c r="BH126"/>
  <c r="BG126"/>
  <c r="BF126"/>
  <c r="T126"/>
  <c r="R126"/>
  <c r="P126"/>
  <c r="J119"/>
  <c r="F119"/>
  <c r="F117"/>
  <c r="E115"/>
  <c r="J91"/>
  <c r="F91"/>
  <c r="F89"/>
  <c r="E87"/>
  <c r="J24"/>
  <c r="E24"/>
  <c r="J120"/>
  <c r="J23"/>
  <c r="J18"/>
  <c r="E18"/>
  <c r="F92"/>
  <c r="J17"/>
  <c r="J12"/>
  <c r="J89" s="1"/>
  <c r="E7"/>
  <c r="E113" s="1"/>
  <c r="J37" i="3"/>
  <c r="J36"/>
  <c r="AY96" i="1"/>
  <c r="J35" i="3"/>
  <c r="AX96" i="1"/>
  <c r="BI256" i="3"/>
  <c r="BH256"/>
  <c r="BG256"/>
  <c r="BF256"/>
  <c r="T256"/>
  <c r="R256"/>
  <c r="P256"/>
  <c r="BI251"/>
  <c r="BH251"/>
  <c r="BG251"/>
  <c r="BF251"/>
  <c r="T251"/>
  <c r="R251"/>
  <c r="P251"/>
  <c r="BI246"/>
  <c r="BH246"/>
  <c r="BG246"/>
  <c r="BF246"/>
  <c r="T246"/>
  <c r="R246"/>
  <c r="P246"/>
  <c r="BI244"/>
  <c r="BH244"/>
  <c r="BG244"/>
  <c r="BF244"/>
  <c r="T244"/>
  <c r="R244"/>
  <c r="P244"/>
  <c r="BI240"/>
  <c r="BH240"/>
  <c r="BG240"/>
  <c r="BF240"/>
  <c r="T240"/>
  <c r="R240"/>
  <c r="P240"/>
  <c r="BI237"/>
  <c r="BH237"/>
  <c r="BG237"/>
  <c r="BF237"/>
  <c r="T237"/>
  <c r="T236" s="1"/>
  <c r="R237"/>
  <c r="R236" s="1"/>
  <c r="P237"/>
  <c r="P236" s="1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1"/>
  <c r="BH221"/>
  <c r="BG221"/>
  <c r="BF221"/>
  <c r="T221"/>
  <c r="R221"/>
  <c r="P221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5"/>
  <c r="BH205"/>
  <c r="BG205"/>
  <c r="BF205"/>
  <c r="T205"/>
  <c r="R205"/>
  <c r="P205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6"/>
  <c r="BH196"/>
  <c r="BG196"/>
  <c r="BF196"/>
  <c r="T196"/>
  <c r="R196"/>
  <c r="P196"/>
  <c r="BI194"/>
  <c r="BH194"/>
  <c r="BG194"/>
  <c r="BF194"/>
  <c r="T194"/>
  <c r="R194"/>
  <c r="P194"/>
  <c r="BI189"/>
  <c r="BH189"/>
  <c r="BG189"/>
  <c r="BF189"/>
  <c r="T189"/>
  <c r="R189"/>
  <c r="P189"/>
  <c r="BI184"/>
  <c r="BH184"/>
  <c r="BG184"/>
  <c r="BF184"/>
  <c r="T184"/>
  <c r="R184"/>
  <c r="P184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5"/>
  <c r="BH155"/>
  <c r="BG155"/>
  <c r="BF155"/>
  <c r="T155"/>
  <c r="R155"/>
  <c r="P155"/>
  <c r="BI149"/>
  <c r="BH149"/>
  <c r="BG149"/>
  <c r="BF149"/>
  <c r="T149"/>
  <c r="R149"/>
  <c r="P149"/>
  <c r="BI144"/>
  <c r="BH144"/>
  <c r="BG144"/>
  <c r="BF144"/>
  <c r="T144"/>
  <c r="R144"/>
  <c r="P144"/>
  <c r="BI139"/>
  <c r="BH139"/>
  <c r="BG139"/>
  <c r="BF139"/>
  <c r="T139"/>
  <c r="R139"/>
  <c r="P139"/>
  <c r="BI134"/>
  <c r="BH134"/>
  <c r="BG134"/>
  <c r="BF134"/>
  <c r="T134"/>
  <c r="R134"/>
  <c r="P134"/>
  <c r="BI130"/>
  <c r="BH130"/>
  <c r="BG130"/>
  <c r="BF130"/>
  <c r="T130"/>
  <c r="R130"/>
  <c r="P130"/>
  <c r="BI128"/>
  <c r="BH128"/>
  <c r="BG128"/>
  <c r="BF128"/>
  <c r="T128"/>
  <c r="R128"/>
  <c r="P128"/>
  <c r="J121"/>
  <c r="F121"/>
  <c r="F119"/>
  <c r="E117"/>
  <c r="J91"/>
  <c r="F91"/>
  <c r="F89"/>
  <c r="E87"/>
  <c r="J24"/>
  <c r="E24"/>
  <c r="J92" s="1"/>
  <c r="J23"/>
  <c r="J18"/>
  <c r="E18"/>
  <c r="F122" s="1"/>
  <c r="J17"/>
  <c r="J12"/>
  <c r="J119"/>
  <c r="E7"/>
  <c r="E115"/>
  <c r="J37" i="2"/>
  <c r="J36"/>
  <c r="AY95" i="1" s="1"/>
  <c r="J35" i="2"/>
  <c r="AX95" i="1" s="1"/>
  <c r="BI311" i="2"/>
  <c r="BH311"/>
  <c r="BG311"/>
  <c r="BF311"/>
  <c r="T311"/>
  <c r="T310" s="1"/>
  <c r="R311"/>
  <c r="R310" s="1"/>
  <c r="P311"/>
  <c r="P310" s="1"/>
  <c r="BI309"/>
  <c r="BH309"/>
  <c r="BG309"/>
  <c r="BF309"/>
  <c r="T309"/>
  <c r="T308" s="1"/>
  <c r="R309"/>
  <c r="R308" s="1"/>
  <c r="P309"/>
  <c r="P308" s="1"/>
  <c r="BI307"/>
  <c r="BH307"/>
  <c r="BG307"/>
  <c r="BF307"/>
  <c r="T307"/>
  <c r="T306" s="1"/>
  <c r="R307"/>
  <c r="R306" s="1"/>
  <c r="P307"/>
  <c r="P306" s="1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298"/>
  <c r="BH298"/>
  <c r="BG298"/>
  <c r="BF298"/>
  <c r="T298"/>
  <c r="R298"/>
  <c r="P298"/>
  <c r="BI293"/>
  <c r="BH293"/>
  <c r="BG293"/>
  <c r="BF293"/>
  <c r="T293"/>
  <c r="R293"/>
  <c r="P293"/>
  <c r="BI288"/>
  <c r="BH288"/>
  <c r="BG288"/>
  <c r="BF288"/>
  <c r="T288"/>
  <c r="R288"/>
  <c r="P288"/>
  <c r="BI286"/>
  <c r="BH286"/>
  <c r="BG286"/>
  <c r="BF286"/>
  <c r="T286"/>
  <c r="R286"/>
  <c r="P286"/>
  <c r="BI282"/>
  <c r="BH282"/>
  <c r="BG282"/>
  <c r="BF282"/>
  <c r="T282"/>
  <c r="R282"/>
  <c r="P282"/>
  <c r="BI279"/>
  <c r="BH279"/>
  <c r="BG279"/>
  <c r="BF279"/>
  <c r="T279"/>
  <c r="T278" s="1"/>
  <c r="R279"/>
  <c r="R278" s="1"/>
  <c r="P279"/>
  <c r="P278" s="1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2"/>
  <c r="BH272"/>
  <c r="BG272"/>
  <c r="BF272"/>
  <c r="T272"/>
  <c r="R272"/>
  <c r="P272"/>
  <c r="BI271"/>
  <c r="BH271"/>
  <c r="BG271"/>
  <c r="BF271"/>
  <c r="T271"/>
  <c r="R271"/>
  <c r="P271"/>
  <c r="BI268"/>
  <c r="BH268"/>
  <c r="BG268"/>
  <c r="BF268"/>
  <c r="T268"/>
  <c r="R268"/>
  <c r="P268"/>
  <c r="BI265"/>
  <c r="BH265"/>
  <c r="BG265"/>
  <c r="BF265"/>
  <c r="T265"/>
  <c r="R265"/>
  <c r="P265"/>
  <c r="BI264"/>
  <c r="BH264"/>
  <c r="BG264"/>
  <c r="BF264"/>
  <c r="T264"/>
  <c r="R264"/>
  <c r="P264"/>
  <c r="BI262"/>
  <c r="BH262"/>
  <c r="BG262"/>
  <c r="BF262"/>
  <c r="T262"/>
  <c r="R262"/>
  <c r="P262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48"/>
  <c r="BH248"/>
  <c r="BG248"/>
  <c r="BF248"/>
  <c r="T248"/>
  <c r="R248"/>
  <c r="P248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4"/>
  <c r="BH234"/>
  <c r="BG234"/>
  <c r="BF234"/>
  <c r="T234"/>
  <c r="R234"/>
  <c r="P234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2"/>
  <c r="BH222"/>
  <c r="BG222"/>
  <c r="BF222"/>
  <c r="T222"/>
  <c r="R222"/>
  <c r="P222"/>
  <c r="BI221"/>
  <c r="BH221"/>
  <c r="BG221"/>
  <c r="BF221"/>
  <c r="T221"/>
  <c r="R221"/>
  <c r="P221"/>
  <c r="BI216"/>
  <c r="BH216"/>
  <c r="BG216"/>
  <c r="BF216"/>
  <c r="T216"/>
  <c r="R216"/>
  <c r="P216"/>
  <c r="BI211"/>
  <c r="BH211"/>
  <c r="BG211"/>
  <c r="BF211"/>
  <c r="T211"/>
  <c r="R211"/>
  <c r="P211"/>
  <c r="BI208"/>
  <c r="BH208"/>
  <c r="BG208"/>
  <c r="BF208"/>
  <c r="T208"/>
  <c r="R208"/>
  <c r="P208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0"/>
  <c r="BH200"/>
  <c r="BG200"/>
  <c r="BF200"/>
  <c r="T200"/>
  <c r="R200"/>
  <c r="P200"/>
  <c r="BI198"/>
  <c r="BH198"/>
  <c r="BG198"/>
  <c r="BF198"/>
  <c r="T198"/>
  <c r="R198"/>
  <c r="P198"/>
  <c r="BI192"/>
  <c r="BH192"/>
  <c r="BG192"/>
  <c r="BF192"/>
  <c r="T192"/>
  <c r="R192"/>
  <c r="P192"/>
  <c r="BI187"/>
  <c r="BH187"/>
  <c r="BG187"/>
  <c r="BF187"/>
  <c r="T187"/>
  <c r="R187"/>
  <c r="P187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69"/>
  <c r="BH169"/>
  <c r="BG169"/>
  <c r="BF169"/>
  <c r="T169"/>
  <c r="R169"/>
  <c r="P169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2"/>
  <c r="BH152"/>
  <c r="BG152"/>
  <c r="BF152"/>
  <c r="T152"/>
  <c r="R152"/>
  <c r="P152"/>
  <c r="BI147"/>
  <c r="BH147"/>
  <c r="BG147"/>
  <c r="BF147"/>
  <c r="T147"/>
  <c r="R147"/>
  <c r="P147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4"/>
  <c r="BH134"/>
  <c r="BG134"/>
  <c r="BF134"/>
  <c r="T134"/>
  <c r="R134"/>
  <c r="P134"/>
  <c r="J127"/>
  <c r="F127"/>
  <c r="F125"/>
  <c r="E123"/>
  <c r="J91"/>
  <c r="F91"/>
  <c r="F89"/>
  <c r="E87"/>
  <c r="J24"/>
  <c r="E24"/>
  <c r="J128" s="1"/>
  <c r="J23"/>
  <c r="J18"/>
  <c r="E18"/>
  <c r="F128" s="1"/>
  <c r="J17"/>
  <c r="J12"/>
  <c r="J89"/>
  <c r="E7"/>
  <c r="E121"/>
  <c r="L90" i="1"/>
  <c r="AM90"/>
  <c r="AM89"/>
  <c r="L89"/>
  <c r="AM87"/>
  <c r="L87"/>
  <c r="L85"/>
  <c r="L84"/>
  <c r="BK170" i="8"/>
  <c r="J170"/>
  <c r="BK166"/>
  <c r="J166"/>
  <c r="BK163"/>
  <c r="J163"/>
  <c r="BK159"/>
  <c r="J159"/>
  <c r="BK157"/>
  <c r="J157"/>
  <c r="BK156"/>
  <c r="J156"/>
  <c r="BK154"/>
  <c r="J154"/>
  <c r="BK152"/>
  <c r="J152"/>
  <c r="J150"/>
  <c r="BK146"/>
  <c r="J143"/>
  <c r="J315" i="7"/>
  <c r="BK311"/>
  <c r="BK307"/>
  <c r="BK302"/>
  <c r="J301"/>
  <c r="BK294"/>
  <c r="J292"/>
  <c r="BK290"/>
  <c r="J271"/>
  <c r="BK251"/>
  <c r="J217"/>
  <c r="BK210"/>
  <c r="BK189"/>
  <c r="J188"/>
  <c r="BK181"/>
  <c r="BK169"/>
  <c r="BK131"/>
  <c r="J179" i="6"/>
  <c r="BK172"/>
  <c r="J168"/>
  <c r="BK129"/>
  <c r="J232" i="5"/>
  <c r="J218"/>
  <c r="J210"/>
  <c r="BK175"/>
  <c r="J174"/>
  <c r="BK165"/>
  <c r="BK163"/>
  <c r="J156"/>
  <c r="J133"/>
  <c r="J131"/>
  <c r="J182" i="4"/>
  <c r="J178"/>
  <c r="J175"/>
  <c r="BK172"/>
  <c r="J170"/>
  <c r="J163"/>
  <c r="J161"/>
  <c r="J160"/>
  <c r="BK148"/>
  <c r="BK146"/>
  <c r="BK142"/>
  <c r="J138"/>
  <c r="BK133"/>
  <c r="J126"/>
  <c r="J251" i="3"/>
  <c r="BK246"/>
  <c r="BK237"/>
  <c r="BK229"/>
  <c r="J227"/>
  <c r="BK221"/>
  <c r="J217"/>
  <c r="BK201"/>
  <c r="BK200"/>
  <c r="J194"/>
  <c r="BK189"/>
  <c r="J184"/>
  <c r="J178"/>
  <c r="BK176"/>
  <c r="BK168"/>
  <c r="BK166"/>
  <c r="J165"/>
  <c r="BK163"/>
  <c r="J161"/>
  <c r="BK149"/>
  <c r="BK144"/>
  <c r="BK139"/>
  <c r="J134"/>
  <c r="BK130"/>
  <c r="J307" i="2"/>
  <c r="BK304"/>
  <c r="J301"/>
  <c r="J298"/>
  <c r="J293"/>
  <c r="BK276"/>
  <c r="BK275"/>
  <c r="BK274"/>
  <c r="J271"/>
  <c r="J268"/>
  <c r="BK264"/>
  <c r="BK258"/>
  <c r="J256"/>
  <c r="BK254"/>
  <c r="J252"/>
  <c r="BK242"/>
  <c r="J240"/>
  <c r="BK238"/>
  <c r="J234"/>
  <c r="J230"/>
  <c r="BK229"/>
  <c r="BK228"/>
  <c r="BK222"/>
  <c r="J221"/>
  <c r="BK211"/>
  <c r="BK206"/>
  <c r="BK205"/>
  <c r="J204"/>
  <c r="BK192"/>
  <c r="J187"/>
  <c r="J159"/>
  <c r="J156"/>
  <c r="BK152"/>
  <c r="BK147"/>
  <c r="BK141"/>
  <c r="BK143" i="8"/>
  <c r="BK141"/>
  <c r="BK137"/>
  <c r="J134"/>
  <c r="BK315" i="7"/>
  <c r="J309"/>
  <c r="J307"/>
  <c r="BK304"/>
  <c r="J302"/>
  <c r="J299"/>
  <c r="BK295"/>
  <c r="J294"/>
  <c r="J283"/>
  <c r="J280"/>
  <c r="BK276"/>
  <c r="BK271"/>
  <c r="BK266"/>
  <c r="J265"/>
  <c r="BK261"/>
  <c r="J258"/>
  <c r="BK243"/>
  <c r="BK235"/>
  <c r="BK227"/>
  <c r="BK219"/>
  <c r="BK203"/>
  <c r="BK195"/>
  <c r="BK192"/>
  <c r="BK190"/>
  <c r="BK188"/>
  <c r="BK167"/>
  <c r="J163"/>
  <c r="BK160"/>
  <c r="J156"/>
  <c r="J144"/>
  <c r="J174" i="6"/>
  <c r="J172"/>
  <c r="BK166"/>
  <c r="BK154"/>
  <c r="J148"/>
  <c r="J144"/>
  <c r="BK136"/>
  <c r="J129"/>
  <c r="BK232" i="5"/>
  <c r="J229"/>
  <c r="J226"/>
  <c r="BK224"/>
  <c r="J222"/>
  <c r="BK218"/>
  <c r="J214"/>
  <c r="BK209"/>
  <c r="J200"/>
  <c r="J182"/>
  <c r="BK178"/>
  <c r="J167"/>
  <c r="J165"/>
  <c r="J163"/>
  <c r="BK161"/>
  <c r="J158"/>
  <c r="BK156"/>
  <c r="BK152"/>
  <c r="J144"/>
  <c r="J125"/>
  <c r="J194" i="4"/>
  <c r="BK185"/>
  <c r="BK182"/>
  <c r="BK178"/>
  <c r="J172"/>
  <c r="BK170"/>
  <c r="BK167"/>
  <c r="J157"/>
  <c r="J154"/>
  <c r="BK151"/>
  <c r="J148"/>
  <c r="J144"/>
  <c r="BK138"/>
  <c r="J133"/>
  <c r="J129"/>
  <c r="BK256" i="3"/>
  <c r="J256"/>
  <c r="J246"/>
  <c r="J244"/>
  <c r="BK225"/>
  <c r="J221"/>
  <c r="BK218"/>
  <c r="BK216"/>
  <c r="BK215"/>
  <c r="J213"/>
  <c r="BK212"/>
  <c r="BK210"/>
  <c r="J202"/>
  <c r="J201"/>
  <c r="J200"/>
  <c r="J196"/>
  <c r="BK194"/>
  <c r="J189"/>
  <c r="J176"/>
  <c r="J171"/>
  <c r="J168"/>
  <c r="BK161"/>
  <c r="BK159"/>
  <c r="J139"/>
  <c r="J130"/>
  <c r="J128"/>
  <c r="BK309" i="2"/>
  <c r="J305"/>
  <c r="J288"/>
  <c r="BK282"/>
  <c r="J275"/>
  <c r="J274"/>
  <c r="J265"/>
  <c r="J264"/>
  <c r="J258"/>
  <c r="BK248"/>
  <c r="BK234"/>
  <c r="J228"/>
  <c r="BK221"/>
  <c r="BK216"/>
  <c r="J211"/>
  <c r="BK200"/>
  <c r="J198"/>
  <c r="J178"/>
  <c r="BK174"/>
  <c r="J164"/>
  <c r="J161"/>
  <c r="J158"/>
  <c r="J152"/>
  <c r="J147"/>
  <c r="J141"/>
  <c r="BK139"/>
  <c r="BK150" i="8"/>
  <c r="J146"/>
  <c r="J141"/>
  <c r="BK131"/>
  <c r="BK127"/>
  <c r="J124"/>
  <c r="BK317" i="7"/>
  <c r="J317"/>
  <c r="J311"/>
  <c r="BK309"/>
  <c r="J304"/>
  <c r="BK301"/>
  <c r="J298"/>
  <c r="BK292"/>
  <c r="J290"/>
  <c r="J288"/>
  <c r="BK280"/>
  <c r="BK278"/>
  <c r="J276"/>
  <c r="J266"/>
  <c r="BK265"/>
  <c r="J264"/>
  <c r="J261"/>
  <c r="J248"/>
  <c r="BK244"/>
  <c r="J219"/>
  <c r="BK217"/>
  <c r="J203"/>
  <c r="J192"/>
  <c r="J187"/>
  <c r="BK172"/>
  <c r="J169"/>
  <c r="J146"/>
  <c r="BK190" i="6"/>
  <c r="BK185"/>
  <c r="BK174"/>
  <c r="J159"/>
  <c r="BK150"/>
  <c r="BK148"/>
  <c r="BK144"/>
  <c r="J141"/>
  <c r="J131"/>
  <c r="J125"/>
  <c r="BK230" i="5"/>
  <c r="BK226"/>
  <c r="J224"/>
  <c r="J209"/>
  <c r="BK200"/>
  <c r="J192"/>
  <c r="BK182"/>
  <c r="J178"/>
  <c r="J176"/>
  <c r="J152"/>
  <c r="BK149"/>
  <c r="BK144"/>
  <c r="BK133"/>
  <c r="BK131"/>
  <c r="BK125"/>
  <c r="BK194" i="4"/>
  <c r="BK192"/>
  <c r="BK157"/>
  <c r="BK149"/>
  <c r="J146"/>
  <c r="BK144"/>
  <c r="J142"/>
  <c r="BK126"/>
  <c r="BK251" i="3"/>
  <c r="BK244"/>
  <c r="J240"/>
  <c r="BK232"/>
  <c r="J225"/>
  <c r="J212"/>
  <c r="BK205"/>
  <c r="BK184"/>
  <c r="BK178"/>
  <c r="BK171"/>
  <c r="BK165"/>
  <c r="J159"/>
  <c r="J155"/>
  <c r="J144"/>
  <c r="BK311" i="2"/>
  <c r="J311"/>
  <c r="J309"/>
  <c r="BK307"/>
  <c r="BK305"/>
  <c r="J304"/>
  <c r="BK303"/>
  <c r="BK302"/>
  <c r="BK301"/>
  <c r="BK288"/>
  <c r="J286"/>
  <c r="J282"/>
  <c r="BK279"/>
  <c r="J276"/>
  <c r="BK272"/>
  <c r="BK265"/>
  <c r="BK262"/>
  <c r="BK240"/>
  <c r="J238"/>
  <c r="BK231"/>
  <c r="J229"/>
  <c r="J216"/>
  <c r="BK208"/>
  <c r="J205"/>
  <c r="BK204"/>
  <c r="BK187"/>
  <c r="J182"/>
  <c r="J169"/>
  <c r="J139"/>
  <c r="J138"/>
  <c r="BK134"/>
  <c r="AS94" i="1"/>
  <c r="J137" i="8"/>
  <c r="BK134"/>
  <c r="J131"/>
  <c r="J127"/>
  <c r="BK124"/>
  <c r="BK299" i="7"/>
  <c r="BK298"/>
  <c r="J295"/>
  <c r="BK288"/>
  <c r="BK283"/>
  <c r="J278"/>
  <c r="BK264"/>
  <c r="BK258"/>
  <c r="J251"/>
  <c r="BK248"/>
  <c r="J244"/>
  <c r="J243"/>
  <c r="J235"/>
  <c r="J227"/>
  <c r="J210"/>
  <c r="J195"/>
  <c r="J190"/>
  <c r="J189"/>
  <c r="BK187"/>
  <c r="J181"/>
  <c r="J172"/>
  <c r="J167"/>
  <c r="BK163"/>
  <c r="J160"/>
  <c r="BK156"/>
  <c r="BK146"/>
  <c r="BK144"/>
  <c r="J131"/>
  <c r="J190" i="6"/>
  <c r="J185"/>
  <c r="BK179"/>
  <c r="BK168"/>
  <c r="J166"/>
  <c r="BK159"/>
  <c r="J154"/>
  <c r="J150"/>
  <c r="BK141"/>
  <c r="J136"/>
  <c r="BK131"/>
  <c r="BK125"/>
  <c r="BK234" i="5"/>
  <c r="J234"/>
  <c r="J230"/>
  <c r="BK229"/>
  <c r="BK222"/>
  <c r="BK214"/>
  <c r="BK210"/>
  <c r="BK192"/>
  <c r="BK176"/>
  <c r="J175"/>
  <c r="BK174"/>
  <c r="BK167"/>
  <c r="J161"/>
  <c r="BK158"/>
  <c r="J149"/>
  <c r="J192" i="4"/>
  <c r="J185"/>
  <c r="BK175"/>
  <c r="J167"/>
  <c r="BK163"/>
  <c r="BK161"/>
  <c r="BK160"/>
  <c r="BK154"/>
  <c r="J151"/>
  <c r="J149"/>
  <c r="BK129"/>
  <c r="BK240" i="3"/>
  <c r="J237"/>
  <c r="J232"/>
  <c r="J229"/>
  <c r="BK227"/>
  <c r="J218"/>
  <c r="BK217"/>
  <c r="J216"/>
  <c r="J215"/>
  <c r="BK213"/>
  <c r="J210"/>
  <c r="J205"/>
  <c r="BK202"/>
  <c r="BK196"/>
  <c r="BK179"/>
  <c r="J179"/>
  <c r="J166"/>
  <c r="J163"/>
  <c r="BK155"/>
  <c r="J149"/>
  <c r="BK134"/>
  <c r="BK128"/>
  <c r="J303" i="2"/>
  <c r="J302"/>
  <c r="BK298"/>
  <c r="BK293"/>
  <c r="BK286"/>
  <c r="J279"/>
  <c r="J272"/>
  <c r="BK271"/>
  <c r="BK268"/>
  <c r="J262"/>
  <c r="BK256"/>
  <c r="J254"/>
  <c r="BK252"/>
  <c r="J248"/>
  <c r="J242"/>
  <c r="J231"/>
  <c r="BK230"/>
  <c r="J222"/>
  <c r="J208"/>
  <c r="J206"/>
  <c r="J200"/>
  <c r="BK198"/>
  <c r="J192"/>
  <c r="BK182"/>
  <c r="BK178"/>
  <c r="J174"/>
  <c r="BK169"/>
  <c r="BK164"/>
  <c r="BK161"/>
  <c r="BK159"/>
  <c r="BK158"/>
  <c r="BK156"/>
  <c r="BK138"/>
  <c r="J134"/>
  <c r="R133" l="1"/>
  <c r="T168"/>
  <c r="P199"/>
  <c r="P210"/>
  <c r="T233"/>
  <c r="T270"/>
  <c r="BK281"/>
  <c r="BK280" s="1"/>
  <c r="J280" s="1"/>
  <c r="J105" s="1"/>
  <c r="R300"/>
  <c r="R299" s="1"/>
  <c r="R127" i="3"/>
  <c r="R170"/>
  <c r="P195"/>
  <c r="R204"/>
  <c r="R220"/>
  <c r="P239"/>
  <c r="P238"/>
  <c r="T125" i="4"/>
  <c r="BK162"/>
  <c r="J162" s="1"/>
  <c r="J100" s="1"/>
  <c r="T184"/>
  <c r="T183"/>
  <c r="R124" i="5"/>
  <c r="R177"/>
  <c r="T223"/>
  <c r="T228"/>
  <c r="R124" i="6"/>
  <c r="P167"/>
  <c r="T130" i="7"/>
  <c r="R194"/>
  <c r="T218"/>
  <c r="T250"/>
  <c r="T263"/>
  <c r="P270"/>
  <c r="T297"/>
  <c r="P306"/>
  <c r="BK310"/>
  <c r="J310"/>
  <c r="J108" s="1"/>
  <c r="P133" i="2"/>
  <c r="R168"/>
  <c r="R199"/>
  <c r="R210"/>
  <c r="P233"/>
  <c r="R270"/>
  <c r="P281"/>
  <c r="P280" s="1"/>
  <c r="P300"/>
  <c r="P299" s="1"/>
  <c r="BK127" i="3"/>
  <c r="J127" s="1"/>
  <c r="J98" s="1"/>
  <c r="BK170"/>
  <c r="J170"/>
  <c r="J99" s="1"/>
  <c r="BK195"/>
  <c r="J195" s="1"/>
  <c r="J100" s="1"/>
  <c r="BK204"/>
  <c r="J204"/>
  <c r="J101" s="1"/>
  <c r="BK220"/>
  <c r="J220" s="1"/>
  <c r="J102" s="1"/>
  <c r="R239"/>
  <c r="R238"/>
  <c r="P125" i="4"/>
  <c r="T153"/>
  <c r="T162"/>
  <c r="P184"/>
  <c r="P183" s="1"/>
  <c r="BK124" i="5"/>
  <c r="J124" s="1"/>
  <c r="J98" s="1"/>
  <c r="BK177"/>
  <c r="J177"/>
  <c r="J99" s="1"/>
  <c r="BK223"/>
  <c r="J223" s="1"/>
  <c r="J100" s="1"/>
  <c r="R228"/>
  <c r="P124" i="6"/>
  <c r="P123" s="1"/>
  <c r="P122" s="1"/>
  <c r="AU99" i="1" s="1"/>
  <c r="BK167" i="6"/>
  <c r="J167" s="1"/>
  <c r="J99" s="1"/>
  <c r="R167"/>
  <c r="P130" i="7"/>
  <c r="P194"/>
  <c r="R218"/>
  <c r="P250"/>
  <c r="P263"/>
  <c r="T270"/>
  <c r="R297"/>
  <c r="BK306"/>
  <c r="J306"/>
  <c r="J107" s="1"/>
  <c r="R310"/>
  <c r="BK133" i="2"/>
  <c r="J133"/>
  <c r="J98" s="1"/>
  <c r="P168"/>
  <c r="T199"/>
  <c r="T210"/>
  <c r="T132" s="1"/>
  <c r="R233"/>
  <c r="P270"/>
  <c r="T281"/>
  <c r="T280"/>
  <c r="BK300"/>
  <c r="J300"/>
  <c r="J108" s="1"/>
  <c r="T127" i="3"/>
  <c r="T170"/>
  <c r="T195"/>
  <c r="T204"/>
  <c r="P220"/>
  <c r="T239"/>
  <c r="T238"/>
  <c r="BK125" i="4"/>
  <c r="J125"/>
  <c r="J98" s="1"/>
  <c r="BK153"/>
  <c r="J153" s="1"/>
  <c r="J99" s="1"/>
  <c r="R153"/>
  <c r="R162"/>
  <c r="T124" i="5"/>
  <c r="P177"/>
  <c r="R223"/>
  <c r="P228"/>
  <c r="R130" i="7"/>
  <c r="T194"/>
  <c r="P218"/>
  <c r="R250"/>
  <c r="R263"/>
  <c r="R270"/>
  <c r="P297"/>
  <c r="R306"/>
  <c r="R305" s="1"/>
  <c r="P310"/>
  <c r="T133" i="2"/>
  <c r="BK168"/>
  <c r="J168"/>
  <c r="J99" s="1"/>
  <c r="BK199"/>
  <c r="J199" s="1"/>
  <c r="J100" s="1"/>
  <c r="BK210"/>
  <c r="J210"/>
  <c r="J101" s="1"/>
  <c r="BK233"/>
  <c r="J233" s="1"/>
  <c r="J102" s="1"/>
  <c r="BK270"/>
  <c r="J270"/>
  <c r="J103" s="1"/>
  <c r="R281"/>
  <c r="R280" s="1"/>
  <c r="T300"/>
  <c r="T299" s="1"/>
  <c r="P127" i="3"/>
  <c r="P126" s="1"/>
  <c r="P125" s="1"/>
  <c r="AU96" i="1" s="1"/>
  <c r="P170" i="3"/>
  <c r="R195"/>
  <c r="P204"/>
  <c r="T220"/>
  <c r="BK239"/>
  <c r="J239" s="1"/>
  <c r="J105" s="1"/>
  <c r="R125" i="4"/>
  <c r="R124"/>
  <c r="P153"/>
  <c r="P162"/>
  <c r="BK184"/>
  <c r="BK183"/>
  <c r="J183" s="1"/>
  <c r="J102" s="1"/>
  <c r="R184"/>
  <c r="R183"/>
  <c r="P124" i="5"/>
  <c r="T177"/>
  <c r="P223"/>
  <c r="BK228"/>
  <c r="J228" s="1"/>
  <c r="J101" s="1"/>
  <c r="BK124" i="6"/>
  <c r="T124"/>
  <c r="T167"/>
  <c r="BK130" i="7"/>
  <c r="J130" s="1"/>
  <c r="J98" s="1"/>
  <c r="BK194"/>
  <c r="J194"/>
  <c r="J99" s="1"/>
  <c r="BK218"/>
  <c r="J218" s="1"/>
  <c r="J100" s="1"/>
  <c r="BK250"/>
  <c r="J250"/>
  <c r="J101" s="1"/>
  <c r="BK263"/>
  <c r="J263" s="1"/>
  <c r="J102" s="1"/>
  <c r="BK270"/>
  <c r="J270"/>
  <c r="J103" s="1"/>
  <c r="BK297"/>
  <c r="J297" s="1"/>
  <c r="J104" s="1"/>
  <c r="T306"/>
  <c r="T310"/>
  <c r="BK123" i="8"/>
  <c r="J123"/>
  <c r="J98" s="1"/>
  <c r="P123"/>
  <c r="R123"/>
  <c r="T123"/>
  <c r="BK158"/>
  <c r="J158"/>
  <c r="J99" s="1"/>
  <c r="P158"/>
  <c r="R158"/>
  <c r="T158"/>
  <c r="F92" i="2"/>
  <c r="BE139"/>
  <c r="BE141"/>
  <c r="BE147"/>
  <c r="BE200"/>
  <c r="BE208"/>
  <c r="BE211"/>
  <c r="BE216"/>
  <c r="BE228"/>
  <c r="BE234"/>
  <c r="BE262"/>
  <c r="BE264"/>
  <c r="BE272"/>
  <c r="BE275"/>
  <c r="BE282"/>
  <c r="BE304"/>
  <c r="BE305"/>
  <c r="BE307"/>
  <c r="J89" i="3"/>
  <c r="F92"/>
  <c r="BE139"/>
  <c r="BE159"/>
  <c r="BE168"/>
  <c r="BE171"/>
  <c r="BE179"/>
  <c r="BE184"/>
  <c r="BE200"/>
  <c r="BE221"/>
  <c r="BE244"/>
  <c r="BE251"/>
  <c r="J92" i="4"/>
  <c r="J117"/>
  <c r="BE126"/>
  <c r="BE133"/>
  <c r="BE138"/>
  <c r="BE142"/>
  <c r="BE144"/>
  <c r="BE146"/>
  <c r="BE157"/>
  <c r="BE170"/>
  <c r="BE172"/>
  <c r="BE178"/>
  <c r="E85" i="5"/>
  <c r="F92"/>
  <c r="BE125"/>
  <c r="BE133"/>
  <c r="BE144"/>
  <c r="BE152"/>
  <c r="BE163"/>
  <c r="BE200"/>
  <c r="BE214"/>
  <c r="BE230"/>
  <c r="BE232"/>
  <c r="BE234"/>
  <c r="J89" i="6"/>
  <c r="F92"/>
  <c r="J119"/>
  <c r="BE129"/>
  <c r="BE144"/>
  <c r="BE172"/>
  <c r="BE174"/>
  <c r="BE190"/>
  <c r="BK184"/>
  <c r="J184"/>
  <c r="J101" s="1"/>
  <c r="BK189"/>
  <c r="J189" s="1"/>
  <c r="J102" s="1"/>
  <c r="J89" i="7"/>
  <c r="BE195"/>
  <c r="BE203"/>
  <c r="BE261"/>
  <c r="BE271"/>
  <c r="BE290"/>
  <c r="BE292"/>
  <c r="BE304"/>
  <c r="BE307"/>
  <c r="F92" i="8"/>
  <c r="BE137"/>
  <c r="BE141"/>
  <c r="J125" i="2"/>
  <c r="BE152"/>
  <c r="BE156"/>
  <c r="BE158"/>
  <c r="BE159"/>
  <c r="BE164"/>
  <c r="BE174"/>
  <c r="BE192"/>
  <c r="BE205"/>
  <c r="BE221"/>
  <c r="BE222"/>
  <c r="BE238"/>
  <c r="BE242"/>
  <c r="BE254"/>
  <c r="BE256"/>
  <c r="BE268"/>
  <c r="BE274"/>
  <c r="BE298"/>
  <c r="BE309"/>
  <c r="BE311"/>
  <c r="BK308"/>
  <c r="J308"/>
  <c r="J110" s="1"/>
  <c r="E85" i="3"/>
  <c r="J122"/>
  <c r="BE128"/>
  <c r="BE134"/>
  <c r="BE161"/>
  <c r="BE176"/>
  <c r="BE189"/>
  <c r="BE194"/>
  <c r="BE196"/>
  <c r="BE201"/>
  <c r="BE210"/>
  <c r="BE213"/>
  <c r="BE215"/>
  <c r="BE216"/>
  <c r="BE217"/>
  <c r="BE218"/>
  <c r="BE225"/>
  <c r="BE227"/>
  <c r="BE246"/>
  <c r="E85" i="4"/>
  <c r="F120"/>
  <c r="BE129"/>
  <c r="BE160"/>
  <c r="BE175"/>
  <c r="BE194"/>
  <c r="J119" i="5"/>
  <c r="BE156"/>
  <c r="BE161"/>
  <c r="BE165"/>
  <c r="BE174"/>
  <c r="BE218"/>
  <c r="BE125" i="6"/>
  <c r="BE166"/>
  <c r="BE179"/>
  <c r="BK178"/>
  <c r="J178" s="1"/>
  <c r="J100" s="1"/>
  <c r="J92" i="7"/>
  <c r="BE131"/>
  <c r="BE156"/>
  <c r="BE160"/>
  <c r="BE163"/>
  <c r="BE167"/>
  <c r="BE172"/>
  <c r="BE187"/>
  <c r="BE188"/>
  <c r="BE189"/>
  <c r="BE192"/>
  <c r="BE235"/>
  <c r="BE248"/>
  <c r="BE251"/>
  <c r="BE266"/>
  <c r="BE294"/>
  <c r="BE302"/>
  <c r="BE315"/>
  <c r="BE317"/>
  <c r="J89" i="8"/>
  <c r="BE134"/>
  <c r="BE143"/>
  <c r="J92" i="2"/>
  <c r="BE178"/>
  <c r="BE182"/>
  <c r="BE187"/>
  <c r="BE204"/>
  <c r="BE206"/>
  <c r="BE229"/>
  <c r="BE230"/>
  <c r="BE231"/>
  <c r="BE240"/>
  <c r="BE248"/>
  <c r="BE252"/>
  <c r="BE258"/>
  <c r="BE265"/>
  <c r="BE276"/>
  <c r="BE288"/>
  <c r="BE293"/>
  <c r="BE301"/>
  <c r="BE303"/>
  <c r="BK306"/>
  <c r="J306" s="1"/>
  <c r="J109" s="1"/>
  <c r="BE130" i="3"/>
  <c r="BE144"/>
  <c r="BE149"/>
  <c r="BE163"/>
  <c r="BE165"/>
  <c r="BE166"/>
  <c r="BE229"/>
  <c r="BE232"/>
  <c r="BE237"/>
  <c r="BE256"/>
  <c r="BK236"/>
  <c r="J236"/>
  <c r="J103" s="1"/>
  <c r="BE161" i="4"/>
  <c r="BK181"/>
  <c r="J181"/>
  <c r="J101" s="1"/>
  <c r="J89" i="5"/>
  <c r="BE131"/>
  <c r="BE175"/>
  <c r="BK233"/>
  <c r="J233"/>
  <c r="J102" s="1"/>
  <c r="E85" i="6"/>
  <c r="F125" i="7"/>
  <c r="BE146"/>
  <c r="BE169"/>
  <c r="BE181"/>
  <c r="BE217"/>
  <c r="BE244"/>
  <c r="BE264"/>
  <c r="BE280"/>
  <c r="BE288"/>
  <c r="BE299"/>
  <c r="BE301"/>
  <c r="BE311"/>
  <c r="BK303"/>
  <c r="J303"/>
  <c r="J105" s="1"/>
  <c r="E111" i="8"/>
  <c r="J118"/>
  <c r="BE146"/>
  <c r="E85" i="2"/>
  <c r="BE134"/>
  <c r="BE138"/>
  <c r="BE161"/>
  <c r="BE169"/>
  <c r="BE198"/>
  <c r="BE271"/>
  <c r="BE279"/>
  <c r="BE286"/>
  <c r="BE302"/>
  <c r="BK278"/>
  <c r="J278"/>
  <c r="J104" s="1"/>
  <c r="BK310"/>
  <c r="J310" s="1"/>
  <c r="J111" s="1"/>
  <c r="BE155" i="3"/>
  <c r="BE178"/>
  <c r="BE202"/>
  <c r="BE205"/>
  <c r="BE212"/>
  <c r="BE240"/>
  <c r="BE148" i="4"/>
  <c r="BE149"/>
  <c r="BE151"/>
  <c r="BE154"/>
  <c r="BE163"/>
  <c r="BE167"/>
  <c r="BE182"/>
  <c r="BE185"/>
  <c r="BE192"/>
  <c r="BE149" i="5"/>
  <c r="BE158"/>
  <c r="BE167"/>
  <c r="BE176"/>
  <c r="BE178"/>
  <c r="BE182"/>
  <c r="BE192"/>
  <c r="BE209"/>
  <c r="BE210"/>
  <c r="BE222"/>
  <c r="BE224"/>
  <c r="BE226"/>
  <c r="BE229"/>
  <c r="BE131" i="6"/>
  <c r="BE136"/>
  <c r="BE141"/>
  <c r="BE148"/>
  <c r="BE150"/>
  <c r="BE154"/>
  <c r="BE159"/>
  <c r="BE168"/>
  <c r="BE185"/>
  <c r="BE144" i="7"/>
  <c r="BE190"/>
  <c r="BE210"/>
  <c r="BE219"/>
  <c r="BE227"/>
  <c r="BE243"/>
  <c r="BE258"/>
  <c r="BE265"/>
  <c r="BE276"/>
  <c r="BE278"/>
  <c r="BE283"/>
  <c r="BE295"/>
  <c r="BE298"/>
  <c r="BE309"/>
  <c r="BE124" i="8"/>
  <c r="BE127"/>
  <c r="BE131"/>
  <c r="BE150"/>
  <c r="BE152"/>
  <c r="BE154"/>
  <c r="BE156"/>
  <c r="BE157"/>
  <c r="BE159"/>
  <c r="BE163"/>
  <c r="BE166"/>
  <c r="BE170"/>
  <c r="BK165"/>
  <c r="J165" s="1"/>
  <c r="J100" s="1"/>
  <c r="BK169"/>
  <c r="J169"/>
  <c r="J101" s="1"/>
  <c r="J34" i="2"/>
  <c r="AW95" i="1" s="1"/>
  <c r="J34" i="4"/>
  <c r="AW97" i="1" s="1"/>
  <c r="F35" i="3"/>
  <c r="BB96" i="1" s="1"/>
  <c r="F37" i="6"/>
  <c r="BD99" i="1" s="1"/>
  <c r="J34" i="7"/>
  <c r="AW100" i="1" s="1"/>
  <c r="F36" i="3"/>
  <c r="BC96" i="1" s="1"/>
  <c r="F34" i="2"/>
  <c r="BA95" i="1" s="1"/>
  <c r="F34" i="6"/>
  <c r="BA99" i="1" s="1"/>
  <c r="F34" i="8"/>
  <c r="BA101" i="1" s="1"/>
  <c r="F37" i="8"/>
  <c r="BD101" i="1" s="1"/>
  <c r="F37" i="3"/>
  <c r="BD96" i="1" s="1"/>
  <c r="F36" i="5"/>
  <c r="BC98" i="1" s="1"/>
  <c r="F36" i="2"/>
  <c r="BC95" i="1" s="1"/>
  <c r="J34" i="6"/>
  <c r="AW99" i="1" s="1"/>
  <c r="F34" i="5"/>
  <c r="BA98" i="1" s="1"/>
  <c r="J34" i="8"/>
  <c r="AW101" i="1" s="1"/>
  <c r="F36" i="4"/>
  <c r="BC97" i="1" s="1"/>
  <c r="F34" i="3"/>
  <c r="BA96" i="1" s="1"/>
  <c r="F36" i="6"/>
  <c r="BC99" i="1" s="1"/>
  <c r="F35" i="5"/>
  <c r="BB98" i="1" s="1"/>
  <c r="F35" i="2"/>
  <c r="BB95" i="1" s="1"/>
  <c r="F35" i="4"/>
  <c r="BB97" i="1" s="1"/>
  <c r="F36" i="7"/>
  <c r="BC100" i="1" s="1"/>
  <c r="F35" i="6"/>
  <c r="BB99" i="1" s="1"/>
  <c r="F37" i="7"/>
  <c r="BD100" i="1" s="1"/>
  <c r="F36" i="8"/>
  <c r="BC101" i="1" s="1"/>
  <c r="F34" i="4"/>
  <c r="BA97" i="1" s="1"/>
  <c r="F35" i="7"/>
  <c r="BB100" i="1" s="1"/>
  <c r="F37" i="4"/>
  <c r="BD97" i="1" s="1"/>
  <c r="J34" i="5"/>
  <c r="AW98" i="1" s="1"/>
  <c r="F37" i="2"/>
  <c r="BD95" i="1" s="1"/>
  <c r="J34" i="3"/>
  <c r="AW96" i="1" s="1"/>
  <c r="F37" i="5"/>
  <c r="BD98" i="1" s="1"/>
  <c r="F34" i="7"/>
  <c r="BA100" i="1" s="1"/>
  <c r="F35" i="8"/>
  <c r="BB101" i="1" s="1"/>
  <c r="P122" i="8" l="1"/>
  <c r="P121" s="1"/>
  <c r="AU101" i="1" s="1"/>
  <c r="T305" i="7"/>
  <c r="T123" i="6"/>
  <c r="T122" s="1"/>
  <c r="R123" i="4"/>
  <c r="T126" i="3"/>
  <c r="T125"/>
  <c r="R123" i="5"/>
  <c r="R122"/>
  <c r="R126" i="3"/>
  <c r="R125"/>
  <c r="R122" i="8"/>
  <c r="R121"/>
  <c r="T123" i="5"/>
  <c r="T122"/>
  <c r="P124" i="4"/>
  <c r="P123" s="1"/>
  <c r="AU97" i="1" s="1"/>
  <c r="P132" i="2"/>
  <c r="P131" s="1"/>
  <c r="AU95" i="1" s="1"/>
  <c r="T129" i="7"/>
  <c r="T128"/>
  <c r="P129"/>
  <c r="P128" s="1"/>
  <c r="AU100" i="1" s="1"/>
  <c r="P305" i="7"/>
  <c r="T124" i="4"/>
  <c r="T123" s="1"/>
  <c r="R132" i="2"/>
  <c r="R131"/>
  <c r="T122" i="8"/>
  <c r="T121" s="1"/>
  <c r="BK123" i="6"/>
  <c r="BK122"/>
  <c r="J122" s="1"/>
  <c r="J96" s="1"/>
  <c r="P123" i="5"/>
  <c r="P122"/>
  <c r="AU98" i="1" s="1"/>
  <c r="T131" i="2"/>
  <c r="R129" i="7"/>
  <c r="R128"/>
  <c r="R123" i="6"/>
  <c r="R122" s="1"/>
  <c r="J281" i="2"/>
  <c r="J106"/>
  <c r="BK126" i="3"/>
  <c r="J126" s="1"/>
  <c r="J97" s="1"/>
  <c r="J184" i="4"/>
  <c r="J103" s="1"/>
  <c r="J124" i="6"/>
  <c r="J98" s="1"/>
  <c r="BK305" i="7"/>
  <c r="J305" s="1"/>
  <c r="J106" s="1"/>
  <c r="BK132" i="2"/>
  <c r="J132"/>
  <c r="J97" s="1"/>
  <c r="BK299"/>
  <c r="J299" s="1"/>
  <c r="J107" s="1"/>
  <c r="BK124" i="4"/>
  <c r="J124" s="1"/>
  <c r="J97" s="1"/>
  <c r="BK123" i="5"/>
  <c r="J123" s="1"/>
  <c r="J97" s="1"/>
  <c r="BK129" i="7"/>
  <c r="J129"/>
  <c r="J97" s="1"/>
  <c r="BK238" i="3"/>
  <c r="J238" s="1"/>
  <c r="J104" s="1"/>
  <c r="BK122" i="8"/>
  <c r="J122" s="1"/>
  <c r="J97" s="1"/>
  <c r="BA94" i="1"/>
  <c r="AW94" s="1"/>
  <c r="AK30" s="1"/>
  <c r="F33" i="7"/>
  <c r="AZ100" i="1"/>
  <c r="BB94"/>
  <c r="W31" s="1"/>
  <c r="J33" i="2"/>
  <c r="AV95" i="1"/>
  <c r="AT95" s="1"/>
  <c r="F33" i="4"/>
  <c r="AZ97" i="1"/>
  <c r="F33" i="8"/>
  <c r="AZ101" i="1" s="1"/>
  <c r="F33" i="2"/>
  <c r="AZ95" i="1" s="1"/>
  <c r="J33" i="5"/>
  <c r="AV98" i="1" s="1"/>
  <c r="AT98" s="1"/>
  <c r="F33" i="5"/>
  <c r="AZ98" i="1"/>
  <c r="J33" i="6"/>
  <c r="AV99" i="1"/>
  <c r="AT99"/>
  <c r="BC94"/>
  <c r="W32" s="1"/>
  <c r="F33" i="3"/>
  <c r="AZ96" i="1" s="1"/>
  <c r="F33" i="6"/>
  <c r="AZ99" i="1" s="1"/>
  <c r="J33" i="7"/>
  <c r="AV100" i="1" s="1"/>
  <c r="AT100" s="1"/>
  <c r="BD94"/>
  <c r="W33"/>
  <c r="J33" i="3"/>
  <c r="AV96" i="1"/>
  <c r="AT96" s="1"/>
  <c r="J33" i="4"/>
  <c r="AV97" i="1" s="1"/>
  <c r="AT97" s="1"/>
  <c r="J33" i="8"/>
  <c r="AV101" i="1"/>
  <c r="AT101" s="1"/>
  <c r="BK131" i="2" l="1"/>
  <c r="J131" s="1"/>
  <c r="J96" s="1"/>
  <c r="BK122" i="5"/>
  <c r="J122"/>
  <c r="J96" s="1"/>
  <c r="J123" i="6"/>
  <c r="J97"/>
  <c r="BK128" i="7"/>
  <c r="J128" s="1"/>
  <c r="J30" s="1"/>
  <c r="AG100" i="1" s="1"/>
  <c r="AN100" s="1"/>
  <c r="BK125" i="3"/>
  <c r="J125"/>
  <c r="J96"/>
  <c r="BK123" i="4"/>
  <c r="J123" s="1"/>
  <c r="J96" s="1"/>
  <c r="BK121" i="8"/>
  <c r="J121" s="1"/>
  <c r="J96" s="1"/>
  <c r="AU94" i="1"/>
  <c r="AX94"/>
  <c r="AZ94"/>
  <c r="W29" s="1"/>
  <c r="W30"/>
  <c r="AY94"/>
  <c r="J30" i="6"/>
  <c r="AG99" i="1" s="1"/>
  <c r="AN99" s="1"/>
  <c r="J96" i="7" l="1"/>
  <c r="J39"/>
  <c r="J39" i="6"/>
  <c r="J30" i="2"/>
  <c r="AG95" i="1"/>
  <c r="AN95" s="1"/>
  <c r="J30" i="3"/>
  <c r="AG96" i="1"/>
  <c r="AN96"/>
  <c r="J30" i="4"/>
  <c r="AG97" i="1" s="1"/>
  <c r="AN97" s="1"/>
  <c r="AV94"/>
  <c r="AK29" s="1"/>
  <c r="J30" i="5"/>
  <c r="AG98" i="1"/>
  <c r="AN98"/>
  <c r="J30" i="8"/>
  <c r="AG101" i="1" s="1"/>
  <c r="AN101" s="1"/>
  <c r="J39" i="2" l="1"/>
  <c r="J39" i="5"/>
  <c r="J39" i="8"/>
  <c r="J39" i="3"/>
  <c r="J39" i="4"/>
  <c r="AG94" i="1"/>
  <c r="AK26" s="1"/>
  <c r="AK35" s="1"/>
  <c r="AT94"/>
  <c r="AN94" l="1"/>
</calcChain>
</file>

<file path=xl/sharedStrings.xml><?xml version="1.0" encoding="utf-8"?>
<sst xmlns="http://schemas.openxmlformats.org/spreadsheetml/2006/main" count="9657" uniqueCount="1069">
  <si>
    <t>Export Komplet</t>
  </si>
  <si>
    <t/>
  </si>
  <si>
    <t>2.0</t>
  </si>
  <si>
    <t>False</t>
  </si>
  <si>
    <t>{1f822f04-4433-4b46-9d72-f0d52a7cf1e3}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</si>
  <si>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</si>
  <si>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</si>
  <si>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</si>
  <si>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</si>
  <si>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</si>
  <si>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</si>
  <si>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</si>
  <si>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</si>
  <si>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</si>
  <si>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Pitter131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</si>
  <si>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</si>
  <si>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</si>
  <si>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a modernizace školního hřiště ZŠ  5 května</t>
  </si>
  <si>
    <t>KSO:</t>
  </si>
  <si>
    <t>CC-CZ:</t>
  </si>
  <si>
    <t>Místo:</t>
  </si>
  <si>
    <t>Liberec</t>
  </si>
  <si>
    <t>Datum:</t>
  </si>
  <si>
    <t>14. 1. 2022</t>
  </si>
  <si>
    <t>Zadavatel:</t>
  </si>
  <si>
    <t>IČ:</t>
  </si>
  <si>
    <t>00262978</t>
  </si>
  <si>
    <t>Statutární město Liberec, nám .Dr.E. Beneše</t>
  </si>
  <si>
    <t>DIČ:</t>
  </si>
  <si>
    <t>Uchazeč:</t>
  </si>
  <si>
    <t>Vyplň údaj</t>
  </si>
  <si>
    <t>Projektant:</t>
  </si>
  <si>
    <t>25275291</t>
  </si>
  <si>
    <t>Pitter Design, s.r.o.Pardubice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</si>
  <si>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</si>
  <si>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</si>
  <si>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</si>
  <si>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</si>
  <si>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</si>
  <si>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</si>
  <si>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</si>
  <si>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</si>
  <si>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</si>
  <si>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</si>
  <si>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</si>
  <si>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</si>
  <si>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</si>
  <si>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</si>
  <si>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</si>
  <si>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</si>
  <si>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</si>
  <si>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</si>
  <si>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</si>
  <si>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</si>
  <si>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</si>
  <si>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</si>
  <si>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</si>
  <si>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</si>
  <si>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</si>
  <si>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</si>
  <si>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</si>
  <si>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</si>
  <si>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</si>
  <si>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</si>
  <si>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</si>
  <si>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</si>
  <si>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</si>
  <si>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</si>
  <si>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</si>
  <si>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</si>
  <si>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</si>
  <si>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</si>
  <si>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</si>
  <si>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</si>
  <si>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</si>
  <si>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</si>
  <si>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</si>
  <si>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</si>
  <si>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</si>
  <si>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</si>
  <si>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</si>
  <si>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</si>
  <si>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</si>
  <si>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</si>
  <si>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Víceúčelové hřiště</t>
  </si>
  <si>
    <t>STA</t>
  </si>
  <si>
    <t>1</t>
  </si>
  <si>
    <t>{79b819da-b646-4357-a02b-3f9f15fac8de}</t>
  </si>
  <si>
    <t>2</t>
  </si>
  <si>
    <t>02</t>
  </si>
  <si>
    <t>SO.02 Streetballové hřiště</t>
  </si>
  <si>
    <t>{97ae4197-3e23-4d15-a128-1d0d4f4de6ed}</t>
  </si>
  <si>
    <t>03</t>
  </si>
  <si>
    <t>SO.03-Herní plocha</t>
  </si>
  <si>
    <t>{67a87ca4-8a0b-4797-8d6e-32d66f863ad3}</t>
  </si>
  <si>
    <t>04</t>
  </si>
  <si>
    <t>SO 04 Venkovní tribuna</t>
  </si>
  <si>
    <t>{5681ab7f-7192-4ab3-8cf7-5f6fcce8b7d8}</t>
  </si>
  <si>
    <t>05</t>
  </si>
  <si>
    <t>SO 05 Gabionová stěna</t>
  </si>
  <si>
    <t>{e122930a-0fef-41ab-83d6-3302ca312057}</t>
  </si>
  <si>
    <t>06</t>
  </si>
  <si>
    <t>SO 06 Venkovní schodiště, chodníky a úprava terénu</t>
  </si>
  <si>
    <t>{d747584b-3757-446d-88b8-07c84659f3a6}</t>
  </si>
  <si>
    <t>07</t>
  </si>
  <si>
    <t>SO 07 Vsakovací jímka</t>
  </si>
  <si>
    <t>{cb4ca9e0-0a88-429a-b1d6-63e5c5a80360}</t>
  </si>
  <si>
    <t>KRYCÍ LIST SOUPISU PRACÍ</t>
  </si>
  <si>
    <t>Objekt:</t>
  </si>
  <si>
    <t>01 - SO 01 Víceúčelové hřiště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</si>
  <si>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</si>
  <si>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</si>
  <si>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</si>
  <si>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</si>
  <si>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</si>
  <si>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</si>
  <si>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</si>
  <si>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</si>
  <si>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</si>
  <si>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</si>
  <si>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</si>
  <si>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</si>
  <si>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</si>
  <si>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</si>
  <si>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</si>
  <si>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náklady-pro celou stavbu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</si>
  <si>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</si>
  <si>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</si>
  <si>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</si>
  <si>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</si>
  <si>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</si>
  <si>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</si>
  <si>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</si>
  <si>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</si>
  <si>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</si>
  <si>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</si>
  <si>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</si>
  <si>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</si>
  <si>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</si>
  <si>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</si>
  <si>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</si>
  <si>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</si>
  <si>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</si>
  <si>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</si>
  <si>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</si>
  <si>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</si>
  <si>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</si>
  <si>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</si>
  <si>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113107224</t>
  </si>
  <si>
    <t>Odstranění podkladu z kameniva drceného tl 400 mm strojně pl přes 200 m2</t>
  </si>
  <si>
    <t>m2</t>
  </si>
  <si>
    <t>4</t>
  </si>
  <si>
    <t>-910824418</t>
  </si>
  <si>
    <t>VV</t>
  </si>
  <si>
    <t>"odstranění stávajícího hřiště"</t>
  </si>
  <si>
    <t>29,4*17,4</t>
  </si>
  <si>
    <t>Součet</t>
  </si>
  <si>
    <t>113107242</t>
  </si>
  <si>
    <t>Odstranění podkladu živičného tl 100 mm strojně pl přes 200 m2</t>
  </si>
  <si>
    <t>-944117303</t>
  </si>
  <si>
    <t>3</t>
  </si>
  <si>
    <t>113202111</t>
  </si>
  <si>
    <t>Vytrhání obrub krajníků obrubníků stojatých</t>
  </si>
  <si>
    <t>m</t>
  </si>
  <si>
    <t>-1878052466</t>
  </si>
  <si>
    <t>(29+17)*2</t>
  </si>
  <si>
    <t>131252502</t>
  </si>
  <si>
    <t>Hloubení jamek do 0,5 m3 v hornině třídy těžitelnosti I, skupiny 1 až 3 strojně</t>
  </si>
  <si>
    <t>m3</t>
  </si>
  <si>
    <t>2106157825</t>
  </si>
  <si>
    <t>"základové patky"</t>
  </si>
  <si>
    <t>"oplocení- D1.5"</t>
  </si>
  <si>
    <t>"ozn. 1"0,4*0,4*1,1*38</t>
  </si>
  <si>
    <t>"ozn. 2"0,5*0,5*0,85*2</t>
  </si>
  <si>
    <t>5</t>
  </si>
  <si>
    <t>132251101</t>
  </si>
  <si>
    <t>Hloubení rýh nezapažených  š do 800 mm v hornině třídy těžitelnosti I, skupiny 3 objem do 20 m3 strojně</t>
  </si>
  <si>
    <t>1342427136</t>
  </si>
  <si>
    <t>"drenáž v.č.1.3 "</t>
  </si>
  <si>
    <t>28*0,3*0,3*4</t>
  </si>
  <si>
    <t>16*0,5*0,6</t>
  </si>
  <si>
    <t>6</t>
  </si>
  <si>
    <t>162751117</t>
  </si>
  <si>
    <t>Vodorovné přemístění do 10000 m výkopku/sypaniny z horniny třídy těžitelnosti I, skupiny 1 až 3</t>
  </si>
  <si>
    <t>556371554</t>
  </si>
  <si>
    <t>"v.č. D1.2 -1.6"</t>
  </si>
  <si>
    <t>7,113+14,88</t>
  </si>
  <si>
    <t>7</t>
  </si>
  <si>
    <t>167151111</t>
  </si>
  <si>
    <t>Nakládání výkopku z hornin třídy těžitelnosti I, skupiny 1 až 3 přes 100 m3</t>
  </si>
  <si>
    <t>-247768021</t>
  </si>
  <si>
    <t>14,88+7,113</t>
  </si>
  <si>
    <t>8</t>
  </si>
  <si>
    <t>171152501</t>
  </si>
  <si>
    <t>Zhutnění podloží z hornin soudržných nebo nesoudržných pod násypy</t>
  </si>
  <si>
    <t>-191327141</t>
  </si>
  <si>
    <t>9</t>
  </si>
  <si>
    <t>171201231</t>
  </si>
  <si>
    <t>Poplatek za uložení zeminy a kamení na recyklační skládce (skládkovné) kód odpadu 17 05 04</t>
  </si>
  <si>
    <t>t</t>
  </si>
  <si>
    <t>1755174763</t>
  </si>
  <si>
    <t>21,993*1,6</t>
  </si>
  <si>
    <t>10</t>
  </si>
  <si>
    <t>171251201</t>
  </si>
  <si>
    <t>Uložení sypaniny na skládky nebo meziskládky</t>
  </si>
  <si>
    <t>1926587192</t>
  </si>
  <si>
    <t>"přebytečná zemina"35,189</t>
  </si>
  <si>
    <t>11</t>
  </si>
  <si>
    <t>181951112</t>
  </si>
  <si>
    <t>Úprava pláně v hornině třídy těžitelnosti I, skupiny 1 až 3 se zhutněním</t>
  </si>
  <si>
    <t>914921838</t>
  </si>
  <si>
    <t>Zakládání</t>
  </si>
  <si>
    <t>12</t>
  </si>
  <si>
    <t>211531111</t>
  </si>
  <si>
    <t>Výplň odvodňovacích žeber nebo trativodů kamenivem hrubým drceným frakce 16 až 63 mm</t>
  </si>
  <si>
    <t>-1533386456</t>
  </si>
  <si>
    <t>28,0*0,3*0,3*4</t>
  </si>
  <si>
    <t>13</t>
  </si>
  <si>
    <t>212751103</t>
  </si>
  <si>
    <t>Trativod z drenážních trubek flexibilních PVC-U SN 4 perforace 360° včetně lože otevřený výkop DN 80 pro meliorace</t>
  </si>
  <si>
    <t>-2027893969</t>
  </si>
  <si>
    <t>28*4</t>
  </si>
  <si>
    <t>14</t>
  </si>
  <si>
    <t>212751104</t>
  </si>
  <si>
    <t>Trativod z drenážních trubek flexibilních PVC-U SN 4 perforace 360° včetně lože otevřený výkop DN 100 pro meliorace</t>
  </si>
  <si>
    <t>-827759212</t>
  </si>
  <si>
    <t>"drenáž v.č.1.3"</t>
  </si>
  <si>
    <t>16</t>
  </si>
  <si>
    <t>271532211</t>
  </si>
  <si>
    <t>Podsyp pod základové konstrukce se zhutněním z hrubého kameniva frakce 32 až 63 mm</t>
  </si>
  <si>
    <t>-906115226</t>
  </si>
  <si>
    <t>"ozn. 1"0,4*0,4*0,15*38</t>
  </si>
  <si>
    <t>"ozn. 2"0,5*0,5*0,15*2</t>
  </si>
  <si>
    <t>275313611</t>
  </si>
  <si>
    <t>Základové patky z betonu tř. C 16/20</t>
  </si>
  <si>
    <t>-1353835970</t>
  </si>
  <si>
    <t>"ozn. 1"0,4*0,4*0,95*38</t>
  </si>
  <si>
    <t>"ozn. 2"0,5*0,5*0,7*2</t>
  </si>
  <si>
    <t>17</t>
  </si>
  <si>
    <t>275351121</t>
  </si>
  <si>
    <t>Zřízení bednění základových patek</t>
  </si>
  <si>
    <t>1476915605</t>
  </si>
  <si>
    <t>"sloupky plotu"</t>
  </si>
  <si>
    <t>"ozn. 1"0,4*4*0,6*38</t>
  </si>
  <si>
    <t>"ozn. 2"0,5*4*0,6*2</t>
  </si>
  <si>
    <t>18</t>
  </si>
  <si>
    <t>275351122</t>
  </si>
  <si>
    <t>Odstranění bednění základových patek</t>
  </si>
  <si>
    <t>-1152067401</t>
  </si>
  <si>
    <t>Svislé a kompletní konstrukce</t>
  </si>
  <si>
    <t>19</t>
  </si>
  <si>
    <t>33817119-R</t>
  </si>
  <si>
    <t>Osazování sloupků a vzpěr plotových ocelových v  přes 2,60 m se zabetonováním</t>
  </si>
  <si>
    <t>kus</t>
  </si>
  <si>
    <t>1943097160</t>
  </si>
  <si>
    <t>"v.č. 1,5"</t>
  </si>
  <si>
    <t>"oplocení hřiště"38</t>
  </si>
  <si>
    <t>20</t>
  </si>
  <si>
    <t>M</t>
  </si>
  <si>
    <t>55342-nab1b</t>
  </si>
  <si>
    <t>Sloupek plotový žárově zinkovaný 4950x89x3mm- zavíčkovaný</t>
  </si>
  <si>
    <t>698874117</t>
  </si>
  <si>
    <t>55342-nab1c</t>
  </si>
  <si>
    <t>Sloupek plotový žárově zinkovaný 5950x89x3mm- zavíčkovaný</t>
  </si>
  <si>
    <t>-1435696108</t>
  </si>
  <si>
    <t>22</t>
  </si>
  <si>
    <t>348101240</t>
  </si>
  <si>
    <t>Osazení vrat a vrátek k oplocení na ocelové sloupky do 8 m2</t>
  </si>
  <si>
    <t>2077920145</t>
  </si>
  <si>
    <t>"v.č. 1,5 a 1,6"2</t>
  </si>
  <si>
    <t>23</t>
  </si>
  <si>
    <t>55342naB2</t>
  </si>
  <si>
    <t>branka vstupní 2 křídlová otočná-2500x2500mm-rámy z trubek žárově zinkované bez nosných sloupků</t>
  </si>
  <si>
    <t>-2017137176</t>
  </si>
  <si>
    <t>"branky s úchyty pro přichycení bezuzlové sítě"2</t>
  </si>
  <si>
    <t>Komunikace pozemní</t>
  </si>
  <si>
    <t>24</t>
  </si>
  <si>
    <t>564211111</t>
  </si>
  <si>
    <t>Podklad nebo podsyp ze štěrkopísku ŠP tl 50 mm</t>
  </si>
  <si>
    <t>-487487564</t>
  </si>
  <si>
    <t>"v.č. D1.2 a 1,4"</t>
  </si>
  <si>
    <t>"hřiště"</t>
  </si>
  <si>
    <t>25</t>
  </si>
  <si>
    <t>564730111</t>
  </si>
  <si>
    <t>Podklad z kameniva hrubého drceného vel. 16-32 mm tl 100 mm</t>
  </si>
  <si>
    <t>1516774993</t>
  </si>
  <si>
    <t>29,0*17,0</t>
  </si>
  <si>
    <t>26</t>
  </si>
  <si>
    <t>564771111</t>
  </si>
  <si>
    <t>Podklad z kameniva hrubého drceného vel. 32-63 mm tl 250 mm</t>
  </si>
  <si>
    <t>-1088454811</t>
  </si>
  <si>
    <t>27</t>
  </si>
  <si>
    <t>571907112</t>
  </si>
  <si>
    <t>Posyp krytu kamenivem drceným nebo těženým do 40 kg/m2</t>
  </si>
  <si>
    <t>1919401257</t>
  </si>
  <si>
    <t>"podsyp tl.20mm"</t>
  </si>
  <si>
    <t>28</t>
  </si>
  <si>
    <t>576133121</t>
  </si>
  <si>
    <t>Asfaltový koberec mastixový SMA 8 (AKMJ) tl 40 mm š přes 3 m</t>
  </si>
  <si>
    <t>998060824</t>
  </si>
  <si>
    <t>29</t>
  </si>
  <si>
    <t>576143321</t>
  </si>
  <si>
    <t>Asfaltový koberec mastixový SMA 16 (AKMH) tl 50 mm š přes 3 m</t>
  </si>
  <si>
    <t>1023669061</t>
  </si>
  <si>
    <t>30</t>
  </si>
  <si>
    <t>57929nab1</t>
  </si>
  <si>
    <t>Lajnování venkovního litého pryžového povrchu elastickým lakem v různé barevnosti</t>
  </si>
  <si>
    <t>-1399497285</t>
  </si>
  <si>
    <t>31</t>
  </si>
  <si>
    <t>59341nab1</t>
  </si>
  <si>
    <t>Umělý sportovní kryt PUR- povrch plošně vodopropustný tl. 11mm - vrstva z polyuretanového pojiva a EPDM celobarevným granulátem</t>
  </si>
  <si>
    <t>913709708</t>
  </si>
  <si>
    <t>493</t>
  </si>
  <si>
    <t>Ostatní konstrukce a práce, bourání</t>
  </si>
  <si>
    <t>32</t>
  </si>
  <si>
    <t>916331112</t>
  </si>
  <si>
    <t>Osazení zahradního obrubníku betonového do lože z betonu s boční opěrou</t>
  </si>
  <si>
    <t>1558400497</t>
  </si>
  <si>
    <t>33</t>
  </si>
  <si>
    <t>59217037</t>
  </si>
  <si>
    <t>obrubník betonový parkový přírodní 500x50x200mm</t>
  </si>
  <si>
    <t>97210142</t>
  </si>
  <si>
    <t>92*1,01</t>
  </si>
  <si>
    <t>34</t>
  </si>
  <si>
    <t>916991121</t>
  </si>
  <si>
    <t>Lože pod obrubníky, krajníky nebo obruby z dlažebních kostek z betonu prostého</t>
  </si>
  <si>
    <t>-1490065956</t>
  </si>
  <si>
    <t>" obrubníky"92*0,3*0,1</t>
  </si>
  <si>
    <t>35</t>
  </si>
  <si>
    <t>919726121</t>
  </si>
  <si>
    <t>Geotextilie pro ochranu, separaci a filtraci netkaná měrná hmotnost do 200 g/m2</t>
  </si>
  <si>
    <t>317758948</t>
  </si>
  <si>
    <t xml:space="preserve">"geotextilie - obalení drenáže     m2"   </t>
  </si>
  <si>
    <t>28*4*1,0</t>
  </si>
  <si>
    <t>16*1,0</t>
  </si>
  <si>
    <t>36</t>
  </si>
  <si>
    <t>944511111</t>
  </si>
  <si>
    <t>Montáž ochranné sítě z textilie z umělých vláken</t>
  </si>
  <si>
    <t>-824428814</t>
  </si>
  <si>
    <t>(29*2+16)*3,0</t>
  </si>
  <si>
    <t>16*4,0</t>
  </si>
  <si>
    <t>37</t>
  </si>
  <si>
    <t>31687nab2</t>
  </si>
  <si>
    <t>síť záchytná bezuzlová, PP,vysoce pevná - tl. 5mm, oko 45mm  - zelená</t>
  </si>
  <si>
    <t>583978615</t>
  </si>
  <si>
    <t>286*1,05</t>
  </si>
  <si>
    <t>38</t>
  </si>
  <si>
    <t>95998 nab1</t>
  </si>
  <si>
    <t>Vybavení hřiště-mon. a dod.s malá kopaná (branka,  síť..)-dle specifikace v TZ</t>
  </si>
  <si>
    <t>-202929268</t>
  </si>
  <si>
    <t>39</t>
  </si>
  <si>
    <t>95998nab6</t>
  </si>
  <si>
    <t>Vybavení hřiiště   dodávka 2 sloupků na nohejbal vč.sítě-dle specifikace v TZ</t>
  </si>
  <si>
    <t>sada</t>
  </si>
  <si>
    <t>-493241247</t>
  </si>
  <si>
    <t>40</t>
  </si>
  <si>
    <t>95998nab7</t>
  </si>
  <si>
    <t>Vybavení hřiště - dodávka sloupků na volejbal vč. sportovní sítě-dle specifikace v TZ</t>
  </si>
  <si>
    <t>-1517262470</t>
  </si>
  <si>
    <t>" vybavení sportovní"</t>
  </si>
  <si>
    <t xml:space="preserve">     1</t>
  </si>
  <si>
    <t>41</t>
  </si>
  <si>
    <t>966071823</t>
  </si>
  <si>
    <t>Rozebrání oplocení z drátěného pletiva se čtvercovými oky výšky přes 2,0 m</t>
  </si>
  <si>
    <t>-1815558115</t>
  </si>
  <si>
    <t>42</t>
  </si>
  <si>
    <t>966071-R16</t>
  </si>
  <si>
    <t>Bourání sloupků a vzpěr plotových ocelových do 4,5 m zabetonovaných</t>
  </si>
  <si>
    <t>-1128639885</t>
  </si>
  <si>
    <t>43</t>
  </si>
  <si>
    <t>OPL0013</t>
  </si>
  <si>
    <t>Montáž dřevěného mantinelu vč. kotvení</t>
  </si>
  <si>
    <t>251479338</t>
  </si>
  <si>
    <t>(29+17,0)*2</t>
  </si>
  <si>
    <t>44</t>
  </si>
  <si>
    <t>OPL0007</t>
  </si>
  <si>
    <t>Dřevěný mantinel 1,0 m, 160x40 mm, 2 x lazura</t>
  </si>
  <si>
    <t>936840871</t>
  </si>
  <si>
    <t>(29+17,)*2</t>
  </si>
  <si>
    <t>997</t>
  </si>
  <si>
    <t>Přesun sutě</t>
  </si>
  <si>
    <t>45</t>
  </si>
  <si>
    <t>997221551</t>
  </si>
  <si>
    <t>Vodorovná doprava suti ze sypkých materiálů do 1 km</t>
  </si>
  <si>
    <t>-1045406904</t>
  </si>
  <si>
    <t>46</t>
  </si>
  <si>
    <t>997221559</t>
  </si>
  <si>
    <t>Příplatek ZKD 1 km u vodorovné dopravy suti ze sypkých materiálů</t>
  </si>
  <si>
    <t>792526677</t>
  </si>
  <si>
    <t>430,925*9</t>
  </si>
  <si>
    <t>47</t>
  </si>
  <si>
    <t>997221611</t>
  </si>
  <si>
    <t>Nakládání suti na dopravní prostředky pro vodorovnou dopravu</t>
  </si>
  <si>
    <t>104579711</t>
  </si>
  <si>
    <t>48</t>
  </si>
  <si>
    <t>997221645</t>
  </si>
  <si>
    <t>Poplatek za uložení na skládce (skládkovné) odpadu asfaltového bez dehtu kód odpadu 17 03 02</t>
  </si>
  <si>
    <t>-645828799</t>
  </si>
  <si>
    <t>49</t>
  </si>
  <si>
    <t>997221655</t>
  </si>
  <si>
    <t>Poplatek za uložení na skládce (skládkovné) zeminy a kamení kód odpadu 17 05 04</t>
  </si>
  <si>
    <t>-75416398</t>
  </si>
  <si>
    <t>430,925-112,543</t>
  </si>
  <si>
    <t>998</t>
  </si>
  <si>
    <t>Přesun hmot</t>
  </si>
  <si>
    <t>50</t>
  </si>
  <si>
    <t>998222012</t>
  </si>
  <si>
    <t>Přesun hmot pro tělovýchovné plochy</t>
  </si>
  <si>
    <t>-926983817</t>
  </si>
  <si>
    <t>PSV</t>
  </si>
  <si>
    <t>Práce a dodávky PSV</t>
  </si>
  <si>
    <t>767</t>
  </si>
  <si>
    <t>Konstrukce zámečnické</t>
  </si>
  <si>
    <t>51</t>
  </si>
  <si>
    <t>76797nab1</t>
  </si>
  <si>
    <t>Montáž - natažení+napnutí lanka nosného ocelového - jednoho lana</t>
  </si>
  <si>
    <t>-98087466</t>
  </si>
  <si>
    <t>"lanko ocelové s PVC tl. 5mm  ve výšce 2,5m"</t>
  </si>
  <si>
    <t>"lanko střední "    (29*2+17*2)</t>
  </si>
  <si>
    <t>52</t>
  </si>
  <si>
    <t>31452nab2</t>
  </si>
  <si>
    <t>lanko ocelové pozinkované + PVC -  D 5mm</t>
  </si>
  <si>
    <t>1205823421</t>
  </si>
  <si>
    <t>92*1,05</t>
  </si>
  <si>
    <t>53</t>
  </si>
  <si>
    <t>767995111</t>
  </si>
  <si>
    <t>Montáž atypických zámečnických konstrukcí hmotnosti do 5 kg</t>
  </si>
  <si>
    <t>kg</t>
  </si>
  <si>
    <t>1288835928</t>
  </si>
  <si>
    <t>"trubky ztužující oplocení šroubované"</t>
  </si>
  <si>
    <t>(29*2+17*2)*2*1,94-2,5*2*1,94</t>
  </si>
  <si>
    <t>"kotvící a spojovací materiál"40</t>
  </si>
  <si>
    <t>54</t>
  </si>
  <si>
    <t>14011 nab2</t>
  </si>
  <si>
    <t>trubka ocelová bezešvá žárově zinkovaná 32x2,6mm vč úpravy pro montáž na sloupky a kotvicí materiál</t>
  </si>
  <si>
    <t>98878872</t>
  </si>
  <si>
    <t>(29*2+17*2)*2*1,94-2,5*2*1,94*1,03</t>
  </si>
  <si>
    <t>"kotvící a spojovací materiál"40*1,03</t>
  </si>
  <si>
    <t>55</t>
  </si>
  <si>
    <t>998767202</t>
  </si>
  <si>
    <t>Přesun hmot procentní pro zámečnické konstrukce v objektech v do 12 m</t>
  </si>
  <si>
    <t>%</t>
  </si>
  <si>
    <t>218896625</t>
  </si>
  <si>
    <t>VRN</t>
  </si>
  <si>
    <t>Vedlejší rozpočtové náklady-pro celou stavbu</t>
  </si>
  <si>
    <t>VRN1</t>
  </si>
  <si>
    <t>Průzkumné, geodetické a projektové práce</t>
  </si>
  <si>
    <t>56</t>
  </si>
  <si>
    <t>011103000</t>
  </si>
  <si>
    <t>Geologický průzkum</t>
  </si>
  <si>
    <t>soubor</t>
  </si>
  <si>
    <t>1024</t>
  </si>
  <si>
    <t>1501716712</t>
  </si>
  <si>
    <t>57</t>
  </si>
  <si>
    <t>012203000</t>
  </si>
  <si>
    <t>Geodetické práce při provádění stavby</t>
  </si>
  <si>
    <t>-419468990</t>
  </si>
  <si>
    <t>58</t>
  </si>
  <si>
    <t>012303000</t>
  </si>
  <si>
    <t>Geodetické práce po výstavbě-zaměření skutečného provedení stavby</t>
  </si>
  <si>
    <t>-459824220</t>
  </si>
  <si>
    <t>59</t>
  </si>
  <si>
    <t>012305000</t>
  </si>
  <si>
    <t>Vytýčení stáv. inženýrských sítí před zahájením zemních prací</t>
  </si>
  <si>
    <t>245913908</t>
  </si>
  <si>
    <t>60</t>
  </si>
  <si>
    <t>013254000</t>
  </si>
  <si>
    <t>Dokumentace skutečného provedení stavby- dle vyhlášky 499/2006 SB ve třech vyhotoveních a jednom elektronickém na CD Rom</t>
  </si>
  <si>
    <t>-897077898</t>
  </si>
  <si>
    <t>VRN3</t>
  </si>
  <si>
    <t>Zařízení staveniště</t>
  </si>
  <si>
    <t>61</t>
  </si>
  <si>
    <t>032002000</t>
  </si>
  <si>
    <t>Zřízení a zrušení  staveniště- náklady spojené s vybudováním, provozem a likvidaci zařízení staveniště</t>
  </si>
  <si>
    <t>-1391566127</t>
  </si>
  <si>
    <t>VRN4</t>
  </si>
  <si>
    <t>Inženýrská činnost</t>
  </si>
  <si>
    <t>62</t>
  </si>
  <si>
    <t>043134000</t>
  </si>
  <si>
    <t>Zkoušky zatěžovací statické</t>
  </si>
  <si>
    <t>1494487995</t>
  </si>
  <si>
    <t>VRN9</t>
  </si>
  <si>
    <t>Ostatní náklady</t>
  </si>
  <si>
    <t>63</t>
  </si>
  <si>
    <t>092103001</t>
  </si>
  <si>
    <t>Náklady spojené s umístěním stavby</t>
  </si>
  <si>
    <t>-996311070</t>
  </si>
  <si>
    <t>02 - SO.02 Streetballové hřiště</t>
  </si>
  <si>
    <t>111301111</t>
  </si>
  <si>
    <t>Sejmutí drnu tl do 100 mm s přemístěním do 50 m nebo naložením na dopravní prostředek</t>
  </si>
  <si>
    <t>1141444557</t>
  </si>
  <si>
    <t>17,4*16,4</t>
  </si>
  <si>
    <t>121151103</t>
  </si>
  <si>
    <t>Sejmutí ornice plochy do 100 m2 tl vrstvy do 200 mm strojně</t>
  </si>
  <si>
    <t>-1245691718</t>
  </si>
  <si>
    <t>"v.č 1,8"</t>
  </si>
  <si>
    <t>122251104</t>
  </si>
  <si>
    <t>Odkopávky a prokopávky nezapažené v hornině třídy těžitelnosti I, skupiny 3 objem do 500 m3 strojně</t>
  </si>
  <si>
    <t>-141680698</t>
  </si>
  <si>
    <t>17,4*16,4*0,32</t>
  </si>
  <si>
    <t>131251701</t>
  </si>
  <si>
    <t>Hloubení jam v hornině třídy těžitelnosti I, skupiny 3 objem do 20 m3 strojně pro LTM</t>
  </si>
  <si>
    <t>-916627121</t>
  </si>
  <si>
    <t>"v.č. D1.8"</t>
  </si>
  <si>
    <t>"patka"</t>
  </si>
  <si>
    <t>1,0*1,0*1,15</t>
  </si>
  <si>
    <t>-796227869</t>
  </si>
  <si>
    <t>"ozn 1"0,4*0,4*1,1*30</t>
  </si>
  <si>
    <t>692329853</t>
  </si>
  <si>
    <t>"v.č.D1.2"</t>
  </si>
  <si>
    <t>"drenáž"</t>
  </si>
  <si>
    <t>(14,5*4)*0,3*0,3</t>
  </si>
  <si>
    <t>19,0*0,5*0,6</t>
  </si>
  <si>
    <t>162351104</t>
  </si>
  <si>
    <t>Vodorovné přemístění do 1000 m výkopku/sypaniny z horniny třídy těžitelnosti I, skupiny 1 až 3</t>
  </si>
  <si>
    <t>1959537964</t>
  </si>
  <si>
    <t>"drn"285,36*0,1</t>
  </si>
  <si>
    <t>"ornice"285,36*0,2</t>
  </si>
  <si>
    <t>1954869065</t>
  </si>
  <si>
    <t>91,315+1,15+5,28+10,92</t>
  </si>
  <si>
    <t>167151101</t>
  </si>
  <si>
    <t>Nakládání výkopku z hornin třídy těžitelnosti I, skupiny 1 až 3 do 100 m3</t>
  </si>
  <si>
    <t>1816598849</t>
  </si>
  <si>
    <t>85,608+108,665</t>
  </si>
  <si>
    <t>-555800813</t>
  </si>
  <si>
    <t>285,36</t>
  </si>
  <si>
    <t>171201201</t>
  </si>
  <si>
    <t>-1845142994</t>
  </si>
  <si>
    <t>-502210378</t>
  </si>
  <si>
    <t>108,665*1,6</t>
  </si>
  <si>
    <t>-23193568</t>
  </si>
  <si>
    <t>211561111</t>
  </si>
  <si>
    <t>Výplň odvodňovacích žeber nebo trativodů kamenivem hrubým drceným frakce 4 až 16 mm</t>
  </si>
  <si>
    <t>-1938115378</t>
  </si>
  <si>
    <t>14,5*4*0,3*0,3</t>
  </si>
  <si>
    <t>19*0,5*0,6</t>
  </si>
  <si>
    <t>1937070534</t>
  </si>
  <si>
    <t>14,5*4</t>
  </si>
  <si>
    <t>1205033099</t>
  </si>
  <si>
    <t>271572211</t>
  </si>
  <si>
    <t>Podsyp pod základové konstrukce se zhutněním z netříděného štěrkopísku</t>
  </si>
  <si>
    <t>2144448785</t>
  </si>
  <si>
    <t>"patky "</t>
  </si>
  <si>
    <t>"ozn 1"0,4*0,4*0,15*30</t>
  </si>
  <si>
    <t>"ozn 2"1,0*1,0*0,15</t>
  </si>
  <si>
    <t>-2111237054</t>
  </si>
  <si>
    <t>"oplocení- D1.11"</t>
  </si>
  <si>
    <t>"ozn. 1"0,4*0,4*0,95*30</t>
  </si>
  <si>
    <t>"ozn.2"1,0*1,0*1,0*1</t>
  </si>
  <si>
    <t>-47667860</t>
  </si>
  <si>
    <t>"ozn. 1"0,4*4*0,5*30</t>
  </si>
  <si>
    <t>"ozn.2"1,0*4*0,5*1</t>
  </si>
  <si>
    <t>-177656115</t>
  </si>
  <si>
    <t>-471927069</t>
  </si>
  <si>
    <t>"v.č. 1,11"</t>
  </si>
  <si>
    <t>"oplocení hřiště"30</t>
  </si>
  <si>
    <t>-207697382</t>
  </si>
  <si>
    <t>348101230</t>
  </si>
  <si>
    <t>Osazení vrat a vrátek k oplocení na ocelové sloupky do 6 m2</t>
  </si>
  <si>
    <t>2038062047</t>
  </si>
  <si>
    <t>55342nab3</t>
  </si>
  <si>
    <t>branka vstupní 2 křídlová otočná-2125x2300mm-rámy z trubek žárově zinkované bez nosných sloupků</t>
  </si>
  <si>
    <t>872725775</t>
  </si>
  <si>
    <t>"branky s úchyty pro přichycení bezuzlové sítě"1</t>
  </si>
  <si>
    <t>-1250456984</t>
  </si>
  <si>
    <t>"podkladní vrstva - podsyp štěrkopískem - tl. 5cm"</t>
  </si>
  <si>
    <t>-47590943</t>
  </si>
  <si>
    <t>16*17</t>
  </si>
  <si>
    <t>1754384385</t>
  </si>
  <si>
    <t>804598483</t>
  </si>
  <si>
    <t>"podklad podsyp 2cm"272</t>
  </si>
  <si>
    <t>576136111</t>
  </si>
  <si>
    <t>Asfaltový koberec otevřený AKO 8 (AKOJ) tl 40 mm š do 3 m z modifikovaného asfaltu</t>
  </si>
  <si>
    <t>950307994</t>
  </si>
  <si>
    <t>576146311</t>
  </si>
  <si>
    <t>Asfaltový koberec otevřený AKO 16 (AKOH) tl 50 mm š do 3 m z nemodifikovaného asfaltu</t>
  </si>
  <si>
    <t>-288641001</t>
  </si>
  <si>
    <t>Lajnování venkovního litého pryžového povrchu elastickým lakem v různé barevnosti zahrnuto v  obj 01</t>
  </si>
  <si>
    <t>1497426648</t>
  </si>
  <si>
    <t xml:space="preserve">Umělý sportovní kryt PUR- povrch plošně vodopropustný, dvovrstvý s vrchním nástřikem tl. 11mm - vrstva EPDM </t>
  </si>
  <si>
    <t>-1870971340</t>
  </si>
  <si>
    <t>272</t>
  </si>
  <si>
    <t>-1576454424</t>
  </si>
  <si>
    <t xml:space="preserve">"obrubník záhonový"  </t>
  </si>
  <si>
    <t>(17+16)*2</t>
  </si>
  <si>
    <t>59217002</t>
  </si>
  <si>
    <t>obrubník betonový zahradní šedý 1000x50x200mm</t>
  </si>
  <si>
    <t>688878407</t>
  </si>
  <si>
    <t>66*1,01</t>
  </si>
  <si>
    <t>-487465010</t>
  </si>
  <si>
    <t>" obrubníky"66*0,3*0,1</t>
  </si>
  <si>
    <t>-200971351</t>
  </si>
  <si>
    <t>"geotextilie - obalení drenáže     m2"    (14,5*4+19) *1,0</t>
  </si>
  <si>
    <t>95998nab5</t>
  </si>
  <si>
    <t>Vybavení hřiště - dodávka a montáž koše basketbalového-nosný systém s vyložením a s obroučkou+síťka-dle specifikace v TZ</t>
  </si>
  <si>
    <t>-344939</t>
  </si>
  <si>
    <t>"hřiště víceúčelové - vybavení sportovní"</t>
  </si>
  <si>
    <t>"koš basketbalový - nosný systém s vyložením a s obroučkou+síťka    ks"     1</t>
  </si>
  <si>
    <t>-969012609</t>
  </si>
  <si>
    <t>-197352499</t>
  </si>
  <si>
    <t>"lanko střední "    (17*2+16*2)</t>
  </si>
  <si>
    <t>1806802932</t>
  </si>
  <si>
    <t>66*1,05</t>
  </si>
  <si>
    <t>719566288</t>
  </si>
  <si>
    <t>(17*2+16*2)*2*1,94-2,1*1*1,94</t>
  </si>
  <si>
    <t>"kotvící a spojovací materiál"30</t>
  </si>
  <si>
    <t>1136758005</t>
  </si>
  <si>
    <t>((17*2+16*2)*2*1,94-2,1*1*1,94)*1,03</t>
  </si>
  <si>
    <t>"kotvící materiál a spojovací"30*1,03</t>
  </si>
  <si>
    <t>1276474616</t>
  </si>
  <si>
    <t>03 - SO.03-Herní plocha</t>
  </si>
  <si>
    <t>1316993182</t>
  </si>
  <si>
    <t>"v,č,1,13"</t>
  </si>
  <si>
    <t>14,4*8,4-(3,14*1,5*1,5)/2</t>
  </si>
  <si>
    <t>792540644</t>
  </si>
  <si>
    <t>"v.č 1,13"</t>
  </si>
  <si>
    <t>117,428</t>
  </si>
  <si>
    <t>-1226725382</t>
  </si>
  <si>
    <t>(14,4*8,4-3,14*1,5*1,5/2)*0,32</t>
  </si>
  <si>
    <t>-1260210281</t>
  </si>
  <si>
    <t>"drn"117,428*0,1</t>
  </si>
  <si>
    <t>"ornice"117,428*0,2</t>
  </si>
  <si>
    <t>331288379</t>
  </si>
  <si>
    <t>37,577</t>
  </si>
  <si>
    <t>-679274985</t>
  </si>
  <si>
    <t>37,577+35,229</t>
  </si>
  <si>
    <t>1141834005</t>
  </si>
  <si>
    <t>-802700343</t>
  </si>
  <si>
    <t>1674358186</t>
  </si>
  <si>
    <t>37,577*1,6</t>
  </si>
  <si>
    <t>-1268729591</t>
  </si>
  <si>
    <t>564731111</t>
  </si>
  <si>
    <t>Podklad z kameniva hrubého drceného vel. 32-63 mm tl 100 mm</t>
  </si>
  <si>
    <t>1046241682</t>
  </si>
  <si>
    <t>14,4*8,4-3,14*1,5*1,5/2</t>
  </si>
  <si>
    <t>564760111</t>
  </si>
  <si>
    <t>Podklad z kameniva hrubého drceného vel. 16-32 mm tl 200 mm</t>
  </si>
  <si>
    <t>-266441994</t>
  </si>
  <si>
    <t>"v,č,1,14"</t>
  </si>
  <si>
    <t>14*8,0-3,14*1,5*1,5/2</t>
  </si>
  <si>
    <t>-493622070</t>
  </si>
  <si>
    <t>5792119-R15</t>
  </si>
  <si>
    <t>LItý bezpečnostní povrch dvouvrstvý s vrchní probarevnou EPDM vrstvou tl.35mm</t>
  </si>
  <si>
    <t>-198685217</t>
  </si>
  <si>
    <t>1903836391</t>
  </si>
  <si>
    <t>(14+8)*2-3,0</t>
  </si>
  <si>
    <t>59217036</t>
  </si>
  <si>
    <t>obrubník betonový parkový přírodní 500x80x250mm</t>
  </si>
  <si>
    <t>2123937811</t>
  </si>
  <si>
    <t>"D1,13"</t>
  </si>
  <si>
    <t>((14+8,0)*2-3,0)*1,01</t>
  </si>
  <si>
    <t>1020113778</t>
  </si>
  <si>
    <t>" obrubníky"41*0,3*0,1</t>
  </si>
  <si>
    <t>95998nab9</t>
  </si>
  <si>
    <t>Vybavení hřiště - dodávka sítě na tenis-dle specifikace v TZ</t>
  </si>
  <si>
    <t>-1523041166</t>
  </si>
  <si>
    <t>95999nab10</t>
  </si>
  <si>
    <t>Vybavení hřiště - venkovní fit prvek-dle specifikace v TZ</t>
  </si>
  <si>
    <t>kpl</t>
  </si>
  <si>
    <t>721654636</t>
  </si>
  <si>
    <t>95999nab11</t>
  </si>
  <si>
    <t>Vybavení hřiště - venkovní lavičky-dle specifikace v TZ</t>
  </si>
  <si>
    <t>857905210</t>
  </si>
  <si>
    <t>-1139157205</t>
  </si>
  <si>
    <t>767995114</t>
  </si>
  <si>
    <t>Montáž atypických zámečnických konstrukcí hmotnosti do 50 kg</t>
  </si>
  <si>
    <t>-1932838111</t>
  </si>
  <si>
    <t>"v.D1,13"</t>
  </si>
  <si>
    <t>"pásovina 100x6mm"</t>
  </si>
  <si>
    <t>3,14*3,0/2*4,71</t>
  </si>
  <si>
    <t>"ocelové trny 16mm"</t>
  </si>
  <si>
    <t>19*0,45*1,578</t>
  </si>
  <si>
    <t>13345</t>
  </si>
  <si>
    <t>Dodávka ocelových konstrukce -ocelová pásovina žárovězinkovaná</t>
  </si>
  <si>
    <t>-396216317</t>
  </si>
  <si>
    <t>35,676*1,03</t>
  </si>
  <si>
    <t>998767201</t>
  </si>
  <si>
    <t>Přesun hmot procentní pro zámečnické konstrukce v objektech v do 6 m</t>
  </si>
  <si>
    <t>-963891802</t>
  </si>
  <si>
    <t>04 - SO 04 Venkovní tribuna</t>
  </si>
  <si>
    <t>-1415316021</t>
  </si>
  <si>
    <t>"v.č D 1.1,8"</t>
  </si>
  <si>
    <t>"pásy"</t>
  </si>
  <si>
    <t>2,8*0,6*4</t>
  </si>
  <si>
    <t>15*0,75</t>
  </si>
  <si>
    <t>1724486805</t>
  </si>
  <si>
    <t>17,97</t>
  </si>
  <si>
    <t>33291115</t>
  </si>
  <si>
    <t xml:space="preserve"> "1,1,8"</t>
  </si>
  <si>
    <t>"Patky"</t>
  </si>
  <si>
    <t>0,4*0,6*0,75*4</t>
  </si>
  <si>
    <t>0,4*0,5*0,75*4</t>
  </si>
  <si>
    <t>(0,8+0,4)/2*0,4*0,6*4</t>
  </si>
  <si>
    <t>(0,8+0,25)/2*0,4*0,6*4</t>
  </si>
  <si>
    <t>0,8*0,4*0,6*4</t>
  </si>
  <si>
    <t>15*0,6*0,3</t>
  </si>
  <si>
    <t>1586182896</t>
  </si>
  <si>
    <t>"drn"17,97*0,1</t>
  </si>
  <si>
    <t>"ornice"17,97*0,2-12*0,2</t>
  </si>
  <si>
    <t>-15770526</t>
  </si>
  <si>
    <t>5,868</t>
  </si>
  <si>
    <t>-1588556193</t>
  </si>
  <si>
    <t>"výkop"5,868</t>
  </si>
  <si>
    <t>"drn ornice"2,991</t>
  </si>
  <si>
    <t>655104735</t>
  </si>
  <si>
    <t>5,868*1,6</t>
  </si>
  <si>
    <t>784390646</t>
  </si>
  <si>
    <t>"výkop, drn a ornice"8,859</t>
  </si>
  <si>
    <t>181111112</t>
  </si>
  <si>
    <t>Plošná úprava terénu do 500 m2 zemina tř 1 až 4 nerovnosti do 100 mm ve svahu do 1:2</t>
  </si>
  <si>
    <t>-1270507883</t>
  </si>
  <si>
    <t>(16+4,0*2)*0,5</t>
  </si>
  <si>
    <t>181411132</t>
  </si>
  <si>
    <t>Založení parkového trávníku výsevem plochy do 1000 m2 ve svahu do 1:2</t>
  </si>
  <si>
    <t>336546424</t>
  </si>
  <si>
    <t>00572410</t>
  </si>
  <si>
    <t>osivo směs travní parková</t>
  </si>
  <si>
    <t>-1223654760</t>
  </si>
  <si>
    <t>12*0,03</t>
  </si>
  <si>
    <t>-786981400</t>
  </si>
  <si>
    <t>"v.č D 1.15"</t>
  </si>
  <si>
    <t>1,7*0,6*4</t>
  </si>
  <si>
    <t>"patky"</t>
  </si>
  <si>
    <t>0,4*0,6*8</t>
  </si>
  <si>
    <t>182351023</t>
  </si>
  <si>
    <t>Rozprostření ornice pl do 100 m2 ve svahu přes 1:5 tl vrstvy do 200 mm strojně</t>
  </si>
  <si>
    <t>-113236331</t>
  </si>
  <si>
    <t>183403253</t>
  </si>
  <si>
    <t>Obdělání půdy hrabáním ve svahu do 1:2</t>
  </si>
  <si>
    <t>-1587924626</t>
  </si>
  <si>
    <t>183403261</t>
  </si>
  <si>
    <t>Obdělání půdy válením ve svahu do 1:2</t>
  </si>
  <si>
    <t>-2004833507</t>
  </si>
  <si>
    <t>271532212</t>
  </si>
  <si>
    <t>Podsyp pod základové konstrukce se zhutněním z hrubého kameniva frakce 16 až 32 mm</t>
  </si>
  <si>
    <t>-2141365693</t>
  </si>
  <si>
    <t>"pod prvním  L""</t>
  </si>
  <si>
    <t>15,0*0,9*0,3</t>
  </si>
  <si>
    <t>-1453220887</t>
  </si>
  <si>
    <t xml:space="preserve"> "pod pásy"</t>
  </si>
  <si>
    <t>1,7*0,6 *0,1*4</t>
  </si>
  <si>
    <t>0,4*0,6*0,1*4</t>
  </si>
  <si>
    <t>"pod prvním L"</t>
  </si>
  <si>
    <t>15,0*0,9*0,1</t>
  </si>
  <si>
    <t>274313811</t>
  </si>
  <si>
    <t>Základové pásy z betonu tř. C 25/30</t>
  </si>
  <si>
    <t>-502973297</t>
  </si>
  <si>
    <t>"pásy pod tribunu"</t>
  </si>
  <si>
    <t>274351121</t>
  </si>
  <si>
    <t>Zřízení bednění základových pasů rovného</t>
  </si>
  <si>
    <t>-1522257499</t>
  </si>
  <si>
    <t>(0,8+0,4)/2*0,4*2*4</t>
  </si>
  <si>
    <t>(0,8+0,25)/2*0,4*2*4</t>
  </si>
  <si>
    <t>0,8*0,4*2*4</t>
  </si>
  <si>
    <t>0,6*0,4*3*4</t>
  </si>
  <si>
    <t>274351122</t>
  </si>
  <si>
    <t>Odstranění bednění základových pasů rovného</t>
  </si>
  <si>
    <t>-899815582</t>
  </si>
  <si>
    <t>274361821</t>
  </si>
  <si>
    <t>Výztuž základových pásů betonářskou ocelí 10 505 (R)</t>
  </si>
  <si>
    <t>-837543246</t>
  </si>
  <si>
    <t>0,6*7*0,000222*4*1,03</t>
  </si>
  <si>
    <t>3,0*6*0,000888*4*1,03</t>
  </si>
  <si>
    <t>275313811</t>
  </si>
  <si>
    <t>Základové patky z betonu tř. C 25/30</t>
  </si>
  <si>
    <t>157938587</t>
  </si>
  <si>
    <t>0,4*0,6*0,65*4</t>
  </si>
  <si>
    <t>613259545</t>
  </si>
  <si>
    <t>(0,4+0,6)*2*0,3*4</t>
  </si>
  <si>
    <t>(0,4+0,6)*2*0,5*4</t>
  </si>
  <si>
    <t>-1206656408</t>
  </si>
  <si>
    <t>388129140</t>
  </si>
  <si>
    <t>Montáž ŽB dílců prefabrikovaných kanálů pro IS tvaru L hmotnosti do 3 t</t>
  </si>
  <si>
    <t>1975807485</t>
  </si>
  <si>
    <t>4*3</t>
  </si>
  <si>
    <t>5938501</t>
  </si>
  <si>
    <t>Železobetonový prefabrikát pro tribunu tvaru L 900x300mm dél,5000mm</t>
  </si>
  <si>
    <t>-388834124</t>
  </si>
  <si>
    <t>76695-OS p</t>
  </si>
  <si>
    <t>Montáž a dodávka plastové sedačky rozm š 420x v.325mm- dlke PD v.č. D.1.1.15</t>
  </si>
  <si>
    <t>2001774758</t>
  </si>
  <si>
    <t>936001002</t>
  </si>
  <si>
    <t>Montáž prvků městské a zahradní architektury hmotnosti do 1,5 t</t>
  </si>
  <si>
    <t>1612366902</t>
  </si>
  <si>
    <t>3*2</t>
  </si>
  <si>
    <t>59373-R</t>
  </si>
  <si>
    <t>stupeň schodišťový šxv 390x190mm dél 1500mm</t>
  </si>
  <si>
    <t>1071545033</t>
  </si>
  <si>
    <t>-1896445690</t>
  </si>
  <si>
    <t>05 - SO 05 Gabionová stěna</t>
  </si>
  <si>
    <t>-1608013970</t>
  </si>
  <si>
    <t>"v.č D 1.1,17"</t>
  </si>
  <si>
    <t>20*3,8</t>
  </si>
  <si>
    <t>-1348257114</t>
  </si>
  <si>
    <t>76</t>
  </si>
  <si>
    <t>131251204</t>
  </si>
  <si>
    <t>Hloubení jam zapažených v hornině třídy těžitelnosti I, skupiny 3 objem do 500 m3 strojně</t>
  </si>
  <si>
    <t>1674523978</t>
  </si>
  <si>
    <t>20*(3,0+3,6)/2*1,0</t>
  </si>
  <si>
    <t>20*(2,6+3,3)/2*2,1</t>
  </si>
  <si>
    <t>-118338482</t>
  </si>
  <si>
    <t>"drn a ornice"</t>
  </si>
  <si>
    <t>76*0,3</t>
  </si>
  <si>
    <t>-1123521289</t>
  </si>
  <si>
    <t>189,9-107,3</t>
  </si>
  <si>
    <t>-2125347691</t>
  </si>
  <si>
    <t>"výkop"82,6</t>
  </si>
  <si>
    <t>"drn a ornice"76*0,3</t>
  </si>
  <si>
    <t>1151645008</t>
  </si>
  <si>
    <t>99,2*1,6</t>
  </si>
  <si>
    <t>-1315359882</t>
  </si>
  <si>
    <t>20*3,6</t>
  </si>
  <si>
    <t>-1261642898</t>
  </si>
  <si>
    <t>"výkop,"82,6</t>
  </si>
  <si>
    <t>174151102</t>
  </si>
  <si>
    <t>Zásyp v uzavřených prostorech sypaninou se zhutněním</t>
  </si>
  <si>
    <t>-214109361</t>
  </si>
  <si>
    <t>20*(1,8+0,5)/2*3,1</t>
  </si>
  <si>
    <t>20*0,5*1,0</t>
  </si>
  <si>
    <t>20*0,8*0,5</t>
  </si>
  <si>
    <t>20*0,7*0,5</t>
  </si>
  <si>
    <t>20*1,1*0,5</t>
  </si>
  <si>
    <t>1160888294</t>
  </si>
  <si>
    <t>-245130390</t>
  </si>
  <si>
    <t>"drenáž v.č.1. "</t>
  </si>
  <si>
    <t>-588700741</t>
  </si>
  <si>
    <t>20*(2,5+2,0)/2*0,25</t>
  </si>
  <si>
    <t>-958943728</t>
  </si>
  <si>
    <t>327215141</t>
  </si>
  <si>
    <t>Opěrná zeď z gabionů svařovaná síť s povrchovou úpravou galfan vyplněná lomovým kamenem</t>
  </si>
  <si>
    <t>2007605595</t>
  </si>
  <si>
    <t>20*1,5*1,0</t>
  </si>
  <si>
    <t>20*1,0*1,0</t>
  </si>
  <si>
    <t>-1165051911</t>
  </si>
  <si>
    <t xml:space="preserve">"geotextilie -  za gab . zdi"  </t>
  </si>
  <si>
    <t>20*(2,6+0,5+0,2)</t>
  </si>
  <si>
    <t>-436321039</t>
  </si>
  <si>
    <t>06 - SO 06 Venkovní schodiště, chodníky a úprava terénu</t>
  </si>
  <si>
    <t xml:space="preserve">    4 - Vodorovné konstrukce</t>
  </si>
  <si>
    <t xml:space="preserve">    6 - Úpravy povrchů, podlahy a osazování výplní</t>
  </si>
  <si>
    <t xml:space="preserve">    783 - Dokončovací práce - nátěry</t>
  </si>
  <si>
    <t>1875285862</t>
  </si>
  <si>
    <t>"v.č D 1.18"</t>
  </si>
  <si>
    <t>3,4*1,8</t>
  </si>
  <si>
    <t>0,3*1,8*2</t>
  </si>
  <si>
    <t>"v.č.1,19"</t>
  </si>
  <si>
    <t>1,6*1,8</t>
  </si>
  <si>
    <t>"C2</t>
  </si>
  <si>
    <t xml:space="preserve"> "Chodníky"</t>
  </si>
  <si>
    <t>20*2,5</t>
  </si>
  <si>
    <t>18*2,5</t>
  </si>
  <si>
    <t>28*2,0</t>
  </si>
  <si>
    <t>1118815729</t>
  </si>
  <si>
    <t>162,16</t>
  </si>
  <si>
    <t>592739535</t>
  </si>
  <si>
    <t xml:space="preserve"> "1,18"</t>
  </si>
  <si>
    <t>"pasy"</t>
  </si>
  <si>
    <t>1,8*0,3*1,0*2</t>
  </si>
  <si>
    <t>3,4*1,8*0,1</t>
  </si>
  <si>
    <t>1,6*1,8*0,1</t>
  </si>
  <si>
    <t>0,3*1,8*1,0*2</t>
  </si>
  <si>
    <t>-1939161606</t>
  </si>
  <si>
    <t>"drn"162,16*0,1</t>
  </si>
  <si>
    <t>"ornice"162,16*0,2-124*0,2</t>
  </si>
  <si>
    <t>-434515673</t>
  </si>
  <si>
    <t>3,06</t>
  </si>
  <si>
    <t>624122064</t>
  </si>
  <si>
    <t>"výkop"3,06</t>
  </si>
  <si>
    <t>"drn ornice"23,848</t>
  </si>
  <si>
    <t>576062058</t>
  </si>
  <si>
    <t>3,06*1,6</t>
  </si>
  <si>
    <t>316016359</t>
  </si>
  <si>
    <t>"výkop,"3,06</t>
  </si>
  <si>
    <t>473099603</t>
  </si>
  <si>
    <t>"úprava v celém areálu!</t>
  </si>
  <si>
    <t>31,*0,5</t>
  </si>
  <si>
    <t>21*0,5</t>
  </si>
  <si>
    <t>20*0,5</t>
  </si>
  <si>
    <t>(15,0+3,5*2)*0,5</t>
  </si>
  <si>
    <t>18*1,5*2</t>
  </si>
  <si>
    <t>(15,0+8,0)*2*0,5</t>
  </si>
  <si>
    <t>-882156445</t>
  </si>
  <si>
    <t>2,8*1,8</t>
  </si>
  <si>
    <t>"v.č. D1.19"</t>
  </si>
  <si>
    <t>-384264934</t>
  </si>
  <si>
    <t>-45538491</t>
  </si>
  <si>
    <t>-77159040</t>
  </si>
  <si>
    <t>183405211</t>
  </si>
  <si>
    <t>Výsev trávníku hydroosevem na ornici</t>
  </si>
  <si>
    <t>-488622578</t>
  </si>
  <si>
    <t>124</t>
  </si>
  <si>
    <t>00572440</t>
  </si>
  <si>
    <t>osivo směs travní hřištní</t>
  </si>
  <si>
    <t>-1288994501</t>
  </si>
  <si>
    <t>124*0,03</t>
  </si>
  <si>
    <t>-303395679</t>
  </si>
  <si>
    <t>0,3*1,8*2*0,1</t>
  </si>
  <si>
    <t>-1676004258</t>
  </si>
  <si>
    <t>1,8*0,3*0,9*2</t>
  </si>
  <si>
    <t>"1,19"</t>
  </si>
  <si>
    <t>-414198131</t>
  </si>
  <si>
    <t>(1,8+0,3)*2*0,4*2</t>
  </si>
  <si>
    <t>1165300738</t>
  </si>
  <si>
    <t>Vodorovné konstrukce</t>
  </si>
  <si>
    <t>430321515</t>
  </si>
  <si>
    <t>Schodišťová konstrukce a rampa ze ŽB tř. C 20/25</t>
  </si>
  <si>
    <t>-1898612418</t>
  </si>
  <si>
    <t>"1,18"</t>
  </si>
  <si>
    <t>10*1,8*(0,3*0,15)/2</t>
  </si>
  <si>
    <t>1,65*1,8*0,1</t>
  </si>
  <si>
    <t>5*1,8*(0,3*0,15)/2</t>
  </si>
  <si>
    <t>430361821</t>
  </si>
  <si>
    <t>Výztuž schodišťové konstrukce a rampy betonářskou ocelí 10 505</t>
  </si>
  <si>
    <t>300183795</t>
  </si>
  <si>
    <t>"D1,18"</t>
  </si>
  <si>
    <t>2,0*14*0,000222*1,03</t>
  </si>
  <si>
    <t>4,2*8*0,000888*1,03</t>
  </si>
  <si>
    <t>"d1,19"</t>
  </si>
  <si>
    <t>2,0*8*0,000222*1,03</t>
  </si>
  <si>
    <t>2,5*8*0,000888*1,03</t>
  </si>
  <si>
    <t>431351121</t>
  </si>
  <si>
    <t>Zřízení bednění podest schodišť a ramp přímočarých v do 4 m</t>
  </si>
  <si>
    <t>-1669289920</t>
  </si>
  <si>
    <t>3,4*0,25*2</t>
  </si>
  <si>
    <t>10*1,8*0,15</t>
  </si>
  <si>
    <t>1,65*0,25*2</t>
  </si>
  <si>
    <t>5*1,8*0,15</t>
  </si>
  <si>
    <t>431351122</t>
  </si>
  <si>
    <t>Odstranění bednění podest schodišť a ramp přímočarých v do 4 m</t>
  </si>
  <si>
    <t>-2108418823</t>
  </si>
  <si>
    <t>434121426</t>
  </si>
  <si>
    <t>Osazení ŽB schodišťových stupňů na desku drsných</t>
  </si>
  <si>
    <t>1306795342</t>
  </si>
  <si>
    <t>1,8*12</t>
  </si>
  <si>
    <t>1,8*7</t>
  </si>
  <si>
    <t>59373757</t>
  </si>
  <si>
    <t>stupeň schodišťový nosný ŽB 180x35x14,5cm</t>
  </si>
  <si>
    <t>-2055814226</t>
  </si>
  <si>
    <t>12+7</t>
  </si>
  <si>
    <t>564760011</t>
  </si>
  <si>
    <t>Podklad z kameniva hrubého drceného vel. 8-16 mm tl 200 mm</t>
  </si>
  <si>
    <t>-1342802246</t>
  </si>
  <si>
    <t>"C3"</t>
  </si>
  <si>
    <t>596211110</t>
  </si>
  <si>
    <t>Kladení zámkové dlažby komunikací pro pěší tl 60 mm skupiny A pl do 50 m2</t>
  </si>
  <si>
    <t>306489295</t>
  </si>
  <si>
    <t>"Chodníky"151</t>
  </si>
  <si>
    <t>59245015</t>
  </si>
  <si>
    <t>dlažba zámková tvaru I 200x165x60mm přírodní</t>
  </si>
  <si>
    <t>-1654556369</t>
  </si>
  <si>
    <t>151*1,01</t>
  </si>
  <si>
    <t>Úpravy povrchů, podlahy a osazování výplní</t>
  </si>
  <si>
    <t>622131121</t>
  </si>
  <si>
    <t>Penetrační disperzní nátěr vnějších stěn nanášený ručně</t>
  </si>
  <si>
    <t>-1771188181</t>
  </si>
  <si>
    <t>622531021</t>
  </si>
  <si>
    <t>Tenkovrstvá silikonová zrnitá omítka tl. 2,0 mm včetně penetrace vnějších stěn</t>
  </si>
  <si>
    <t>916145882</t>
  </si>
  <si>
    <t>629995101</t>
  </si>
  <si>
    <t>Očištění vnějších ploch tlakovou vodou</t>
  </si>
  <si>
    <t>1969678535</t>
  </si>
  <si>
    <t xml:space="preserve"> "C3"</t>
  </si>
  <si>
    <t>56*1,0*2</t>
  </si>
  <si>
    <t>2137998013</t>
  </si>
  <si>
    <t>"Chodníky"</t>
  </si>
  <si>
    <t>(2,5+20*2+28+2,0)</t>
  </si>
  <si>
    <t>-1786919243</t>
  </si>
  <si>
    <t>72,5*1,01</t>
  </si>
  <si>
    <t>26217952</t>
  </si>
  <si>
    <t>" obrubníky"72,5*0,3*0,1</t>
  </si>
  <si>
    <t>95998nab20</t>
  </si>
  <si>
    <t xml:space="preserve"> demontáž koše basketbalového </t>
  </si>
  <si>
    <t>-149242790</t>
  </si>
  <si>
    <t>961044111</t>
  </si>
  <si>
    <t>Bourání základů z betonu prostého</t>
  </si>
  <si>
    <t>418682534</t>
  </si>
  <si>
    <t>"základ opěrné zdi"20*0,4*1,0</t>
  </si>
  <si>
    <t xml:space="preserve"> "schodiště- deska"4,5*1,8*0,2</t>
  </si>
  <si>
    <t xml:space="preserve"> "schodiště- základ"1,8*0,4*1,0*2</t>
  </si>
  <si>
    <t>962032254</t>
  </si>
  <si>
    <t>Bourání zdiva z tvárnic cementových na jakoukoli maltu přes 1 m3</t>
  </si>
  <si>
    <t>2030679618</t>
  </si>
  <si>
    <t>"opěrná zeď"20*0,3*1,4</t>
  </si>
  <si>
    <t>963023611</t>
  </si>
  <si>
    <t xml:space="preserve">Vybourání schodišťových stupňů </t>
  </si>
  <si>
    <t>1815874794</t>
  </si>
  <si>
    <t>"Schodiště venkovní"13*1,8</t>
  </si>
  <si>
    <t>74574216</t>
  </si>
  <si>
    <t>"demontáž záchytného oplocení"20</t>
  </si>
  <si>
    <t>-1720018605</t>
  </si>
  <si>
    <t>976071111</t>
  </si>
  <si>
    <t>Vybourání kovových madel a zábradlí</t>
  </si>
  <si>
    <t>-1170163091</t>
  </si>
  <si>
    <t>5,0</t>
  </si>
  <si>
    <t>-1033068827</t>
  </si>
  <si>
    <t>204936814</t>
  </si>
  <si>
    <t>41,404*9</t>
  </si>
  <si>
    <t>243626322</t>
  </si>
  <si>
    <t>997221615</t>
  </si>
  <si>
    <t>Poplatek za uložení na skládce (skládkovné) stavebního odpadu betonového kód odpadu 17 01 01</t>
  </si>
  <si>
    <t>-334003095</t>
  </si>
  <si>
    <t>-1816562708</t>
  </si>
  <si>
    <t>76795</t>
  </si>
  <si>
    <t>Montáž a dodávka zábradlí na venkovní schodiště ocelové žárově zinkované</t>
  </si>
  <si>
    <t>443547309</t>
  </si>
  <si>
    <t>3,3*2+2,0*2</t>
  </si>
  <si>
    <t>1342528977</t>
  </si>
  <si>
    <t>783</t>
  </si>
  <si>
    <t>Dokončovací práce - nátěry</t>
  </si>
  <si>
    <t>783306809</t>
  </si>
  <si>
    <t>Odstranění nátěru ze zámečnických konstrukcí okartáčováním</t>
  </si>
  <si>
    <t>1055179587</t>
  </si>
  <si>
    <t>"nátěr oplocení!</t>
  </si>
  <si>
    <t>76*1,6*2</t>
  </si>
  <si>
    <t>783314101</t>
  </si>
  <si>
    <t>Základní jednonásobný syntetický nátěr zámečnických konstrukcí</t>
  </si>
  <si>
    <t>-955391141</t>
  </si>
  <si>
    <t>"Oplocení"76*1,6*2</t>
  </si>
  <si>
    <t>783317101</t>
  </si>
  <si>
    <t>Krycí jednonásobný syntetický standardní nátěr zámečnických konstrukcí</t>
  </si>
  <si>
    <t>-998988615</t>
  </si>
  <si>
    <t>07 - SO 07 Vsakovací jímka</t>
  </si>
  <si>
    <t>379924896</t>
  </si>
  <si>
    <t>"vsakovací jímka D1,16"</t>
  </si>
  <si>
    <t>4,0*1,0</t>
  </si>
  <si>
    <t>233315974</t>
  </si>
  <si>
    <t>"vsakovací  jímka "</t>
  </si>
  <si>
    <t>131251100</t>
  </si>
  <si>
    <t>Hloubení jam nezapažených v hornině třídy těžitelnosti I, skupiny 3 objem do 20 m3 strojně</t>
  </si>
  <si>
    <t>1627768822</t>
  </si>
  <si>
    <t>"VSAKOVACÍ JÍMKA"4,0*1,0*1,8</t>
  </si>
  <si>
    <t>895620224</t>
  </si>
  <si>
    <t>7,2+0,4</t>
  </si>
  <si>
    <t>1588985120</t>
  </si>
  <si>
    <t>"výkop"7,2</t>
  </si>
  <si>
    <t>"drn a  ornice"4,0*0,1</t>
  </si>
  <si>
    <t>-1975455390</t>
  </si>
  <si>
    <t>7,6*1,6</t>
  </si>
  <si>
    <t>887278434</t>
  </si>
  <si>
    <t>181111111</t>
  </si>
  <si>
    <t>Plošná úprava terénu do 500 m2 zemina tř 1 až 4 nerovnosti do 100 mm v rovinně a svahu do 1:5</t>
  </si>
  <si>
    <t>1890899573</t>
  </si>
  <si>
    <t>"drenáž a vsakovací jimky"</t>
  </si>
  <si>
    <t>181311103</t>
  </si>
  <si>
    <t>Rozprostření ornice tl vrstvy do 200 mm v rovině nebo ve svahu do 1:5 ručně</t>
  </si>
  <si>
    <t>250805458</t>
  </si>
  <si>
    <t>4,0</t>
  </si>
  <si>
    <t>181411131</t>
  </si>
  <si>
    <t>Založení parkového trávníku výsevem plochy do 1000 m2 v rovině a ve svahu do 1:5</t>
  </si>
  <si>
    <t>-1873991513</t>
  </si>
  <si>
    <t>818468964</t>
  </si>
  <si>
    <t>4,0*0,03</t>
  </si>
  <si>
    <t>183403153</t>
  </si>
  <si>
    <t>Obdělání půdy hrabáním v rovině a svahu do 1:5</t>
  </si>
  <si>
    <t>-537460204</t>
  </si>
  <si>
    <t>183403161</t>
  </si>
  <si>
    <t>Obdělání půdy válením v rovině a svahu do 1:5</t>
  </si>
  <si>
    <t>508368744</t>
  </si>
  <si>
    <t>905538984</t>
  </si>
  <si>
    <t>"zásyp vsakovací jímky"</t>
  </si>
  <si>
    <t>4,0*1,0*1,7</t>
  </si>
  <si>
    <t>271562211</t>
  </si>
  <si>
    <t>Podsyp pod základové konstrukce se zhutněním z drobného kameniva frakce 0 až 4 mm</t>
  </si>
  <si>
    <t>2091363693</t>
  </si>
  <si>
    <t>4,0*1,0*0,1</t>
  </si>
  <si>
    <t>-1631125920</t>
  </si>
  <si>
    <t>"geotextilie -vsakovací jímka     m2"   (4*1,0*2+(4,0+1,0)*2*2,0)*1,2</t>
  </si>
  <si>
    <t>-1252164135</t>
  </si>
  <si>
    <t>CS ÚRS 2021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</si>
</sst>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opLeftCell="A59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52" t="s">
        <v>5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36" t="s">
        <v>14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R5" s="20"/>
      <c r="BE5" s="233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38" t="s">
        <v>17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R6" s="20"/>
      <c r="BE6" s="234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4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4"/>
      <c r="BS8" s="17" t="s">
        <v>6</v>
      </c>
    </row>
    <row r="9" spans="1:74" s="1" customFormat="1" ht="14.45" customHeight="1">
      <c r="B9" s="20"/>
      <c r="AR9" s="20"/>
      <c r="BE9" s="234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34"/>
      <c r="BS10" s="17" t="s">
        <v>6</v>
      </c>
    </row>
    <row r="11" spans="1:74" s="1" customFormat="1" ht="18.399999999999999" customHeight="1">
      <c r="B11" s="20"/>
      <c r="E11" s="25" t="s">
        <v>27</v>
      </c>
      <c r="AK11" s="27" t="s">
        <v>28</v>
      </c>
      <c r="AN11" s="25" t="s">
        <v>1</v>
      </c>
      <c r="AR11" s="20"/>
      <c r="BE11" s="234"/>
      <c r="BS11" s="17" t="s">
        <v>6</v>
      </c>
    </row>
    <row r="12" spans="1:74" s="1" customFormat="1" ht="6.95" customHeight="1">
      <c r="B12" s="20"/>
      <c r="AR12" s="20"/>
      <c r="BE12" s="234"/>
      <c r="BS12" s="17" t="s">
        <v>6</v>
      </c>
    </row>
    <row r="13" spans="1:74" s="1" customFormat="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34"/>
      <c r="BS13" s="17" t="s">
        <v>6</v>
      </c>
    </row>
    <row r="14" spans="1:74" ht="12.75">
      <c r="B14" s="20"/>
      <c r="E14" s="239" t="s">
        <v>30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7" t="s">
        <v>28</v>
      </c>
      <c r="AN14" s="29" t="s">
        <v>30</v>
      </c>
      <c r="AR14" s="20"/>
      <c r="BE14" s="234"/>
      <c r="BS14" s="17" t="s">
        <v>6</v>
      </c>
    </row>
    <row r="15" spans="1:74" s="1" customFormat="1" ht="6.95" customHeight="1">
      <c r="B15" s="20"/>
      <c r="AR15" s="20"/>
      <c r="BE15" s="234"/>
      <c r="BS15" s="17" t="s">
        <v>3</v>
      </c>
    </row>
    <row r="16" spans="1:74" s="1" customFormat="1" ht="12" customHeight="1">
      <c r="B16" s="20"/>
      <c r="D16" s="27" t="s">
        <v>31</v>
      </c>
      <c r="AK16" s="27" t="s">
        <v>25</v>
      </c>
      <c r="AN16" s="25" t="s">
        <v>32</v>
      </c>
      <c r="AR16" s="20"/>
      <c r="BE16" s="234"/>
      <c r="BS16" s="17" t="s">
        <v>3</v>
      </c>
    </row>
    <row r="17" spans="1:71" s="1" customFormat="1" ht="18.399999999999999" customHeight="1">
      <c r="B17" s="20"/>
      <c r="E17" s="25" t="s">
        <v>33</v>
      </c>
      <c r="AK17" s="27" t="s">
        <v>28</v>
      </c>
      <c r="AN17" s="25" t="s">
        <v>1</v>
      </c>
      <c r="AR17" s="20"/>
      <c r="BE17" s="234"/>
      <c r="BS17" s="17" t="s">
        <v>34</v>
      </c>
    </row>
    <row r="18" spans="1:71" s="1" customFormat="1" ht="6.95" customHeight="1">
      <c r="B18" s="20"/>
      <c r="AR18" s="20"/>
      <c r="BE18" s="234"/>
      <c r="BS18" s="17" t="s">
        <v>6</v>
      </c>
    </row>
    <row r="19" spans="1:71" s="1" customFormat="1" ht="12" customHeight="1">
      <c r="B19" s="20"/>
      <c r="D19" s="27" t="s">
        <v>35</v>
      </c>
      <c r="AK19" s="27" t="s">
        <v>25</v>
      </c>
      <c r="AN19" s="25" t="s">
        <v>1</v>
      </c>
      <c r="AR19" s="20"/>
      <c r="BE19" s="234"/>
      <c r="BS19" s="17" t="s">
        <v>6</v>
      </c>
    </row>
    <row r="20" spans="1:71" s="1" customFormat="1" ht="18.399999999999999" customHeight="1">
      <c r="B20" s="20"/>
      <c r="E20" s="25" t="s">
        <v>36</v>
      </c>
      <c r="AK20" s="27" t="s">
        <v>28</v>
      </c>
      <c r="AN20" s="25" t="s">
        <v>1</v>
      </c>
      <c r="AR20" s="20"/>
      <c r="BE20" s="234"/>
      <c r="BS20" s="17" t="s">
        <v>34</v>
      </c>
    </row>
    <row r="21" spans="1:71" s="1" customFormat="1" ht="6.95" customHeight="1">
      <c r="B21" s="20"/>
      <c r="AR21" s="20"/>
      <c r="BE21" s="234"/>
    </row>
    <row r="22" spans="1:71" s="1" customFormat="1" ht="12" customHeight="1">
      <c r="B22" s="20"/>
      <c r="D22" s="27" t="s">
        <v>37</v>
      </c>
      <c r="AR22" s="20"/>
      <c r="BE22" s="234"/>
    </row>
    <row r="23" spans="1:71" s="1" customFormat="1" ht="16.5" customHeight="1">
      <c r="B23" s="20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20"/>
      <c r="BE23" s="234"/>
    </row>
    <row r="24" spans="1:71" s="1" customFormat="1" ht="6.95" customHeight="1">
      <c r="B24" s="20"/>
      <c r="AR24" s="20"/>
      <c r="BE24" s="234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4"/>
    </row>
    <row r="26" spans="1:71" s="2" customFormat="1" ht="25.9" customHeight="1">
      <c r="A26" s="32"/>
      <c r="B26" s="33"/>
      <c r="C26" s="32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2">
        <f>ROUND(AG94,2)</f>
        <v>0</v>
      </c>
      <c r="AL26" s="243"/>
      <c r="AM26" s="243"/>
      <c r="AN26" s="243"/>
      <c r="AO26" s="243"/>
      <c r="AP26" s="32"/>
      <c r="AQ26" s="32"/>
      <c r="AR26" s="33"/>
      <c r="BE26" s="234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4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4" t="s">
        <v>39</v>
      </c>
      <c r="M28" s="244"/>
      <c r="N28" s="244"/>
      <c r="O28" s="244"/>
      <c r="P28" s="244"/>
      <c r="Q28" s="32"/>
      <c r="R28" s="32"/>
      <c r="S28" s="32"/>
      <c r="T28" s="32"/>
      <c r="U28" s="32"/>
      <c r="V28" s="32"/>
      <c r="W28" s="244" t="s">
        <v>40</v>
      </c>
      <c r="X28" s="244"/>
      <c r="Y28" s="244"/>
      <c r="Z28" s="244"/>
      <c r="AA28" s="244"/>
      <c r="AB28" s="244"/>
      <c r="AC28" s="244"/>
      <c r="AD28" s="244"/>
      <c r="AE28" s="244"/>
      <c r="AF28" s="32"/>
      <c r="AG28" s="32"/>
      <c r="AH28" s="32"/>
      <c r="AI28" s="32"/>
      <c r="AJ28" s="32"/>
      <c r="AK28" s="244" t="s">
        <v>41</v>
      </c>
      <c r="AL28" s="244"/>
      <c r="AM28" s="244"/>
      <c r="AN28" s="244"/>
      <c r="AO28" s="244"/>
      <c r="AP28" s="32"/>
      <c r="AQ28" s="32"/>
      <c r="AR28" s="33"/>
      <c r="BE28" s="234"/>
    </row>
    <row r="29" spans="1:71" s="3" customFormat="1" ht="14.45" customHeight="1">
      <c r="B29" s="37"/>
      <c r="D29" s="27" t="s">
        <v>42</v>
      </c>
      <c r="F29" s="27" t="s">
        <v>43</v>
      </c>
      <c r="L29" s="247">
        <v>0.21</v>
      </c>
      <c r="M29" s="246"/>
      <c r="N29" s="246"/>
      <c r="O29" s="246"/>
      <c r="P29" s="246"/>
      <c r="W29" s="245">
        <f>ROUND(AZ94, 2)</f>
        <v>0</v>
      </c>
      <c r="X29" s="246"/>
      <c r="Y29" s="246"/>
      <c r="Z29" s="246"/>
      <c r="AA29" s="246"/>
      <c r="AB29" s="246"/>
      <c r="AC29" s="246"/>
      <c r="AD29" s="246"/>
      <c r="AE29" s="246"/>
      <c r="AK29" s="245">
        <f>ROUND(AV94, 2)</f>
        <v>0</v>
      </c>
      <c r="AL29" s="246"/>
      <c r="AM29" s="246"/>
      <c r="AN29" s="246"/>
      <c r="AO29" s="246"/>
      <c r="AR29" s="37"/>
      <c r="BE29" s="235"/>
    </row>
    <row r="30" spans="1:71" s="3" customFormat="1" ht="14.45" customHeight="1">
      <c r="B30" s="37"/>
      <c r="F30" s="27" t="s">
        <v>44</v>
      </c>
      <c r="L30" s="247">
        <v>0.15</v>
      </c>
      <c r="M30" s="246"/>
      <c r="N30" s="246"/>
      <c r="O30" s="246"/>
      <c r="P30" s="246"/>
      <c r="W30" s="245">
        <f>ROUND(BA94, 2)</f>
        <v>0</v>
      </c>
      <c r="X30" s="246"/>
      <c r="Y30" s="246"/>
      <c r="Z30" s="246"/>
      <c r="AA30" s="246"/>
      <c r="AB30" s="246"/>
      <c r="AC30" s="246"/>
      <c r="AD30" s="246"/>
      <c r="AE30" s="246"/>
      <c r="AK30" s="245">
        <f>ROUND(AW94, 2)</f>
        <v>0</v>
      </c>
      <c r="AL30" s="246"/>
      <c r="AM30" s="246"/>
      <c r="AN30" s="246"/>
      <c r="AO30" s="246"/>
      <c r="AR30" s="37"/>
      <c r="BE30" s="235"/>
    </row>
    <row r="31" spans="1:71" s="3" customFormat="1" ht="14.45" hidden="1" customHeight="1">
      <c r="B31" s="37"/>
      <c r="F31" s="27" t="s">
        <v>45</v>
      </c>
      <c r="L31" s="247">
        <v>0.21</v>
      </c>
      <c r="M31" s="246"/>
      <c r="N31" s="246"/>
      <c r="O31" s="246"/>
      <c r="P31" s="246"/>
      <c r="W31" s="245">
        <f>ROUND(BB94, 2)</f>
        <v>0</v>
      </c>
      <c r="X31" s="246"/>
      <c r="Y31" s="246"/>
      <c r="Z31" s="246"/>
      <c r="AA31" s="246"/>
      <c r="AB31" s="246"/>
      <c r="AC31" s="246"/>
      <c r="AD31" s="246"/>
      <c r="AE31" s="246"/>
      <c r="AK31" s="245">
        <v>0</v>
      </c>
      <c r="AL31" s="246"/>
      <c r="AM31" s="246"/>
      <c r="AN31" s="246"/>
      <c r="AO31" s="246"/>
      <c r="AR31" s="37"/>
      <c r="BE31" s="235"/>
    </row>
    <row r="32" spans="1:71" s="3" customFormat="1" ht="14.45" hidden="1" customHeight="1">
      <c r="B32" s="37"/>
      <c r="F32" s="27" t="s">
        <v>46</v>
      </c>
      <c r="L32" s="247">
        <v>0.15</v>
      </c>
      <c r="M32" s="246"/>
      <c r="N32" s="246"/>
      <c r="O32" s="246"/>
      <c r="P32" s="246"/>
      <c r="W32" s="245">
        <f>ROUND(BC94, 2)</f>
        <v>0</v>
      </c>
      <c r="X32" s="246"/>
      <c r="Y32" s="246"/>
      <c r="Z32" s="246"/>
      <c r="AA32" s="246"/>
      <c r="AB32" s="246"/>
      <c r="AC32" s="246"/>
      <c r="AD32" s="246"/>
      <c r="AE32" s="246"/>
      <c r="AK32" s="245">
        <v>0</v>
      </c>
      <c r="AL32" s="246"/>
      <c r="AM32" s="246"/>
      <c r="AN32" s="246"/>
      <c r="AO32" s="246"/>
      <c r="AR32" s="37"/>
      <c r="BE32" s="235"/>
    </row>
    <row r="33" spans="1:57" s="3" customFormat="1" ht="14.45" hidden="1" customHeight="1">
      <c r="B33" s="37"/>
      <c r="F33" s="27" t="s">
        <v>47</v>
      </c>
      <c r="L33" s="247">
        <v>0</v>
      </c>
      <c r="M33" s="246"/>
      <c r="N33" s="246"/>
      <c r="O33" s="246"/>
      <c r="P33" s="246"/>
      <c r="W33" s="245">
        <f>ROUND(BD94, 2)</f>
        <v>0</v>
      </c>
      <c r="X33" s="246"/>
      <c r="Y33" s="246"/>
      <c r="Z33" s="246"/>
      <c r="AA33" s="246"/>
      <c r="AB33" s="246"/>
      <c r="AC33" s="246"/>
      <c r="AD33" s="246"/>
      <c r="AE33" s="246"/>
      <c r="AK33" s="245">
        <v>0</v>
      </c>
      <c r="AL33" s="246"/>
      <c r="AM33" s="246"/>
      <c r="AN33" s="246"/>
      <c r="AO33" s="246"/>
      <c r="AR33" s="37"/>
      <c r="BE33" s="235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4"/>
    </row>
    <row r="35" spans="1:57" s="2" customFormat="1" ht="25.9" customHeight="1">
      <c r="A35" s="32"/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51" t="s">
        <v>50</v>
      </c>
      <c r="Y35" s="249"/>
      <c r="Z35" s="249"/>
      <c r="AA35" s="249"/>
      <c r="AB35" s="249"/>
      <c r="AC35" s="40"/>
      <c r="AD35" s="40"/>
      <c r="AE35" s="40"/>
      <c r="AF35" s="40"/>
      <c r="AG35" s="40"/>
      <c r="AH35" s="40"/>
      <c r="AI35" s="40"/>
      <c r="AJ35" s="40"/>
      <c r="AK35" s="248">
        <f>SUM(AK26:AK33)</f>
        <v>0</v>
      </c>
      <c r="AL35" s="249"/>
      <c r="AM35" s="249"/>
      <c r="AN35" s="249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51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52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53</v>
      </c>
      <c r="AI60" s="35"/>
      <c r="AJ60" s="35"/>
      <c r="AK60" s="35"/>
      <c r="AL60" s="35"/>
      <c r="AM60" s="45" t="s">
        <v>54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55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56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53</v>
      </c>
      <c r="AI75" s="35"/>
      <c r="AJ75" s="35"/>
      <c r="AK75" s="35"/>
      <c r="AL75" s="35"/>
      <c r="AM75" s="45" t="s">
        <v>54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Pitter131</v>
      </c>
      <c r="AR84" s="51"/>
    </row>
    <row r="85" spans="1:91" s="5" customFormat="1" ht="36.950000000000003" customHeight="1">
      <c r="B85" s="52"/>
      <c r="C85" s="53" t="s">
        <v>16</v>
      </c>
      <c r="L85" s="214" t="str">
        <f>K6</f>
        <v>Rekonstrukce a modernizace školního hřiště ZŠ  5 května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Liberec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16" t="str">
        <f>IF(AN8= "","",AN8)</f>
        <v>14. 1. 2022</v>
      </c>
      <c r="AN87" s="216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7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Statutární město Liberec, nám .Dr.E. Beneše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17" t="str">
        <f>IF(E17="","",E17)</f>
        <v>Pitter Design, s.r.o.Pardubice</v>
      </c>
      <c r="AN89" s="218"/>
      <c r="AO89" s="218"/>
      <c r="AP89" s="218"/>
      <c r="AQ89" s="32"/>
      <c r="AR89" s="33"/>
      <c r="AS89" s="219" t="s">
        <v>58</v>
      </c>
      <c r="AT89" s="22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35</v>
      </c>
      <c r="AJ90" s="32"/>
      <c r="AK90" s="32"/>
      <c r="AL90" s="32"/>
      <c r="AM90" s="217" t="str">
        <f>IF(E20="","",E20)</f>
        <v xml:space="preserve"> </v>
      </c>
      <c r="AN90" s="218"/>
      <c r="AO90" s="218"/>
      <c r="AP90" s="218"/>
      <c r="AQ90" s="32"/>
      <c r="AR90" s="33"/>
      <c r="AS90" s="221"/>
      <c r="AT90" s="22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1"/>
      <c r="AT91" s="22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23" t="s">
        <v>59</v>
      </c>
      <c r="D92" s="224"/>
      <c r="E92" s="224"/>
      <c r="F92" s="224"/>
      <c r="G92" s="224"/>
      <c r="H92" s="60"/>
      <c r="I92" s="226" t="s">
        <v>60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5" t="s">
        <v>61</v>
      </c>
      <c r="AH92" s="224"/>
      <c r="AI92" s="224"/>
      <c r="AJ92" s="224"/>
      <c r="AK92" s="224"/>
      <c r="AL92" s="224"/>
      <c r="AM92" s="224"/>
      <c r="AN92" s="226" t="s">
        <v>62</v>
      </c>
      <c r="AO92" s="224"/>
      <c r="AP92" s="227"/>
      <c r="AQ92" s="61" t="s">
        <v>63</v>
      </c>
      <c r="AR92" s="33"/>
      <c r="AS92" s="62" t="s">
        <v>64</v>
      </c>
      <c r="AT92" s="63" t="s">
        <v>65</v>
      </c>
      <c r="AU92" s="63" t="s">
        <v>66</v>
      </c>
      <c r="AV92" s="63" t="s">
        <v>67</v>
      </c>
      <c r="AW92" s="63" t="s">
        <v>68</v>
      </c>
      <c r="AX92" s="63" t="s">
        <v>69</v>
      </c>
      <c r="AY92" s="63" t="s">
        <v>70</v>
      </c>
      <c r="AZ92" s="63" t="s">
        <v>71</v>
      </c>
      <c r="BA92" s="63" t="s">
        <v>72</v>
      </c>
      <c r="BB92" s="63" t="s">
        <v>73</v>
      </c>
      <c r="BC92" s="63" t="s">
        <v>74</v>
      </c>
      <c r="BD92" s="64" t="s">
        <v>75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1">
        <f>ROUND(SUM(AG95:AG101),2)</f>
        <v>0</v>
      </c>
      <c r="AH94" s="231"/>
      <c r="AI94" s="231"/>
      <c r="AJ94" s="231"/>
      <c r="AK94" s="231"/>
      <c r="AL94" s="231"/>
      <c r="AM94" s="231"/>
      <c r="AN94" s="232">
        <f t="shared" ref="AN94:AN101" si="0">SUM(AG94,AT94)</f>
        <v>0</v>
      </c>
      <c r="AO94" s="232"/>
      <c r="AP94" s="232"/>
      <c r="AQ94" s="72" t="s">
        <v>1</v>
      </c>
      <c r="AR94" s="68"/>
      <c r="AS94" s="73">
        <f>ROUND(SUM(AS95:AS101),2)</f>
        <v>0</v>
      </c>
      <c r="AT94" s="74">
        <f t="shared" ref="AT94:AT101" si="1">ROUND(SUM(AV94:AW94),2)</f>
        <v>0</v>
      </c>
      <c r="AU94" s="75">
        <f>ROUND(SUM(AU95:AU101),5)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ROUND(SUM(AZ95:AZ101),2)</f>
        <v>0</v>
      </c>
      <c r="BA94" s="74">
        <f>ROUND(SUM(BA95:BA101),2)</f>
        <v>0</v>
      </c>
      <c r="BB94" s="74">
        <f>ROUND(SUM(BB95:BB101),2)</f>
        <v>0</v>
      </c>
      <c r="BC94" s="74">
        <f>ROUND(SUM(BC95:BC101),2)</f>
        <v>0</v>
      </c>
      <c r="BD94" s="76">
        <f>ROUND(SUM(BD95:BD101),2)</f>
        <v>0</v>
      </c>
      <c r="BS94" s="77" t="s">
        <v>77</v>
      </c>
      <c r="BT94" s="77" t="s">
        <v>78</v>
      </c>
      <c r="BU94" s="78" t="s">
        <v>79</v>
      </c>
      <c r="BV94" s="77" t="s">
        <v>80</v>
      </c>
      <c r="BW94" s="77" t="s">
        <v>4</v>
      </c>
      <c r="BX94" s="77" t="s">
        <v>81</v>
      </c>
      <c r="CL94" s="77" t="s">
        <v>1</v>
      </c>
    </row>
    <row r="95" spans="1:91" s="7" customFormat="1" ht="16.5" customHeight="1">
      <c r="A95" s="79" t="s">
        <v>82</v>
      </c>
      <c r="B95" s="80"/>
      <c r="C95" s="81"/>
      <c r="D95" s="228" t="s">
        <v>83</v>
      </c>
      <c r="E95" s="228"/>
      <c r="F95" s="228"/>
      <c r="G95" s="228"/>
      <c r="H95" s="228"/>
      <c r="I95" s="82"/>
      <c r="J95" s="228" t="s">
        <v>84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9">
        <f>'01 - SO 01 Víceúčelové hř...'!J30</f>
        <v>0</v>
      </c>
      <c r="AH95" s="230"/>
      <c r="AI95" s="230"/>
      <c r="AJ95" s="230"/>
      <c r="AK95" s="230"/>
      <c r="AL95" s="230"/>
      <c r="AM95" s="230"/>
      <c r="AN95" s="229">
        <f t="shared" si="0"/>
        <v>0</v>
      </c>
      <c r="AO95" s="230"/>
      <c r="AP95" s="230"/>
      <c r="AQ95" s="83" t="s">
        <v>85</v>
      </c>
      <c r="AR95" s="80"/>
      <c r="AS95" s="84">
        <v>0</v>
      </c>
      <c r="AT95" s="85">
        <f t="shared" si="1"/>
        <v>0</v>
      </c>
      <c r="AU95" s="86">
        <f>'01 - SO 01 Víceúčelové hř...'!P131</f>
        <v>0</v>
      </c>
      <c r="AV95" s="85">
        <f>'01 - SO 01 Víceúčelové hř...'!J33</f>
        <v>0</v>
      </c>
      <c r="AW95" s="85">
        <f>'01 - SO 01 Víceúčelové hř...'!J34</f>
        <v>0</v>
      </c>
      <c r="AX95" s="85">
        <f>'01 - SO 01 Víceúčelové hř...'!J35</f>
        <v>0</v>
      </c>
      <c r="AY95" s="85">
        <f>'01 - SO 01 Víceúčelové hř...'!J36</f>
        <v>0</v>
      </c>
      <c r="AZ95" s="85">
        <f>'01 - SO 01 Víceúčelové hř...'!F33</f>
        <v>0</v>
      </c>
      <c r="BA95" s="85">
        <f>'01 - SO 01 Víceúčelové hř...'!F34</f>
        <v>0</v>
      </c>
      <c r="BB95" s="85">
        <f>'01 - SO 01 Víceúčelové hř...'!F35</f>
        <v>0</v>
      </c>
      <c r="BC95" s="85">
        <f>'01 - SO 01 Víceúčelové hř...'!F36</f>
        <v>0</v>
      </c>
      <c r="BD95" s="87">
        <f>'01 - SO 01 Víceúčelové hř...'!F37</f>
        <v>0</v>
      </c>
      <c r="BT95" s="88" t="s">
        <v>86</v>
      </c>
      <c r="BV95" s="88" t="s">
        <v>80</v>
      </c>
      <c r="BW95" s="88" t="s">
        <v>87</v>
      </c>
      <c r="BX95" s="88" t="s">
        <v>4</v>
      </c>
      <c r="CL95" s="88" t="s">
        <v>1</v>
      </c>
      <c r="CM95" s="88" t="s">
        <v>88</v>
      </c>
    </row>
    <row r="96" spans="1:91" s="7" customFormat="1" ht="16.5" customHeight="1">
      <c r="A96" s="79" t="s">
        <v>82</v>
      </c>
      <c r="B96" s="80"/>
      <c r="C96" s="81"/>
      <c r="D96" s="228" t="s">
        <v>89</v>
      </c>
      <c r="E96" s="228"/>
      <c r="F96" s="228"/>
      <c r="G96" s="228"/>
      <c r="H96" s="228"/>
      <c r="I96" s="82"/>
      <c r="J96" s="228" t="s">
        <v>90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9">
        <f>'02 - SO.02 Streetballové ...'!J30</f>
        <v>0</v>
      </c>
      <c r="AH96" s="230"/>
      <c r="AI96" s="230"/>
      <c r="AJ96" s="230"/>
      <c r="AK96" s="230"/>
      <c r="AL96" s="230"/>
      <c r="AM96" s="230"/>
      <c r="AN96" s="229">
        <f t="shared" si="0"/>
        <v>0</v>
      </c>
      <c r="AO96" s="230"/>
      <c r="AP96" s="230"/>
      <c r="AQ96" s="83" t="s">
        <v>85</v>
      </c>
      <c r="AR96" s="80"/>
      <c r="AS96" s="84">
        <v>0</v>
      </c>
      <c r="AT96" s="85">
        <f t="shared" si="1"/>
        <v>0</v>
      </c>
      <c r="AU96" s="86">
        <f>'02 - SO.02 Streetballové ...'!P125</f>
        <v>0</v>
      </c>
      <c r="AV96" s="85">
        <f>'02 - SO.02 Streetballové ...'!J33</f>
        <v>0</v>
      </c>
      <c r="AW96" s="85">
        <f>'02 - SO.02 Streetballové ...'!J34</f>
        <v>0</v>
      </c>
      <c r="AX96" s="85">
        <f>'02 - SO.02 Streetballové ...'!J35</f>
        <v>0</v>
      </c>
      <c r="AY96" s="85">
        <f>'02 - SO.02 Streetballové ...'!J36</f>
        <v>0</v>
      </c>
      <c r="AZ96" s="85">
        <f>'02 - SO.02 Streetballové ...'!F33</f>
        <v>0</v>
      </c>
      <c r="BA96" s="85">
        <f>'02 - SO.02 Streetballové ...'!F34</f>
        <v>0</v>
      </c>
      <c r="BB96" s="85">
        <f>'02 - SO.02 Streetballové ...'!F35</f>
        <v>0</v>
      </c>
      <c r="BC96" s="85">
        <f>'02 - SO.02 Streetballové ...'!F36</f>
        <v>0</v>
      </c>
      <c r="BD96" s="87">
        <f>'02 - SO.02 Streetballové ...'!F37</f>
        <v>0</v>
      </c>
      <c r="BT96" s="88" t="s">
        <v>86</v>
      </c>
      <c r="BV96" s="88" t="s">
        <v>80</v>
      </c>
      <c r="BW96" s="88" t="s">
        <v>91</v>
      </c>
      <c r="BX96" s="88" t="s">
        <v>4</v>
      </c>
      <c r="CL96" s="88" t="s">
        <v>1</v>
      </c>
      <c r="CM96" s="88" t="s">
        <v>88</v>
      </c>
    </row>
    <row r="97" spans="1:91" s="7" customFormat="1" ht="16.5" customHeight="1">
      <c r="A97" s="79" t="s">
        <v>82</v>
      </c>
      <c r="B97" s="80"/>
      <c r="C97" s="81"/>
      <c r="D97" s="228" t="s">
        <v>92</v>
      </c>
      <c r="E97" s="228"/>
      <c r="F97" s="228"/>
      <c r="G97" s="228"/>
      <c r="H97" s="228"/>
      <c r="I97" s="82"/>
      <c r="J97" s="228" t="s">
        <v>93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9">
        <f>'03 - SO.03-Herní plocha'!J30</f>
        <v>0</v>
      </c>
      <c r="AH97" s="230"/>
      <c r="AI97" s="230"/>
      <c r="AJ97" s="230"/>
      <c r="AK97" s="230"/>
      <c r="AL97" s="230"/>
      <c r="AM97" s="230"/>
      <c r="AN97" s="229">
        <f t="shared" si="0"/>
        <v>0</v>
      </c>
      <c r="AO97" s="230"/>
      <c r="AP97" s="230"/>
      <c r="AQ97" s="83" t="s">
        <v>85</v>
      </c>
      <c r="AR97" s="80"/>
      <c r="AS97" s="84">
        <v>0</v>
      </c>
      <c r="AT97" s="85">
        <f t="shared" si="1"/>
        <v>0</v>
      </c>
      <c r="AU97" s="86">
        <f>'03 - SO.03-Herní plocha'!P123</f>
        <v>0</v>
      </c>
      <c r="AV97" s="85">
        <f>'03 - SO.03-Herní plocha'!J33</f>
        <v>0</v>
      </c>
      <c r="AW97" s="85">
        <f>'03 - SO.03-Herní plocha'!J34</f>
        <v>0</v>
      </c>
      <c r="AX97" s="85">
        <f>'03 - SO.03-Herní plocha'!J35</f>
        <v>0</v>
      </c>
      <c r="AY97" s="85">
        <f>'03 - SO.03-Herní plocha'!J36</f>
        <v>0</v>
      </c>
      <c r="AZ97" s="85">
        <f>'03 - SO.03-Herní plocha'!F33</f>
        <v>0</v>
      </c>
      <c r="BA97" s="85">
        <f>'03 - SO.03-Herní plocha'!F34</f>
        <v>0</v>
      </c>
      <c r="BB97" s="85">
        <f>'03 - SO.03-Herní plocha'!F35</f>
        <v>0</v>
      </c>
      <c r="BC97" s="85">
        <f>'03 - SO.03-Herní plocha'!F36</f>
        <v>0</v>
      </c>
      <c r="BD97" s="87">
        <f>'03 - SO.03-Herní plocha'!F37</f>
        <v>0</v>
      </c>
      <c r="BT97" s="88" t="s">
        <v>86</v>
      </c>
      <c r="BV97" s="88" t="s">
        <v>80</v>
      </c>
      <c r="BW97" s="88" t="s">
        <v>94</v>
      </c>
      <c r="BX97" s="88" t="s">
        <v>4</v>
      </c>
      <c r="CL97" s="88" t="s">
        <v>1</v>
      </c>
      <c r="CM97" s="88" t="s">
        <v>88</v>
      </c>
    </row>
    <row r="98" spans="1:91" s="7" customFormat="1" ht="16.5" customHeight="1">
      <c r="A98" s="79" t="s">
        <v>82</v>
      </c>
      <c r="B98" s="80"/>
      <c r="C98" s="81"/>
      <c r="D98" s="228" t="s">
        <v>95</v>
      </c>
      <c r="E98" s="228"/>
      <c r="F98" s="228"/>
      <c r="G98" s="228"/>
      <c r="H98" s="228"/>
      <c r="I98" s="82"/>
      <c r="J98" s="228" t="s">
        <v>96</v>
      </c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9">
        <f>'04 - SO 04 Venkovní tribuna'!J30</f>
        <v>0</v>
      </c>
      <c r="AH98" s="230"/>
      <c r="AI98" s="230"/>
      <c r="AJ98" s="230"/>
      <c r="AK98" s="230"/>
      <c r="AL98" s="230"/>
      <c r="AM98" s="230"/>
      <c r="AN98" s="229">
        <f t="shared" si="0"/>
        <v>0</v>
      </c>
      <c r="AO98" s="230"/>
      <c r="AP98" s="230"/>
      <c r="AQ98" s="83" t="s">
        <v>85</v>
      </c>
      <c r="AR98" s="80"/>
      <c r="AS98" s="84">
        <v>0</v>
      </c>
      <c r="AT98" s="85">
        <f t="shared" si="1"/>
        <v>0</v>
      </c>
      <c r="AU98" s="86">
        <f>'04 - SO 04 Venkovní tribuna'!P122</f>
        <v>0</v>
      </c>
      <c r="AV98" s="85">
        <f>'04 - SO 04 Venkovní tribuna'!J33</f>
        <v>0</v>
      </c>
      <c r="AW98" s="85">
        <f>'04 - SO 04 Venkovní tribuna'!J34</f>
        <v>0</v>
      </c>
      <c r="AX98" s="85">
        <f>'04 - SO 04 Venkovní tribuna'!J35</f>
        <v>0</v>
      </c>
      <c r="AY98" s="85">
        <f>'04 - SO 04 Venkovní tribuna'!J36</f>
        <v>0</v>
      </c>
      <c r="AZ98" s="85">
        <f>'04 - SO 04 Venkovní tribuna'!F33</f>
        <v>0</v>
      </c>
      <c r="BA98" s="85">
        <f>'04 - SO 04 Venkovní tribuna'!F34</f>
        <v>0</v>
      </c>
      <c r="BB98" s="85">
        <f>'04 - SO 04 Venkovní tribuna'!F35</f>
        <v>0</v>
      </c>
      <c r="BC98" s="85">
        <f>'04 - SO 04 Venkovní tribuna'!F36</f>
        <v>0</v>
      </c>
      <c r="BD98" s="87">
        <f>'04 - SO 04 Venkovní tribuna'!F37</f>
        <v>0</v>
      </c>
      <c r="BT98" s="88" t="s">
        <v>86</v>
      </c>
      <c r="BV98" s="88" t="s">
        <v>80</v>
      </c>
      <c r="BW98" s="88" t="s">
        <v>97</v>
      </c>
      <c r="BX98" s="88" t="s">
        <v>4</v>
      </c>
      <c r="CL98" s="88" t="s">
        <v>1</v>
      </c>
      <c r="CM98" s="88" t="s">
        <v>88</v>
      </c>
    </row>
    <row r="99" spans="1:91" s="7" customFormat="1" ht="16.5" customHeight="1">
      <c r="A99" s="79" t="s">
        <v>82</v>
      </c>
      <c r="B99" s="80"/>
      <c r="C99" s="81"/>
      <c r="D99" s="228" t="s">
        <v>98</v>
      </c>
      <c r="E99" s="228"/>
      <c r="F99" s="228"/>
      <c r="G99" s="228"/>
      <c r="H99" s="228"/>
      <c r="I99" s="82"/>
      <c r="J99" s="228" t="s">
        <v>99</v>
      </c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9">
        <f>'05 - SO 05 Gabionová stěna'!J30</f>
        <v>0</v>
      </c>
      <c r="AH99" s="230"/>
      <c r="AI99" s="230"/>
      <c r="AJ99" s="230"/>
      <c r="AK99" s="230"/>
      <c r="AL99" s="230"/>
      <c r="AM99" s="230"/>
      <c r="AN99" s="229">
        <f t="shared" si="0"/>
        <v>0</v>
      </c>
      <c r="AO99" s="230"/>
      <c r="AP99" s="230"/>
      <c r="AQ99" s="83" t="s">
        <v>85</v>
      </c>
      <c r="AR99" s="80"/>
      <c r="AS99" s="84">
        <v>0</v>
      </c>
      <c r="AT99" s="85">
        <f t="shared" si="1"/>
        <v>0</v>
      </c>
      <c r="AU99" s="86">
        <f>'05 - SO 05 Gabionová stěna'!P122</f>
        <v>0</v>
      </c>
      <c r="AV99" s="85">
        <f>'05 - SO 05 Gabionová stěna'!J33</f>
        <v>0</v>
      </c>
      <c r="AW99" s="85">
        <f>'05 - SO 05 Gabionová stěna'!J34</f>
        <v>0</v>
      </c>
      <c r="AX99" s="85">
        <f>'05 - SO 05 Gabionová stěna'!J35</f>
        <v>0</v>
      </c>
      <c r="AY99" s="85">
        <f>'05 - SO 05 Gabionová stěna'!J36</f>
        <v>0</v>
      </c>
      <c r="AZ99" s="85">
        <f>'05 - SO 05 Gabionová stěna'!F33</f>
        <v>0</v>
      </c>
      <c r="BA99" s="85">
        <f>'05 - SO 05 Gabionová stěna'!F34</f>
        <v>0</v>
      </c>
      <c r="BB99" s="85">
        <f>'05 - SO 05 Gabionová stěna'!F35</f>
        <v>0</v>
      </c>
      <c r="BC99" s="85">
        <f>'05 - SO 05 Gabionová stěna'!F36</f>
        <v>0</v>
      </c>
      <c r="BD99" s="87">
        <f>'05 - SO 05 Gabionová stěna'!F37</f>
        <v>0</v>
      </c>
      <c r="BT99" s="88" t="s">
        <v>86</v>
      </c>
      <c r="BV99" s="88" t="s">
        <v>80</v>
      </c>
      <c r="BW99" s="88" t="s">
        <v>100</v>
      </c>
      <c r="BX99" s="88" t="s">
        <v>4</v>
      </c>
      <c r="CL99" s="88" t="s">
        <v>1</v>
      </c>
      <c r="CM99" s="88" t="s">
        <v>88</v>
      </c>
    </row>
    <row r="100" spans="1:91" s="7" customFormat="1" ht="24.75" customHeight="1">
      <c r="A100" s="79" t="s">
        <v>82</v>
      </c>
      <c r="B100" s="80"/>
      <c r="C100" s="81"/>
      <c r="D100" s="228" t="s">
        <v>101</v>
      </c>
      <c r="E100" s="228"/>
      <c r="F100" s="228"/>
      <c r="G100" s="228"/>
      <c r="H100" s="228"/>
      <c r="I100" s="82"/>
      <c r="J100" s="228" t="s">
        <v>102</v>
      </c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9">
        <f>'06 - SO 06 Venkovní schod...'!J30</f>
        <v>0</v>
      </c>
      <c r="AH100" s="230"/>
      <c r="AI100" s="230"/>
      <c r="AJ100" s="230"/>
      <c r="AK100" s="230"/>
      <c r="AL100" s="230"/>
      <c r="AM100" s="230"/>
      <c r="AN100" s="229">
        <f t="shared" si="0"/>
        <v>0</v>
      </c>
      <c r="AO100" s="230"/>
      <c r="AP100" s="230"/>
      <c r="AQ100" s="83" t="s">
        <v>85</v>
      </c>
      <c r="AR100" s="80"/>
      <c r="AS100" s="84">
        <v>0</v>
      </c>
      <c r="AT100" s="85">
        <f t="shared" si="1"/>
        <v>0</v>
      </c>
      <c r="AU100" s="86">
        <f>'06 - SO 06 Venkovní schod...'!P128</f>
        <v>0</v>
      </c>
      <c r="AV100" s="85">
        <f>'06 - SO 06 Venkovní schod...'!J33</f>
        <v>0</v>
      </c>
      <c r="AW100" s="85">
        <f>'06 - SO 06 Venkovní schod...'!J34</f>
        <v>0</v>
      </c>
      <c r="AX100" s="85">
        <f>'06 - SO 06 Venkovní schod...'!J35</f>
        <v>0</v>
      </c>
      <c r="AY100" s="85">
        <f>'06 - SO 06 Venkovní schod...'!J36</f>
        <v>0</v>
      </c>
      <c r="AZ100" s="85">
        <f>'06 - SO 06 Venkovní schod...'!F33</f>
        <v>0</v>
      </c>
      <c r="BA100" s="85">
        <f>'06 - SO 06 Venkovní schod...'!F34</f>
        <v>0</v>
      </c>
      <c r="BB100" s="85">
        <f>'06 - SO 06 Venkovní schod...'!F35</f>
        <v>0</v>
      </c>
      <c r="BC100" s="85">
        <f>'06 - SO 06 Venkovní schod...'!F36</f>
        <v>0</v>
      </c>
      <c r="BD100" s="87">
        <f>'06 - SO 06 Venkovní schod...'!F37</f>
        <v>0</v>
      </c>
      <c r="BT100" s="88" t="s">
        <v>86</v>
      </c>
      <c r="BV100" s="88" t="s">
        <v>80</v>
      </c>
      <c r="BW100" s="88" t="s">
        <v>103</v>
      </c>
      <c r="BX100" s="88" t="s">
        <v>4</v>
      </c>
      <c r="CL100" s="88" t="s">
        <v>1</v>
      </c>
      <c r="CM100" s="88" t="s">
        <v>88</v>
      </c>
    </row>
    <row r="101" spans="1:91" s="7" customFormat="1" ht="16.5" customHeight="1">
      <c r="A101" s="79" t="s">
        <v>82</v>
      </c>
      <c r="B101" s="80"/>
      <c r="C101" s="81"/>
      <c r="D101" s="228" t="s">
        <v>104</v>
      </c>
      <c r="E101" s="228"/>
      <c r="F101" s="228"/>
      <c r="G101" s="228"/>
      <c r="H101" s="228"/>
      <c r="I101" s="82"/>
      <c r="J101" s="228" t="s">
        <v>105</v>
      </c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9">
        <f>'07 - SO 07 Vsakovací jímka'!J30</f>
        <v>0</v>
      </c>
      <c r="AH101" s="230"/>
      <c r="AI101" s="230"/>
      <c r="AJ101" s="230"/>
      <c r="AK101" s="230"/>
      <c r="AL101" s="230"/>
      <c r="AM101" s="230"/>
      <c r="AN101" s="229">
        <f t="shared" si="0"/>
        <v>0</v>
      </c>
      <c r="AO101" s="230"/>
      <c r="AP101" s="230"/>
      <c r="AQ101" s="83" t="s">
        <v>85</v>
      </c>
      <c r="AR101" s="80"/>
      <c r="AS101" s="89">
        <v>0</v>
      </c>
      <c r="AT101" s="90">
        <f t="shared" si="1"/>
        <v>0</v>
      </c>
      <c r="AU101" s="91">
        <f>'07 - SO 07 Vsakovací jímka'!P121</f>
        <v>0</v>
      </c>
      <c r="AV101" s="90">
        <f>'07 - SO 07 Vsakovací jímka'!J33</f>
        <v>0</v>
      </c>
      <c r="AW101" s="90">
        <f>'07 - SO 07 Vsakovací jímka'!J34</f>
        <v>0</v>
      </c>
      <c r="AX101" s="90">
        <f>'07 - SO 07 Vsakovací jímka'!J35</f>
        <v>0</v>
      </c>
      <c r="AY101" s="90">
        <f>'07 - SO 07 Vsakovací jímka'!J36</f>
        <v>0</v>
      </c>
      <c r="AZ101" s="90">
        <f>'07 - SO 07 Vsakovací jímka'!F33</f>
        <v>0</v>
      </c>
      <c r="BA101" s="90">
        <f>'07 - SO 07 Vsakovací jímka'!F34</f>
        <v>0</v>
      </c>
      <c r="BB101" s="90">
        <f>'07 - SO 07 Vsakovací jímka'!F35</f>
        <v>0</v>
      </c>
      <c r="BC101" s="90">
        <f>'07 - SO 07 Vsakovací jímka'!F36</f>
        <v>0</v>
      </c>
      <c r="BD101" s="92">
        <f>'07 - SO 07 Vsakovací jímka'!F37</f>
        <v>0</v>
      </c>
      <c r="BT101" s="88" t="s">
        <v>86</v>
      </c>
      <c r="BV101" s="88" t="s">
        <v>80</v>
      </c>
      <c r="BW101" s="88" t="s">
        <v>106</v>
      </c>
      <c r="BX101" s="88" t="s">
        <v>4</v>
      </c>
      <c r="CL101" s="88" t="s">
        <v>1</v>
      </c>
      <c r="CM101" s="88" t="s">
        <v>88</v>
      </c>
    </row>
    <row r="102" spans="1:91" s="2" customFormat="1" ht="30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9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33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O 01 Víceúčelové hř...'!C2" display="/"/>
    <hyperlink ref="A96" location="'02 - SO.02 Streetballové ...'!C2" display="/"/>
    <hyperlink ref="A97" location="'03 - SO.03-Herní plocha'!C2" display="/"/>
    <hyperlink ref="A98" location="'04 - SO 04 Venkovní tribuna'!C2" display="/"/>
    <hyperlink ref="A99" location="'05 - SO 05 Gabionová stěna'!C2" display="/"/>
    <hyperlink ref="A100" location="'06 - SO 06 Venkovní schod...'!C2" display="/"/>
    <hyperlink ref="A101" location="'07 - SO 07 Vsakovací jím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topLeftCell="A116" workbookViewId="0">
      <selection activeCell="K134" sqref="K13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2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87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88</v>
      </c>
    </row>
    <row r="4" spans="1:46" s="1" customFormat="1" ht="24.95" customHeight="1">
      <c r="B4" s="20"/>
      <c r="D4" s="21" t="s">
        <v>107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3" t="str">
        <f>'Rekapitulace stavby'!K6</f>
        <v>Rekonstrukce a modernizace školního hřiště ZŠ  5 května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108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4" t="s">
        <v>109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14. 1. 2022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1" t="s">
        <v>1</v>
      </c>
      <c r="F27" s="241"/>
      <c r="G27" s="241"/>
      <c r="H27" s="24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ROUND(J131,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ROUND((SUM(BE131:BE311)),  2)</f>
        <v>0</v>
      </c>
      <c r="G33" s="32"/>
      <c r="H33" s="32"/>
      <c r="I33" s="107">
        <v>0.21</v>
      </c>
      <c r="J33" s="106">
        <f>ROUND(((SUM(BE131:BE311))*I33),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ROUND((SUM(BF131:BF311)),  2)</f>
        <v>0</v>
      </c>
      <c r="G34" s="32"/>
      <c r="H34" s="32"/>
      <c r="I34" s="107">
        <v>0.15</v>
      </c>
      <c r="J34" s="106">
        <f>ROUND(((SUM(BF131:BF311))*I34),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ROUND((SUM(BG131:BG311)),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ROUND((SUM(BH131:BH311)),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ROUND((SUM(BI131:BI311)),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a modernizace školního hřiště ZŠ  5 května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14" t="str">
        <f>E9</f>
        <v>01 - SO 01 Víceúčelové hřiště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Liberec</v>
      </c>
      <c r="G89" s="32"/>
      <c r="H89" s="32"/>
      <c r="I89" s="97" t="s">
        <v>22</v>
      </c>
      <c r="J89" s="55" t="str">
        <f>IF(J12="","",J12)</f>
        <v>14. 1. 2022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Statutární město Liberec, nám .Dr.E. Beneše</v>
      </c>
      <c r="G91" s="32"/>
      <c r="H91" s="32"/>
      <c r="I91" s="97" t="s">
        <v>31</v>
      </c>
      <c r="J91" s="30" t="str">
        <f>E21</f>
        <v>Pitter Design, s.r.o.Pardubice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111</v>
      </c>
      <c r="D94" s="108"/>
      <c r="E94" s="108"/>
      <c r="F94" s="108"/>
      <c r="G94" s="108"/>
      <c r="H94" s="108"/>
      <c r="I94" s="123"/>
      <c r="J94" s="124" t="s">
        <v>112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113</v>
      </c>
      <c r="D96" s="32"/>
      <c r="E96" s="32"/>
      <c r="F96" s="32"/>
      <c r="G96" s="32"/>
      <c r="H96" s="32"/>
      <c r="I96" s="96"/>
      <c r="J96" s="71">
        <f>J131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114</v>
      </c>
    </row>
    <row r="97" spans="1:31" s="9" customFormat="1" ht="24.95" customHeight="1">
      <c r="B97" s="126"/>
      <c r="D97" s="127" t="s">
        <v>115</v>
      </c>
      <c r="E97" s="128"/>
      <c r="F97" s="128"/>
      <c r="G97" s="128"/>
      <c r="H97" s="128"/>
      <c r="I97" s="129"/>
      <c r="J97" s="130">
        <f>J132</f>
        <v>0</v>
      </c>
      <c r="L97" s="126"/>
    </row>
    <row r="98" spans="1:31" s="10" customFormat="1" ht="19.899999999999999" customHeight="1">
      <c r="B98" s="131"/>
      <c r="D98" s="132" t="s">
        <v>116</v>
      </c>
      <c r="E98" s="133"/>
      <c r="F98" s="133"/>
      <c r="G98" s="133"/>
      <c r="H98" s="133"/>
      <c r="I98" s="134"/>
      <c r="J98" s="135">
        <f>J133</f>
        <v>0</v>
      </c>
      <c r="L98" s="131"/>
    </row>
    <row r="99" spans="1:31" s="10" customFormat="1" ht="19.899999999999999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J168</f>
        <v>0</v>
      </c>
      <c r="L99" s="131"/>
    </row>
    <row r="100" spans="1:31" s="10" customFormat="1" ht="19.899999999999999" customHeight="1">
      <c r="B100" s="131"/>
      <c r="D100" s="132" t="s">
        <v>118</v>
      </c>
      <c r="E100" s="133"/>
      <c r="F100" s="133"/>
      <c r="G100" s="133"/>
      <c r="H100" s="133"/>
      <c r="I100" s="134"/>
      <c r="J100" s="135">
        <f>J199</f>
        <v>0</v>
      </c>
      <c r="L100" s="131"/>
    </row>
    <row r="101" spans="1:31" s="10" customFormat="1" ht="19.899999999999999" customHeight="1">
      <c r="B101" s="131"/>
      <c r="D101" s="132" t="s">
        <v>119</v>
      </c>
      <c r="E101" s="133"/>
      <c r="F101" s="133"/>
      <c r="G101" s="133"/>
      <c r="H101" s="133"/>
      <c r="I101" s="134"/>
      <c r="J101" s="135">
        <f>J210</f>
        <v>0</v>
      </c>
      <c r="L101" s="131"/>
    </row>
    <row r="102" spans="1:31" s="10" customFormat="1" ht="19.899999999999999" customHeight="1">
      <c r="B102" s="131"/>
      <c r="D102" s="132" t="s">
        <v>120</v>
      </c>
      <c r="E102" s="133"/>
      <c r="F102" s="133"/>
      <c r="G102" s="133"/>
      <c r="H102" s="133"/>
      <c r="I102" s="134"/>
      <c r="J102" s="135">
        <f>J233</f>
        <v>0</v>
      </c>
      <c r="L102" s="131"/>
    </row>
    <row r="103" spans="1:31" s="10" customFormat="1" ht="19.899999999999999" customHeight="1">
      <c r="B103" s="131"/>
      <c r="D103" s="132" t="s">
        <v>121</v>
      </c>
      <c r="E103" s="133"/>
      <c r="F103" s="133"/>
      <c r="G103" s="133"/>
      <c r="H103" s="133"/>
      <c r="I103" s="134"/>
      <c r="J103" s="135">
        <f>J270</f>
        <v>0</v>
      </c>
      <c r="L103" s="131"/>
    </row>
    <row r="104" spans="1:31" s="10" customFormat="1" ht="19.899999999999999" customHeight="1">
      <c r="B104" s="131"/>
      <c r="D104" s="132" t="s">
        <v>122</v>
      </c>
      <c r="E104" s="133"/>
      <c r="F104" s="133"/>
      <c r="G104" s="133"/>
      <c r="H104" s="133"/>
      <c r="I104" s="134"/>
      <c r="J104" s="135">
        <f>J278</f>
        <v>0</v>
      </c>
      <c r="L104" s="131"/>
    </row>
    <row r="105" spans="1:31" s="9" customFormat="1" ht="24.95" customHeight="1">
      <c r="B105" s="126"/>
      <c r="D105" s="127" t="s">
        <v>123</v>
      </c>
      <c r="E105" s="128"/>
      <c r="F105" s="128"/>
      <c r="G105" s="128"/>
      <c r="H105" s="128"/>
      <c r="I105" s="129"/>
      <c r="J105" s="130">
        <f>J280</f>
        <v>0</v>
      </c>
      <c r="L105" s="126"/>
    </row>
    <row r="106" spans="1:31" s="10" customFormat="1" ht="19.899999999999999" customHeight="1">
      <c r="B106" s="131"/>
      <c r="D106" s="132" t="s">
        <v>124</v>
      </c>
      <c r="E106" s="133"/>
      <c r="F106" s="133"/>
      <c r="G106" s="133"/>
      <c r="H106" s="133"/>
      <c r="I106" s="134"/>
      <c r="J106" s="135">
        <f>J281</f>
        <v>0</v>
      </c>
      <c r="L106" s="131"/>
    </row>
    <row r="107" spans="1:31" s="9" customFormat="1" ht="24.95" customHeight="1">
      <c r="B107" s="126"/>
      <c r="D107" s="127" t="s">
        <v>125</v>
      </c>
      <c r="E107" s="128"/>
      <c r="F107" s="128"/>
      <c r="G107" s="128"/>
      <c r="H107" s="128"/>
      <c r="I107" s="129"/>
      <c r="J107" s="130">
        <f>J299</f>
        <v>0</v>
      </c>
      <c r="L107" s="126"/>
    </row>
    <row r="108" spans="1:31" s="10" customFormat="1" ht="19.899999999999999" customHeight="1">
      <c r="B108" s="131"/>
      <c r="D108" s="132" t="s">
        <v>126</v>
      </c>
      <c r="E108" s="133"/>
      <c r="F108" s="133"/>
      <c r="G108" s="133"/>
      <c r="H108" s="133"/>
      <c r="I108" s="134"/>
      <c r="J108" s="135">
        <f>J300</f>
        <v>0</v>
      </c>
      <c r="L108" s="131"/>
    </row>
    <row r="109" spans="1:31" s="10" customFormat="1" ht="19.899999999999999" customHeight="1">
      <c r="B109" s="131"/>
      <c r="D109" s="132" t="s">
        <v>127</v>
      </c>
      <c r="E109" s="133"/>
      <c r="F109" s="133"/>
      <c r="G109" s="133"/>
      <c r="H109" s="133"/>
      <c r="I109" s="134"/>
      <c r="J109" s="135">
        <f>J306</f>
        <v>0</v>
      </c>
      <c r="L109" s="131"/>
    </row>
    <row r="110" spans="1:31" s="10" customFormat="1" ht="19.899999999999999" customHeight="1">
      <c r="B110" s="131"/>
      <c r="D110" s="132" t="s">
        <v>128</v>
      </c>
      <c r="E110" s="133"/>
      <c r="F110" s="133"/>
      <c r="G110" s="133"/>
      <c r="H110" s="133"/>
      <c r="I110" s="134"/>
      <c r="J110" s="135">
        <f>J308</f>
        <v>0</v>
      </c>
      <c r="L110" s="131"/>
    </row>
    <row r="111" spans="1:31" s="10" customFormat="1" ht="19.899999999999999" customHeight="1">
      <c r="B111" s="131"/>
      <c r="D111" s="132" t="s">
        <v>129</v>
      </c>
      <c r="E111" s="133"/>
      <c r="F111" s="133"/>
      <c r="G111" s="133"/>
      <c r="H111" s="133"/>
      <c r="I111" s="134"/>
      <c r="J111" s="135">
        <f>J310</f>
        <v>0</v>
      </c>
      <c r="L111" s="131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120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121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130</v>
      </c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53" t="str">
        <f>E7</f>
        <v>Rekonstrukce a modernizace školního hřiště ZŠ  5 května</v>
      </c>
      <c r="F121" s="254"/>
      <c r="G121" s="254"/>
      <c r="H121" s="254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108</v>
      </c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14" t="str">
        <f>E9</f>
        <v>01 - SO 01 Víceúčelové hřiště</v>
      </c>
      <c r="F123" s="255"/>
      <c r="G123" s="255"/>
      <c r="H123" s="255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F12</f>
        <v>Liberec</v>
      </c>
      <c r="G125" s="32"/>
      <c r="H125" s="32"/>
      <c r="I125" s="97" t="s">
        <v>22</v>
      </c>
      <c r="J125" s="55" t="str">
        <f>IF(J12="","",J12)</f>
        <v>14. 1. 2022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5.7" customHeight="1">
      <c r="A127" s="32"/>
      <c r="B127" s="33"/>
      <c r="C127" s="27" t="s">
        <v>24</v>
      </c>
      <c r="D127" s="32"/>
      <c r="E127" s="32"/>
      <c r="F127" s="25" t="str">
        <f>E15</f>
        <v>Statutární město Liberec, nám .Dr.E. Beneše</v>
      </c>
      <c r="G127" s="32"/>
      <c r="H127" s="32"/>
      <c r="I127" s="97" t="s">
        <v>31</v>
      </c>
      <c r="J127" s="30" t="str">
        <f>E21</f>
        <v>Pitter Design, s.r.o.Pardubice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29</v>
      </c>
      <c r="D128" s="32"/>
      <c r="E128" s="32"/>
      <c r="F128" s="25" t="str">
        <f>IF(E18="","",E18)</f>
        <v>Vyplň údaj</v>
      </c>
      <c r="G128" s="32"/>
      <c r="H128" s="32"/>
      <c r="I128" s="97" t="s">
        <v>35</v>
      </c>
      <c r="J128" s="30" t="str">
        <f>E24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6"/>
      <c r="B130" s="137"/>
      <c r="C130" s="138" t="s">
        <v>131</v>
      </c>
      <c r="D130" s="139" t="s">
        <v>63</v>
      </c>
      <c r="E130" s="139" t="s">
        <v>59</v>
      </c>
      <c r="F130" s="139" t="s">
        <v>60</v>
      </c>
      <c r="G130" s="139" t="s">
        <v>132</v>
      </c>
      <c r="H130" s="139" t="s">
        <v>133</v>
      </c>
      <c r="I130" s="140" t="s">
        <v>134</v>
      </c>
      <c r="J130" s="139" t="s">
        <v>112</v>
      </c>
      <c r="K130" s="141" t="s">
        <v>135</v>
      </c>
      <c r="L130" s="142"/>
      <c r="M130" s="62" t="s">
        <v>1</v>
      </c>
      <c r="N130" s="63" t="s">
        <v>42</v>
      </c>
      <c r="O130" s="63" t="s">
        <v>136</v>
      </c>
      <c r="P130" s="63" t="s">
        <v>137</v>
      </c>
      <c r="Q130" s="63" t="s">
        <v>138</v>
      </c>
      <c r="R130" s="63" t="s">
        <v>139</v>
      </c>
      <c r="S130" s="63" t="s">
        <v>140</v>
      </c>
      <c r="T130" s="64" t="s">
        <v>141</v>
      </c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</row>
    <row r="131" spans="1:65" s="2" customFormat="1" ht="22.9" customHeight="1">
      <c r="A131" s="32"/>
      <c r="B131" s="33"/>
      <c r="C131" s="69" t="s">
        <v>142</v>
      </c>
      <c r="D131" s="32"/>
      <c r="E131" s="32"/>
      <c r="F131" s="32"/>
      <c r="G131" s="32"/>
      <c r="H131" s="32"/>
      <c r="I131" s="96"/>
      <c r="J131" s="143">
        <f>BK131</f>
        <v>0</v>
      </c>
      <c r="K131" s="32"/>
      <c r="L131" s="33"/>
      <c r="M131" s="65"/>
      <c r="N131" s="56"/>
      <c r="O131" s="66"/>
      <c r="P131" s="144">
        <f>P132+P280+P299</f>
        <v>0</v>
      </c>
      <c r="Q131" s="66"/>
      <c r="R131" s="144">
        <f>R132+R280+R299</f>
        <v>64.066498640000006</v>
      </c>
      <c r="S131" s="66"/>
      <c r="T131" s="145">
        <f>T132+T280+T299</f>
        <v>430.92475999999999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77</v>
      </c>
      <c r="AU131" s="17" t="s">
        <v>114</v>
      </c>
      <c r="BK131" s="146">
        <f>BK132+BK280+BK299</f>
        <v>0</v>
      </c>
    </row>
    <row r="132" spans="1:65" s="12" customFormat="1" ht="25.9" customHeight="1">
      <c r="B132" s="147"/>
      <c r="D132" s="148" t="s">
        <v>77</v>
      </c>
      <c r="E132" s="149" t="s">
        <v>143</v>
      </c>
      <c r="F132" s="149" t="s">
        <v>144</v>
      </c>
      <c r="I132" s="150"/>
      <c r="J132" s="151">
        <f>BK132</f>
        <v>0</v>
      </c>
      <c r="L132" s="147"/>
      <c r="M132" s="152"/>
      <c r="N132" s="153"/>
      <c r="O132" s="153"/>
      <c r="P132" s="154">
        <f>P133+P168+P199+P210+P233+P270+P278</f>
        <v>0</v>
      </c>
      <c r="Q132" s="153"/>
      <c r="R132" s="154">
        <f>R133+R168+R199+R210+R233+R270+R278</f>
        <v>64.039390440000005</v>
      </c>
      <c r="S132" s="153"/>
      <c r="T132" s="155">
        <f>T133+T168+T199+T210+T233+T270+T278</f>
        <v>430.92475999999999</v>
      </c>
      <c r="AR132" s="148" t="s">
        <v>86</v>
      </c>
      <c r="AT132" s="156" t="s">
        <v>77</v>
      </c>
      <c r="AU132" s="156" t="s">
        <v>78</v>
      </c>
      <c r="AY132" s="148" t="s">
        <v>145</v>
      </c>
      <c r="BK132" s="157">
        <f>BK133+BK168+BK199+BK210+BK233+BK270+BK278</f>
        <v>0</v>
      </c>
    </row>
    <row r="133" spans="1:65" s="12" customFormat="1" ht="22.9" customHeight="1">
      <c r="B133" s="147"/>
      <c r="D133" s="148" t="s">
        <v>77</v>
      </c>
      <c r="E133" s="158" t="s">
        <v>86</v>
      </c>
      <c r="F133" s="158" t="s">
        <v>146</v>
      </c>
      <c r="I133" s="150"/>
      <c r="J133" s="159">
        <f>BK133</f>
        <v>0</v>
      </c>
      <c r="L133" s="147"/>
      <c r="M133" s="152"/>
      <c r="N133" s="153"/>
      <c r="O133" s="153"/>
      <c r="P133" s="154">
        <f>SUM(P134:P167)</f>
        <v>0</v>
      </c>
      <c r="Q133" s="153"/>
      <c r="R133" s="154">
        <f>SUM(R134:R167)</f>
        <v>0</v>
      </c>
      <c r="S133" s="153"/>
      <c r="T133" s="155">
        <f>SUM(T134:T167)</f>
        <v>428.108</v>
      </c>
      <c r="AR133" s="148" t="s">
        <v>86</v>
      </c>
      <c r="AT133" s="156" t="s">
        <v>77</v>
      </c>
      <c r="AU133" s="156" t="s">
        <v>86</v>
      </c>
      <c r="AY133" s="148" t="s">
        <v>145</v>
      </c>
      <c r="BK133" s="157">
        <f>SUM(BK134:BK167)</f>
        <v>0</v>
      </c>
    </row>
    <row r="134" spans="1:65" s="2" customFormat="1" ht="21.75" customHeight="1">
      <c r="A134" s="32"/>
      <c r="B134" s="160"/>
      <c r="C134" s="161" t="s">
        <v>86</v>
      </c>
      <c r="D134" s="161" t="s">
        <v>147</v>
      </c>
      <c r="E134" s="162" t="s">
        <v>148</v>
      </c>
      <c r="F134" s="163" t="s">
        <v>149</v>
      </c>
      <c r="G134" s="164" t="s">
        <v>150</v>
      </c>
      <c r="H134" s="165">
        <v>511.56</v>
      </c>
      <c r="I134" s="166"/>
      <c r="J134" s="167">
        <f>ROUND(I134*H134,2)</f>
        <v>0</v>
      </c>
      <c r="K134" s="163" t="s">
        <v>1068</v>
      </c>
      <c r="L134" s="33"/>
      <c r="M134" s="168" t="s">
        <v>1</v>
      </c>
      <c r="N134" s="169" t="s">
        <v>43</v>
      </c>
      <c r="O134" s="58"/>
      <c r="P134" s="170">
        <f>O134*H134</f>
        <v>0</v>
      </c>
      <c r="Q134" s="170">
        <v>0</v>
      </c>
      <c r="R134" s="170">
        <f>Q134*H134</f>
        <v>0</v>
      </c>
      <c r="S134" s="170">
        <v>0.57999999999999996</v>
      </c>
      <c r="T134" s="171">
        <f>S134*H134</f>
        <v>296.70479999999998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2" t="s">
        <v>151</v>
      </c>
      <c r="AT134" s="172" t="s">
        <v>147</v>
      </c>
      <c r="AU134" s="172" t="s">
        <v>88</v>
      </c>
      <c r="AY134" s="17" t="s">
        <v>145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17" t="s">
        <v>86</v>
      </c>
      <c r="BK134" s="173">
        <f>ROUND(I134*H134,2)</f>
        <v>0</v>
      </c>
      <c r="BL134" s="17" t="s">
        <v>151</v>
      </c>
      <c r="BM134" s="172" t="s">
        <v>152</v>
      </c>
    </row>
    <row r="135" spans="1:65" s="13" customFormat="1" ht="11.25">
      <c r="B135" s="174"/>
      <c r="D135" s="175" t="s">
        <v>153</v>
      </c>
      <c r="E135" s="176" t="s">
        <v>1</v>
      </c>
      <c r="F135" s="177" t="s">
        <v>154</v>
      </c>
      <c r="H135" s="176" t="s">
        <v>1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6" t="s">
        <v>153</v>
      </c>
      <c r="AU135" s="176" t="s">
        <v>88</v>
      </c>
      <c r="AV135" s="13" t="s">
        <v>86</v>
      </c>
      <c r="AW135" s="13" t="s">
        <v>34</v>
      </c>
      <c r="AX135" s="13" t="s">
        <v>78</v>
      </c>
      <c r="AY135" s="176" t="s">
        <v>145</v>
      </c>
    </row>
    <row r="136" spans="1:65" s="14" customFormat="1" ht="11.25">
      <c r="B136" s="182"/>
      <c r="D136" s="175" t="s">
        <v>153</v>
      </c>
      <c r="E136" s="183" t="s">
        <v>1</v>
      </c>
      <c r="F136" s="184" t="s">
        <v>155</v>
      </c>
      <c r="H136" s="185">
        <v>511.56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153</v>
      </c>
      <c r="AU136" s="183" t="s">
        <v>88</v>
      </c>
      <c r="AV136" s="14" t="s">
        <v>88</v>
      </c>
      <c r="AW136" s="14" t="s">
        <v>34</v>
      </c>
      <c r="AX136" s="14" t="s">
        <v>78</v>
      </c>
      <c r="AY136" s="183" t="s">
        <v>145</v>
      </c>
    </row>
    <row r="137" spans="1:65" s="15" customFormat="1" ht="11.25">
      <c r="B137" s="190"/>
      <c r="D137" s="175" t="s">
        <v>153</v>
      </c>
      <c r="E137" s="191" t="s">
        <v>1</v>
      </c>
      <c r="F137" s="192" t="s">
        <v>156</v>
      </c>
      <c r="H137" s="193">
        <v>511.56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1" t="s">
        <v>153</v>
      </c>
      <c r="AU137" s="191" t="s">
        <v>88</v>
      </c>
      <c r="AV137" s="15" t="s">
        <v>151</v>
      </c>
      <c r="AW137" s="15" t="s">
        <v>34</v>
      </c>
      <c r="AX137" s="15" t="s">
        <v>86</v>
      </c>
      <c r="AY137" s="191" t="s">
        <v>145</v>
      </c>
    </row>
    <row r="138" spans="1:65" s="2" customFormat="1" ht="21.75" customHeight="1">
      <c r="A138" s="32"/>
      <c r="B138" s="160"/>
      <c r="C138" s="161" t="s">
        <v>88</v>
      </c>
      <c r="D138" s="161" t="s">
        <v>147</v>
      </c>
      <c r="E138" s="162" t="s">
        <v>157</v>
      </c>
      <c r="F138" s="163" t="s">
        <v>158</v>
      </c>
      <c r="G138" s="164" t="s">
        <v>150</v>
      </c>
      <c r="H138" s="165">
        <v>511.56</v>
      </c>
      <c r="I138" s="166"/>
      <c r="J138" s="167">
        <f>ROUND(I138*H138,2)</f>
        <v>0</v>
      </c>
      <c r="K138" s="163" t="s">
        <v>1068</v>
      </c>
      <c r="L138" s="33"/>
      <c r="M138" s="168" t="s">
        <v>1</v>
      </c>
      <c r="N138" s="169" t="s">
        <v>43</v>
      </c>
      <c r="O138" s="58"/>
      <c r="P138" s="170">
        <f>O138*H138</f>
        <v>0</v>
      </c>
      <c r="Q138" s="170">
        <v>0</v>
      </c>
      <c r="R138" s="170">
        <f>Q138*H138</f>
        <v>0</v>
      </c>
      <c r="S138" s="170">
        <v>0.22</v>
      </c>
      <c r="T138" s="171">
        <f>S138*H138</f>
        <v>112.5432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2" t="s">
        <v>151</v>
      </c>
      <c r="AT138" s="172" t="s">
        <v>147</v>
      </c>
      <c r="AU138" s="172" t="s">
        <v>88</v>
      </c>
      <c r="AY138" s="17" t="s">
        <v>145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7" t="s">
        <v>86</v>
      </c>
      <c r="BK138" s="173">
        <f>ROUND(I138*H138,2)</f>
        <v>0</v>
      </c>
      <c r="BL138" s="17" t="s">
        <v>151</v>
      </c>
      <c r="BM138" s="172" t="s">
        <v>159</v>
      </c>
    </row>
    <row r="139" spans="1:65" s="2" customFormat="1" ht="16.5" customHeight="1">
      <c r="A139" s="32"/>
      <c r="B139" s="160"/>
      <c r="C139" s="161" t="s">
        <v>160</v>
      </c>
      <c r="D139" s="161" t="s">
        <v>147</v>
      </c>
      <c r="E139" s="162" t="s">
        <v>161</v>
      </c>
      <c r="F139" s="163" t="s">
        <v>162</v>
      </c>
      <c r="G139" s="164" t="s">
        <v>163</v>
      </c>
      <c r="H139" s="165">
        <v>92</v>
      </c>
      <c r="I139" s="166"/>
      <c r="J139" s="167">
        <f>ROUND(I139*H139,2)</f>
        <v>0</v>
      </c>
      <c r="K139" s="163" t="s">
        <v>1068</v>
      </c>
      <c r="L139" s="33"/>
      <c r="M139" s="168" t="s">
        <v>1</v>
      </c>
      <c r="N139" s="169" t="s">
        <v>43</v>
      </c>
      <c r="O139" s="58"/>
      <c r="P139" s="170">
        <f>O139*H139</f>
        <v>0</v>
      </c>
      <c r="Q139" s="170">
        <v>0</v>
      </c>
      <c r="R139" s="170">
        <f>Q139*H139</f>
        <v>0</v>
      </c>
      <c r="S139" s="170">
        <v>0.20499999999999999</v>
      </c>
      <c r="T139" s="171">
        <f>S139*H139</f>
        <v>18.86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2" t="s">
        <v>151</v>
      </c>
      <c r="AT139" s="172" t="s">
        <v>147</v>
      </c>
      <c r="AU139" s="172" t="s">
        <v>88</v>
      </c>
      <c r="AY139" s="17" t="s">
        <v>145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7" t="s">
        <v>86</v>
      </c>
      <c r="BK139" s="173">
        <f>ROUND(I139*H139,2)</f>
        <v>0</v>
      </c>
      <c r="BL139" s="17" t="s">
        <v>151</v>
      </c>
      <c r="BM139" s="172" t="s">
        <v>164</v>
      </c>
    </row>
    <row r="140" spans="1:65" s="14" customFormat="1" ht="11.25">
      <c r="B140" s="182"/>
      <c r="D140" s="175" t="s">
        <v>153</v>
      </c>
      <c r="E140" s="183" t="s">
        <v>1</v>
      </c>
      <c r="F140" s="184" t="s">
        <v>165</v>
      </c>
      <c r="H140" s="185">
        <v>92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153</v>
      </c>
      <c r="AU140" s="183" t="s">
        <v>88</v>
      </c>
      <c r="AV140" s="14" t="s">
        <v>88</v>
      </c>
      <c r="AW140" s="14" t="s">
        <v>34</v>
      </c>
      <c r="AX140" s="14" t="s">
        <v>86</v>
      </c>
      <c r="AY140" s="183" t="s">
        <v>145</v>
      </c>
    </row>
    <row r="141" spans="1:65" s="2" customFormat="1" ht="21.75" customHeight="1">
      <c r="A141" s="32"/>
      <c r="B141" s="160"/>
      <c r="C141" s="161" t="s">
        <v>151</v>
      </c>
      <c r="D141" s="161" t="s">
        <v>147</v>
      </c>
      <c r="E141" s="162" t="s">
        <v>166</v>
      </c>
      <c r="F141" s="163" t="s">
        <v>167</v>
      </c>
      <c r="G141" s="164" t="s">
        <v>168</v>
      </c>
      <c r="H141" s="165">
        <v>7.1130000000000004</v>
      </c>
      <c r="I141" s="166"/>
      <c r="J141" s="167">
        <f>ROUND(I141*H141,2)</f>
        <v>0</v>
      </c>
      <c r="K141" s="163" t="s">
        <v>1068</v>
      </c>
      <c r="L141" s="33"/>
      <c r="M141" s="168" t="s">
        <v>1</v>
      </c>
      <c r="N141" s="169" t="s">
        <v>43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151</v>
      </c>
      <c r="AT141" s="172" t="s">
        <v>147</v>
      </c>
      <c r="AU141" s="172" t="s">
        <v>88</v>
      </c>
      <c r="AY141" s="17" t="s">
        <v>145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86</v>
      </c>
      <c r="BK141" s="173">
        <f>ROUND(I141*H141,2)</f>
        <v>0</v>
      </c>
      <c r="BL141" s="17" t="s">
        <v>151</v>
      </c>
      <c r="BM141" s="172" t="s">
        <v>169</v>
      </c>
    </row>
    <row r="142" spans="1:65" s="13" customFormat="1" ht="11.25">
      <c r="B142" s="174"/>
      <c r="D142" s="175" t="s">
        <v>153</v>
      </c>
      <c r="E142" s="176" t="s">
        <v>1</v>
      </c>
      <c r="F142" s="177" t="s">
        <v>170</v>
      </c>
      <c r="H142" s="176" t="s">
        <v>1</v>
      </c>
      <c r="I142" s="178"/>
      <c r="L142" s="174"/>
      <c r="M142" s="179"/>
      <c r="N142" s="180"/>
      <c r="O142" s="180"/>
      <c r="P142" s="180"/>
      <c r="Q142" s="180"/>
      <c r="R142" s="180"/>
      <c r="S142" s="180"/>
      <c r="T142" s="181"/>
      <c r="AT142" s="176" t="s">
        <v>153</v>
      </c>
      <c r="AU142" s="176" t="s">
        <v>88</v>
      </c>
      <c r="AV142" s="13" t="s">
        <v>86</v>
      </c>
      <c r="AW142" s="13" t="s">
        <v>34</v>
      </c>
      <c r="AX142" s="13" t="s">
        <v>78</v>
      </c>
      <c r="AY142" s="176" t="s">
        <v>145</v>
      </c>
    </row>
    <row r="143" spans="1:65" s="13" customFormat="1" ht="11.25">
      <c r="B143" s="174"/>
      <c r="D143" s="175" t="s">
        <v>153</v>
      </c>
      <c r="E143" s="176" t="s">
        <v>1</v>
      </c>
      <c r="F143" s="177" t="s">
        <v>171</v>
      </c>
      <c r="H143" s="176" t="s">
        <v>1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6" t="s">
        <v>153</v>
      </c>
      <c r="AU143" s="176" t="s">
        <v>88</v>
      </c>
      <c r="AV143" s="13" t="s">
        <v>86</v>
      </c>
      <c r="AW143" s="13" t="s">
        <v>34</v>
      </c>
      <c r="AX143" s="13" t="s">
        <v>78</v>
      </c>
      <c r="AY143" s="176" t="s">
        <v>145</v>
      </c>
    </row>
    <row r="144" spans="1:65" s="14" customFormat="1" ht="11.25">
      <c r="B144" s="182"/>
      <c r="D144" s="175" t="s">
        <v>153</v>
      </c>
      <c r="E144" s="183" t="s">
        <v>1</v>
      </c>
      <c r="F144" s="184" t="s">
        <v>172</v>
      </c>
      <c r="H144" s="185">
        <v>6.6879999999999997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83" t="s">
        <v>153</v>
      </c>
      <c r="AU144" s="183" t="s">
        <v>88</v>
      </c>
      <c r="AV144" s="14" t="s">
        <v>88</v>
      </c>
      <c r="AW144" s="14" t="s">
        <v>34</v>
      </c>
      <c r="AX144" s="14" t="s">
        <v>78</v>
      </c>
      <c r="AY144" s="183" t="s">
        <v>145</v>
      </c>
    </row>
    <row r="145" spans="1:65" s="14" customFormat="1" ht="11.25">
      <c r="B145" s="182"/>
      <c r="D145" s="175" t="s">
        <v>153</v>
      </c>
      <c r="E145" s="183" t="s">
        <v>1</v>
      </c>
      <c r="F145" s="184" t="s">
        <v>173</v>
      </c>
      <c r="H145" s="185">
        <v>0.42499999999999999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83" t="s">
        <v>153</v>
      </c>
      <c r="AU145" s="183" t="s">
        <v>88</v>
      </c>
      <c r="AV145" s="14" t="s">
        <v>88</v>
      </c>
      <c r="AW145" s="14" t="s">
        <v>34</v>
      </c>
      <c r="AX145" s="14" t="s">
        <v>78</v>
      </c>
      <c r="AY145" s="183" t="s">
        <v>145</v>
      </c>
    </row>
    <row r="146" spans="1:65" s="15" customFormat="1" ht="11.25">
      <c r="B146" s="190"/>
      <c r="D146" s="175" t="s">
        <v>153</v>
      </c>
      <c r="E146" s="191" t="s">
        <v>1</v>
      </c>
      <c r="F146" s="192" t="s">
        <v>156</v>
      </c>
      <c r="H146" s="193">
        <v>7.1129999999999995</v>
      </c>
      <c r="I146" s="194"/>
      <c r="L146" s="190"/>
      <c r="M146" s="195"/>
      <c r="N146" s="196"/>
      <c r="O146" s="196"/>
      <c r="P146" s="196"/>
      <c r="Q146" s="196"/>
      <c r="R146" s="196"/>
      <c r="S146" s="196"/>
      <c r="T146" s="197"/>
      <c r="AT146" s="191" t="s">
        <v>153</v>
      </c>
      <c r="AU146" s="191" t="s">
        <v>88</v>
      </c>
      <c r="AV146" s="15" t="s">
        <v>151</v>
      </c>
      <c r="AW146" s="15" t="s">
        <v>34</v>
      </c>
      <c r="AX146" s="15" t="s">
        <v>86</v>
      </c>
      <c r="AY146" s="191" t="s">
        <v>145</v>
      </c>
    </row>
    <row r="147" spans="1:65" s="2" customFormat="1" ht="21.75" customHeight="1">
      <c r="A147" s="32"/>
      <c r="B147" s="160"/>
      <c r="C147" s="161" t="s">
        <v>174</v>
      </c>
      <c r="D147" s="161" t="s">
        <v>147</v>
      </c>
      <c r="E147" s="162" t="s">
        <v>175</v>
      </c>
      <c r="F147" s="163" t="s">
        <v>176</v>
      </c>
      <c r="G147" s="164" t="s">
        <v>168</v>
      </c>
      <c r="H147" s="165">
        <v>14.88</v>
      </c>
      <c r="I147" s="166"/>
      <c r="J147" s="167">
        <f>ROUND(I147*H147,2)</f>
        <v>0</v>
      </c>
      <c r="K147" s="163" t="s">
        <v>1068</v>
      </c>
      <c r="L147" s="33"/>
      <c r="M147" s="168" t="s">
        <v>1</v>
      </c>
      <c r="N147" s="169" t="s">
        <v>43</v>
      </c>
      <c r="O147" s="58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2" t="s">
        <v>151</v>
      </c>
      <c r="AT147" s="172" t="s">
        <v>147</v>
      </c>
      <c r="AU147" s="172" t="s">
        <v>88</v>
      </c>
      <c r="AY147" s="17" t="s">
        <v>145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17" t="s">
        <v>86</v>
      </c>
      <c r="BK147" s="173">
        <f>ROUND(I147*H147,2)</f>
        <v>0</v>
      </c>
      <c r="BL147" s="17" t="s">
        <v>151</v>
      </c>
      <c r="BM147" s="172" t="s">
        <v>177</v>
      </c>
    </row>
    <row r="148" spans="1:65" s="13" customFormat="1" ht="11.25">
      <c r="B148" s="174"/>
      <c r="D148" s="175" t="s">
        <v>153</v>
      </c>
      <c r="E148" s="176" t="s">
        <v>1</v>
      </c>
      <c r="F148" s="177" t="s">
        <v>178</v>
      </c>
      <c r="H148" s="176" t="s">
        <v>1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6" t="s">
        <v>153</v>
      </c>
      <c r="AU148" s="176" t="s">
        <v>88</v>
      </c>
      <c r="AV148" s="13" t="s">
        <v>86</v>
      </c>
      <c r="AW148" s="13" t="s">
        <v>34</v>
      </c>
      <c r="AX148" s="13" t="s">
        <v>78</v>
      </c>
      <c r="AY148" s="176" t="s">
        <v>145</v>
      </c>
    </row>
    <row r="149" spans="1:65" s="14" customFormat="1" ht="11.25">
      <c r="B149" s="182"/>
      <c r="D149" s="175" t="s">
        <v>153</v>
      </c>
      <c r="E149" s="183" t="s">
        <v>1</v>
      </c>
      <c r="F149" s="184" t="s">
        <v>179</v>
      </c>
      <c r="H149" s="185">
        <v>10.08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153</v>
      </c>
      <c r="AU149" s="183" t="s">
        <v>88</v>
      </c>
      <c r="AV149" s="14" t="s">
        <v>88</v>
      </c>
      <c r="AW149" s="14" t="s">
        <v>34</v>
      </c>
      <c r="AX149" s="14" t="s">
        <v>78</v>
      </c>
      <c r="AY149" s="183" t="s">
        <v>145</v>
      </c>
    </row>
    <row r="150" spans="1:65" s="14" customFormat="1" ht="11.25">
      <c r="B150" s="182"/>
      <c r="D150" s="175" t="s">
        <v>153</v>
      </c>
      <c r="E150" s="183" t="s">
        <v>1</v>
      </c>
      <c r="F150" s="184" t="s">
        <v>180</v>
      </c>
      <c r="H150" s="185">
        <v>4.8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83" t="s">
        <v>153</v>
      </c>
      <c r="AU150" s="183" t="s">
        <v>88</v>
      </c>
      <c r="AV150" s="14" t="s">
        <v>88</v>
      </c>
      <c r="AW150" s="14" t="s">
        <v>34</v>
      </c>
      <c r="AX150" s="14" t="s">
        <v>78</v>
      </c>
      <c r="AY150" s="183" t="s">
        <v>145</v>
      </c>
    </row>
    <row r="151" spans="1:65" s="15" customFormat="1" ht="11.25">
      <c r="B151" s="190"/>
      <c r="D151" s="175" t="s">
        <v>153</v>
      </c>
      <c r="E151" s="191" t="s">
        <v>1</v>
      </c>
      <c r="F151" s="192" t="s">
        <v>156</v>
      </c>
      <c r="H151" s="193">
        <v>14.879999999999999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153</v>
      </c>
      <c r="AU151" s="191" t="s">
        <v>88</v>
      </c>
      <c r="AV151" s="15" t="s">
        <v>151</v>
      </c>
      <c r="AW151" s="15" t="s">
        <v>34</v>
      </c>
      <c r="AX151" s="15" t="s">
        <v>86</v>
      </c>
      <c r="AY151" s="191" t="s">
        <v>145</v>
      </c>
    </row>
    <row r="152" spans="1:65" s="2" customFormat="1" ht="21.75" customHeight="1">
      <c r="A152" s="32"/>
      <c r="B152" s="160"/>
      <c r="C152" s="161" t="s">
        <v>181</v>
      </c>
      <c r="D152" s="161" t="s">
        <v>147</v>
      </c>
      <c r="E152" s="162" t="s">
        <v>182</v>
      </c>
      <c r="F152" s="163" t="s">
        <v>183</v>
      </c>
      <c r="G152" s="164" t="s">
        <v>168</v>
      </c>
      <c r="H152" s="165">
        <v>21.992999999999999</v>
      </c>
      <c r="I152" s="166"/>
      <c r="J152" s="167">
        <f>ROUND(I152*H152,2)</f>
        <v>0</v>
      </c>
      <c r="K152" s="163" t="s">
        <v>1068</v>
      </c>
      <c r="L152" s="33"/>
      <c r="M152" s="168" t="s">
        <v>1</v>
      </c>
      <c r="N152" s="169" t="s">
        <v>43</v>
      </c>
      <c r="O152" s="58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2" t="s">
        <v>151</v>
      </c>
      <c r="AT152" s="172" t="s">
        <v>147</v>
      </c>
      <c r="AU152" s="172" t="s">
        <v>88</v>
      </c>
      <c r="AY152" s="17" t="s">
        <v>145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17" t="s">
        <v>86</v>
      </c>
      <c r="BK152" s="173">
        <f>ROUND(I152*H152,2)</f>
        <v>0</v>
      </c>
      <c r="BL152" s="17" t="s">
        <v>151</v>
      </c>
      <c r="BM152" s="172" t="s">
        <v>184</v>
      </c>
    </row>
    <row r="153" spans="1:65" s="13" customFormat="1" ht="11.25">
      <c r="B153" s="174"/>
      <c r="D153" s="175" t="s">
        <v>153</v>
      </c>
      <c r="E153" s="176" t="s">
        <v>1</v>
      </c>
      <c r="F153" s="177" t="s">
        <v>185</v>
      </c>
      <c r="H153" s="176" t="s">
        <v>1</v>
      </c>
      <c r="I153" s="178"/>
      <c r="L153" s="174"/>
      <c r="M153" s="179"/>
      <c r="N153" s="180"/>
      <c r="O153" s="180"/>
      <c r="P153" s="180"/>
      <c r="Q153" s="180"/>
      <c r="R153" s="180"/>
      <c r="S153" s="180"/>
      <c r="T153" s="181"/>
      <c r="AT153" s="176" t="s">
        <v>153</v>
      </c>
      <c r="AU153" s="176" t="s">
        <v>88</v>
      </c>
      <c r="AV153" s="13" t="s">
        <v>86</v>
      </c>
      <c r="AW153" s="13" t="s">
        <v>34</v>
      </c>
      <c r="AX153" s="13" t="s">
        <v>78</v>
      </c>
      <c r="AY153" s="176" t="s">
        <v>145</v>
      </c>
    </row>
    <row r="154" spans="1:65" s="14" customFormat="1" ht="11.25">
      <c r="B154" s="182"/>
      <c r="D154" s="175" t="s">
        <v>153</v>
      </c>
      <c r="E154" s="183" t="s">
        <v>1</v>
      </c>
      <c r="F154" s="184" t="s">
        <v>186</v>
      </c>
      <c r="H154" s="185">
        <v>21.992999999999999</v>
      </c>
      <c r="I154" s="186"/>
      <c r="L154" s="182"/>
      <c r="M154" s="187"/>
      <c r="N154" s="188"/>
      <c r="O154" s="188"/>
      <c r="P154" s="188"/>
      <c r="Q154" s="188"/>
      <c r="R154" s="188"/>
      <c r="S154" s="188"/>
      <c r="T154" s="189"/>
      <c r="AT154" s="183" t="s">
        <v>153</v>
      </c>
      <c r="AU154" s="183" t="s">
        <v>88</v>
      </c>
      <c r="AV154" s="14" t="s">
        <v>88</v>
      </c>
      <c r="AW154" s="14" t="s">
        <v>34</v>
      </c>
      <c r="AX154" s="14" t="s">
        <v>78</v>
      </c>
      <c r="AY154" s="183" t="s">
        <v>145</v>
      </c>
    </row>
    <row r="155" spans="1:65" s="15" customFormat="1" ht="11.25">
      <c r="B155" s="190"/>
      <c r="D155" s="175" t="s">
        <v>153</v>
      </c>
      <c r="E155" s="191" t="s">
        <v>1</v>
      </c>
      <c r="F155" s="192" t="s">
        <v>156</v>
      </c>
      <c r="H155" s="193">
        <v>21.992999999999999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1" t="s">
        <v>153</v>
      </c>
      <c r="AU155" s="191" t="s">
        <v>88</v>
      </c>
      <c r="AV155" s="15" t="s">
        <v>151</v>
      </c>
      <c r="AW155" s="15" t="s">
        <v>34</v>
      </c>
      <c r="AX155" s="15" t="s">
        <v>86</v>
      </c>
      <c r="AY155" s="191" t="s">
        <v>145</v>
      </c>
    </row>
    <row r="156" spans="1:65" s="2" customFormat="1" ht="21.75" customHeight="1">
      <c r="A156" s="32"/>
      <c r="B156" s="160"/>
      <c r="C156" s="161" t="s">
        <v>187</v>
      </c>
      <c r="D156" s="161" t="s">
        <v>147</v>
      </c>
      <c r="E156" s="162" t="s">
        <v>188</v>
      </c>
      <c r="F156" s="163" t="s">
        <v>189</v>
      </c>
      <c r="G156" s="164" t="s">
        <v>168</v>
      </c>
      <c r="H156" s="165">
        <v>21.992999999999999</v>
      </c>
      <c r="I156" s="166"/>
      <c r="J156" s="167">
        <f>ROUND(I156*H156,2)</f>
        <v>0</v>
      </c>
      <c r="K156" s="163" t="s">
        <v>1068</v>
      </c>
      <c r="L156" s="33"/>
      <c r="M156" s="168" t="s">
        <v>1</v>
      </c>
      <c r="N156" s="169" t="s">
        <v>43</v>
      </c>
      <c r="O156" s="58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2" t="s">
        <v>151</v>
      </c>
      <c r="AT156" s="172" t="s">
        <v>147</v>
      </c>
      <c r="AU156" s="172" t="s">
        <v>88</v>
      </c>
      <c r="AY156" s="17" t="s">
        <v>145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7" t="s">
        <v>86</v>
      </c>
      <c r="BK156" s="173">
        <f>ROUND(I156*H156,2)</f>
        <v>0</v>
      </c>
      <c r="BL156" s="17" t="s">
        <v>151</v>
      </c>
      <c r="BM156" s="172" t="s">
        <v>190</v>
      </c>
    </row>
    <row r="157" spans="1:65" s="14" customFormat="1" ht="11.25">
      <c r="B157" s="182"/>
      <c r="D157" s="175" t="s">
        <v>153</v>
      </c>
      <c r="E157" s="183" t="s">
        <v>1</v>
      </c>
      <c r="F157" s="184" t="s">
        <v>191</v>
      </c>
      <c r="H157" s="185">
        <v>21.992999999999999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153</v>
      </c>
      <c r="AU157" s="183" t="s">
        <v>88</v>
      </c>
      <c r="AV157" s="14" t="s">
        <v>88</v>
      </c>
      <c r="AW157" s="14" t="s">
        <v>34</v>
      </c>
      <c r="AX157" s="14" t="s">
        <v>86</v>
      </c>
      <c r="AY157" s="183" t="s">
        <v>145</v>
      </c>
    </row>
    <row r="158" spans="1:65" s="2" customFormat="1" ht="21.75" customHeight="1">
      <c r="A158" s="32"/>
      <c r="B158" s="160"/>
      <c r="C158" s="161" t="s">
        <v>192</v>
      </c>
      <c r="D158" s="161" t="s">
        <v>147</v>
      </c>
      <c r="E158" s="162" t="s">
        <v>193</v>
      </c>
      <c r="F158" s="163" t="s">
        <v>194</v>
      </c>
      <c r="G158" s="164" t="s">
        <v>150</v>
      </c>
      <c r="H158" s="165">
        <v>511.56</v>
      </c>
      <c r="I158" s="166"/>
      <c r="J158" s="167">
        <f>ROUND(I158*H158,2)</f>
        <v>0</v>
      </c>
      <c r="K158" s="163" t="s">
        <v>1068</v>
      </c>
      <c r="L158" s="33"/>
      <c r="M158" s="168" t="s">
        <v>1</v>
      </c>
      <c r="N158" s="169" t="s">
        <v>43</v>
      </c>
      <c r="O158" s="58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2" t="s">
        <v>151</v>
      </c>
      <c r="AT158" s="172" t="s">
        <v>147</v>
      </c>
      <c r="AU158" s="172" t="s">
        <v>88</v>
      </c>
      <c r="AY158" s="17" t="s">
        <v>145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17" t="s">
        <v>86</v>
      </c>
      <c r="BK158" s="173">
        <f>ROUND(I158*H158,2)</f>
        <v>0</v>
      </c>
      <c r="BL158" s="17" t="s">
        <v>151</v>
      </c>
      <c r="BM158" s="172" t="s">
        <v>195</v>
      </c>
    </row>
    <row r="159" spans="1:65" s="2" customFormat="1" ht="21.75" customHeight="1">
      <c r="A159" s="32"/>
      <c r="B159" s="160"/>
      <c r="C159" s="161" t="s">
        <v>196</v>
      </c>
      <c r="D159" s="161" t="s">
        <v>147</v>
      </c>
      <c r="E159" s="162" t="s">
        <v>197</v>
      </c>
      <c r="F159" s="163" t="s">
        <v>198</v>
      </c>
      <c r="G159" s="164" t="s">
        <v>199</v>
      </c>
      <c r="H159" s="165">
        <v>35.189</v>
      </c>
      <c r="I159" s="166"/>
      <c r="J159" s="167">
        <f>ROUND(I159*H159,2)</f>
        <v>0</v>
      </c>
      <c r="K159" s="163" t="s">
        <v>1068</v>
      </c>
      <c r="L159" s="33"/>
      <c r="M159" s="168" t="s">
        <v>1</v>
      </c>
      <c r="N159" s="169" t="s">
        <v>43</v>
      </c>
      <c r="O159" s="58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2" t="s">
        <v>151</v>
      </c>
      <c r="AT159" s="172" t="s">
        <v>147</v>
      </c>
      <c r="AU159" s="172" t="s">
        <v>88</v>
      </c>
      <c r="AY159" s="17" t="s">
        <v>145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17" t="s">
        <v>86</v>
      </c>
      <c r="BK159" s="173">
        <f>ROUND(I159*H159,2)</f>
        <v>0</v>
      </c>
      <c r="BL159" s="17" t="s">
        <v>151</v>
      </c>
      <c r="BM159" s="172" t="s">
        <v>200</v>
      </c>
    </row>
    <row r="160" spans="1:65" s="14" customFormat="1" ht="11.25">
      <c r="B160" s="182"/>
      <c r="D160" s="175" t="s">
        <v>153</v>
      </c>
      <c r="E160" s="183" t="s">
        <v>1</v>
      </c>
      <c r="F160" s="184" t="s">
        <v>201</v>
      </c>
      <c r="H160" s="185">
        <v>35.189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83" t="s">
        <v>153</v>
      </c>
      <c r="AU160" s="183" t="s">
        <v>88</v>
      </c>
      <c r="AV160" s="14" t="s">
        <v>88</v>
      </c>
      <c r="AW160" s="14" t="s">
        <v>34</v>
      </c>
      <c r="AX160" s="14" t="s">
        <v>86</v>
      </c>
      <c r="AY160" s="183" t="s">
        <v>145</v>
      </c>
    </row>
    <row r="161" spans="1:65" s="2" customFormat="1" ht="16.5" customHeight="1">
      <c r="A161" s="32"/>
      <c r="B161" s="160"/>
      <c r="C161" s="161" t="s">
        <v>202</v>
      </c>
      <c r="D161" s="161" t="s">
        <v>147</v>
      </c>
      <c r="E161" s="162" t="s">
        <v>203</v>
      </c>
      <c r="F161" s="163" t="s">
        <v>204</v>
      </c>
      <c r="G161" s="164" t="s">
        <v>168</v>
      </c>
      <c r="H161" s="165">
        <v>35.189</v>
      </c>
      <c r="I161" s="166"/>
      <c r="J161" s="167">
        <f>ROUND(I161*H161,2)</f>
        <v>0</v>
      </c>
      <c r="K161" s="163" t="s">
        <v>1068</v>
      </c>
      <c r="L161" s="33"/>
      <c r="M161" s="168" t="s">
        <v>1</v>
      </c>
      <c r="N161" s="169" t="s">
        <v>43</v>
      </c>
      <c r="O161" s="58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151</v>
      </c>
      <c r="AT161" s="172" t="s">
        <v>147</v>
      </c>
      <c r="AU161" s="172" t="s">
        <v>88</v>
      </c>
      <c r="AY161" s="17" t="s">
        <v>145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86</v>
      </c>
      <c r="BK161" s="173">
        <f>ROUND(I161*H161,2)</f>
        <v>0</v>
      </c>
      <c r="BL161" s="17" t="s">
        <v>151</v>
      </c>
      <c r="BM161" s="172" t="s">
        <v>205</v>
      </c>
    </row>
    <row r="162" spans="1:65" s="14" customFormat="1" ht="11.25">
      <c r="B162" s="182"/>
      <c r="D162" s="175" t="s">
        <v>153</v>
      </c>
      <c r="E162" s="183" t="s">
        <v>1</v>
      </c>
      <c r="F162" s="184" t="s">
        <v>206</v>
      </c>
      <c r="H162" s="185">
        <v>35.189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153</v>
      </c>
      <c r="AU162" s="183" t="s">
        <v>88</v>
      </c>
      <c r="AV162" s="14" t="s">
        <v>88</v>
      </c>
      <c r="AW162" s="14" t="s">
        <v>34</v>
      </c>
      <c r="AX162" s="14" t="s">
        <v>78</v>
      </c>
      <c r="AY162" s="183" t="s">
        <v>145</v>
      </c>
    </row>
    <row r="163" spans="1:65" s="15" customFormat="1" ht="11.25">
      <c r="B163" s="190"/>
      <c r="D163" s="175" t="s">
        <v>153</v>
      </c>
      <c r="E163" s="191" t="s">
        <v>1</v>
      </c>
      <c r="F163" s="192" t="s">
        <v>156</v>
      </c>
      <c r="H163" s="193">
        <v>35.189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1" t="s">
        <v>153</v>
      </c>
      <c r="AU163" s="191" t="s">
        <v>88</v>
      </c>
      <c r="AV163" s="15" t="s">
        <v>151</v>
      </c>
      <c r="AW163" s="15" t="s">
        <v>34</v>
      </c>
      <c r="AX163" s="15" t="s">
        <v>86</v>
      </c>
      <c r="AY163" s="191" t="s">
        <v>145</v>
      </c>
    </row>
    <row r="164" spans="1:65" s="2" customFormat="1" ht="21.75" customHeight="1">
      <c r="A164" s="32"/>
      <c r="B164" s="160"/>
      <c r="C164" s="161" t="s">
        <v>207</v>
      </c>
      <c r="D164" s="161" t="s">
        <v>147</v>
      </c>
      <c r="E164" s="162" t="s">
        <v>208</v>
      </c>
      <c r="F164" s="163" t="s">
        <v>209</v>
      </c>
      <c r="G164" s="164" t="s">
        <v>150</v>
      </c>
      <c r="H164" s="165">
        <v>511.56</v>
      </c>
      <c r="I164" s="166"/>
      <c r="J164" s="167">
        <f>ROUND(I164*H164,2)</f>
        <v>0</v>
      </c>
      <c r="K164" s="163" t="s">
        <v>1068</v>
      </c>
      <c r="L164" s="33"/>
      <c r="M164" s="168" t="s">
        <v>1</v>
      </c>
      <c r="N164" s="169" t="s">
        <v>43</v>
      </c>
      <c r="O164" s="58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2" t="s">
        <v>151</v>
      </c>
      <c r="AT164" s="172" t="s">
        <v>147</v>
      </c>
      <c r="AU164" s="172" t="s">
        <v>88</v>
      </c>
      <c r="AY164" s="17" t="s">
        <v>145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7" t="s">
        <v>86</v>
      </c>
      <c r="BK164" s="173">
        <f>ROUND(I164*H164,2)</f>
        <v>0</v>
      </c>
      <c r="BL164" s="17" t="s">
        <v>151</v>
      </c>
      <c r="BM164" s="172" t="s">
        <v>210</v>
      </c>
    </row>
    <row r="165" spans="1:65" s="13" customFormat="1" ht="11.25">
      <c r="B165" s="174"/>
      <c r="D165" s="175" t="s">
        <v>153</v>
      </c>
      <c r="E165" s="176" t="s">
        <v>1</v>
      </c>
      <c r="F165" s="177" t="s">
        <v>154</v>
      </c>
      <c r="H165" s="176" t="s">
        <v>1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6" t="s">
        <v>153</v>
      </c>
      <c r="AU165" s="176" t="s">
        <v>88</v>
      </c>
      <c r="AV165" s="13" t="s">
        <v>86</v>
      </c>
      <c r="AW165" s="13" t="s">
        <v>34</v>
      </c>
      <c r="AX165" s="13" t="s">
        <v>78</v>
      </c>
      <c r="AY165" s="176" t="s">
        <v>145</v>
      </c>
    </row>
    <row r="166" spans="1:65" s="14" customFormat="1" ht="11.25">
      <c r="B166" s="182"/>
      <c r="D166" s="175" t="s">
        <v>153</v>
      </c>
      <c r="E166" s="183" t="s">
        <v>1</v>
      </c>
      <c r="F166" s="184" t="s">
        <v>155</v>
      </c>
      <c r="H166" s="185">
        <v>511.56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83" t="s">
        <v>153</v>
      </c>
      <c r="AU166" s="183" t="s">
        <v>88</v>
      </c>
      <c r="AV166" s="14" t="s">
        <v>88</v>
      </c>
      <c r="AW166" s="14" t="s">
        <v>34</v>
      </c>
      <c r="AX166" s="14" t="s">
        <v>78</v>
      </c>
      <c r="AY166" s="183" t="s">
        <v>145</v>
      </c>
    </row>
    <row r="167" spans="1:65" s="15" customFormat="1" ht="11.25">
      <c r="B167" s="190"/>
      <c r="D167" s="175" t="s">
        <v>153</v>
      </c>
      <c r="E167" s="191" t="s">
        <v>1</v>
      </c>
      <c r="F167" s="192" t="s">
        <v>156</v>
      </c>
      <c r="H167" s="193">
        <v>511.56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1" t="s">
        <v>153</v>
      </c>
      <c r="AU167" s="191" t="s">
        <v>88</v>
      </c>
      <c r="AV167" s="15" t="s">
        <v>151</v>
      </c>
      <c r="AW167" s="15" t="s">
        <v>34</v>
      </c>
      <c r="AX167" s="15" t="s">
        <v>86</v>
      </c>
      <c r="AY167" s="191" t="s">
        <v>145</v>
      </c>
    </row>
    <row r="168" spans="1:65" s="12" customFormat="1" ht="22.9" customHeight="1">
      <c r="B168" s="147"/>
      <c r="D168" s="148" t="s">
        <v>77</v>
      </c>
      <c r="E168" s="158" t="s">
        <v>88</v>
      </c>
      <c r="F168" s="158" t="s">
        <v>211</v>
      </c>
      <c r="I168" s="150"/>
      <c r="J168" s="159">
        <f>BK168</f>
        <v>0</v>
      </c>
      <c r="L168" s="147"/>
      <c r="M168" s="152"/>
      <c r="N168" s="153"/>
      <c r="O168" s="153"/>
      <c r="P168" s="154">
        <f>SUM(P169:P198)</f>
        <v>0</v>
      </c>
      <c r="Q168" s="153"/>
      <c r="R168" s="154">
        <f>SUM(R169:R198)</f>
        <v>39.480902040000004</v>
      </c>
      <c r="S168" s="153"/>
      <c r="T168" s="155">
        <f>SUM(T169:T198)</f>
        <v>0</v>
      </c>
      <c r="AR168" s="148" t="s">
        <v>86</v>
      </c>
      <c r="AT168" s="156" t="s">
        <v>77</v>
      </c>
      <c r="AU168" s="156" t="s">
        <v>86</v>
      </c>
      <c r="AY168" s="148" t="s">
        <v>145</v>
      </c>
      <c r="BK168" s="157">
        <f>SUM(BK169:BK198)</f>
        <v>0</v>
      </c>
    </row>
    <row r="169" spans="1:65" s="2" customFormat="1" ht="21.75" customHeight="1">
      <c r="A169" s="32"/>
      <c r="B169" s="160"/>
      <c r="C169" s="161" t="s">
        <v>212</v>
      </c>
      <c r="D169" s="161" t="s">
        <v>147</v>
      </c>
      <c r="E169" s="162" t="s">
        <v>213</v>
      </c>
      <c r="F169" s="163" t="s">
        <v>214</v>
      </c>
      <c r="G169" s="164" t="s">
        <v>168</v>
      </c>
      <c r="H169" s="165">
        <v>14.88</v>
      </c>
      <c r="I169" s="166"/>
      <c r="J169" s="167">
        <f>ROUND(I169*H169,2)</f>
        <v>0</v>
      </c>
      <c r="K169" s="163" t="s">
        <v>1068</v>
      </c>
      <c r="L169" s="33"/>
      <c r="M169" s="168" t="s">
        <v>1</v>
      </c>
      <c r="N169" s="169" t="s">
        <v>43</v>
      </c>
      <c r="O169" s="58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2" t="s">
        <v>151</v>
      </c>
      <c r="AT169" s="172" t="s">
        <v>147</v>
      </c>
      <c r="AU169" s="172" t="s">
        <v>88</v>
      </c>
      <c r="AY169" s="17" t="s">
        <v>145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7" t="s">
        <v>86</v>
      </c>
      <c r="BK169" s="173">
        <f>ROUND(I169*H169,2)</f>
        <v>0</v>
      </c>
      <c r="BL169" s="17" t="s">
        <v>151</v>
      </c>
      <c r="BM169" s="172" t="s">
        <v>215</v>
      </c>
    </row>
    <row r="170" spans="1:65" s="13" customFormat="1" ht="11.25">
      <c r="B170" s="174"/>
      <c r="D170" s="175" t="s">
        <v>153</v>
      </c>
      <c r="E170" s="176" t="s">
        <v>1</v>
      </c>
      <c r="F170" s="177" t="s">
        <v>178</v>
      </c>
      <c r="H170" s="176" t="s">
        <v>1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6" t="s">
        <v>153</v>
      </c>
      <c r="AU170" s="176" t="s">
        <v>88</v>
      </c>
      <c r="AV170" s="13" t="s">
        <v>86</v>
      </c>
      <c r="AW170" s="13" t="s">
        <v>34</v>
      </c>
      <c r="AX170" s="13" t="s">
        <v>78</v>
      </c>
      <c r="AY170" s="176" t="s">
        <v>145</v>
      </c>
    </row>
    <row r="171" spans="1:65" s="14" customFormat="1" ht="11.25">
      <c r="B171" s="182"/>
      <c r="D171" s="175" t="s">
        <v>153</v>
      </c>
      <c r="E171" s="183" t="s">
        <v>1</v>
      </c>
      <c r="F171" s="184" t="s">
        <v>216</v>
      </c>
      <c r="H171" s="185">
        <v>10.08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153</v>
      </c>
      <c r="AU171" s="183" t="s">
        <v>88</v>
      </c>
      <c r="AV171" s="14" t="s">
        <v>88</v>
      </c>
      <c r="AW171" s="14" t="s">
        <v>34</v>
      </c>
      <c r="AX171" s="14" t="s">
        <v>78</v>
      </c>
      <c r="AY171" s="183" t="s">
        <v>145</v>
      </c>
    </row>
    <row r="172" spans="1:65" s="14" customFormat="1" ht="11.25">
      <c r="B172" s="182"/>
      <c r="D172" s="175" t="s">
        <v>153</v>
      </c>
      <c r="E172" s="183" t="s">
        <v>1</v>
      </c>
      <c r="F172" s="184" t="s">
        <v>180</v>
      </c>
      <c r="H172" s="185">
        <v>4.8</v>
      </c>
      <c r="I172" s="186"/>
      <c r="L172" s="182"/>
      <c r="M172" s="187"/>
      <c r="N172" s="188"/>
      <c r="O172" s="188"/>
      <c r="P172" s="188"/>
      <c r="Q172" s="188"/>
      <c r="R172" s="188"/>
      <c r="S172" s="188"/>
      <c r="T172" s="189"/>
      <c r="AT172" s="183" t="s">
        <v>153</v>
      </c>
      <c r="AU172" s="183" t="s">
        <v>88</v>
      </c>
      <c r="AV172" s="14" t="s">
        <v>88</v>
      </c>
      <c r="AW172" s="14" t="s">
        <v>34</v>
      </c>
      <c r="AX172" s="14" t="s">
        <v>78</v>
      </c>
      <c r="AY172" s="183" t="s">
        <v>145</v>
      </c>
    </row>
    <row r="173" spans="1:65" s="15" customFormat="1" ht="11.25">
      <c r="B173" s="190"/>
      <c r="D173" s="175" t="s">
        <v>153</v>
      </c>
      <c r="E173" s="191" t="s">
        <v>1</v>
      </c>
      <c r="F173" s="192" t="s">
        <v>156</v>
      </c>
      <c r="H173" s="193">
        <v>14.879999999999999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1" t="s">
        <v>153</v>
      </c>
      <c r="AU173" s="191" t="s">
        <v>88</v>
      </c>
      <c r="AV173" s="15" t="s">
        <v>151</v>
      </c>
      <c r="AW173" s="15" t="s">
        <v>34</v>
      </c>
      <c r="AX173" s="15" t="s">
        <v>86</v>
      </c>
      <c r="AY173" s="191" t="s">
        <v>145</v>
      </c>
    </row>
    <row r="174" spans="1:65" s="2" customFormat="1" ht="33" customHeight="1">
      <c r="A174" s="32"/>
      <c r="B174" s="160"/>
      <c r="C174" s="161" t="s">
        <v>217</v>
      </c>
      <c r="D174" s="161" t="s">
        <v>147</v>
      </c>
      <c r="E174" s="162" t="s">
        <v>218</v>
      </c>
      <c r="F174" s="163" t="s">
        <v>219</v>
      </c>
      <c r="G174" s="164" t="s">
        <v>163</v>
      </c>
      <c r="H174" s="165">
        <v>112</v>
      </c>
      <c r="I174" s="166"/>
      <c r="J174" s="167">
        <f>ROUND(I174*H174,2)</f>
        <v>0</v>
      </c>
      <c r="K174" s="163" t="s">
        <v>1068</v>
      </c>
      <c r="L174" s="33"/>
      <c r="M174" s="168" t="s">
        <v>1</v>
      </c>
      <c r="N174" s="169" t="s">
        <v>43</v>
      </c>
      <c r="O174" s="58"/>
      <c r="P174" s="170">
        <f>O174*H174</f>
        <v>0</v>
      </c>
      <c r="Q174" s="170">
        <v>0.17993000000000001</v>
      </c>
      <c r="R174" s="170">
        <f>Q174*H174</f>
        <v>20.152160000000002</v>
      </c>
      <c r="S174" s="170">
        <v>0</v>
      </c>
      <c r="T174" s="17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2" t="s">
        <v>151</v>
      </c>
      <c r="AT174" s="172" t="s">
        <v>147</v>
      </c>
      <c r="AU174" s="172" t="s">
        <v>88</v>
      </c>
      <c r="AY174" s="17" t="s">
        <v>145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17" t="s">
        <v>86</v>
      </c>
      <c r="BK174" s="173">
        <f>ROUND(I174*H174,2)</f>
        <v>0</v>
      </c>
      <c r="BL174" s="17" t="s">
        <v>151</v>
      </c>
      <c r="BM174" s="172" t="s">
        <v>220</v>
      </c>
    </row>
    <row r="175" spans="1:65" s="13" customFormat="1" ht="11.25">
      <c r="B175" s="174"/>
      <c r="D175" s="175" t="s">
        <v>153</v>
      </c>
      <c r="E175" s="176" t="s">
        <v>1</v>
      </c>
      <c r="F175" s="177" t="s">
        <v>178</v>
      </c>
      <c r="H175" s="176" t="s">
        <v>1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6" t="s">
        <v>153</v>
      </c>
      <c r="AU175" s="176" t="s">
        <v>88</v>
      </c>
      <c r="AV175" s="13" t="s">
        <v>86</v>
      </c>
      <c r="AW175" s="13" t="s">
        <v>34</v>
      </c>
      <c r="AX175" s="13" t="s">
        <v>78</v>
      </c>
      <c r="AY175" s="176" t="s">
        <v>145</v>
      </c>
    </row>
    <row r="176" spans="1:65" s="14" customFormat="1" ht="11.25">
      <c r="B176" s="182"/>
      <c r="D176" s="175" t="s">
        <v>153</v>
      </c>
      <c r="E176" s="183" t="s">
        <v>1</v>
      </c>
      <c r="F176" s="184" t="s">
        <v>221</v>
      </c>
      <c r="H176" s="185">
        <v>112</v>
      </c>
      <c r="I176" s="186"/>
      <c r="L176" s="182"/>
      <c r="M176" s="187"/>
      <c r="N176" s="188"/>
      <c r="O176" s="188"/>
      <c r="P176" s="188"/>
      <c r="Q176" s="188"/>
      <c r="R176" s="188"/>
      <c r="S176" s="188"/>
      <c r="T176" s="189"/>
      <c r="AT176" s="183" t="s">
        <v>153</v>
      </c>
      <c r="AU176" s="183" t="s">
        <v>88</v>
      </c>
      <c r="AV176" s="14" t="s">
        <v>88</v>
      </c>
      <c r="AW176" s="14" t="s">
        <v>34</v>
      </c>
      <c r="AX176" s="14" t="s">
        <v>78</v>
      </c>
      <c r="AY176" s="183" t="s">
        <v>145</v>
      </c>
    </row>
    <row r="177" spans="1:65" s="15" customFormat="1" ht="11.25">
      <c r="B177" s="190"/>
      <c r="D177" s="175" t="s">
        <v>153</v>
      </c>
      <c r="E177" s="191" t="s">
        <v>1</v>
      </c>
      <c r="F177" s="192" t="s">
        <v>156</v>
      </c>
      <c r="H177" s="193">
        <v>112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1" t="s">
        <v>153</v>
      </c>
      <c r="AU177" s="191" t="s">
        <v>88</v>
      </c>
      <c r="AV177" s="15" t="s">
        <v>151</v>
      </c>
      <c r="AW177" s="15" t="s">
        <v>34</v>
      </c>
      <c r="AX177" s="15" t="s">
        <v>86</v>
      </c>
      <c r="AY177" s="191" t="s">
        <v>145</v>
      </c>
    </row>
    <row r="178" spans="1:65" s="2" customFormat="1" ht="33" customHeight="1">
      <c r="A178" s="32"/>
      <c r="B178" s="160"/>
      <c r="C178" s="161" t="s">
        <v>222</v>
      </c>
      <c r="D178" s="161" t="s">
        <v>147</v>
      </c>
      <c r="E178" s="162" t="s">
        <v>223</v>
      </c>
      <c r="F178" s="163" t="s">
        <v>224</v>
      </c>
      <c r="G178" s="164" t="s">
        <v>163</v>
      </c>
      <c r="H178" s="165">
        <v>16</v>
      </c>
      <c r="I178" s="166"/>
      <c r="J178" s="167">
        <f>ROUND(I178*H178,2)</f>
        <v>0</v>
      </c>
      <c r="K178" s="163" t="s">
        <v>1068</v>
      </c>
      <c r="L178" s="33"/>
      <c r="M178" s="168" t="s">
        <v>1</v>
      </c>
      <c r="N178" s="169" t="s">
        <v>43</v>
      </c>
      <c r="O178" s="58"/>
      <c r="P178" s="170">
        <f>O178*H178</f>
        <v>0</v>
      </c>
      <c r="Q178" s="170">
        <v>0.20449000000000001</v>
      </c>
      <c r="R178" s="170">
        <f>Q178*H178</f>
        <v>3.2718400000000001</v>
      </c>
      <c r="S178" s="170">
        <v>0</v>
      </c>
      <c r="T178" s="17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2" t="s">
        <v>151</v>
      </c>
      <c r="AT178" s="172" t="s">
        <v>147</v>
      </c>
      <c r="AU178" s="172" t="s">
        <v>88</v>
      </c>
      <c r="AY178" s="17" t="s">
        <v>145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7" t="s">
        <v>86</v>
      </c>
      <c r="BK178" s="173">
        <f>ROUND(I178*H178,2)</f>
        <v>0</v>
      </c>
      <c r="BL178" s="17" t="s">
        <v>151</v>
      </c>
      <c r="BM178" s="172" t="s">
        <v>225</v>
      </c>
    </row>
    <row r="179" spans="1:65" s="13" customFormat="1" ht="11.25">
      <c r="B179" s="174"/>
      <c r="D179" s="175" t="s">
        <v>153</v>
      </c>
      <c r="E179" s="176" t="s">
        <v>1</v>
      </c>
      <c r="F179" s="177" t="s">
        <v>226</v>
      </c>
      <c r="H179" s="176" t="s">
        <v>1</v>
      </c>
      <c r="I179" s="178"/>
      <c r="L179" s="174"/>
      <c r="M179" s="179"/>
      <c r="N179" s="180"/>
      <c r="O179" s="180"/>
      <c r="P179" s="180"/>
      <c r="Q179" s="180"/>
      <c r="R179" s="180"/>
      <c r="S179" s="180"/>
      <c r="T179" s="181"/>
      <c r="AT179" s="176" t="s">
        <v>153</v>
      </c>
      <c r="AU179" s="176" t="s">
        <v>88</v>
      </c>
      <c r="AV179" s="13" t="s">
        <v>86</v>
      </c>
      <c r="AW179" s="13" t="s">
        <v>34</v>
      </c>
      <c r="AX179" s="13" t="s">
        <v>78</v>
      </c>
      <c r="AY179" s="176" t="s">
        <v>145</v>
      </c>
    </row>
    <row r="180" spans="1:65" s="14" customFormat="1" ht="11.25">
      <c r="B180" s="182"/>
      <c r="D180" s="175" t="s">
        <v>153</v>
      </c>
      <c r="E180" s="183" t="s">
        <v>1</v>
      </c>
      <c r="F180" s="184" t="s">
        <v>227</v>
      </c>
      <c r="H180" s="185">
        <v>16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83" t="s">
        <v>153</v>
      </c>
      <c r="AU180" s="183" t="s">
        <v>88</v>
      </c>
      <c r="AV180" s="14" t="s">
        <v>88</v>
      </c>
      <c r="AW180" s="14" t="s">
        <v>34</v>
      </c>
      <c r="AX180" s="14" t="s">
        <v>78</v>
      </c>
      <c r="AY180" s="183" t="s">
        <v>145</v>
      </c>
    </row>
    <row r="181" spans="1:65" s="15" customFormat="1" ht="11.25">
      <c r="B181" s="190"/>
      <c r="D181" s="175" t="s">
        <v>153</v>
      </c>
      <c r="E181" s="191" t="s">
        <v>1</v>
      </c>
      <c r="F181" s="192" t="s">
        <v>156</v>
      </c>
      <c r="H181" s="193">
        <v>16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1" t="s">
        <v>153</v>
      </c>
      <c r="AU181" s="191" t="s">
        <v>88</v>
      </c>
      <c r="AV181" s="15" t="s">
        <v>151</v>
      </c>
      <c r="AW181" s="15" t="s">
        <v>34</v>
      </c>
      <c r="AX181" s="15" t="s">
        <v>86</v>
      </c>
      <c r="AY181" s="191" t="s">
        <v>145</v>
      </c>
    </row>
    <row r="182" spans="1:65" s="2" customFormat="1" ht="21.75" customHeight="1">
      <c r="A182" s="32"/>
      <c r="B182" s="160"/>
      <c r="C182" s="161" t="s">
        <v>8</v>
      </c>
      <c r="D182" s="161" t="s">
        <v>147</v>
      </c>
      <c r="E182" s="162" t="s">
        <v>228</v>
      </c>
      <c r="F182" s="163" t="s">
        <v>229</v>
      </c>
      <c r="G182" s="164" t="s">
        <v>168</v>
      </c>
      <c r="H182" s="165">
        <v>0.98699999999999999</v>
      </c>
      <c r="I182" s="166"/>
      <c r="J182" s="167">
        <f>ROUND(I182*H182,2)</f>
        <v>0</v>
      </c>
      <c r="K182" s="163" t="s">
        <v>1068</v>
      </c>
      <c r="L182" s="33"/>
      <c r="M182" s="168" t="s">
        <v>1</v>
      </c>
      <c r="N182" s="169" t="s">
        <v>43</v>
      </c>
      <c r="O182" s="58"/>
      <c r="P182" s="170">
        <f>O182*H182</f>
        <v>0</v>
      </c>
      <c r="Q182" s="170">
        <v>2.16</v>
      </c>
      <c r="R182" s="170">
        <f>Q182*H182</f>
        <v>2.13192</v>
      </c>
      <c r="S182" s="170">
        <v>0</v>
      </c>
      <c r="T182" s="17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2" t="s">
        <v>151</v>
      </c>
      <c r="AT182" s="172" t="s">
        <v>147</v>
      </c>
      <c r="AU182" s="172" t="s">
        <v>88</v>
      </c>
      <c r="AY182" s="17" t="s">
        <v>145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7" t="s">
        <v>86</v>
      </c>
      <c r="BK182" s="173">
        <f>ROUND(I182*H182,2)</f>
        <v>0</v>
      </c>
      <c r="BL182" s="17" t="s">
        <v>151</v>
      </c>
      <c r="BM182" s="172" t="s">
        <v>230</v>
      </c>
    </row>
    <row r="183" spans="1:65" s="13" customFormat="1" ht="11.25">
      <c r="B183" s="174"/>
      <c r="D183" s="175" t="s">
        <v>153</v>
      </c>
      <c r="E183" s="176" t="s">
        <v>1</v>
      </c>
      <c r="F183" s="177" t="s">
        <v>171</v>
      </c>
      <c r="H183" s="176" t="s">
        <v>1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6" t="s">
        <v>153</v>
      </c>
      <c r="AU183" s="176" t="s">
        <v>88</v>
      </c>
      <c r="AV183" s="13" t="s">
        <v>86</v>
      </c>
      <c r="AW183" s="13" t="s">
        <v>34</v>
      </c>
      <c r="AX183" s="13" t="s">
        <v>78</v>
      </c>
      <c r="AY183" s="176" t="s">
        <v>145</v>
      </c>
    </row>
    <row r="184" spans="1:65" s="14" customFormat="1" ht="11.25">
      <c r="B184" s="182"/>
      <c r="D184" s="175" t="s">
        <v>153</v>
      </c>
      <c r="E184" s="183" t="s">
        <v>1</v>
      </c>
      <c r="F184" s="184" t="s">
        <v>231</v>
      </c>
      <c r="H184" s="185">
        <v>0.91200000000000003</v>
      </c>
      <c r="I184" s="186"/>
      <c r="L184" s="182"/>
      <c r="M184" s="187"/>
      <c r="N184" s="188"/>
      <c r="O184" s="188"/>
      <c r="P184" s="188"/>
      <c r="Q184" s="188"/>
      <c r="R184" s="188"/>
      <c r="S184" s="188"/>
      <c r="T184" s="189"/>
      <c r="AT184" s="183" t="s">
        <v>153</v>
      </c>
      <c r="AU184" s="183" t="s">
        <v>88</v>
      </c>
      <c r="AV184" s="14" t="s">
        <v>88</v>
      </c>
      <c r="AW184" s="14" t="s">
        <v>34</v>
      </c>
      <c r="AX184" s="14" t="s">
        <v>78</v>
      </c>
      <c r="AY184" s="183" t="s">
        <v>145</v>
      </c>
    </row>
    <row r="185" spans="1:65" s="14" customFormat="1" ht="11.25">
      <c r="B185" s="182"/>
      <c r="D185" s="175" t="s">
        <v>153</v>
      </c>
      <c r="E185" s="183" t="s">
        <v>1</v>
      </c>
      <c r="F185" s="184" t="s">
        <v>232</v>
      </c>
      <c r="H185" s="185">
        <v>7.4999999999999997E-2</v>
      </c>
      <c r="I185" s="186"/>
      <c r="L185" s="182"/>
      <c r="M185" s="187"/>
      <c r="N185" s="188"/>
      <c r="O185" s="188"/>
      <c r="P185" s="188"/>
      <c r="Q185" s="188"/>
      <c r="R185" s="188"/>
      <c r="S185" s="188"/>
      <c r="T185" s="189"/>
      <c r="AT185" s="183" t="s">
        <v>153</v>
      </c>
      <c r="AU185" s="183" t="s">
        <v>88</v>
      </c>
      <c r="AV185" s="14" t="s">
        <v>88</v>
      </c>
      <c r="AW185" s="14" t="s">
        <v>34</v>
      </c>
      <c r="AX185" s="14" t="s">
        <v>78</v>
      </c>
      <c r="AY185" s="183" t="s">
        <v>145</v>
      </c>
    </row>
    <row r="186" spans="1:65" s="15" customFormat="1" ht="11.25">
      <c r="B186" s="190"/>
      <c r="D186" s="175" t="s">
        <v>153</v>
      </c>
      <c r="E186" s="191" t="s">
        <v>1</v>
      </c>
      <c r="F186" s="192" t="s">
        <v>156</v>
      </c>
      <c r="H186" s="193">
        <v>0.98699999999999999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1" t="s">
        <v>153</v>
      </c>
      <c r="AU186" s="191" t="s">
        <v>88</v>
      </c>
      <c r="AV186" s="15" t="s">
        <v>151</v>
      </c>
      <c r="AW186" s="15" t="s">
        <v>34</v>
      </c>
      <c r="AX186" s="15" t="s">
        <v>86</v>
      </c>
      <c r="AY186" s="191" t="s">
        <v>145</v>
      </c>
    </row>
    <row r="187" spans="1:65" s="2" customFormat="1" ht="16.5" customHeight="1">
      <c r="A187" s="32"/>
      <c r="B187" s="160"/>
      <c r="C187" s="161" t="s">
        <v>227</v>
      </c>
      <c r="D187" s="161" t="s">
        <v>147</v>
      </c>
      <c r="E187" s="162" t="s">
        <v>233</v>
      </c>
      <c r="F187" s="163" t="s">
        <v>234</v>
      </c>
      <c r="G187" s="164" t="s">
        <v>168</v>
      </c>
      <c r="H187" s="165">
        <v>6.1260000000000003</v>
      </c>
      <c r="I187" s="166"/>
      <c r="J187" s="167">
        <f>ROUND(I187*H187,2)</f>
        <v>0</v>
      </c>
      <c r="K187" s="163" t="s">
        <v>1068</v>
      </c>
      <c r="L187" s="33"/>
      <c r="M187" s="168" t="s">
        <v>1</v>
      </c>
      <c r="N187" s="169" t="s">
        <v>43</v>
      </c>
      <c r="O187" s="58"/>
      <c r="P187" s="170">
        <f>O187*H187</f>
        <v>0</v>
      </c>
      <c r="Q187" s="170">
        <v>2.2563399999999998</v>
      </c>
      <c r="R187" s="170">
        <f>Q187*H187</f>
        <v>13.822338839999999</v>
      </c>
      <c r="S187" s="170">
        <v>0</v>
      </c>
      <c r="T187" s="17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2" t="s">
        <v>151</v>
      </c>
      <c r="AT187" s="172" t="s">
        <v>147</v>
      </c>
      <c r="AU187" s="172" t="s">
        <v>88</v>
      </c>
      <c r="AY187" s="17" t="s">
        <v>145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17" t="s">
        <v>86</v>
      </c>
      <c r="BK187" s="173">
        <f>ROUND(I187*H187,2)</f>
        <v>0</v>
      </c>
      <c r="BL187" s="17" t="s">
        <v>151</v>
      </c>
      <c r="BM187" s="172" t="s">
        <v>235</v>
      </c>
    </row>
    <row r="188" spans="1:65" s="13" customFormat="1" ht="11.25">
      <c r="B188" s="174"/>
      <c r="D188" s="175" t="s">
        <v>153</v>
      </c>
      <c r="E188" s="176" t="s">
        <v>1</v>
      </c>
      <c r="F188" s="177" t="s">
        <v>171</v>
      </c>
      <c r="H188" s="176" t="s">
        <v>1</v>
      </c>
      <c r="I188" s="178"/>
      <c r="L188" s="174"/>
      <c r="M188" s="179"/>
      <c r="N188" s="180"/>
      <c r="O188" s="180"/>
      <c r="P188" s="180"/>
      <c r="Q188" s="180"/>
      <c r="R188" s="180"/>
      <c r="S188" s="180"/>
      <c r="T188" s="181"/>
      <c r="AT188" s="176" t="s">
        <v>153</v>
      </c>
      <c r="AU188" s="176" t="s">
        <v>88</v>
      </c>
      <c r="AV188" s="13" t="s">
        <v>86</v>
      </c>
      <c r="AW188" s="13" t="s">
        <v>34</v>
      </c>
      <c r="AX188" s="13" t="s">
        <v>78</v>
      </c>
      <c r="AY188" s="176" t="s">
        <v>145</v>
      </c>
    </row>
    <row r="189" spans="1:65" s="14" customFormat="1" ht="11.25">
      <c r="B189" s="182"/>
      <c r="D189" s="175" t="s">
        <v>153</v>
      </c>
      <c r="E189" s="183" t="s">
        <v>1</v>
      </c>
      <c r="F189" s="184" t="s">
        <v>236</v>
      </c>
      <c r="H189" s="185">
        <v>5.7759999999999998</v>
      </c>
      <c r="I189" s="186"/>
      <c r="L189" s="182"/>
      <c r="M189" s="187"/>
      <c r="N189" s="188"/>
      <c r="O189" s="188"/>
      <c r="P189" s="188"/>
      <c r="Q189" s="188"/>
      <c r="R189" s="188"/>
      <c r="S189" s="188"/>
      <c r="T189" s="189"/>
      <c r="AT189" s="183" t="s">
        <v>153</v>
      </c>
      <c r="AU189" s="183" t="s">
        <v>88</v>
      </c>
      <c r="AV189" s="14" t="s">
        <v>88</v>
      </c>
      <c r="AW189" s="14" t="s">
        <v>34</v>
      </c>
      <c r="AX189" s="14" t="s">
        <v>78</v>
      </c>
      <c r="AY189" s="183" t="s">
        <v>145</v>
      </c>
    </row>
    <row r="190" spans="1:65" s="14" customFormat="1" ht="11.25">
      <c r="B190" s="182"/>
      <c r="D190" s="175" t="s">
        <v>153</v>
      </c>
      <c r="E190" s="183" t="s">
        <v>1</v>
      </c>
      <c r="F190" s="184" t="s">
        <v>237</v>
      </c>
      <c r="H190" s="185">
        <v>0.35</v>
      </c>
      <c r="I190" s="186"/>
      <c r="L190" s="182"/>
      <c r="M190" s="187"/>
      <c r="N190" s="188"/>
      <c r="O190" s="188"/>
      <c r="P190" s="188"/>
      <c r="Q190" s="188"/>
      <c r="R190" s="188"/>
      <c r="S190" s="188"/>
      <c r="T190" s="189"/>
      <c r="AT190" s="183" t="s">
        <v>153</v>
      </c>
      <c r="AU190" s="183" t="s">
        <v>88</v>
      </c>
      <c r="AV190" s="14" t="s">
        <v>88</v>
      </c>
      <c r="AW190" s="14" t="s">
        <v>34</v>
      </c>
      <c r="AX190" s="14" t="s">
        <v>78</v>
      </c>
      <c r="AY190" s="183" t="s">
        <v>145</v>
      </c>
    </row>
    <row r="191" spans="1:65" s="15" customFormat="1" ht="11.25">
      <c r="B191" s="190"/>
      <c r="D191" s="175" t="s">
        <v>153</v>
      </c>
      <c r="E191" s="191" t="s">
        <v>1</v>
      </c>
      <c r="F191" s="192" t="s">
        <v>156</v>
      </c>
      <c r="H191" s="193">
        <v>6.1259999999999994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153</v>
      </c>
      <c r="AU191" s="191" t="s">
        <v>88</v>
      </c>
      <c r="AV191" s="15" t="s">
        <v>151</v>
      </c>
      <c r="AW191" s="15" t="s">
        <v>34</v>
      </c>
      <c r="AX191" s="15" t="s">
        <v>86</v>
      </c>
      <c r="AY191" s="191" t="s">
        <v>145</v>
      </c>
    </row>
    <row r="192" spans="1:65" s="2" customFormat="1" ht="16.5" customHeight="1">
      <c r="A192" s="32"/>
      <c r="B192" s="160"/>
      <c r="C192" s="161" t="s">
        <v>238</v>
      </c>
      <c r="D192" s="161" t="s">
        <v>147</v>
      </c>
      <c r="E192" s="162" t="s">
        <v>239</v>
      </c>
      <c r="F192" s="163" t="s">
        <v>240</v>
      </c>
      <c r="G192" s="164" t="s">
        <v>150</v>
      </c>
      <c r="H192" s="165">
        <v>38.880000000000003</v>
      </c>
      <c r="I192" s="166"/>
      <c r="J192" s="167">
        <f>ROUND(I192*H192,2)</f>
        <v>0</v>
      </c>
      <c r="K192" s="163" t="s">
        <v>1068</v>
      </c>
      <c r="L192" s="33"/>
      <c r="M192" s="168" t="s">
        <v>1</v>
      </c>
      <c r="N192" s="169" t="s">
        <v>43</v>
      </c>
      <c r="O192" s="58"/>
      <c r="P192" s="170">
        <f>O192*H192</f>
        <v>0</v>
      </c>
      <c r="Q192" s="170">
        <v>2.64E-3</v>
      </c>
      <c r="R192" s="170">
        <f>Q192*H192</f>
        <v>0.1026432</v>
      </c>
      <c r="S192" s="170">
        <v>0</v>
      </c>
      <c r="T192" s="17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2" t="s">
        <v>151</v>
      </c>
      <c r="AT192" s="172" t="s">
        <v>147</v>
      </c>
      <c r="AU192" s="172" t="s">
        <v>88</v>
      </c>
      <c r="AY192" s="17" t="s">
        <v>145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7" t="s">
        <v>86</v>
      </c>
      <c r="BK192" s="173">
        <f>ROUND(I192*H192,2)</f>
        <v>0</v>
      </c>
      <c r="BL192" s="17" t="s">
        <v>151</v>
      </c>
      <c r="BM192" s="172" t="s">
        <v>241</v>
      </c>
    </row>
    <row r="193" spans="1:65" s="13" customFormat="1" ht="11.25">
      <c r="B193" s="174"/>
      <c r="D193" s="175" t="s">
        <v>153</v>
      </c>
      <c r="E193" s="176" t="s">
        <v>1</v>
      </c>
      <c r="F193" s="177" t="s">
        <v>242</v>
      </c>
      <c r="H193" s="176" t="s">
        <v>1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6" t="s">
        <v>153</v>
      </c>
      <c r="AU193" s="176" t="s">
        <v>88</v>
      </c>
      <c r="AV193" s="13" t="s">
        <v>86</v>
      </c>
      <c r="AW193" s="13" t="s">
        <v>34</v>
      </c>
      <c r="AX193" s="13" t="s">
        <v>78</v>
      </c>
      <c r="AY193" s="176" t="s">
        <v>145</v>
      </c>
    </row>
    <row r="194" spans="1:65" s="13" customFormat="1" ht="11.25">
      <c r="B194" s="174"/>
      <c r="D194" s="175" t="s">
        <v>153</v>
      </c>
      <c r="E194" s="176" t="s">
        <v>1</v>
      </c>
      <c r="F194" s="177" t="s">
        <v>171</v>
      </c>
      <c r="H194" s="176" t="s">
        <v>1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6" t="s">
        <v>153</v>
      </c>
      <c r="AU194" s="176" t="s">
        <v>88</v>
      </c>
      <c r="AV194" s="13" t="s">
        <v>86</v>
      </c>
      <c r="AW194" s="13" t="s">
        <v>34</v>
      </c>
      <c r="AX194" s="13" t="s">
        <v>78</v>
      </c>
      <c r="AY194" s="176" t="s">
        <v>145</v>
      </c>
    </row>
    <row r="195" spans="1:65" s="14" customFormat="1" ht="11.25">
      <c r="B195" s="182"/>
      <c r="D195" s="175" t="s">
        <v>153</v>
      </c>
      <c r="E195" s="183" t="s">
        <v>1</v>
      </c>
      <c r="F195" s="184" t="s">
        <v>243</v>
      </c>
      <c r="H195" s="185">
        <v>36.479999999999997</v>
      </c>
      <c r="I195" s="186"/>
      <c r="L195" s="182"/>
      <c r="M195" s="187"/>
      <c r="N195" s="188"/>
      <c r="O195" s="188"/>
      <c r="P195" s="188"/>
      <c r="Q195" s="188"/>
      <c r="R195" s="188"/>
      <c r="S195" s="188"/>
      <c r="T195" s="189"/>
      <c r="AT195" s="183" t="s">
        <v>153</v>
      </c>
      <c r="AU195" s="183" t="s">
        <v>88</v>
      </c>
      <c r="AV195" s="14" t="s">
        <v>88</v>
      </c>
      <c r="AW195" s="14" t="s">
        <v>34</v>
      </c>
      <c r="AX195" s="14" t="s">
        <v>78</v>
      </c>
      <c r="AY195" s="183" t="s">
        <v>145</v>
      </c>
    </row>
    <row r="196" spans="1:65" s="14" customFormat="1" ht="11.25">
      <c r="B196" s="182"/>
      <c r="D196" s="175" t="s">
        <v>153</v>
      </c>
      <c r="E196" s="183" t="s">
        <v>1</v>
      </c>
      <c r="F196" s="184" t="s">
        <v>244</v>
      </c>
      <c r="H196" s="185">
        <v>2.4</v>
      </c>
      <c r="I196" s="186"/>
      <c r="L196" s="182"/>
      <c r="M196" s="187"/>
      <c r="N196" s="188"/>
      <c r="O196" s="188"/>
      <c r="P196" s="188"/>
      <c r="Q196" s="188"/>
      <c r="R196" s="188"/>
      <c r="S196" s="188"/>
      <c r="T196" s="189"/>
      <c r="AT196" s="183" t="s">
        <v>153</v>
      </c>
      <c r="AU196" s="183" t="s">
        <v>88</v>
      </c>
      <c r="AV196" s="14" t="s">
        <v>88</v>
      </c>
      <c r="AW196" s="14" t="s">
        <v>34</v>
      </c>
      <c r="AX196" s="14" t="s">
        <v>78</v>
      </c>
      <c r="AY196" s="183" t="s">
        <v>145</v>
      </c>
    </row>
    <row r="197" spans="1:65" s="15" customFormat="1" ht="11.25">
      <c r="B197" s="190"/>
      <c r="D197" s="175" t="s">
        <v>153</v>
      </c>
      <c r="E197" s="191" t="s">
        <v>1</v>
      </c>
      <c r="F197" s="192" t="s">
        <v>156</v>
      </c>
      <c r="H197" s="193">
        <v>38.879999999999995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1" t="s">
        <v>153</v>
      </c>
      <c r="AU197" s="191" t="s">
        <v>88</v>
      </c>
      <c r="AV197" s="15" t="s">
        <v>151</v>
      </c>
      <c r="AW197" s="15" t="s">
        <v>34</v>
      </c>
      <c r="AX197" s="15" t="s">
        <v>86</v>
      </c>
      <c r="AY197" s="191" t="s">
        <v>145</v>
      </c>
    </row>
    <row r="198" spans="1:65" s="2" customFormat="1" ht="16.5" customHeight="1">
      <c r="A198" s="32"/>
      <c r="B198" s="160"/>
      <c r="C198" s="161" t="s">
        <v>245</v>
      </c>
      <c r="D198" s="161" t="s">
        <v>147</v>
      </c>
      <c r="E198" s="162" t="s">
        <v>246</v>
      </c>
      <c r="F198" s="163" t="s">
        <v>247</v>
      </c>
      <c r="G198" s="164" t="s">
        <v>150</v>
      </c>
      <c r="H198" s="165">
        <v>38.880000000000003</v>
      </c>
      <c r="I198" s="166"/>
      <c r="J198" s="167">
        <f>ROUND(I198*H198,2)</f>
        <v>0</v>
      </c>
      <c r="K198" s="163" t="s">
        <v>1068</v>
      </c>
      <c r="L198" s="33"/>
      <c r="M198" s="168" t="s">
        <v>1</v>
      </c>
      <c r="N198" s="169" t="s">
        <v>43</v>
      </c>
      <c r="O198" s="58"/>
      <c r="P198" s="170">
        <f>O198*H198</f>
        <v>0</v>
      </c>
      <c r="Q198" s="170">
        <v>0</v>
      </c>
      <c r="R198" s="170">
        <f>Q198*H198</f>
        <v>0</v>
      </c>
      <c r="S198" s="170">
        <v>0</v>
      </c>
      <c r="T198" s="17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2" t="s">
        <v>151</v>
      </c>
      <c r="AT198" s="172" t="s">
        <v>147</v>
      </c>
      <c r="AU198" s="172" t="s">
        <v>88</v>
      </c>
      <c r="AY198" s="17" t="s">
        <v>145</v>
      </c>
      <c r="BE198" s="173">
        <f>IF(N198="základní",J198,0)</f>
        <v>0</v>
      </c>
      <c r="BF198" s="173">
        <f>IF(N198="snížená",J198,0)</f>
        <v>0</v>
      </c>
      <c r="BG198" s="173">
        <f>IF(N198="zákl. přenesená",J198,0)</f>
        <v>0</v>
      </c>
      <c r="BH198" s="173">
        <f>IF(N198="sníž. přenesená",J198,0)</f>
        <v>0</v>
      </c>
      <c r="BI198" s="173">
        <f>IF(N198="nulová",J198,0)</f>
        <v>0</v>
      </c>
      <c r="BJ198" s="17" t="s">
        <v>86</v>
      </c>
      <c r="BK198" s="173">
        <f>ROUND(I198*H198,2)</f>
        <v>0</v>
      </c>
      <c r="BL198" s="17" t="s">
        <v>151</v>
      </c>
      <c r="BM198" s="172" t="s">
        <v>248</v>
      </c>
    </row>
    <row r="199" spans="1:65" s="12" customFormat="1" ht="22.9" customHeight="1">
      <c r="B199" s="147"/>
      <c r="D199" s="148" t="s">
        <v>77</v>
      </c>
      <c r="E199" s="158" t="s">
        <v>160</v>
      </c>
      <c r="F199" s="158" t="s">
        <v>249</v>
      </c>
      <c r="I199" s="150"/>
      <c r="J199" s="159">
        <f>BK199</f>
        <v>0</v>
      </c>
      <c r="L199" s="147"/>
      <c r="M199" s="152"/>
      <c r="N199" s="153"/>
      <c r="O199" s="153"/>
      <c r="P199" s="154">
        <f>SUM(P200:P209)</f>
        <v>0</v>
      </c>
      <c r="Q199" s="153"/>
      <c r="R199" s="154">
        <f>SUM(R200:R209)</f>
        <v>6.9498199999999999</v>
      </c>
      <c r="S199" s="153"/>
      <c r="T199" s="155">
        <f>SUM(T200:T209)</f>
        <v>0</v>
      </c>
      <c r="AR199" s="148" t="s">
        <v>86</v>
      </c>
      <c r="AT199" s="156" t="s">
        <v>77</v>
      </c>
      <c r="AU199" s="156" t="s">
        <v>86</v>
      </c>
      <c r="AY199" s="148" t="s">
        <v>145</v>
      </c>
      <c r="BK199" s="157">
        <f>SUM(BK200:BK209)</f>
        <v>0</v>
      </c>
    </row>
    <row r="200" spans="1:65" s="2" customFormat="1" ht="21.75" customHeight="1">
      <c r="A200" s="32"/>
      <c r="B200" s="160"/>
      <c r="C200" s="161" t="s">
        <v>250</v>
      </c>
      <c r="D200" s="161" t="s">
        <v>147</v>
      </c>
      <c r="E200" s="162" t="s">
        <v>251</v>
      </c>
      <c r="F200" s="163" t="s">
        <v>252</v>
      </c>
      <c r="G200" s="164" t="s">
        <v>253</v>
      </c>
      <c r="H200" s="165">
        <v>38</v>
      </c>
      <c r="I200" s="166"/>
      <c r="J200" s="167">
        <f>ROUND(I200*H200,2)</f>
        <v>0</v>
      </c>
      <c r="K200" s="163" t="s">
        <v>1</v>
      </c>
      <c r="L200" s="33"/>
      <c r="M200" s="168" t="s">
        <v>1</v>
      </c>
      <c r="N200" s="169" t="s">
        <v>43</v>
      </c>
      <c r="O200" s="58"/>
      <c r="P200" s="170">
        <f>O200*H200</f>
        <v>0</v>
      </c>
      <c r="Q200" s="170">
        <v>0.17488999999999999</v>
      </c>
      <c r="R200" s="170">
        <f>Q200*H200</f>
        <v>6.6458199999999996</v>
      </c>
      <c r="S200" s="170">
        <v>0</v>
      </c>
      <c r="T200" s="17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2" t="s">
        <v>151</v>
      </c>
      <c r="AT200" s="172" t="s">
        <v>147</v>
      </c>
      <c r="AU200" s="172" t="s">
        <v>88</v>
      </c>
      <c r="AY200" s="17" t="s">
        <v>145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7" t="s">
        <v>86</v>
      </c>
      <c r="BK200" s="173">
        <f>ROUND(I200*H200,2)</f>
        <v>0</v>
      </c>
      <c r="BL200" s="17" t="s">
        <v>151</v>
      </c>
      <c r="BM200" s="172" t="s">
        <v>254</v>
      </c>
    </row>
    <row r="201" spans="1:65" s="13" customFormat="1" ht="11.25">
      <c r="B201" s="174"/>
      <c r="D201" s="175" t="s">
        <v>153</v>
      </c>
      <c r="E201" s="176" t="s">
        <v>1</v>
      </c>
      <c r="F201" s="177" t="s">
        <v>255</v>
      </c>
      <c r="H201" s="176" t="s">
        <v>1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6" t="s">
        <v>153</v>
      </c>
      <c r="AU201" s="176" t="s">
        <v>88</v>
      </c>
      <c r="AV201" s="13" t="s">
        <v>86</v>
      </c>
      <c r="AW201" s="13" t="s">
        <v>34</v>
      </c>
      <c r="AX201" s="13" t="s">
        <v>78</v>
      </c>
      <c r="AY201" s="176" t="s">
        <v>145</v>
      </c>
    </row>
    <row r="202" spans="1:65" s="14" customFormat="1" ht="11.25">
      <c r="B202" s="182"/>
      <c r="D202" s="175" t="s">
        <v>153</v>
      </c>
      <c r="E202" s="183" t="s">
        <v>1</v>
      </c>
      <c r="F202" s="184" t="s">
        <v>256</v>
      </c>
      <c r="H202" s="185">
        <v>38</v>
      </c>
      <c r="I202" s="186"/>
      <c r="L202" s="182"/>
      <c r="M202" s="187"/>
      <c r="N202" s="188"/>
      <c r="O202" s="188"/>
      <c r="P202" s="188"/>
      <c r="Q202" s="188"/>
      <c r="R202" s="188"/>
      <c r="S202" s="188"/>
      <c r="T202" s="189"/>
      <c r="AT202" s="183" t="s">
        <v>153</v>
      </c>
      <c r="AU202" s="183" t="s">
        <v>88</v>
      </c>
      <c r="AV202" s="14" t="s">
        <v>88</v>
      </c>
      <c r="AW202" s="14" t="s">
        <v>34</v>
      </c>
      <c r="AX202" s="14" t="s">
        <v>78</v>
      </c>
      <c r="AY202" s="183" t="s">
        <v>145</v>
      </c>
    </row>
    <row r="203" spans="1:65" s="15" customFormat="1" ht="11.25">
      <c r="B203" s="190"/>
      <c r="D203" s="175" t="s">
        <v>153</v>
      </c>
      <c r="E203" s="191" t="s">
        <v>1</v>
      </c>
      <c r="F203" s="192" t="s">
        <v>156</v>
      </c>
      <c r="H203" s="193">
        <v>38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1" t="s">
        <v>153</v>
      </c>
      <c r="AU203" s="191" t="s">
        <v>88</v>
      </c>
      <c r="AV203" s="15" t="s">
        <v>151</v>
      </c>
      <c r="AW203" s="15" t="s">
        <v>34</v>
      </c>
      <c r="AX203" s="15" t="s">
        <v>86</v>
      </c>
      <c r="AY203" s="191" t="s">
        <v>145</v>
      </c>
    </row>
    <row r="204" spans="1:65" s="2" customFormat="1" ht="21.75" customHeight="1">
      <c r="A204" s="32"/>
      <c r="B204" s="160"/>
      <c r="C204" s="198" t="s">
        <v>257</v>
      </c>
      <c r="D204" s="198" t="s">
        <v>258</v>
      </c>
      <c r="E204" s="199" t="s">
        <v>259</v>
      </c>
      <c r="F204" s="200" t="s">
        <v>260</v>
      </c>
      <c r="G204" s="201" t="s">
        <v>253</v>
      </c>
      <c r="H204" s="202">
        <v>30</v>
      </c>
      <c r="I204" s="203"/>
      <c r="J204" s="204">
        <f>ROUND(I204*H204,2)</f>
        <v>0</v>
      </c>
      <c r="K204" s="200" t="s">
        <v>1</v>
      </c>
      <c r="L204" s="205"/>
      <c r="M204" s="206" t="s">
        <v>1</v>
      </c>
      <c r="N204" s="207" t="s">
        <v>43</v>
      </c>
      <c r="O204" s="58"/>
      <c r="P204" s="170">
        <f>O204*H204</f>
        <v>0</v>
      </c>
      <c r="Q204" s="170">
        <v>8.0000000000000002E-3</v>
      </c>
      <c r="R204" s="170">
        <f>Q204*H204</f>
        <v>0.24</v>
      </c>
      <c r="S204" s="170">
        <v>0</v>
      </c>
      <c r="T204" s="17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2" t="s">
        <v>192</v>
      </c>
      <c r="AT204" s="172" t="s">
        <v>258</v>
      </c>
      <c r="AU204" s="172" t="s">
        <v>88</v>
      </c>
      <c r="AY204" s="17" t="s">
        <v>145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17" t="s">
        <v>86</v>
      </c>
      <c r="BK204" s="173">
        <f>ROUND(I204*H204,2)</f>
        <v>0</v>
      </c>
      <c r="BL204" s="17" t="s">
        <v>151</v>
      </c>
      <c r="BM204" s="172" t="s">
        <v>261</v>
      </c>
    </row>
    <row r="205" spans="1:65" s="2" customFormat="1" ht="21.75" customHeight="1">
      <c r="A205" s="32"/>
      <c r="B205" s="160"/>
      <c r="C205" s="198" t="s">
        <v>7</v>
      </c>
      <c r="D205" s="198" t="s">
        <v>258</v>
      </c>
      <c r="E205" s="199" t="s">
        <v>262</v>
      </c>
      <c r="F205" s="200" t="s">
        <v>263</v>
      </c>
      <c r="G205" s="201" t="s">
        <v>253</v>
      </c>
      <c r="H205" s="202">
        <v>8</v>
      </c>
      <c r="I205" s="203"/>
      <c r="J205" s="204">
        <f>ROUND(I205*H205,2)</f>
        <v>0</v>
      </c>
      <c r="K205" s="200" t="s">
        <v>1</v>
      </c>
      <c r="L205" s="205"/>
      <c r="M205" s="206" t="s">
        <v>1</v>
      </c>
      <c r="N205" s="207" t="s">
        <v>43</v>
      </c>
      <c r="O205" s="58"/>
      <c r="P205" s="170">
        <f>O205*H205</f>
        <v>0</v>
      </c>
      <c r="Q205" s="170">
        <v>8.0000000000000002E-3</v>
      </c>
      <c r="R205" s="170">
        <f>Q205*H205</f>
        <v>6.4000000000000001E-2</v>
      </c>
      <c r="S205" s="170">
        <v>0</v>
      </c>
      <c r="T205" s="17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2" t="s">
        <v>192</v>
      </c>
      <c r="AT205" s="172" t="s">
        <v>258</v>
      </c>
      <c r="AU205" s="172" t="s">
        <v>88</v>
      </c>
      <c r="AY205" s="17" t="s">
        <v>145</v>
      </c>
      <c r="BE205" s="173">
        <f>IF(N205="základní",J205,0)</f>
        <v>0</v>
      </c>
      <c r="BF205" s="173">
        <f>IF(N205="snížená",J205,0)</f>
        <v>0</v>
      </c>
      <c r="BG205" s="173">
        <f>IF(N205="zákl. přenesená",J205,0)</f>
        <v>0</v>
      </c>
      <c r="BH205" s="173">
        <f>IF(N205="sníž. přenesená",J205,0)</f>
        <v>0</v>
      </c>
      <c r="BI205" s="173">
        <f>IF(N205="nulová",J205,0)</f>
        <v>0</v>
      </c>
      <c r="BJ205" s="17" t="s">
        <v>86</v>
      </c>
      <c r="BK205" s="173">
        <f>ROUND(I205*H205,2)</f>
        <v>0</v>
      </c>
      <c r="BL205" s="17" t="s">
        <v>151</v>
      </c>
      <c r="BM205" s="172" t="s">
        <v>264</v>
      </c>
    </row>
    <row r="206" spans="1:65" s="2" customFormat="1" ht="21.75" customHeight="1">
      <c r="A206" s="32"/>
      <c r="B206" s="160"/>
      <c r="C206" s="161" t="s">
        <v>265</v>
      </c>
      <c r="D206" s="161" t="s">
        <v>147</v>
      </c>
      <c r="E206" s="162" t="s">
        <v>266</v>
      </c>
      <c r="F206" s="163" t="s">
        <v>267</v>
      </c>
      <c r="G206" s="164" t="s">
        <v>253</v>
      </c>
      <c r="H206" s="165">
        <v>2</v>
      </c>
      <c r="I206" s="166"/>
      <c r="J206" s="167">
        <f>ROUND(I206*H206,2)</f>
        <v>0</v>
      </c>
      <c r="K206" s="163" t="s">
        <v>1068</v>
      </c>
      <c r="L206" s="33"/>
      <c r="M206" s="168" t="s">
        <v>1</v>
      </c>
      <c r="N206" s="169" t="s">
        <v>43</v>
      </c>
      <c r="O206" s="58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2" t="s">
        <v>151</v>
      </c>
      <c r="AT206" s="172" t="s">
        <v>147</v>
      </c>
      <c r="AU206" s="172" t="s">
        <v>88</v>
      </c>
      <c r="AY206" s="17" t="s">
        <v>145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7" t="s">
        <v>86</v>
      </c>
      <c r="BK206" s="173">
        <f>ROUND(I206*H206,2)</f>
        <v>0</v>
      </c>
      <c r="BL206" s="17" t="s">
        <v>151</v>
      </c>
      <c r="BM206" s="172" t="s">
        <v>268</v>
      </c>
    </row>
    <row r="207" spans="1:65" s="14" customFormat="1" ht="11.25">
      <c r="B207" s="182"/>
      <c r="D207" s="175" t="s">
        <v>153</v>
      </c>
      <c r="E207" s="183" t="s">
        <v>1</v>
      </c>
      <c r="F207" s="184" t="s">
        <v>269</v>
      </c>
      <c r="H207" s="185">
        <v>2</v>
      </c>
      <c r="I207" s="186"/>
      <c r="L207" s="182"/>
      <c r="M207" s="187"/>
      <c r="N207" s="188"/>
      <c r="O207" s="188"/>
      <c r="P207" s="188"/>
      <c r="Q207" s="188"/>
      <c r="R207" s="188"/>
      <c r="S207" s="188"/>
      <c r="T207" s="189"/>
      <c r="AT207" s="183" t="s">
        <v>153</v>
      </c>
      <c r="AU207" s="183" t="s">
        <v>88</v>
      </c>
      <c r="AV207" s="14" t="s">
        <v>88</v>
      </c>
      <c r="AW207" s="14" t="s">
        <v>34</v>
      </c>
      <c r="AX207" s="14" t="s">
        <v>86</v>
      </c>
      <c r="AY207" s="183" t="s">
        <v>145</v>
      </c>
    </row>
    <row r="208" spans="1:65" s="2" customFormat="1" ht="21.75" customHeight="1">
      <c r="A208" s="32"/>
      <c r="B208" s="160"/>
      <c r="C208" s="198" t="s">
        <v>270</v>
      </c>
      <c r="D208" s="198" t="s">
        <v>258</v>
      </c>
      <c r="E208" s="199" t="s">
        <v>271</v>
      </c>
      <c r="F208" s="200" t="s">
        <v>272</v>
      </c>
      <c r="G208" s="201" t="s">
        <v>253</v>
      </c>
      <c r="H208" s="202">
        <v>2</v>
      </c>
      <c r="I208" s="203"/>
      <c r="J208" s="204">
        <f>ROUND(I208*H208,2)</f>
        <v>0</v>
      </c>
      <c r="K208" s="200" t="s">
        <v>1</v>
      </c>
      <c r="L208" s="205"/>
      <c r="M208" s="206" t="s">
        <v>1</v>
      </c>
      <c r="N208" s="207" t="s">
        <v>43</v>
      </c>
      <c r="O208" s="58"/>
      <c r="P208" s="170">
        <f>O208*H208</f>
        <v>0</v>
      </c>
      <c r="Q208" s="170">
        <v>0</v>
      </c>
      <c r="R208" s="170">
        <f>Q208*H208</f>
        <v>0</v>
      </c>
      <c r="S208" s="170">
        <v>0</v>
      </c>
      <c r="T208" s="17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2" t="s">
        <v>192</v>
      </c>
      <c r="AT208" s="172" t="s">
        <v>258</v>
      </c>
      <c r="AU208" s="172" t="s">
        <v>88</v>
      </c>
      <c r="AY208" s="17" t="s">
        <v>145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7" t="s">
        <v>86</v>
      </c>
      <c r="BK208" s="173">
        <f>ROUND(I208*H208,2)</f>
        <v>0</v>
      </c>
      <c r="BL208" s="17" t="s">
        <v>151</v>
      </c>
      <c r="BM208" s="172" t="s">
        <v>273</v>
      </c>
    </row>
    <row r="209" spans="1:65" s="14" customFormat="1" ht="11.25">
      <c r="B209" s="182"/>
      <c r="D209" s="175" t="s">
        <v>153</v>
      </c>
      <c r="E209" s="183" t="s">
        <v>1</v>
      </c>
      <c r="F209" s="184" t="s">
        <v>274</v>
      </c>
      <c r="H209" s="185">
        <v>2</v>
      </c>
      <c r="I209" s="186"/>
      <c r="L209" s="182"/>
      <c r="M209" s="187"/>
      <c r="N209" s="188"/>
      <c r="O209" s="188"/>
      <c r="P209" s="188"/>
      <c r="Q209" s="188"/>
      <c r="R209" s="188"/>
      <c r="S209" s="188"/>
      <c r="T209" s="189"/>
      <c r="AT209" s="183" t="s">
        <v>153</v>
      </c>
      <c r="AU209" s="183" t="s">
        <v>88</v>
      </c>
      <c r="AV209" s="14" t="s">
        <v>88</v>
      </c>
      <c r="AW209" s="14" t="s">
        <v>34</v>
      </c>
      <c r="AX209" s="14" t="s">
        <v>86</v>
      </c>
      <c r="AY209" s="183" t="s">
        <v>145</v>
      </c>
    </row>
    <row r="210" spans="1:65" s="12" customFormat="1" ht="22.9" customHeight="1">
      <c r="B210" s="147"/>
      <c r="D210" s="148" t="s">
        <v>77</v>
      </c>
      <c r="E210" s="158" t="s">
        <v>174</v>
      </c>
      <c r="F210" s="158" t="s">
        <v>275</v>
      </c>
      <c r="I210" s="150"/>
      <c r="J210" s="159">
        <f>BK210</f>
        <v>0</v>
      </c>
      <c r="L210" s="147"/>
      <c r="M210" s="152"/>
      <c r="N210" s="153"/>
      <c r="O210" s="153"/>
      <c r="P210" s="154">
        <f>SUM(P211:P232)</f>
        <v>0</v>
      </c>
      <c r="Q210" s="153"/>
      <c r="R210" s="154">
        <f>SUM(R211:R232)</f>
        <v>3.4500000000000004E-3</v>
      </c>
      <c r="S210" s="153"/>
      <c r="T210" s="155">
        <f>SUM(T211:T232)</f>
        <v>0</v>
      </c>
      <c r="AR210" s="148" t="s">
        <v>86</v>
      </c>
      <c r="AT210" s="156" t="s">
        <v>77</v>
      </c>
      <c r="AU210" s="156" t="s">
        <v>86</v>
      </c>
      <c r="AY210" s="148" t="s">
        <v>145</v>
      </c>
      <c r="BK210" s="157">
        <f>SUM(BK211:BK232)</f>
        <v>0</v>
      </c>
    </row>
    <row r="211" spans="1:65" s="2" customFormat="1" ht="16.5" customHeight="1">
      <c r="A211" s="32"/>
      <c r="B211" s="160"/>
      <c r="C211" s="161" t="s">
        <v>276</v>
      </c>
      <c r="D211" s="161" t="s">
        <v>147</v>
      </c>
      <c r="E211" s="162" t="s">
        <v>277</v>
      </c>
      <c r="F211" s="163" t="s">
        <v>278</v>
      </c>
      <c r="G211" s="164" t="s">
        <v>150</v>
      </c>
      <c r="H211" s="165">
        <v>511.56</v>
      </c>
      <c r="I211" s="166"/>
      <c r="J211" s="167">
        <f>ROUND(I211*H211,2)</f>
        <v>0</v>
      </c>
      <c r="K211" s="163" t="s">
        <v>1068</v>
      </c>
      <c r="L211" s="33"/>
      <c r="M211" s="168" t="s">
        <v>1</v>
      </c>
      <c r="N211" s="169" t="s">
        <v>43</v>
      </c>
      <c r="O211" s="58"/>
      <c r="P211" s="170">
        <f>O211*H211</f>
        <v>0</v>
      </c>
      <c r="Q211" s="170">
        <v>0</v>
      </c>
      <c r="R211" s="170">
        <f>Q211*H211</f>
        <v>0</v>
      </c>
      <c r="S211" s="170">
        <v>0</v>
      </c>
      <c r="T211" s="17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2" t="s">
        <v>151</v>
      </c>
      <c r="AT211" s="172" t="s">
        <v>147</v>
      </c>
      <c r="AU211" s="172" t="s">
        <v>88</v>
      </c>
      <c r="AY211" s="17" t="s">
        <v>145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17" t="s">
        <v>86</v>
      </c>
      <c r="BK211" s="173">
        <f>ROUND(I211*H211,2)</f>
        <v>0</v>
      </c>
      <c r="BL211" s="17" t="s">
        <v>151</v>
      </c>
      <c r="BM211" s="172" t="s">
        <v>279</v>
      </c>
    </row>
    <row r="212" spans="1:65" s="13" customFormat="1" ht="11.25">
      <c r="B212" s="174"/>
      <c r="D212" s="175" t="s">
        <v>153</v>
      </c>
      <c r="E212" s="176" t="s">
        <v>1</v>
      </c>
      <c r="F212" s="177" t="s">
        <v>280</v>
      </c>
      <c r="H212" s="176" t="s">
        <v>1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6" t="s">
        <v>153</v>
      </c>
      <c r="AU212" s="176" t="s">
        <v>88</v>
      </c>
      <c r="AV212" s="13" t="s">
        <v>86</v>
      </c>
      <c r="AW212" s="13" t="s">
        <v>34</v>
      </c>
      <c r="AX212" s="13" t="s">
        <v>78</v>
      </c>
      <c r="AY212" s="176" t="s">
        <v>145</v>
      </c>
    </row>
    <row r="213" spans="1:65" s="13" customFormat="1" ht="11.25">
      <c r="B213" s="174"/>
      <c r="D213" s="175" t="s">
        <v>153</v>
      </c>
      <c r="E213" s="176" t="s">
        <v>1</v>
      </c>
      <c r="F213" s="177" t="s">
        <v>281</v>
      </c>
      <c r="H213" s="176" t="s">
        <v>1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6" t="s">
        <v>153</v>
      </c>
      <c r="AU213" s="176" t="s">
        <v>88</v>
      </c>
      <c r="AV213" s="13" t="s">
        <v>86</v>
      </c>
      <c r="AW213" s="13" t="s">
        <v>34</v>
      </c>
      <c r="AX213" s="13" t="s">
        <v>78</v>
      </c>
      <c r="AY213" s="176" t="s">
        <v>145</v>
      </c>
    </row>
    <row r="214" spans="1:65" s="14" customFormat="1" ht="11.25">
      <c r="B214" s="182"/>
      <c r="D214" s="175" t="s">
        <v>153</v>
      </c>
      <c r="E214" s="183" t="s">
        <v>1</v>
      </c>
      <c r="F214" s="184" t="s">
        <v>155</v>
      </c>
      <c r="H214" s="185">
        <v>511.56</v>
      </c>
      <c r="I214" s="186"/>
      <c r="L214" s="182"/>
      <c r="M214" s="187"/>
      <c r="N214" s="188"/>
      <c r="O214" s="188"/>
      <c r="P214" s="188"/>
      <c r="Q214" s="188"/>
      <c r="R214" s="188"/>
      <c r="S214" s="188"/>
      <c r="T214" s="189"/>
      <c r="AT214" s="183" t="s">
        <v>153</v>
      </c>
      <c r="AU214" s="183" t="s">
        <v>88</v>
      </c>
      <c r="AV214" s="14" t="s">
        <v>88</v>
      </c>
      <c r="AW214" s="14" t="s">
        <v>34</v>
      </c>
      <c r="AX214" s="14" t="s">
        <v>78</v>
      </c>
      <c r="AY214" s="183" t="s">
        <v>145</v>
      </c>
    </row>
    <row r="215" spans="1:65" s="15" customFormat="1" ht="11.25">
      <c r="B215" s="190"/>
      <c r="D215" s="175" t="s">
        <v>153</v>
      </c>
      <c r="E215" s="191" t="s">
        <v>1</v>
      </c>
      <c r="F215" s="192" t="s">
        <v>156</v>
      </c>
      <c r="H215" s="193">
        <v>511.56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1" t="s">
        <v>153</v>
      </c>
      <c r="AU215" s="191" t="s">
        <v>88</v>
      </c>
      <c r="AV215" s="15" t="s">
        <v>151</v>
      </c>
      <c r="AW215" s="15" t="s">
        <v>34</v>
      </c>
      <c r="AX215" s="15" t="s">
        <v>86</v>
      </c>
      <c r="AY215" s="191" t="s">
        <v>145</v>
      </c>
    </row>
    <row r="216" spans="1:65" s="2" customFormat="1" ht="21.75" customHeight="1">
      <c r="A216" s="32"/>
      <c r="B216" s="160"/>
      <c r="C216" s="161" t="s">
        <v>282</v>
      </c>
      <c r="D216" s="161" t="s">
        <v>147</v>
      </c>
      <c r="E216" s="162" t="s">
        <v>283</v>
      </c>
      <c r="F216" s="163" t="s">
        <v>284</v>
      </c>
      <c r="G216" s="164" t="s">
        <v>150</v>
      </c>
      <c r="H216" s="165">
        <v>493</v>
      </c>
      <c r="I216" s="166"/>
      <c r="J216" s="167">
        <f>ROUND(I216*H216,2)</f>
        <v>0</v>
      </c>
      <c r="K216" s="163" t="s">
        <v>1068</v>
      </c>
      <c r="L216" s="33"/>
      <c r="M216" s="168" t="s">
        <v>1</v>
      </c>
      <c r="N216" s="169" t="s">
        <v>43</v>
      </c>
      <c r="O216" s="58"/>
      <c r="P216" s="170">
        <f>O216*H216</f>
        <v>0</v>
      </c>
      <c r="Q216" s="170">
        <v>0</v>
      </c>
      <c r="R216" s="170">
        <f>Q216*H216</f>
        <v>0</v>
      </c>
      <c r="S216" s="170">
        <v>0</v>
      </c>
      <c r="T216" s="17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2" t="s">
        <v>151</v>
      </c>
      <c r="AT216" s="172" t="s">
        <v>147</v>
      </c>
      <c r="AU216" s="172" t="s">
        <v>88</v>
      </c>
      <c r="AY216" s="17" t="s">
        <v>145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7" t="s">
        <v>86</v>
      </c>
      <c r="BK216" s="173">
        <f>ROUND(I216*H216,2)</f>
        <v>0</v>
      </c>
      <c r="BL216" s="17" t="s">
        <v>151</v>
      </c>
      <c r="BM216" s="172" t="s">
        <v>285</v>
      </c>
    </row>
    <row r="217" spans="1:65" s="13" customFormat="1" ht="11.25">
      <c r="B217" s="174"/>
      <c r="D217" s="175" t="s">
        <v>153</v>
      </c>
      <c r="E217" s="176" t="s">
        <v>1</v>
      </c>
      <c r="F217" s="177" t="s">
        <v>280</v>
      </c>
      <c r="H217" s="176" t="s">
        <v>1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6" t="s">
        <v>153</v>
      </c>
      <c r="AU217" s="176" t="s">
        <v>88</v>
      </c>
      <c r="AV217" s="13" t="s">
        <v>86</v>
      </c>
      <c r="AW217" s="13" t="s">
        <v>34</v>
      </c>
      <c r="AX217" s="13" t="s">
        <v>78</v>
      </c>
      <c r="AY217" s="176" t="s">
        <v>145</v>
      </c>
    </row>
    <row r="218" spans="1:65" s="13" customFormat="1" ht="11.25">
      <c r="B218" s="174"/>
      <c r="D218" s="175" t="s">
        <v>153</v>
      </c>
      <c r="E218" s="176" t="s">
        <v>1</v>
      </c>
      <c r="F218" s="177" t="s">
        <v>281</v>
      </c>
      <c r="H218" s="176" t="s">
        <v>1</v>
      </c>
      <c r="I218" s="178"/>
      <c r="L218" s="174"/>
      <c r="M218" s="179"/>
      <c r="N218" s="180"/>
      <c r="O218" s="180"/>
      <c r="P218" s="180"/>
      <c r="Q218" s="180"/>
      <c r="R218" s="180"/>
      <c r="S218" s="180"/>
      <c r="T218" s="181"/>
      <c r="AT218" s="176" t="s">
        <v>153</v>
      </c>
      <c r="AU218" s="176" t="s">
        <v>88</v>
      </c>
      <c r="AV218" s="13" t="s">
        <v>86</v>
      </c>
      <c r="AW218" s="13" t="s">
        <v>34</v>
      </c>
      <c r="AX218" s="13" t="s">
        <v>78</v>
      </c>
      <c r="AY218" s="176" t="s">
        <v>145</v>
      </c>
    </row>
    <row r="219" spans="1:65" s="14" customFormat="1" ht="11.25">
      <c r="B219" s="182"/>
      <c r="D219" s="175" t="s">
        <v>153</v>
      </c>
      <c r="E219" s="183" t="s">
        <v>1</v>
      </c>
      <c r="F219" s="184" t="s">
        <v>286</v>
      </c>
      <c r="H219" s="185">
        <v>493</v>
      </c>
      <c r="I219" s="186"/>
      <c r="L219" s="182"/>
      <c r="M219" s="187"/>
      <c r="N219" s="188"/>
      <c r="O219" s="188"/>
      <c r="P219" s="188"/>
      <c r="Q219" s="188"/>
      <c r="R219" s="188"/>
      <c r="S219" s="188"/>
      <c r="T219" s="189"/>
      <c r="AT219" s="183" t="s">
        <v>153</v>
      </c>
      <c r="AU219" s="183" t="s">
        <v>88</v>
      </c>
      <c r="AV219" s="14" t="s">
        <v>88</v>
      </c>
      <c r="AW219" s="14" t="s">
        <v>34</v>
      </c>
      <c r="AX219" s="14" t="s">
        <v>78</v>
      </c>
      <c r="AY219" s="183" t="s">
        <v>145</v>
      </c>
    </row>
    <row r="220" spans="1:65" s="15" customFormat="1" ht="11.25">
      <c r="B220" s="190"/>
      <c r="D220" s="175" t="s">
        <v>153</v>
      </c>
      <c r="E220" s="191" t="s">
        <v>1</v>
      </c>
      <c r="F220" s="192" t="s">
        <v>156</v>
      </c>
      <c r="H220" s="193">
        <v>493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1" t="s">
        <v>153</v>
      </c>
      <c r="AU220" s="191" t="s">
        <v>88</v>
      </c>
      <c r="AV220" s="15" t="s">
        <v>151</v>
      </c>
      <c r="AW220" s="15" t="s">
        <v>34</v>
      </c>
      <c r="AX220" s="15" t="s">
        <v>86</v>
      </c>
      <c r="AY220" s="191" t="s">
        <v>145</v>
      </c>
    </row>
    <row r="221" spans="1:65" s="2" customFormat="1" ht="21.75" customHeight="1">
      <c r="A221" s="32"/>
      <c r="B221" s="160"/>
      <c r="C221" s="161" t="s">
        <v>287</v>
      </c>
      <c r="D221" s="161" t="s">
        <v>147</v>
      </c>
      <c r="E221" s="162" t="s">
        <v>288</v>
      </c>
      <c r="F221" s="163" t="s">
        <v>289</v>
      </c>
      <c r="G221" s="164" t="s">
        <v>150</v>
      </c>
      <c r="H221" s="165">
        <v>493</v>
      </c>
      <c r="I221" s="166"/>
      <c r="J221" s="167">
        <f>ROUND(I221*H221,2)</f>
        <v>0</v>
      </c>
      <c r="K221" s="163" t="s">
        <v>1068</v>
      </c>
      <c r="L221" s="33"/>
      <c r="M221" s="168" t="s">
        <v>1</v>
      </c>
      <c r="N221" s="169" t="s">
        <v>43</v>
      </c>
      <c r="O221" s="58"/>
      <c r="P221" s="170">
        <f>O221*H221</f>
        <v>0</v>
      </c>
      <c r="Q221" s="170">
        <v>0</v>
      </c>
      <c r="R221" s="170">
        <f>Q221*H221</f>
        <v>0</v>
      </c>
      <c r="S221" s="170">
        <v>0</v>
      </c>
      <c r="T221" s="17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2" t="s">
        <v>151</v>
      </c>
      <c r="AT221" s="172" t="s">
        <v>147</v>
      </c>
      <c r="AU221" s="172" t="s">
        <v>88</v>
      </c>
      <c r="AY221" s="17" t="s">
        <v>145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17" t="s">
        <v>86</v>
      </c>
      <c r="BK221" s="173">
        <f>ROUND(I221*H221,2)</f>
        <v>0</v>
      </c>
      <c r="BL221" s="17" t="s">
        <v>151</v>
      </c>
      <c r="BM221" s="172" t="s">
        <v>290</v>
      </c>
    </row>
    <row r="222" spans="1:65" s="2" customFormat="1" ht="21.75" customHeight="1">
      <c r="A222" s="32"/>
      <c r="B222" s="160"/>
      <c r="C222" s="161" t="s">
        <v>291</v>
      </c>
      <c r="D222" s="161" t="s">
        <v>147</v>
      </c>
      <c r="E222" s="162" t="s">
        <v>292</v>
      </c>
      <c r="F222" s="163" t="s">
        <v>293</v>
      </c>
      <c r="G222" s="164" t="s">
        <v>150</v>
      </c>
      <c r="H222" s="165">
        <v>493</v>
      </c>
      <c r="I222" s="166"/>
      <c r="J222" s="167">
        <f>ROUND(I222*H222,2)</f>
        <v>0</v>
      </c>
      <c r="K222" s="163" t="s">
        <v>1068</v>
      </c>
      <c r="L222" s="33"/>
      <c r="M222" s="168" t="s">
        <v>1</v>
      </c>
      <c r="N222" s="169" t="s">
        <v>43</v>
      </c>
      <c r="O222" s="58"/>
      <c r="P222" s="170">
        <f>O222*H222</f>
        <v>0</v>
      </c>
      <c r="Q222" s="170">
        <v>0</v>
      </c>
      <c r="R222" s="170">
        <f>Q222*H222</f>
        <v>0</v>
      </c>
      <c r="S222" s="170">
        <v>0</v>
      </c>
      <c r="T222" s="17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2" t="s">
        <v>151</v>
      </c>
      <c r="AT222" s="172" t="s">
        <v>147</v>
      </c>
      <c r="AU222" s="172" t="s">
        <v>88</v>
      </c>
      <c r="AY222" s="17" t="s">
        <v>145</v>
      </c>
      <c r="BE222" s="173">
        <f>IF(N222="základní",J222,0)</f>
        <v>0</v>
      </c>
      <c r="BF222" s="173">
        <f>IF(N222="snížená",J222,0)</f>
        <v>0</v>
      </c>
      <c r="BG222" s="173">
        <f>IF(N222="zákl. přenesená",J222,0)</f>
        <v>0</v>
      </c>
      <c r="BH222" s="173">
        <f>IF(N222="sníž. přenesená",J222,0)</f>
        <v>0</v>
      </c>
      <c r="BI222" s="173">
        <f>IF(N222="nulová",J222,0)</f>
        <v>0</v>
      </c>
      <c r="BJ222" s="17" t="s">
        <v>86</v>
      </c>
      <c r="BK222" s="173">
        <f>ROUND(I222*H222,2)</f>
        <v>0</v>
      </c>
      <c r="BL222" s="17" t="s">
        <v>151</v>
      </c>
      <c r="BM222" s="172" t="s">
        <v>294</v>
      </c>
    </row>
    <row r="223" spans="1:65" s="13" customFormat="1" ht="11.25">
      <c r="B223" s="174"/>
      <c r="D223" s="175" t="s">
        <v>153</v>
      </c>
      <c r="E223" s="176" t="s">
        <v>1</v>
      </c>
      <c r="F223" s="177" t="s">
        <v>295</v>
      </c>
      <c r="H223" s="176" t="s">
        <v>1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6" t="s">
        <v>153</v>
      </c>
      <c r="AU223" s="176" t="s">
        <v>88</v>
      </c>
      <c r="AV223" s="13" t="s">
        <v>86</v>
      </c>
      <c r="AW223" s="13" t="s">
        <v>34</v>
      </c>
      <c r="AX223" s="13" t="s">
        <v>78</v>
      </c>
      <c r="AY223" s="176" t="s">
        <v>145</v>
      </c>
    </row>
    <row r="224" spans="1:65" s="13" customFormat="1" ht="11.25">
      <c r="B224" s="174"/>
      <c r="D224" s="175" t="s">
        <v>153</v>
      </c>
      <c r="E224" s="176" t="s">
        <v>1</v>
      </c>
      <c r="F224" s="177" t="s">
        <v>280</v>
      </c>
      <c r="H224" s="176" t="s">
        <v>1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6" t="s">
        <v>153</v>
      </c>
      <c r="AU224" s="176" t="s">
        <v>88</v>
      </c>
      <c r="AV224" s="13" t="s">
        <v>86</v>
      </c>
      <c r="AW224" s="13" t="s">
        <v>34</v>
      </c>
      <c r="AX224" s="13" t="s">
        <v>78</v>
      </c>
      <c r="AY224" s="176" t="s">
        <v>145</v>
      </c>
    </row>
    <row r="225" spans="1:65" s="13" customFormat="1" ht="11.25">
      <c r="B225" s="174"/>
      <c r="D225" s="175" t="s">
        <v>153</v>
      </c>
      <c r="E225" s="176" t="s">
        <v>1</v>
      </c>
      <c r="F225" s="177" t="s">
        <v>281</v>
      </c>
      <c r="H225" s="176" t="s">
        <v>1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6" t="s">
        <v>153</v>
      </c>
      <c r="AU225" s="176" t="s">
        <v>88</v>
      </c>
      <c r="AV225" s="13" t="s">
        <v>86</v>
      </c>
      <c r="AW225" s="13" t="s">
        <v>34</v>
      </c>
      <c r="AX225" s="13" t="s">
        <v>78</v>
      </c>
      <c r="AY225" s="176" t="s">
        <v>145</v>
      </c>
    </row>
    <row r="226" spans="1:65" s="14" customFormat="1" ht="11.25">
      <c r="B226" s="182"/>
      <c r="D226" s="175" t="s">
        <v>153</v>
      </c>
      <c r="E226" s="183" t="s">
        <v>1</v>
      </c>
      <c r="F226" s="184" t="s">
        <v>286</v>
      </c>
      <c r="H226" s="185">
        <v>493</v>
      </c>
      <c r="I226" s="186"/>
      <c r="L226" s="182"/>
      <c r="M226" s="187"/>
      <c r="N226" s="188"/>
      <c r="O226" s="188"/>
      <c r="P226" s="188"/>
      <c r="Q226" s="188"/>
      <c r="R226" s="188"/>
      <c r="S226" s="188"/>
      <c r="T226" s="189"/>
      <c r="AT226" s="183" t="s">
        <v>153</v>
      </c>
      <c r="AU226" s="183" t="s">
        <v>88</v>
      </c>
      <c r="AV226" s="14" t="s">
        <v>88</v>
      </c>
      <c r="AW226" s="14" t="s">
        <v>34</v>
      </c>
      <c r="AX226" s="14" t="s">
        <v>78</v>
      </c>
      <c r="AY226" s="183" t="s">
        <v>145</v>
      </c>
    </row>
    <row r="227" spans="1:65" s="15" customFormat="1" ht="11.25">
      <c r="B227" s="190"/>
      <c r="D227" s="175" t="s">
        <v>153</v>
      </c>
      <c r="E227" s="191" t="s">
        <v>1</v>
      </c>
      <c r="F227" s="192" t="s">
        <v>156</v>
      </c>
      <c r="H227" s="193">
        <v>493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1" t="s">
        <v>153</v>
      </c>
      <c r="AU227" s="191" t="s">
        <v>88</v>
      </c>
      <c r="AV227" s="15" t="s">
        <v>151</v>
      </c>
      <c r="AW227" s="15" t="s">
        <v>34</v>
      </c>
      <c r="AX227" s="15" t="s">
        <v>86</v>
      </c>
      <c r="AY227" s="191" t="s">
        <v>145</v>
      </c>
    </row>
    <row r="228" spans="1:65" s="2" customFormat="1" ht="21.75" customHeight="1">
      <c r="A228" s="32"/>
      <c r="B228" s="160"/>
      <c r="C228" s="161" t="s">
        <v>296</v>
      </c>
      <c r="D228" s="161" t="s">
        <v>147</v>
      </c>
      <c r="E228" s="162" t="s">
        <v>297</v>
      </c>
      <c r="F228" s="163" t="s">
        <v>298</v>
      </c>
      <c r="G228" s="164" t="s">
        <v>150</v>
      </c>
      <c r="H228" s="165">
        <v>493</v>
      </c>
      <c r="I228" s="166"/>
      <c r="J228" s="167">
        <f>ROUND(I228*H228,2)</f>
        <v>0</v>
      </c>
      <c r="K228" s="163" t="s">
        <v>1068</v>
      </c>
      <c r="L228" s="33"/>
      <c r="M228" s="168" t="s">
        <v>1</v>
      </c>
      <c r="N228" s="169" t="s">
        <v>43</v>
      </c>
      <c r="O228" s="58"/>
      <c r="P228" s="170">
        <f>O228*H228</f>
        <v>0</v>
      </c>
      <c r="Q228" s="170">
        <v>0</v>
      </c>
      <c r="R228" s="170">
        <f>Q228*H228</f>
        <v>0</v>
      </c>
      <c r="S228" s="170">
        <v>0</v>
      </c>
      <c r="T228" s="17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2" t="s">
        <v>151</v>
      </c>
      <c r="AT228" s="172" t="s">
        <v>147</v>
      </c>
      <c r="AU228" s="172" t="s">
        <v>88</v>
      </c>
      <c r="AY228" s="17" t="s">
        <v>145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17" t="s">
        <v>86</v>
      </c>
      <c r="BK228" s="173">
        <f>ROUND(I228*H228,2)</f>
        <v>0</v>
      </c>
      <c r="BL228" s="17" t="s">
        <v>151</v>
      </c>
      <c r="BM228" s="172" t="s">
        <v>299</v>
      </c>
    </row>
    <row r="229" spans="1:65" s="2" customFormat="1" ht="21.75" customHeight="1">
      <c r="A229" s="32"/>
      <c r="B229" s="160"/>
      <c r="C229" s="161" t="s">
        <v>300</v>
      </c>
      <c r="D229" s="161" t="s">
        <v>147</v>
      </c>
      <c r="E229" s="162" t="s">
        <v>301</v>
      </c>
      <c r="F229" s="163" t="s">
        <v>302</v>
      </c>
      <c r="G229" s="164" t="s">
        <v>150</v>
      </c>
      <c r="H229" s="165">
        <v>493</v>
      </c>
      <c r="I229" s="166"/>
      <c r="J229" s="167">
        <f>ROUND(I229*H229,2)</f>
        <v>0</v>
      </c>
      <c r="K229" s="163" t="s">
        <v>1068</v>
      </c>
      <c r="L229" s="33"/>
      <c r="M229" s="168" t="s">
        <v>1</v>
      </c>
      <c r="N229" s="169" t="s">
        <v>43</v>
      </c>
      <c r="O229" s="58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2" t="s">
        <v>151</v>
      </c>
      <c r="AT229" s="172" t="s">
        <v>147</v>
      </c>
      <c r="AU229" s="172" t="s">
        <v>88</v>
      </c>
      <c r="AY229" s="17" t="s">
        <v>145</v>
      </c>
      <c r="BE229" s="173">
        <f>IF(N229="základní",J229,0)</f>
        <v>0</v>
      </c>
      <c r="BF229" s="173">
        <f>IF(N229="snížená",J229,0)</f>
        <v>0</v>
      </c>
      <c r="BG229" s="173">
        <f>IF(N229="zákl. přenesená",J229,0)</f>
        <v>0</v>
      </c>
      <c r="BH229" s="173">
        <f>IF(N229="sníž. přenesená",J229,0)</f>
        <v>0</v>
      </c>
      <c r="BI229" s="173">
        <f>IF(N229="nulová",J229,0)</f>
        <v>0</v>
      </c>
      <c r="BJ229" s="17" t="s">
        <v>86</v>
      </c>
      <c r="BK229" s="173">
        <f>ROUND(I229*H229,2)</f>
        <v>0</v>
      </c>
      <c r="BL229" s="17" t="s">
        <v>151</v>
      </c>
      <c r="BM229" s="172" t="s">
        <v>303</v>
      </c>
    </row>
    <row r="230" spans="1:65" s="2" customFormat="1" ht="21.75" customHeight="1">
      <c r="A230" s="32"/>
      <c r="B230" s="160"/>
      <c r="C230" s="161" t="s">
        <v>304</v>
      </c>
      <c r="D230" s="161" t="s">
        <v>147</v>
      </c>
      <c r="E230" s="162" t="s">
        <v>305</v>
      </c>
      <c r="F230" s="163" t="s">
        <v>306</v>
      </c>
      <c r="G230" s="164" t="s">
        <v>163</v>
      </c>
      <c r="H230" s="165">
        <v>345</v>
      </c>
      <c r="I230" s="166"/>
      <c r="J230" s="167">
        <f>ROUND(I230*H230,2)</f>
        <v>0</v>
      </c>
      <c r="K230" s="163" t="s">
        <v>1068</v>
      </c>
      <c r="L230" s="33"/>
      <c r="M230" s="168" t="s">
        <v>1</v>
      </c>
      <c r="N230" s="169" t="s">
        <v>43</v>
      </c>
      <c r="O230" s="58"/>
      <c r="P230" s="170">
        <f>O230*H230</f>
        <v>0</v>
      </c>
      <c r="Q230" s="170">
        <v>1.0000000000000001E-5</v>
      </c>
      <c r="R230" s="170">
        <f>Q230*H230</f>
        <v>3.4500000000000004E-3</v>
      </c>
      <c r="S230" s="170">
        <v>0</v>
      </c>
      <c r="T230" s="17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2" t="s">
        <v>151</v>
      </c>
      <c r="AT230" s="172" t="s">
        <v>147</v>
      </c>
      <c r="AU230" s="172" t="s">
        <v>88</v>
      </c>
      <c r="AY230" s="17" t="s">
        <v>145</v>
      </c>
      <c r="BE230" s="173">
        <f>IF(N230="základní",J230,0)</f>
        <v>0</v>
      </c>
      <c r="BF230" s="173">
        <f>IF(N230="snížená",J230,0)</f>
        <v>0</v>
      </c>
      <c r="BG230" s="173">
        <f>IF(N230="zákl. přenesená",J230,0)</f>
        <v>0</v>
      </c>
      <c r="BH230" s="173">
        <f>IF(N230="sníž. přenesená",J230,0)</f>
        <v>0</v>
      </c>
      <c r="BI230" s="173">
        <f>IF(N230="nulová",J230,0)</f>
        <v>0</v>
      </c>
      <c r="BJ230" s="17" t="s">
        <v>86</v>
      </c>
      <c r="BK230" s="173">
        <f>ROUND(I230*H230,2)</f>
        <v>0</v>
      </c>
      <c r="BL230" s="17" t="s">
        <v>151</v>
      </c>
      <c r="BM230" s="172" t="s">
        <v>307</v>
      </c>
    </row>
    <row r="231" spans="1:65" s="2" customFormat="1" ht="33" customHeight="1">
      <c r="A231" s="32"/>
      <c r="B231" s="160"/>
      <c r="C231" s="161" t="s">
        <v>308</v>
      </c>
      <c r="D231" s="161" t="s">
        <v>147</v>
      </c>
      <c r="E231" s="162" t="s">
        <v>309</v>
      </c>
      <c r="F231" s="163" t="s">
        <v>310</v>
      </c>
      <c r="G231" s="164" t="s">
        <v>150</v>
      </c>
      <c r="H231" s="165">
        <v>493</v>
      </c>
      <c r="I231" s="166"/>
      <c r="J231" s="167">
        <f>ROUND(I231*H231,2)</f>
        <v>0</v>
      </c>
      <c r="K231" s="163" t="s">
        <v>1</v>
      </c>
      <c r="L231" s="33"/>
      <c r="M231" s="168" t="s">
        <v>1</v>
      </c>
      <c r="N231" s="169" t="s">
        <v>43</v>
      </c>
      <c r="O231" s="58"/>
      <c r="P231" s="170">
        <f>O231*H231</f>
        <v>0</v>
      </c>
      <c r="Q231" s="170">
        <v>0</v>
      </c>
      <c r="R231" s="170">
        <f>Q231*H231</f>
        <v>0</v>
      </c>
      <c r="S231" s="170">
        <v>0</v>
      </c>
      <c r="T231" s="17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2" t="s">
        <v>151</v>
      </c>
      <c r="AT231" s="172" t="s">
        <v>147</v>
      </c>
      <c r="AU231" s="172" t="s">
        <v>88</v>
      </c>
      <c r="AY231" s="17" t="s">
        <v>145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17" t="s">
        <v>86</v>
      </c>
      <c r="BK231" s="173">
        <f>ROUND(I231*H231,2)</f>
        <v>0</v>
      </c>
      <c r="BL231" s="17" t="s">
        <v>151</v>
      </c>
      <c r="BM231" s="172" t="s">
        <v>311</v>
      </c>
    </row>
    <row r="232" spans="1:65" s="14" customFormat="1" ht="11.25">
      <c r="B232" s="182"/>
      <c r="D232" s="175" t="s">
        <v>153</v>
      </c>
      <c r="E232" s="183" t="s">
        <v>1</v>
      </c>
      <c r="F232" s="184" t="s">
        <v>312</v>
      </c>
      <c r="H232" s="185">
        <v>493</v>
      </c>
      <c r="I232" s="186"/>
      <c r="L232" s="182"/>
      <c r="M232" s="187"/>
      <c r="N232" s="188"/>
      <c r="O232" s="188"/>
      <c r="P232" s="188"/>
      <c r="Q232" s="188"/>
      <c r="R232" s="188"/>
      <c r="S232" s="188"/>
      <c r="T232" s="189"/>
      <c r="AT232" s="183" t="s">
        <v>153</v>
      </c>
      <c r="AU232" s="183" t="s">
        <v>88</v>
      </c>
      <c r="AV232" s="14" t="s">
        <v>88</v>
      </c>
      <c r="AW232" s="14" t="s">
        <v>34</v>
      </c>
      <c r="AX232" s="14" t="s">
        <v>86</v>
      </c>
      <c r="AY232" s="183" t="s">
        <v>145</v>
      </c>
    </row>
    <row r="233" spans="1:65" s="12" customFormat="1" ht="22.9" customHeight="1">
      <c r="B233" s="147"/>
      <c r="D233" s="148" t="s">
        <v>77</v>
      </c>
      <c r="E233" s="158" t="s">
        <v>196</v>
      </c>
      <c r="F233" s="158" t="s">
        <v>313</v>
      </c>
      <c r="I233" s="150"/>
      <c r="J233" s="159">
        <f>BK233</f>
        <v>0</v>
      </c>
      <c r="L233" s="147"/>
      <c r="M233" s="152"/>
      <c r="N233" s="153"/>
      <c r="O233" s="153"/>
      <c r="P233" s="154">
        <f>SUM(P234:P269)</f>
        <v>0</v>
      </c>
      <c r="Q233" s="153"/>
      <c r="R233" s="154">
        <f>SUM(R234:R269)</f>
        <v>17.605218399999998</v>
      </c>
      <c r="S233" s="153"/>
      <c r="T233" s="155">
        <f>SUM(T234:T269)</f>
        <v>2.8167599999999999</v>
      </c>
      <c r="AR233" s="148" t="s">
        <v>86</v>
      </c>
      <c r="AT233" s="156" t="s">
        <v>77</v>
      </c>
      <c r="AU233" s="156" t="s">
        <v>86</v>
      </c>
      <c r="AY233" s="148" t="s">
        <v>145</v>
      </c>
      <c r="BK233" s="157">
        <f>SUM(BK234:BK269)</f>
        <v>0</v>
      </c>
    </row>
    <row r="234" spans="1:65" s="2" customFormat="1" ht="21.75" customHeight="1">
      <c r="A234" s="32"/>
      <c r="B234" s="160"/>
      <c r="C234" s="161" t="s">
        <v>314</v>
      </c>
      <c r="D234" s="161" t="s">
        <v>147</v>
      </c>
      <c r="E234" s="162" t="s">
        <v>315</v>
      </c>
      <c r="F234" s="163" t="s">
        <v>316</v>
      </c>
      <c r="G234" s="164" t="s">
        <v>163</v>
      </c>
      <c r="H234" s="165">
        <v>92</v>
      </c>
      <c r="I234" s="166"/>
      <c r="J234" s="167">
        <f>ROUND(I234*H234,2)</f>
        <v>0</v>
      </c>
      <c r="K234" s="163" t="s">
        <v>1068</v>
      </c>
      <c r="L234" s="33"/>
      <c r="M234" s="168" t="s">
        <v>1</v>
      </c>
      <c r="N234" s="169" t="s">
        <v>43</v>
      </c>
      <c r="O234" s="58"/>
      <c r="P234" s="170">
        <f>O234*H234</f>
        <v>0</v>
      </c>
      <c r="Q234" s="170">
        <v>0.10095</v>
      </c>
      <c r="R234" s="170">
        <f>Q234*H234</f>
        <v>9.2873999999999999</v>
      </c>
      <c r="S234" s="170">
        <v>0</v>
      </c>
      <c r="T234" s="17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2" t="s">
        <v>151</v>
      </c>
      <c r="AT234" s="172" t="s">
        <v>147</v>
      </c>
      <c r="AU234" s="172" t="s">
        <v>88</v>
      </c>
      <c r="AY234" s="17" t="s">
        <v>145</v>
      </c>
      <c r="BE234" s="173">
        <f>IF(N234="základní",J234,0)</f>
        <v>0</v>
      </c>
      <c r="BF234" s="173">
        <f>IF(N234="snížená",J234,0)</f>
        <v>0</v>
      </c>
      <c r="BG234" s="173">
        <f>IF(N234="zákl. přenesená",J234,0)</f>
        <v>0</v>
      </c>
      <c r="BH234" s="173">
        <f>IF(N234="sníž. přenesená",J234,0)</f>
        <v>0</v>
      </c>
      <c r="BI234" s="173">
        <f>IF(N234="nulová",J234,0)</f>
        <v>0</v>
      </c>
      <c r="BJ234" s="17" t="s">
        <v>86</v>
      </c>
      <c r="BK234" s="173">
        <f>ROUND(I234*H234,2)</f>
        <v>0</v>
      </c>
      <c r="BL234" s="17" t="s">
        <v>151</v>
      </c>
      <c r="BM234" s="172" t="s">
        <v>317</v>
      </c>
    </row>
    <row r="235" spans="1:65" s="13" customFormat="1" ht="11.25">
      <c r="B235" s="174"/>
      <c r="D235" s="175" t="s">
        <v>153</v>
      </c>
      <c r="E235" s="176" t="s">
        <v>1</v>
      </c>
      <c r="F235" s="177" t="s">
        <v>281</v>
      </c>
      <c r="H235" s="176" t="s">
        <v>1</v>
      </c>
      <c r="I235" s="178"/>
      <c r="L235" s="174"/>
      <c r="M235" s="179"/>
      <c r="N235" s="180"/>
      <c r="O235" s="180"/>
      <c r="P235" s="180"/>
      <c r="Q235" s="180"/>
      <c r="R235" s="180"/>
      <c r="S235" s="180"/>
      <c r="T235" s="181"/>
      <c r="AT235" s="176" t="s">
        <v>153</v>
      </c>
      <c r="AU235" s="176" t="s">
        <v>88</v>
      </c>
      <c r="AV235" s="13" t="s">
        <v>86</v>
      </c>
      <c r="AW235" s="13" t="s">
        <v>34</v>
      </c>
      <c r="AX235" s="13" t="s">
        <v>78</v>
      </c>
      <c r="AY235" s="176" t="s">
        <v>145</v>
      </c>
    </row>
    <row r="236" spans="1:65" s="14" customFormat="1" ht="11.25">
      <c r="B236" s="182"/>
      <c r="D236" s="175" t="s">
        <v>153</v>
      </c>
      <c r="E236" s="183" t="s">
        <v>1</v>
      </c>
      <c r="F236" s="184" t="s">
        <v>165</v>
      </c>
      <c r="H236" s="185">
        <v>92</v>
      </c>
      <c r="I236" s="186"/>
      <c r="L236" s="182"/>
      <c r="M236" s="187"/>
      <c r="N236" s="188"/>
      <c r="O236" s="188"/>
      <c r="P236" s="188"/>
      <c r="Q236" s="188"/>
      <c r="R236" s="188"/>
      <c r="S236" s="188"/>
      <c r="T236" s="189"/>
      <c r="AT236" s="183" t="s">
        <v>153</v>
      </c>
      <c r="AU236" s="183" t="s">
        <v>88</v>
      </c>
      <c r="AV236" s="14" t="s">
        <v>88</v>
      </c>
      <c r="AW236" s="14" t="s">
        <v>34</v>
      </c>
      <c r="AX236" s="14" t="s">
        <v>78</v>
      </c>
      <c r="AY236" s="183" t="s">
        <v>145</v>
      </c>
    </row>
    <row r="237" spans="1:65" s="15" customFormat="1" ht="11.25">
      <c r="B237" s="190"/>
      <c r="D237" s="175" t="s">
        <v>153</v>
      </c>
      <c r="E237" s="191" t="s">
        <v>1</v>
      </c>
      <c r="F237" s="192" t="s">
        <v>156</v>
      </c>
      <c r="H237" s="193">
        <v>92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1" t="s">
        <v>153</v>
      </c>
      <c r="AU237" s="191" t="s">
        <v>88</v>
      </c>
      <c r="AV237" s="15" t="s">
        <v>151</v>
      </c>
      <c r="AW237" s="15" t="s">
        <v>34</v>
      </c>
      <c r="AX237" s="15" t="s">
        <v>86</v>
      </c>
      <c r="AY237" s="191" t="s">
        <v>145</v>
      </c>
    </row>
    <row r="238" spans="1:65" s="2" customFormat="1" ht="16.5" customHeight="1">
      <c r="A238" s="32"/>
      <c r="B238" s="160"/>
      <c r="C238" s="198" t="s">
        <v>318</v>
      </c>
      <c r="D238" s="198" t="s">
        <v>258</v>
      </c>
      <c r="E238" s="199" t="s">
        <v>319</v>
      </c>
      <c r="F238" s="200" t="s">
        <v>320</v>
      </c>
      <c r="G238" s="201" t="s">
        <v>163</v>
      </c>
      <c r="H238" s="202">
        <v>92.92</v>
      </c>
      <c r="I238" s="203"/>
      <c r="J238" s="204">
        <f>ROUND(I238*H238,2)</f>
        <v>0</v>
      </c>
      <c r="K238" s="200" t="s">
        <v>1068</v>
      </c>
      <c r="L238" s="205"/>
      <c r="M238" s="206" t="s">
        <v>1</v>
      </c>
      <c r="N238" s="207" t="s">
        <v>43</v>
      </c>
      <c r="O238" s="58"/>
      <c r="P238" s="170">
        <f>O238*H238</f>
        <v>0</v>
      </c>
      <c r="Q238" s="170">
        <v>2.1999999999999999E-2</v>
      </c>
      <c r="R238" s="170">
        <f>Q238*H238</f>
        <v>2.0442399999999998</v>
      </c>
      <c r="S238" s="170">
        <v>0</v>
      </c>
      <c r="T238" s="17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2" t="s">
        <v>192</v>
      </c>
      <c r="AT238" s="172" t="s">
        <v>258</v>
      </c>
      <c r="AU238" s="172" t="s">
        <v>88</v>
      </c>
      <c r="AY238" s="17" t="s">
        <v>145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7" t="s">
        <v>86</v>
      </c>
      <c r="BK238" s="173">
        <f>ROUND(I238*H238,2)</f>
        <v>0</v>
      </c>
      <c r="BL238" s="17" t="s">
        <v>151</v>
      </c>
      <c r="BM238" s="172" t="s">
        <v>321</v>
      </c>
    </row>
    <row r="239" spans="1:65" s="14" customFormat="1" ht="11.25">
      <c r="B239" s="182"/>
      <c r="D239" s="175" t="s">
        <v>153</v>
      </c>
      <c r="E239" s="183" t="s">
        <v>1</v>
      </c>
      <c r="F239" s="184" t="s">
        <v>322</v>
      </c>
      <c r="H239" s="185">
        <v>92.92</v>
      </c>
      <c r="I239" s="186"/>
      <c r="L239" s="182"/>
      <c r="M239" s="187"/>
      <c r="N239" s="188"/>
      <c r="O239" s="188"/>
      <c r="P239" s="188"/>
      <c r="Q239" s="188"/>
      <c r="R239" s="188"/>
      <c r="S239" s="188"/>
      <c r="T239" s="189"/>
      <c r="AT239" s="183" t="s">
        <v>153</v>
      </c>
      <c r="AU239" s="183" t="s">
        <v>88</v>
      </c>
      <c r="AV239" s="14" t="s">
        <v>88</v>
      </c>
      <c r="AW239" s="14" t="s">
        <v>34</v>
      </c>
      <c r="AX239" s="14" t="s">
        <v>86</v>
      </c>
      <c r="AY239" s="183" t="s">
        <v>145</v>
      </c>
    </row>
    <row r="240" spans="1:65" s="2" customFormat="1" ht="21.75" customHeight="1">
      <c r="A240" s="32"/>
      <c r="B240" s="160"/>
      <c r="C240" s="161" t="s">
        <v>323</v>
      </c>
      <c r="D240" s="161" t="s">
        <v>147</v>
      </c>
      <c r="E240" s="162" t="s">
        <v>324</v>
      </c>
      <c r="F240" s="163" t="s">
        <v>325</v>
      </c>
      <c r="G240" s="164" t="s">
        <v>168</v>
      </c>
      <c r="H240" s="165">
        <v>2.76</v>
      </c>
      <c r="I240" s="166"/>
      <c r="J240" s="167">
        <f>ROUND(I240*H240,2)</f>
        <v>0</v>
      </c>
      <c r="K240" s="163" t="s">
        <v>1068</v>
      </c>
      <c r="L240" s="33"/>
      <c r="M240" s="168" t="s">
        <v>1</v>
      </c>
      <c r="N240" s="169" t="s">
        <v>43</v>
      </c>
      <c r="O240" s="58"/>
      <c r="P240" s="170">
        <f>O240*H240</f>
        <v>0</v>
      </c>
      <c r="Q240" s="170">
        <v>2.2563399999999998</v>
      </c>
      <c r="R240" s="170">
        <f>Q240*H240</f>
        <v>6.2274983999999991</v>
      </c>
      <c r="S240" s="170">
        <v>0</v>
      </c>
      <c r="T240" s="17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2" t="s">
        <v>151</v>
      </c>
      <c r="AT240" s="172" t="s">
        <v>147</v>
      </c>
      <c r="AU240" s="172" t="s">
        <v>88</v>
      </c>
      <c r="AY240" s="17" t="s">
        <v>145</v>
      </c>
      <c r="BE240" s="173">
        <f>IF(N240="základní",J240,0)</f>
        <v>0</v>
      </c>
      <c r="BF240" s="173">
        <f>IF(N240="snížená",J240,0)</f>
        <v>0</v>
      </c>
      <c r="BG240" s="173">
        <f>IF(N240="zákl. přenesená",J240,0)</f>
        <v>0</v>
      </c>
      <c r="BH240" s="173">
        <f>IF(N240="sníž. přenesená",J240,0)</f>
        <v>0</v>
      </c>
      <c r="BI240" s="173">
        <f>IF(N240="nulová",J240,0)</f>
        <v>0</v>
      </c>
      <c r="BJ240" s="17" t="s">
        <v>86</v>
      </c>
      <c r="BK240" s="173">
        <f>ROUND(I240*H240,2)</f>
        <v>0</v>
      </c>
      <c r="BL240" s="17" t="s">
        <v>151</v>
      </c>
      <c r="BM240" s="172" t="s">
        <v>326</v>
      </c>
    </row>
    <row r="241" spans="1:65" s="14" customFormat="1" ht="11.25">
      <c r="B241" s="182"/>
      <c r="D241" s="175" t="s">
        <v>153</v>
      </c>
      <c r="E241" s="183" t="s">
        <v>1</v>
      </c>
      <c r="F241" s="184" t="s">
        <v>327</v>
      </c>
      <c r="H241" s="185">
        <v>2.76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153</v>
      </c>
      <c r="AU241" s="183" t="s">
        <v>88</v>
      </c>
      <c r="AV241" s="14" t="s">
        <v>88</v>
      </c>
      <c r="AW241" s="14" t="s">
        <v>34</v>
      </c>
      <c r="AX241" s="14" t="s">
        <v>86</v>
      </c>
      <c r="AY241" s="183" t="s">
        <v>145</v>
      </c>
    </row>
    <row r="242" spans="1:65" s="2" customFormat="1" ht="21.75" customHeight="1">
      <c r="A242" s="32"/>
      <c r="B242" s="160"/>
      <c r="C242" s="161" t="s">
        <v>328</v>
      </c>
      <c r="D242" s="161" t="s">
        <v>147</v>
      </c>
      <c r="E242" s="162" t="s">
        <v>329</v>
      </c>
      <c r="F242" s="163" t="s">
        <v>330</v>
      </c>
      <c r="G242" s="164" t="s">
        <v>150</v>
      </c>
      <c r="H242" s="165">
        <v>128</v>
      </c>
      <c r="I242" s="166"/>
      <c r="J242" s="167">
        <f>ROUND(I242*H242,2)</f>
        <v>0</v>
      </c>
      <c r="K242" s="163" t="s">
        <v>1068</v>
      </c>
      <c r="L242" s="33"/>
      <c r="M242" s="168" t="s">
        <v>1</v>
      </c>
      <c r="N242" s="169" t="s">
        <v>43</v>
      </c>
      <c r="O242" s="58"/>
      <c r="P242" s="170">
        <f>O242*H242</f>
        <v>0</v>
      </c>
      <c r="Q242" s="170">
        <v>3.6000000000000002E-4</v>
      </c>
      <c r="R242" s="170">
        <f>Q242*H242</f>
        <v>4.6080000000000003E-2</v>
      </c>
      <c r="S242" s="170">
        <v>0</v>
      </c>
      <c r="T242" s="17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2" t="s">
        <v>151</v>
      </c>
      <c r="AT242" s="172" t="s">
        <v>147</v>
      </c>
      <c r="AU242" s="172" t="s">
        <v>88</v>
      </c>
      <c r="AY242" s="17" t="s">
        <v>145</v>
      </c>
      <c r="BE242" s="173">
        <f>IF(N242="základní",J242,0)</f>
        <v>0</v>
      </c>
      <c r="BF242" s="173">
        <f>IF(N242="snížená",J242,0)</f>
        <v>0</v>
      </c>
      <c r="BG242" s="173">
        <f>IF(N242="zákl. přenesená",J242,0)</f>
        <v>0</v>
      </c>
      <c r="BH242" s="173">
        <f>IF(N242="sníž. přenesená",J242,0)</f>
        <v>0</v>
      </c>
      <c r="BI242" s="173">
        <f>IF(N242="nulová",J242,0)</f>
        <v>0</v>
      </c>
      <c r="BJ242" s="17" t="s">
        <v>86</v>
      </c>
      <c r="BK242" s="173">
        <f>ROUND(I242*H242,2)</f>
        <v>0</v>
      </c>
      <c r="BL242" s="17" t="s">
        <v>151</v>
      </c>
      <c r="BM242" s="172" t="s">
        <v>331</v>
      </c>
    </row>
    <row r="243" spans="1:65" s="13" customFormat="1" ht="11.25">
      <c r="B243" s="174"/>
      <c r="D243" s="175" t="s">
        <v>153</v>
      </c>
      <c r="E243" s="176" t="s">
        <v>1</v>
      </c>
      <c r="F243" s="177" t="s">
        <v>332</v>
      </c>
      <c r="H243" s="176" t="s">
        <v>1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6" t="s">
        <v>153</v>
      </c>
      <c r="AU243" s="176" t="s">
        <v>88</v>
      </c>
      <c r="AV243" s="13" t="s">
        <v>86</v>
      </c>
      <c r="AW243" s="13" t="s">
        <v>34</v>
      </c>
      <c r="AX243" s="13" t="s">
        <v>78</v>
      </c>
      <c r="AY243" s="176" t="s">
        <v>145</v>
      </c>
    </row>
    <row r="244" spans="1:65" s="13" customFormat="1" ht="11.25">
      <c r="B244" s="174"/>
      <c r="D244" s="175" t="s">
        <v>153</v>
      </c>
      <c r="E244" s="176" t="s">
        <v>1</v>
      </c>
      <c r="F244" s="177" t="s">
        <v>226</v>
      </c>
      <c r="H244" s="176" t="s">
        <v>1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6" t="s">
        <v>153</v>
      </c>
      <c r="AU244" s="176" t="s">
        <v>88</v>
      </c>
      <c r="AV244" s="13" t="s">
        <v>86</v>
      </c>
      <c r="AW244" s="13" t="s">
        <v>34</v>
      </c>
      <c r="AX244" s="13" t="s">
        <v>78</v>
      </c>
      <c r="AY244" s="176" t="s">
        <v>145</v>
      </c>
    </row>
    <row r="245" spans="1:65" s="14" customFormat="1" ht="11.25">
      <c r="B245" s="182"/>
      <c r="D245" s="175" t="s">
        <v>153</v>
      </c>
      <c r="E245" s="183" t="s">
        <v>1</v>
      </c>
      <c r="F245" s="184" t="s">
        <v>333</v>
      </c>
      <c r="H245" s="185">
        <v>112</v>
      </c>
      <c r="I245" s="186"/>
      <c r="L245" s="182"/>
      <c r="M245" s="187"/>
      <c r="N245" s="188"/>
      <c r="O245" s="188"/>
      <c r="P245" s="188"/>
      <c r="Q245" s="188"/>
      <c r="R245" s="188"/>
      <c r="S245" s="188"/>
      <c r="T245" s="189"/>
      <c r="AT245" s="183" t="s">
        <v>153</v>
      </c>
      <c r="AU245" s="183" t="s">
        <v>88</v>
      </c>
      <c r="AV245" s="14" t="s">
        <v>88</v>
      </c>
      <c r="AW245" s="14" t="s">
        <v>34</v>
      </c>
      <c r="AX245" s="14" t="s">
        <v>78</v>
      </c>
      <c r="AY245" s="183" t="s">
        <v>145</v>
      </c>
    </row>
    <row r="246" spans="1:65" s="14" customFormat="1" ht="11.25">
      <c r="B246" s="182"/>
      <c r="D246" s="175" t="s">
        <v>153</v>
      </c>
      <c r="E246" s="183" t="s">
        <v>1</v>
      </c>
      <c r="F246" s="184" t="s">
        <v>334</v>
      </c>
      <c r="H246" s="185">
        <v>16</v>
      </c>
      <c r="I246" s="186"/>
      <c r="L246" s="182"/>
      <c r="M246" s="187"/>
      <c r="N246" s="188"/>
      <c r="O246" s="188"/>
      <c r="P246" s="188"/>
      <c r="Q246" s="188"/>
      <c r="R246" s="188"/>
      <c r="S246" s="188"/>
      <c r="T246" s="189"/>
      <c r="AT246" s="183" t="s">
        <v>153</v>
      </c>
      <c r="AU246" s="183" t="s">
        <v>88</v>
      </c>
      <c r="AV246" s="14" t="s">
        <v>88</v>
      </c>
      <c r="AW246" s="14" t="s">
        <v>34</v>
      </c>
      <c r="AX246" s="14" t="s">
        <v>78</v>
      </c>
      <c r="AY246" s="183" t="s">
        <v>145</v>
      </c>
    </row>
    <row r="247" spans="1:65" s="15" customFormat="1" ht="11.25">
      <c r="B247" s="190"/>
      <c r="D247" s="175" t="s">
        <v>153</v>
      </c>
      <c r="E247" s="191" t="s">
        <v>1</v>
      </c>
      <c r="F247" s="192" t="s">
        <v>156</v>
      </c>
      <c r="H247" s="193">
        <v>128</v>
      </c>
      <c r="I247" s="194"/>
      <c r="L247" s="190"/>
      <c r="M247" s="195"/>
      <c r="N247" s="196"/>
      <c r="O247" s="196"/>
      <c r="P247" s="196"/>
      <c r="Q247" s="196"/>
      <c r="R247" s="196"/>
      <c r="S247" s="196"/>
      <c r="T247" s="197"/>
      <c r="AT247" s="191" t="s">
        <v>153</v>
      </c>
      <c r="AU247" s="191" t="s">
        <v>88</v>
      </c>
      <c r="AV247" s="15" t="s">
        <v>151</v>
      </c>
      <c r="AW247" s="15" t="s">
        <v>34</v>
      </c>
      <c r="AX247" s="15" t="s">
        <v>86</v>
      </c>
      <c r="AY247" s="191" t="s">
        <v>145</v>
      </c>
    </row>
    <row r="248" spans="1:65" s="2" customFormat="1" ht="16.5" customHeight="1">
      <c r="A248" s="32"/>
      <c r="B248" s="160"/>
      <c r="C248" s="161" t="s">
        <v>335</v>
      </c>
      <c r="D248" s="161" t="s">
        <v>147</v>
      </c>
      <c r="E248" s="162" t="s">
        <v>336</v>
      </c>
      <c r="F248" s="163" t="s">
        <v>337</v>
      </c>
      <c r="G248" s="164" t="s">
        <v>150</v>
      </c>
      <c r="H248" s="165">
        <v>286</v>
      </c>
      <c r="I248" s="166"/>
      <c r="J248" s="167">
        <f>ROUND(I248*H248,2)</f>
        <v>0</v>
      </c>
      <c r="K248" s="163" t="s">
        <v>1068</v>
      </c>
      <c r="L248" s="33"/>
      <c r="M248" s="168" t="s">
        <v>1</v>
      </c>
      <c r="N248" s="169" t="s">
        <v>43</v>
      </c>
      <c r="O248" s="58"/>
      <c r="P248" s="170">
        <f>O248*H248</f>
        <v>0</v>
      </c>
      <c r="Q248" s="170">
        <v>0</v>
      </c>
      <c r="R248" s="170">
        <f>Q248*H248</f>
        <v>0</v>
      </c>
      <c r="S248" s="170">
        <v>0</v>
      </c>
      <c r="T248" s="17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2" t="s">
        <v>151</v>
      </c>
      <c r="AT248" s="172" t="s">
        <v>147</v>
      </c>
      <c r="AU248" s="172" t="s">
        <v>88</v>
      </c>
      <c r="AY248" s="17" t="s">
        <v>145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7" t="s">
        <v>86</v>
      </c>
      <c r="BK248" s="173">
        <f>ROUND(I248*H248,2)</f>
        <v>0</v>
      </c>
      <c r="BL248" s="17" t="s">
        <v>151</v>
      </c>
      <c r="BM248" s="172" t="s">
        <v>338</v>
      </c>
    </row>
    <row r="249" spans="1:65" s="14" customFormat="1" ht="11.25">
      <c r="B249" s="182"/>
      <c r="D249" s="175" t="s">
        <v>153</v>
      </c>
      <c r="E249" s="183" t="s">
        <v>1</v>
      </c>
      <c r="F249" s="184" t="s">
        <v>339</v>
      </c>
      <c r="H249" s="185">
        <v>222</v>
      </c>
      <c r="I249" s="186"/>
      <c r="L249" s="182"/>
      <c r="M249" s="187"/>
      <c r="N249" s="188"/>
      <c r="O249" s="188"/>
      <c r="P249" s="188"/>
      <c r="Q249" s="188"/>
      <c r="R249" s="188"/>
      <c r="S249" s="188"/>
      <c r="T249" s="189"/>
      <c r="AT249" s="183" t="s">
        <v>153</v>
      </c>
      <c r="AU249" s="183" t="s">
        <v>88</v>
      </c>
      <c r="AV249" s="14" t="s">
        <v>88</v>
      </c>
      <c r="AW249" s="14" t="s">
        <v>34</v>
      </c>
      <c r="AX249" s="14" t="s">
        <v>78</v>
      </c>
      <c r="AY249" s="183" t="s">
        <v>145</v>
      </c>
    </row>
    <row r="250" spans="1:65" s="14" customFormat="1" ht="11.25">
      <c r="B250" s="182"/>
      <c r="D250" s="175" t="s">
        <v>153</v>
      </c>
      <c r="E250" s="183" t="s">
        <v>1</v>
      </c>
      <c r="F250" s="184" t="s">
        <v>340</v>
      </c>
      <c r="H250" s="185">
        <v>64</v>
      </c>
      <c r="I250" s="186"/>
      <c r="L250" s="182"/>
      <c r="M250" s="187"/>
      <c r="N250" s="188"/>
      <c r="O250" s="188"/>
      <c r="P250" s="188"/>
      <c r="Q250" s="188"/>
      <c r="R250" s="188"/>
      <c r="S250" s="188"/>
      <c r="T250" s="189"/>
      <c r="AT250" s="183" t="s">
        <v>153</v>
      </c>
      <c r="AU250" s="183" t="s">
        <v>88</v>
      </c>
      <c r="AV250" s="14" t="s">
        <v>88</v>
      </c>
      <c r="AW250" s="14" t="s">
        <v>34</v>
      </c>
      <c r="AX250" s="14" t="s">
        <v>78</v>
      </c>
      <c r="AY250" s="183" t="s">
        <v>145</v>
      </c>
    </row>
    <row r="251" spans="1:65" s="15" customFormat="1" ht="11.25">
      <c r="B251" s="190"/>
      <c r="D251" s="175" t="s">
        <v>153</v>
      </c>
      <c r="E251" s="191" t="s">
        <v>1</v>
      </c>
      <c r="F251" s="192" t="s">
        <v>156</v>
      </c>
      <c r="H251" s="193">
        <v>286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1" t="s">
        <v>153</v>
      </c>
      <c r="AU251" s="191" t="s">
        <v>88</v>
      </c>
      <c r="AV251" s="15" t="s">
        <v>151</v>
      </c>
      <c r="AW251" s="15" t="s">
        <v>34</v>
      </c>
      <c r="AX251" s="15" t="s">
        <v>86</v>
      </c>
      <c r="AY251" s="191" t="s">
        <v>145</v>
      </c>
    </row>
    <row r="252" spans="1:65" s="2" customFormat="1" ht="21.75" customHeight="1">
      <c r="A252" s="32"/>
      <c r="B252" s="160"/>
      <c r="C252" s="198" t="s">
        <v>341</v>
      </c>
      <c r="D252" s="198" t="s">
        <v>258</v>
      </c>
      <c r="E252" s="199" t="s">
        <v>342</v>
      </c>
      <c r="F252" s="200" t="s">
        <v>343</v>
      </c>
      <c r="G252" s="201" t="s">
        <v>150</v>
      </c>
      <c r="H252" s="202">
        <v>300.3</v>
      </c>
      <c r="I252" s="203"/>
      <c r="J252" s="204">
        <f>ROUND(I252*H252,2)</f>
        <v>0</v>
      </c>
      <c r="K252" s="200" t="s">
        <v>1</v>
      </c>
      <c r="L252" s="205"/>
      <c r="M252" s="206" t="s">
        <v>1</v>
      </c>
      <c r="N252" s="207" t="s">
        <v>43</v>
      </c>
      <c r="O252" s="58"/>
      <c r="P252" s="170">
        <f>O252*H252</f>
        <v>0</v>
      </c>
      <c r="Q252" s="170">
        <v>0</v>
      </c>
      <c r="R252" s="170">
        <f>Q252*H252</f>
        <v>0</v>
      </c>
      <c r="S252" s="170">
        <v>0</v>
      </c>
      <c r="T252" s="17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2" t="s">
        <v>192</v>
      </c>
      <c r="AT252" s="172" t="s">
        <v>258</v>
      </c>
      <c r="AU252" s="172" t="s">
        <v>88</v>
      </c>
      <c r="AY252" s="17" t="s">
        <v>145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17" t="s">
        <v>86</v>
      </c>
      <c r="BK252" s="173">
        <f>ROUND(I252*H252,2)</f>
        <v>0</v>
      </c>
      <c r="BL252" s="17" t="s">
        <v>151</v>
      </c>
      <c r="BM252" s="172" t="s">
        <v>344</v>
      </c>
    </row>
    <row r="253" spans="1:65" s="14" customFormat="1" ht="11.25">
      <c r="B253" s="182"/>
      <c r="D253" s="175" t="s">
        <v>153</v>
      </c>
      <c r="E253" s="183" t="s">
        <v>1</v>
      </c>
      <c r="F253" s="184" t="s">
        <v>345</v>
      </c>
      <c r="H253" s="185">
        <v>300.3</v>
      </c>
      <c r="I253" s="186"/>
      <c r="L253" s="182"/>
      <c r="M253" s="187"/>
      <c r="N253" s="188"/>
      <c r="O253" s="188"/>
      <c r="P253" s="188"/>
      <c r="Q253" s="188"/>
      <c r="R253" s="188"/>
      <c r="S253" s="188"/>
      <c r="T253" s="189"/>
      <c r="AT253" s="183" t="s">
        <v>153</v>
      </c>
      <c r="AU253" s="183" t="s">
        <v>88</v>
      </c>
      <c r="AV253" s="14" t="s">
        <v>88</v>
      </c>
      <c r="AW253" s="14" t="s">
        <v>34</v>
      </c>
      <c r="AX253" s="14" t="s">
        <v>86</v>
      </c>
      <c r="AY253" s="183" t="s">
        <v>145</v>
      </c>
    </row>
    <row r="254" spans="1:65" s="2" customFormat="1" ht="21.75" customHeight="1">
      <c r="A254" s="32"/>
      <c r="B254" s="160"/>
      <c r="C254" s="161" t="s">
        <v>346</v>
      </c>
      <c r="D254" s="161" t="s">
        <v>147</v>
      </c>
      <c r="E254" s="162" t="s">
        <v>347</v>
      </c>
      <c r="F254" s="163" t="s">
        <v>348</v>
      </c>
      <c r="G254" s="164" t="s">
        <v>253</v>
      </c>
      <c r="H254" s="165">
        <v>2</v>
      </c>
      <c r="I254" s="166"/>
      <c r="J254" s="167">
        <f>ROUND(I254*H254,2)</f>
        <v>0</v>
      </c>
      <c r="K254" s="163" t="s">
        <v>1</v>
      </c>
      <c r="L254" s="33"/>
      <c r="M254" s="168" t="s">
        <v>1</v>
      </c>
      <c r="N254" s="169" t="s">
        <v>43</v>
      </c>
      <c r="O254" s="58"/>
      <c r="P254" s="170">
        <f>O254*H254</f>
        <v>0</v>
      </c>
      <c r="Q254" s="170">
        <v>0</v>
      </c>
      <c r="R254" s="170">
        <f>Q254*H254</f>
        <v>0</v>
      </c>
      <c r="S254" s="170">
        <v>0</v>
      </c>
      <c r="T254" s="171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2" t="s">
        <v>151</v>
      </c>
      <c r="AT254" s="172" t="s">
        <v>147</v>
      </c>
      <c r="AU254" s="172" t="s">
        <v>88</v>
      </c>
      <c r="AY254" s="17" t="s">
        <v>145</v>
      </c>
      <c r="BE254" s="173">
        <f>IF(N254="základní",J254,0)</f>
        <v>0</v>
      </c>
      <c r="BF254" s="173">
        <f>IF(N254="snížená",J254,0)</f>
        <v>0</v>
      </c>
      <c r="BG254" s="173">
        <f>IF(N254="zákl. přenesená",J254,0)</f>
        <v>0</v>
      </c>
      <c r="BH254" s="173">
        <f>IF(N254="sníž. přenesená",J254,0)</f>
        <v>0</v>
      </c>
      <c r="BI254" s="173">
        <f>IF(N254="nulová",J254,0)</f>
        <v>0</v>
      </c>
      <c r="BJ254" s="17" t="s">
        <v>86</v>
      </c>
      <c r="BK254" s="173">
        <f>ROUND(I254*H254,2)</f>
        <v>0</v>
      </c>
      <c r="BL254" s="17" t="s">
        <v>151</v>
      </c>
      <c r="BM254" s="172" t="s">
        <v>349</v>
      </c>
    </row>
    <row r="255" spans="1:65" s="14" customFormat="1" ht="11.25">
      <c r="B255" s="182"/>
      <c r="D255" s="175" t="s">
        <v>153</v>
      </c>
      <c r="E255" s="183" t="s">
        <v>1</v>
      </c>
      <c r="F255" s="184" t="s">
        <v>88</v>
      </c>
      <c r="H255" s="185">
        <v>2</v>
      </c>
      <c r="I255" s="186"/>
      <c r="L255" s="182"/>
      <c r="M255" s="187"/>
      <c r="N255" s="188"/>
      <c r="O255" s="188"/>
      <c r="P255" s="188"/>
      <c r="Q255" s="188"/>
      <c r="R255" s="188"/>
      <c r="S255" s="188"/>
      <c r="T255" s="189"/>
      <c r="AT255" s="183" t="s">
        <v>153</v>
      </c>
      <c r="AU255" s="183" t="s">
        <v>88</v>
      </c>
      <c r="AV255" s="14" t="s">
        <v>88</v>
      </c>
      <c r="AW255" s="14" t="s">
        <v>34</v>
      </c>
      <c r="AX255" s="14" t="s">
        <v>86</v>
      </c>
      <c r="AY255" s="183" t="s">
        <v>145</v>
      </c>
    </row>
    <row r="256" spans="1:65" s="2" customFormat="1" ht="21.75" customHeight="1">
      <c r="A256" s="32"/>
      <c r="B256" s="160"/>
      <c r="C256" s="161" t="s">
        <v>350</v>
      </c>
      <c r="D256" s="161" t="s">
        <v>147</v>
      </c>
      <c r="E256" s="162" t="s">
        <v>351</v>
      </c>
      <c r="F256" s="163" t="s">
        <v>352</v>
      </c>
      <c r="G256" s="164" t="s">
        <v>353</v>
      </c>
      <c r="H256" s="165">
        <v>1</v>
      </c>
      <c r="I256" s="166"/>
      <c r="J256" s="167">
        <f>ROUND(I256*H256,2)</f>
        <v>0</v>
      </c>
      <c r="K256" s="163" t="s">
        <v>1</v>
      </c>
      <c r="L256" s="33"/>
      <c r="M256" s="168" t="s">
        <v>1</v>
      </c>
      <c r="N256" s="169" t="s">
        <v>43</v>
      </c>
      <c r="O256" s="58"/>
      <c r="P256" s="170">
        <f>O256*H256</f>
        <v>0</v>
      </c>
      <c r="Q256" s="170">
        <v>0</v>
      </c>
      <c r="R256" s="170">
        <f>Q256*H256</f>
        <v>0</v>
      </c>
      <c r="S256" s="170">
        <v>0</v>
      </c>
      <c r="T256" s="171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2" t="s">
        <v>151</v>
      </c>
      <c r="AT256" s="172" t="s">
        <v>147</v>
      </c>
      <c r="AU256" s="172" t="s">
        <v>88</v>
      </c>
      <c r="AY256" s="17" t="s">
        <v>145</v>
      </c>
      <c r="BE256" s="173">
        <f>IF(N256="základní",J256,0)</f>
        <v>0</v>
      </c>
      <c r="BF256" s="173">
        <f>IF(N256="snížená",J256,0)</f>
        <v>0</v>
      </c>
      <c r="BG256" s="173">
        <f>IF(N256="zákl. přenesená",J256,0)</f>
        <v>0</v>
      </c>
      <c r="BH256" s="173">
        <f>IF(N256="sníž. přenesená",J256,0)</f>
        <v>0</v>
      </c>
      <c r="BI256" s="173">
        <f>IF(N256="nulová",J256,0)</f>
        <v>0</v>
      </c>
      <c r="BJ256" s="17" t="s">
        <v>86</v>
      </c>
      <c r="BK256" s="173">
        <f>ROUND(I256*H256,2)</f>
        <v>0</v>
      </c>
      <c r="BL256" s="17" t="s">
        <v>151</v>
      </c>
      <c r="BM256" s="172" t="s">
        <v>354</v>
      </c>
    </row>
    <row r="257" spans="1:65" s="14" customFormat="1" ht="11.25">
      <c r="B257" s="182"/>
      <c r="D257" s="175" t="s">
        <v>153</v>
      </c>
      <c r="E257" s="183" t="s">
        <v>1</v>
      </c>
      <c r="F257" s="184" t="s">
        <v>86</v>
      </c>
      <c r="H257" s="185">
        <v>1</v>
      </c>
      <c r="I257" s="186"/>
      <c r="L257" s="182"/>
      <c r="M257" s="187"/>
      <c r="N257" s="188"/>
      <c r="O257" s="188"/>
      <c r="P257" s="188"/>
      <c r="Q257" s="188"/>
      <c r="R257" s="188"/>
      <c r="S257" s="188"/>
      <c r="T257" s="189"/>
      <c r="AT257" s="183" t="s">
        <v>153</v>
      </c>
      <c r="AU257" s="183" t="s">
        <v>88</v>
      </c>
      <c r="AV257" s="14" t="s">
        <v>88</v>
      </c>
      <c r="AW257" s="14" t="s">
        <v>34</v>
      </c>
      <c r="AX257" s="14" t="s">
        <v>86</v>
      </c>
      <c r="AY257" s="183" t="s">
        <v>145</v>
      </c>
    </row>
    <row r="258" spans="1:65" s="2" customFormat="1" ht="21.75" customHeight="1">
      <c r="A258" s="32"/>
      <c r="B258" s="160"/>
      <c r="C258" s="161" t="s">
        <v>355</v>
      </c>
      <c r="D258" s="161" t="s">
        <v>147</v>
      </c>
      <c r="E258" s="162" t="s">
        <v>356</v>
      </c>
      <c r="F258" s="163" t="s">
        <v>357</v>
      </c>
      <c r="G258" s="164" t="s">
        <v>353</v>
      </c>
      <c r="H258" s="165">
        <v>1</v>
      </c>
      <c r="I258" s="166"/>
      <c r="J258" s="167">
        <f>ROUND(I258*H258,2)</f>
        <v>0</v>
      </c>
      <c r="K258" s="163" t="s">
        <v>1</v>
      </c>
      <c r="L258" s="33"/>
      <c r="M258" s="168" t="s">
        <v>1</v>
      </c>
      <c r="N258" s="169" t="s">
        <v>43</v>
      </c>
      <c r="O258" s="58"/>
      <c r="P258" s="170">
        <f>O258*H258</f>
        <v>0</v>
      </c>
      <c r="Q258" s="170">
        <v>0</v>
      </c>
      <c r="R258" s="170">
        <f>Q258*H258</f>
        <v>0</v>
      </c>
      <c r="S258" s="170">
        <v>0</v>
      </c>
      <c r="T258" s="171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2" t="s">
        <v>151</v>
      </c>
      <c r="AT258" s="172" t="s">
        <v>147</v>
      </c>
      <c r="AU258" s="172" t="s">
        <v>88</v>
      </c>
      <c r="AY258" s="17" t="s">
        <v>145</v>
      </c>
      <c r="BE258" s="173">
        <f>IF(N258="základní",J258,0)</f>
        <v>0</v>
      </c>
      <c r="BF258" s="173">
        <f>IF(N258="snížená",J258,0)</f>
        <v>0</v>
      </c>
      <c r="BG258" s="173">
        <f>IF(N258="zákl. přenesená",J258,0)</f>
        <v>0</v>
      </c>
      <c r="BH258" s="173">
        <f>IF(N258="sníž. přenesená",J258,0)</f>
        <v>0</v>
      </c>
      <c r="BI258" s="173">
        <f>IF(N258="nulová",J258,0)</f>
        <v>0</v>
      </c>
      <c r="BJ258" s="17" t="s">
        <v>86</v>
      </c>
      <c r="BK258" s="173">
        <f>ROUND(I258*H258,2)</f>
        <v>0</v>
      </c>
      <c r="BL258" s="17" t="s">
        <v>151</v>
      </c>
      <c r="BM258" s="172" t="s">
        <v>358</v>
      </c>
    </row>
    <row r="259" spans="1:65" s="13" customFormat="1" ht="11.25">
      <c r="B259" s="174"/>
      <c r="D259" s="175" t="s">
        <v>153</v>
      </c>
      <c r="E259" s="176" t="s">
        <v>1</v>
      </c>
      <c r="F259" s="177" t="s">
        <v>359</v>
      </c>
      <c r="H259" s="176" t="s">
        <v>1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6" t="s">
        <v>153</v>
      </c>
      <c r="AU259" s="176" t="s">
        <v>88</v>
      </c>
      <c r="AV259" s="13" t="s">
        <v>86</v>
      </c>
      <c r="AW259" s="13" t="s">
        <v>34</v>
      </c>
      <c r="AX259" s="13" t="s">
        <v>78</v>
      </c>
      <c r="AY259" s="176" t="s">
        <v>145</v>
      </c>
    </row>
    <row r="260" spans="1:65" s="14" customFormat="1" ht="11.25">
      <c r="B260" s="182"/>
      <c r="D260" s="175" t="s">
        <v>153</v>
      </c>
      <c r="E260" s="183" t="s">
        <v>1</v>
      </c>
      <c r="F260" s="184" t="s">
        <v>360</v>
      </c>
      <c r="H260" s="185">
        <v>1</v>
      </c>
      <c r="I260" s="186"/>
      <c r="L260" s="182"/>
      <c r="M260" s="187"/>
      <c r="N260" s="188"/>
      <c r="O260" s="188"/>
      <c r="P260" s="188"/>
      <c r="Q260" s="188"/>
      <c r="R260" s="188"/>
      <c r="S260" s="188"/>
      <c r="T260" s="189"/>
      <c r="AT260" s="183" t="s">
        <v>153</v>
      </c>
      <c r="AU260" s="183" t="s">
        <v>88</v>
      </c>
      <c r="AV260" s="14" t="s">
        <v>88</v>
      </c>
      <c r="AW260" s="14" t="s">
        <v>34</v>
      </c>
      <c r="AX260" s="14" t="s">
        <v>78</v>
      </c>
      <c r="AY260" s="183" t="s">
        <v>145</v>
      </c>
    </row>
    <row r="261" spans="1:65" s="15" customFormat="1" ht="11.25">
      <c r="B261" s="190"/>
      <c r="D261" s="175" t="s">
        <v>153</v>
      </c>
      <c r="E261" s="191" t="s">
        <v>1</v>
      </c>
      <c r="F261" s="192" t="s">
        <v>156</v>
      </c>
      <c r="H261" s="193">
        <v>1</v>
      </c>
      <c r="I261" s="194"/>
      <c r="L261" s="190"/>
      <c r="M261" s="195"/>
      <c r="N261" s="196"/>
      <c r="O261" s="196"/>
      <c r="P261" s="196"/>
      <c r="Q261" s="196"/>
      <c r="R261" s="196"/>
      <c r="S261" s="196"/>
      <c r="T261" s="197"/>
      <c r="AT261" s="191" t="s">
        <v>153</v>
      </c>
      <c r="AU261" s="191" t="s">
        <v>88</v>
      </c>
      <c r="AV261" s="15" t="s">
        <v>151</v>
      </c>
      <c r="AW261" s="15" t="s">
        <v>34</v>
      </c>
      <c r="AX261" s="15" t="s">
        <v>86</v>
      </c>
      <c r="AY261" s="191" t="s">
        <v>145</v>
      </c>
    </row>
    <row r="262" spans="1:65" s="2" customFormat="1" ht="21.75" customHeight="1">
      <c r="A262" s="32"/>
      <c r="B262" s="160"/>
      <c r="C262" s="161" t="s">
        <v>361</v>
      </c>
      <c r="D262" s="161" t="s">
        <v>147</v>
      </c>
      <c r="E262" s="162" t="s">
        <v>362</v>
      </c>
      <c r="F262" s="163" t="s">
        <v>363</v>
      </c>
      <c r="G262" s="164" t="s">
        <v>163</v>
      </c>
      <c r="H262" s="165">
        <v>92</v>
      </c>
      <c r="I262" s="166"/>
      <c r="J262" s="167">
        <f>ROUND(I262*H262,2)</f>
        <v>0</v>
      </c>
      <c r="K262" s="163" t="s">
        <v>1068</v>
      </c>
      <c r="L262" s="33"/>
      <c r="M262" s="168" t="s">
        <v>1</v>
      </c>
      <c r="N262" s="169" t="s">
        <v>43</v>
      </c>
      <c r="O262" s="58"/>
      <c r="P262" s="170">
        <f>O262*H262</f>
        <v>0</v>
      </c>
      <c r="Q262" s="170">
        <v>0</v>
      </c>
      <c r="R262" s="170">
        <f>Q262*H262</f>
        <v>0</v>
      </c>
      <c r="S262" s="170">
        <v>3.48E-3</v>
      </c>
      <c r="T262" s="171">
        <f>S262*H262</f>
        <v>0.32016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2" t="s">
        <v>151</v>
      </c>
      <c r="AT262" s="172" t="s">
        <v>147</v>
      </c>
      <c r="AU262" s="172" t="s">
        <v>88</v>
      </c>
      <c r="AY262" s="17" t="s">
        <v>145</v>
      </c>
      <c r="BE262" s="173">
        <f>IF(N262="základní",J262,0)</f>
        <v>0</v>
      </c>
      <c r="BF262" s="173">
        <f>IF(N262="snížená",J262,0)</f>
        <v>0</v>
      </c>
      <c r="BG262" s="173">
        <f>IF(N262="zákl. přenesená",J262,0)</f>
        <v>0</v>
      </c>
      <c r="BH262" s="173">
        <f>IF(N262="sníž. přenesená",J262,0)</f>
        <v>0</v>
      </c>
      <c r="BI262" s="173">
        <f>IF(N262="nulová",J262,0)</f>
        <v>0</v>
      </c>
      <c r="BJ262" s="17" t="s">
        <v>86</v>
      </c>
      <c r="BK262" s="173">
        <f>ROUND(I262*H262,2)</f>
        <v>0</v>
      </c>
      <c r="BL262" s="17" t="s">
        <v>151</v>
      </c>
      <c r="BM262" s="172" t="s">
        <v>364</v>
      </c>
    </row>
    <row r="263" spans="1:65" s="14" customFormat="1" ht="11.25">
      <c r="B263" s="182"/>
      <c r="D263" s="175" t="s">
        <v>153</v>
      </c>
      <c r="E263" s="183" t="s">
        <v>1</v>
      </c>
      <c r="F263" s="184" t="s">
        <v>165</v>
      </c>
      <c r="H263" s="185">
        <v>92</v>
      </c>
      <c r="I263" s="186"/>
      <c r="L263" s="182"/>
      <c r="M263" s="187"/>
      <c r="N263" s="188"/>
      <c r="O263" s="188"/>
      <c r="P263" s="188"/>
      <c r="Q263" s="188"/>
      <c r="R263" s="188"/>
      <c r="S263" s="188"/>
      <c r="T263" s="189"/>
      <c r="AT263" s="183" t="s">
        <v>153</v>
      </c>
      <c r="AU263" s="183" t="s">
        <v>88</v>
      </c>
      <c r="AV263" s="14" t="s">
        <v>88</v>
      </c>
      <c r="AW263" s="14" t="s">
        <v>34</v>
      </c>
      <c r="AX263" s="14" t="s">
        <v>86</v>
      </c>
      <c r="AY263" s="183" t="s">
        <v>145</v>
      </c>
    </row>
    <row r="264" spans="1:65" s="2" customFormat="1" ht="21.75" customHeight="1">
      <c r="A264" s="32"/>
      <c r="B264" s="160"/>
      <c r="C264" s="161" t="s">
        <v>365</v>
      </c>
      <c r="D264" s="161" t="s">
        <v>147</v>
      </c>
      <c r="E264" s="162" t="s">
        <v>366</v>
      </c>
      <c r="F264" s="163" t="s">
        <v>367</v>
      </c>
      <c r="G264" s="164" t="s">
        <v>253</v>
      </c>
      <c r="H264" s="165">
        <v>38</v>
      </c>
      <c r="I264" s="166"/>
      <c r="J264" s="167">
        <f>ROUND(I264*H264,2)</f>
        <v>0</v>
      </c>
      <c r="K264" s="163" t="s">
        <v>1</v>
      </c>
      <c r="L264" s="33"/>
      <c r="M264" s="168" t="s">
        <v>1</v>
      </c>
      <c r="N264" s="169" t="s">
        <v>43</v>
      </c>
      <c r="O264" s="58"/>
      <c r="P264" s="170">
        <f>O264*H264</f>
        <v>0</v>
      </c>
      <c r="Q264" s="170">
        <v>0</v>
      </c>
      <c r="R264" s="170">
        <f>Q264*H264</f>
        <v>0</v>
      </c>
      <c r="S264" s="170">
        <v>6.5699999999999995E-2</v>
      </c>
      <c r="T264" s="171">
        <f>S264*H264</f>
        <v>2.4965999999999999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2" t="s">
        <v>151</v>
      </c>
      <c r="AT264" s="172" t="s">
        <v>147</v>
      </c>
      <c r="AU264" s="172" t="s">
        <v>88</v>
      </c>
      <c r="AY264" s="17" t="s">
        <v>145</v>
      </c>
      <c r="BE264" s="173">
        <f>IF(N264="základní",J264,0)</f>
        <v>0</v>
      </c>
      <c r="BF264" s="173">
        <f>IF(N264="snížená",J264,0)</f>
        <v>0</v>
      </c>
      <c r="BG264" s="173">
        <f>IF(N264="zákl. přenesená",J264,0)</f>
        <v>0</v>
      </c>
      <c r="BH264" s="173">
        <f>IF(N264="sníž. přenesená",J264,0)</f>
        <v>0</v>
      </c>
      <c r="BI264" s="173">
        <f>IF(N264="nulová",J264,0)</f>
        <v>0</v>
      </c>
      <c r="BJ264" s="17" t="s">
        <v>86</v>
      </c>
      <c r="BK264" s="173">
        <f>ROUND(I264*H264,2)</f>
        <v>0</v>
      </c>
      <c r="BL264" s="17" t="s">
        <v>151</v>
      </c>
      <c r="BM264" s="172" t="s">
        <v>368</v>
      </c>
    </row>
    <row r="265" spans="1:65" s="2" customFormat="1" ht="16.5" customHeight="1">
      <c r="A265" s="32"/>
      <c r="B265" s="160"/>
      <c r="C265" s="161" t="s">
        <v>369</v>
      </c>
      <c r="D265" s="161" t="s">
        <v>147</v>
      </c>
      <c r="E265" s="162" t="s">
        <v>370</v>
      </c>
      <c r="F265" s="163" t="s">
        <v>371</v>
      </c>
      <c r="G265" s="164" t="s">
        <v>163</v>
      </c>
      <c r="H265" s="165">
        <v>92</v>
      </c>
      <c r="I265" s="166"/>
      <c r="J265" s="167">
        <f>ROUND(I265*H265,2)</f>
        <v>0</v>
      </c>
      <c r="K265" s="163" t="s">
        <v>1</v>
      </c>
      <c r="L265" s="33"/>
      <c r="M265" s="168" t="s">
        <v>1</v>
      </c>
      <c r="N265" s="169" t="s">
        <v>43</v>
      </c>
      <c r="O265" s="58"/>
      <c r="P265" s="170">
        <f>O265*H265</f>
        <v>0</v>
      </c>
      <c r="Q265" s="170">
        <v>0</v>
      </c>
      <c r="R265" s="170">
        <f>Q265*H265</f>
        <v>0</v>
      </c>
      <c r="S265" s="170">
        <v>0</v>
      </c>
      <c r="T265" s="171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2" t="s">
        <v>151</v>
      </c>
      <c r="AT265" s="172" t="s">
        <v>147</v>
      </c>
      <c r="AU265" s="172" t="s">
        <v>88</v>
      </c>
      <c r="AY265" s="17" t="s">
        <v>145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7" t="s">
        <v>86</v>
      </c>
      <c r="BK265" s="173">
        <f>ROUND(I265*H265,2)</f>
        <v>0</v>
      </c>
      <c r="BL265" s="17" t="s">
        <v>151</v>
      </c>
      <c r="BM265" s="172" t="s">
        <v>372</v>
      </c>
    </row>
    <row r="266" spans="1:65" s="14" customFormat="1" ht="11.25">
      <c r="B266" s="182"/>
      <c r="D266" s="175" t="s">
        <v>153</v>
      </c>
      <c r="E266" s="183" t="s">
        <v>1</v>
      </c>
      <c r="F266" s="184" t="s">
        <v>373</v>
      </c>
      <c r="H266" s="185">
        <v>92</v>
      </c>
      <c r="I266" s="186"/>
      <c r="L266" s="182"/>
      <c r="M266" s="187"/>
      <c r="N266" s="188"/>
      <c r="O266" s="188"/>
      <c r="P266" s="188"/>
      <c r="Q266" s="188"/>
      <c r="R266" s="188"/>
      <c r="S266" s="188"/>
      <c r="T266" s="189"/>
      <c r="AT266" s="183" t="s">
        <v>153</v>
      </c>
      <c r="AU266" s="183" t="s">
        <v>88</v>
      </c>
      <c r="AV266" s="14" t="s">
        <v>88</v>
      </c>
      <c r="AW266" s="14" t="s">
        <v>34</v>
      </c>
      <c r="AX266" s="14" t="s">
        <v>78</v>
      </c>
      <c r="AY266" s="183" t="s">
        <v>145</v>
      </c>
    </row>
    <row r="267" spans="1:65" s="15" customFormat="1" ht="11.25">
      <c r="B267" s="190"/>
      <c r="D267" s="175" t="s">
        <v>153</v>
      </c>
      <c r="E267" s="191" t="s">
        <v>1</v>
      </c>
      <c r="F267" s="192" t="s">
        <v>156</v>
      </c>
      <c r="H267" s="193">
        <v>92</v>
      </c>
      <c r="I267" s="194"/>
      <c r="L267" s="190"/>
      <c r="M267" s="195"/>
      <c r="N267" s="196"/>
      <c r="O267" s="196"/>
      <c r="P267" s="196"/>
      <c r="Q267" s="196"/>
      <c r="R267" s="196"/>
      <c r="S267" s="196"/>
      <c r="T267" s="197"/>
      <c r="AT267" s="191" t="s">
        <v>153</v>
      </c>
      <c r="AU267" s="191" t="s">
        <v>88</v>
      </c>
      <c r="AV267" s="15" t="s">
        <v>151</v>
      </c>
      <c r="AW267" s="15" t="s">
        <v>34</v>
      </c>
      <c r="AX267" s="15" t="s">
        <v>86</v>
      </c>
      <c r="AY267" s="191" t="s">
        <v>145</v>
      </c>
    </row>
    <row r="268" spans="1:65" s="2" customFormat="1" ht="16.5" customHeight="1">
      <c r="A268" s="32"/>
      <c r="B268" s="160"/>
      <c r="C268" s="198" t="s">
        <v>374</v>
      </c>
      <c r="D268" s="198" t="s">
        <v>258</v>
      </c>
      <c r="E268" s="199" t="s">
        <v>375</v>
      </c>
      <c r="F268" s="200" t="s">
        <v>376</v>
      </c>
      <c r="G268" s="201" t="s">
        <v>163</v>
      </c>
      <c r="H268" s="202">
        <v>92</v>
      </c>
      <c r="I268" s="203"/>
      <c r="J268" s="204">
        <f>ROUND(I268*H268,2)</f>
        <v>0</v>
      </c>
      <c r="K268" s="200" t="s">
        <v>1</v>
      </c>
      <c r="L268" s="205"/>
      <c r="M268" s="206" t="s">
        <v>1</v>
      </c>
      <c r="N268" s="207" t="s">
        <v>43</v>
      </c>
      <c r="O268" s="58"/>
      <c r="P268" s="170">
        <f>O268*H268</f>
        <v>0</v>
      </c>
      <c r="Q268" s="170">
        <v>0</v>
      </c>
      <c r="R268" s="170">
        <f>Q268*H268</f>
        <v>0</v>
      </c>
      <c r="S268" s="170">
        <v>0</v>
      </c>
      <c r="T268" s="171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2" t="s">
        <v>192</v>
      </c>
      <c r="AT268" s="172" t="s">
        <v>258</v>
      </c>
      <c r="AU268" s="172" t="s">
        <v>88</v>
      </c>
      <c r="AY268" s="17" t="s">
        <v>145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17" t="s">
        <v>86</v>
      </c>
      <c r="BK268" s="173">
        <f>ROUND(I268*H268,2)</f>
        <v>0</v>
      </c>
      <c r="BL268" s="17" t="s">
        <v>151</v>
      </c>
      <c r="BM268" s="172" t="s">
        <v>377</v>
      </c>
    </row>
    <row r="269" spans="1:65" s="14" customFormat="1" ht="11.25">
      <c r="B269" s="182"/>
      <c r="D269" s="175" t="s">
        <v>153</v>
      </c>
      <c r="E269" s="183" t="s">
        <v>1</v>
      </c>
      <c r="F269" s="184" t="s">
        <v>378</v>
      </c>
      <c r="H269" s="185">
        <v>92</v>
      </c>
      <c r="I269" s="186"/>
      <c r="L269" s="182"/>
      <c r="M269" s="187"/>
      <c r="N269" s="188"/>
      <c r="O269" s="188"/>
      <c r="P269" s="188"/>
      <c r="Q269" s="188"/>
      <c r="R269" s="188"/>
      <c r="S269" s="188"/>
      <c r="T269" s="189"/>
      <c r="AT269" s="183" t="s">
        <v>153</v>
      </c>
      <c r="AU269" s="183" t="s">
        <v>88</v>
      </c>
      <c r="AV269" s="14" t="s">
        <v>88</v>
      </c>
      <c r="AW269" s="14" t="s">
        <v>34</v>
      </c>
      <c r="AX269" s="14" t="s">
        <v>86</v>
      </c>
      <c r="AY269" s="183" t="s">
        <v>145</v>
      </c>
    </row>
    <row r="270" spans="1:65" s="12" customFormat="1" ht="22.9" customHeight="1">
      <c r="B270" s="147"/>
      <c r="D270" s="148" t="s">
        <v>77</v>
      </c>
      <c r="E270" s="158" t="s">
        <v>379</v>
      </c>
      <c r="F270" s="158" t="s">
        <v>380</v>
      </c>
      <c r="I270" s="150"/>
      <c r="J270" s="159">
        <f>BK270</f>
        <v>0</v>
      </c>
      <c r="L270" s="147"/>
      <c r="M270" s="152"/>
      <c r="N270" s="153"/>
      <c r="O270" s="153"/>
      <c r="P270" s="154">
        <f>SUM(P271:P277)</f>
        <v>0</v>
      </c>
      <c r="Q270" s="153"/>
      <c r="R270" s="154">
        <f>SUM(R271:R277)</f>
        <v>0</v>
      </c>
      <c r="S270" s="153"/>
      <c r="T270" s="155">
        <f>SUM(T271:T277)</f>
        <v>0</v>
      </c>
      <c r="AR270" s="148" t="s">
        <v>86</v>
      </c>
      <c r="AT270" s="156" t="s">
        <v>77</v>
      </c>
      <c r="AU270" s="156" t="s">
        <v>86</v>
      </c>
      <c r="AY270" s="148" t="s">
        <v>145</v>
      </c>
      <c r="BK270" s="157">
        <f>SUM(BK271:BK277)</f>
        <v>0</v>
      </c>
    </row>
    <row r="271" spans="1:65" s="2" customFormat="1" ht="16.5" customHeight="1">
      <c r="A271" s="32"/>
      <c r="B271" s="160"/>
      <c r="C271" s="161" t="s">
        <v>381</v>
      </c>
      <c r="D271" s="161" t="s">
        <v>147</v>
      </c>
      <c r="E271" s="162" t="s">
        <v>382</v>
      </c>
      <c r="F271" s="163" t="s">
        <v>383</v>
      </c>
      <c r="G271" s="164" t="s">
        <v>199</v>
      </c>
      <c r="H271" s="165">
        <v>430.92500000000001</v>
      </c>
      <c r="I271" s="166"/>
      <c r="J271" s="167">
        <f>ROUND(I271*H271,2)</f>
        <v>0</v>
      </c>
      <c r="K271" s="163" t="s">
        <v>1068</v>
      </c>
      <c r="L271" s="33"/>
      <c r="M271" s="168" t="s">
        <v>1</v>
      </c>
      <c r="N271" s="169" t="s">
        <v>43</v>
      </c>
      <c r="O271" s="58"/>
      <c r="P271" s="170">
        <f>O271*H271</f>
        <v>0</v>
      </c>
      <c r="Q271" s="170">
        <v>0</v>
      </c>
      <c r="R271" s="170">
        <f>Q271*H271</f>
        <v>0</v>
      </c>
      <c r="S271" s="170">
        <v>0</v>
      </c>
      <c r="T271" s="171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2" t="s">
        <v>151</v>
      </c>
      <c r="AT271" s="172" t="s">
        <v>147</v>
      </c>
      <c r="AU271" s="172" t="s">
        <v>88</v>
      </c>
      <c r="AY271" s="17" t="s">
        <v>145</v>
      </c>
      <c r="BE271" s="173">
        <f>IF(N271="základní",J271,0)</f>
        <v>0</v>
      </c>
      <c r="BF271" s="173">
        <f>IF(N271="snížená",J271,0)</f>
        <v>0</v>
      </c>
      <c r="BG271" s="173">
        <f>IF(N271="zákl. přenesená",J271,0)</f>
        <v>0</v>
      </c>
      <c r="BH271" s="173">
        <f>IF(N271="sníž. přenesená",J271,0)</f>
        <v>0</v>
      </c>
      <c r="BI271" s="173">
        <f>IF(N271="nulová",J271,0)</f>
        <v>0</v>
      </c>
      <c r="BJ271" s="17" t="s">
        <v>86</v>
      </c>
      <c r="BK271" s="173">
        <f>ROUND(I271*H271,2)</f>
        <v>0</v>
      </c>
      <c r="BL271" s="17" t="s">
        <v>151</v>
      </c>
      <c r="BM271" s="172" t="s">
        <v>384</v>
      </c>
    </row>
    <row r="272" spans="1:65" s="2" customFormat="1" ht="21.75" customHeight="1">
      <c r="A272" s="32"/>
      <c r="B272" s="160"/>
      <c r="C272" s="161" t="s">
        <v>385</v>
      </c>
      <c r="D272" s="161" t="s">
        <v>147</v>
      </c>
      <c r="E272" s="162" t="s">
        <v>386</v>
      </c>
      <c r="F272" s="163" t="s">
        <v>387</v>
      </c>
      <c r="G272" s="164" t="s">
        <v>199</v>
      </c>
      <c r="H272" s="165">
        <v>3878.3249999999998</v>
      </c>
      <c r="I272" s="166"/>
      <c r="J272" s="167">
        <f>ROUND(I272*H272,2)</f>
        <v>0</v>
      </c>
      <c r="K272" s="163" t="s">
        <v>1068</v>
      </c>
      <c r="L272" s="33"/>
      <c r="M272" s="168" t="s">
        <v>1</v>
      </c>
      <c r="N272" s="169" t="s">
        <v>43</v>
      </c>
      <c r="O272" s="58"/>
      <c r="P272" s="170">
        <f>O272*H272</f>
        <v>0</v>
      </c>
      <c r="Q272" s="170">
        <v>0</v>
      </c>
      <c r="R272" s="170">
        <f>Q272*H272</f>
        <v>0</v>
      </c>
      <c r="S272" s="170">
        <v>0</v>
      </c>
      <c r="T272" s="171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2" t="s">
        <v>151</v>
      </c>
      <c r="AT272" s="172" t="s">
        <v>147</v>
      </c>
      <c r="AU272" s="172" t="s">
        <v>88</v>
      </c>
      <c r="AY272" s="17" t="s">
        <v>145</v>
      </c>
      <c r="BE272" s="173">
        <f>IF(N272="základní",J272,0)</f>
        <v>0</v>
      </c>
      <c r="BF272" s="173">
        <f>IF(N272="snížená",J272,0)</f>
        <v>0</v>
      </c>
      <c r="BG272" s="173">
        <f>IF(N272="zákl. přenesená",J272,0)</f>
        <v>0</v>
      </c>
      <c r="BH272" s="173">
        <f>IF(N272="sníž. přenesená",J272,0)</f>
        <v>0</v>
      </c>
      <c r="BI272" s="173">
        <f>IF(N272="nulová",J272,0)</f>
        <v>0</v>
      </c>
      <c r="BJ272" s="17" t="s">
        <v>86</v>
      </c>
      <c r="BK272" s="173">
        <f>ROUND(I272*H272,2)</f>
        <v>0</v>
      </c>
      <c r="BL272" s="17" t="s">
        <v>151</v>
      </c>
      <c r="BM272" s="172" t="s">
        <v>388</v>
      </c>
    </row>
    <row r="273" spans="1:65" s="14" customFormat="1" ht="11.25">
      <c r="B273" s="182"/>
      <c r="D273" s="175" t="s">
        <v>153</v>
      </c>
      <c r="E273" s="183" t="s">
        <v>1</v>
      </c>
      <c r="F273" s="184" t="s">
        <v>389</v>
      </c>
      <c r="H273" s="185">
        <v>3878.3249999999998</v>
      </c>
      <c r="I273" s="186"/>
      <c r="L273" s="182"/>
      <c r="M273" s="187"/>
      <c r="N273" s="188"/>
      <c r="O273" s="188"/>
      <c r="P273" s="188"/>
      <c r="Q273" s="188"/>
      <c r="R273" s="188"/>
      <c r="S273" s="188"/>
      <c r="T273" s="189"/>
      <c r="AT273" s="183" t="s">
        <v>153</v>
      </c>
      <c r="AU273" s="183" t="s">
        <v>88</v>
      </c>
      <c r="AV273" s="14" t="s">
        <v>88</v>
      </c>
      <c r="AW273" s="14" t="s">
        <v>34</v>
      </c>
      <c r="AX273" s="14" t="s">
        <v>86</v>
      </c>
      <c r="AY273" s="183" t="s">
        <v>145</v>
      </c>
    </row>
    <row r="274" spans="1:65" s="2" customFormat="1" ht="21.75" customHeight="1">
      <c r="A274" s="32"/>
      <c r="B274" s="160"/>
      <c r="C274" s="161" t="s">
        <v>390</v>
      </c>
      <c r="D274" s="161" t="s">
        <v>147</v>
      </c>
      <c r="E274" s="162" t="s">
        <v>391</v>
      </c>
      <c r="F274" s="163" t="s">
        <v>392</v>
      </c>
      <c r="G274" s="164" t="s">
        <v>199</v>
      </c>
      <c r="H274" s="165">
        <v>430.92500000000001</v>
      </c>
      <c r="I274" s="166"/>
      <c r="J274" s="167">
        <f>ROUND(I274*H274,2)</f>
        <v>0</v>
      </c>
      <c r="K274" s="163" t="s">
        <v>1068</v>
      </c>
      <c r="L274" s="33"/>
      <c r="M274" s="168" t="s">
        <v>1</v>
      </c>
      <c r="N274" s="169" t="s">
        <v>43</v>
      </c>
      <c r="O274" s="58"/>
      <c r="P274" s="170">
        <f>O274*H274</f>
        <v>0</v>
      </c>
      <c r="Q274" s="170">
        <v>0</v>
      </c>
      <c r="R274" s="170">
        <f>Q274*H274</f>
        <v>0</v>
      </c>
      <c r="S274" s="170">
        <v>0</v>
      </c>
      <c r="T274" s="171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2" t="s">
        <v>151</v>
      </c>
      <c r="AT274" s="172" t="s">
        <v>147</v>
      </c>
      <c r="AU274" s="172" t="s">
        <v>88</v>
      </c>
      <c r="AY274" s="17" t="s">
        <v>145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17" t="s">
        <v>86</v>
      </c>
      <c r="BK274" s="173">
        <f>ROUND(I274*H274,2)</f>
        <v>0</v>
      </c>
      <c r="BL274" s="17" t="s">
        <v>151</v>
      </c>
      <c r="BM274" s="172" t="s">
        <v>393</v>
      </c>
    </row>
    <row r="275" spans="1:65" s="2" customFormat="1" ht="21.75" customHeight="1">
      <c r="A275" s="32"/>
      <c r="B275" s="160"/>
      <c r="C275" s="161" t="s">
        <v>394</v>
      </c>
      <c r="D275" s="161" t="s">
        <v>147</v>
      </c>
      <c r="E275" s="162" t="s">
        <v>395</v>
      </c>
      <c r="F275" s="163" t="s">
        <v>396</v>
      </c>
      <c r="G275" s="164" t="s">
        <v>199</v>
      </c>
      <c r="H275" s="165">
        <v>112.54300000000001</v>
      </c>
      <c r="I275" s="166"/>
      <c r="J275" s="167">
        <f>ROUND(I275*H275,2)</f>
        <v>0</v>
      </c>
      <c r="K275" s="163" t="s">
        <v>1068</v>
      </c>
      <c r="L275" s="33"/>
      <c r="M275" s="168" t="s">
        <v>1</v>
      </c>
      <c r="N275" s="169" t="s">
        <v>43</v>
      </c>
      <c r="O275" s="58"/>
      <c r="P275" s="170">
        <f>O275*H275</f>
        <v>0</v>
      </c>
      <c r="Q275" s="170">
        <v>0</v>
      </c>
      <c r="R275" s="170">
        <f>Q275*H275</f>
        <v>0</v>
      </c>
      <c r="S275" s="170">
        <v>0</v>
      </c>
      <c r="T275" s="171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2" t="s">
        <v>151</v>
      </c>
      <c r="AT275" s="172" t="s">
        <v>147</v>
      </c>
      <c r="AU275" s="172" t="s">
        <v>88</v>
      </c>
      <c r="AY275" s="17" t="s">
        <v>145</v>
      </c>
      <c r="BE275" s="173">
        <f>IF(N275="základní",J275,0)</f>
        <v>0</v>
      </c>
      <c r="BF275" s="173">
        <f>IF(N275="snížená",J275,0)</f>
        <v>0</v>
      </c>
      <c r="BG275" s="173">
        <f>IF(N275="zákl. přenesená",J275,0)</f>
        <v>0</v>
      </c>
      <c r="BH275" s="173">
        <f>IF(N275="sníž. přenesená",J275,0)</f>
        <v>0</v>
      </c>
      <c r="BI275" s="173">
        <f>IF(N275="nulová",J275,0)</f>
        <v>0</v>
      </c>
      <c r="BJ275" s="17" t="s">
        <v>86</v>
      </c>
      <c r="BK275" s="173">
        <f>ROUND(I275*H275,2)</f>
        <v>0</v>
      </c>
      <c r="BL275" s="17" t="s">
        <v>151</v>
      </c>
      <c r="BM275" s="172" t="s">
        <v>397</v>
      </c>
    </row>
    <row r="276" spans="1:65" s="2" customFormat="1" ht="21.75" customHeight="1">
      <c r="A276" s="32"/>
      <c r="B276" s="160"/>
      <c r="C276" s="161" t="s">
        <v>398</v>
      </c>
      <c r="D276" s="161" t="s">
        <v>147</v>
      </c>
      <c r="E276" s="162" t="s">
        <v>399</v>
      </c>
      <c r="F276" s="163" t="s">
        <v>400</v>
      </c>
      <c r="G276" s="164" t="s">
        <v>199</v>
      </c>
      <c r="H276" s="165">
        <v>318.38200000000001</v>
      </c>
      <c r="I276" s="166"/>
      <c r="J276" s="167">
        <f>ROUND(I276*H276,2)</f>
        <v>0</v>
      </c>
      <c r="K276" s="163" t="s">
        <v>1068</v>
      </c>
      <c r="L276" s="33"/>
      <c r="M276" s="168" t="s">
        <v>1</v>
      </c>
      <c r="N276" s="169" t="s">
        <v>43</v>
      </c>
      <c r="O276" s="58"/>
      <c r="P276" s="170">
        <f>O276*H276</f>
        <v>0</v>
      </c>
      <c r="Q276" s="170">
        <v>0</v>
      </c>
      <c r="R276" s="170">
        <f>Q276*H276</f>
        <v>0</v>
      </c>
      <c r="S276" s="170">
        <v>0</v>
      </c>
      <c r="T276" s="171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2" t="s">
        <v>151</v>
      </c>
      <c r="AT276" s="172" t="s">
        <v>147</v>
      </c>
      <c r="AU276" s="172" t="s">
        <v>88</v>
      </c>
      <c r="AY276" s="17" t="s">
        <v>145</v>
      </c>
      <c r="BE276" s="173">
        <f>IF(N276="základní",J276,0)</f>
        <v>0</v>
      </c>
      <c r="BF276" s="173">
        <f>IF(N276="snížená",J276,0)</f>
        <v>0</v>
      </c>
      <c r="BG276" s="173">
        <f>IF(N276="zákl. přenesená",J276,0)</f>
        <v>0</v>
      </c>
      <c r="BH276" s="173">
        <f>IF(N276="sníž. přenesená",J276,0)</f>
        <v>0</v>
      </c>
      <c r="BI276" s="173">
        <f>IF(N276="nulová",J276,0)</f>
        <v>0</v>
      </c>
      <c r="BJ276" s="17" t="s">
        <v>86</v>
      </c>
      <c r="BK276" s="173">
        <f>ROUND(I276*H276,2)</f>
        <v>0</v>
      </c>
      <c r="BL276" s="17" t="s">
        <v>151</v>
      </c>
      <c r="BM276" s="172" t="s">
        <v>401</v>
      </c>
    </row>
    <row r="277" spans="1:65" s="14" customFormat="1" ht="11.25">
      <c r="B277" s="182"/>
      <c r="D277" s="175" t="s">
        <v>153</v>
      </c>
      <c r="E277" s="183" t="s">
        <v>1</v>
      </c>
      <c r="F277" s="184" t="s">
        <v>402</v>
      </c>
      <c r="H277" s="185">
        <v>318.38200000000001</v>
      </c>
      <c r="I277" s="186"/>
      <c r="L277" s="182"/>
      <c r="M277" s="187"/>
      <c r="N277" s="188"/>
      <c r="O277" s="188"/>
      <c r="P277" s="188"/>
      <c r="Q277" s="188"/>
      <c r="R277" s="188"/>
      <c r="S277" s="188"/>
      <c r="T277" s="189"/>
      <c r="AT277" s="183" t="s">
        <v>153</v>
      </c>
      <c r="AU277" s="183" t="s">
        <v>88</v>
      </c>
      <c r="AV277" s="14" t="s">
        <v>88</v>
      </c>
      <c r="AW277" s="14" t="s">
        <v>34</v>
      </c>
      <c r="AX277" s="14" t="s">
        <v>86</v>
      </c>
      <c r="AY277" s="183" t="s">
        <v>145</v>
      </c>
    </row>
    <row r="278" spans="1:65" s="12" customFormat="1" ht="22.9" customHeight="1">
      <c r="B278" s="147"/>
      <c r="D278" s="148" t="s">
        <v>77</v>
      </c>
      <c r="E278" s="158" t="s">
        <v>403</v>
      </c>
      <c r="F278" s="158" t="s">
        <v>404</v>
      </c>
      <c r="I278" s="150"/>
      <c r="J278" s="159">
        <f>BK278</f>
        <v>0</v>
      </c>
      <c r="L278" s="147"/>
      <c r="M278" s="152"/>
      <c r="N278" s="153"/>
      <c r="O278" s="153"/>
      <c r="P278" s="154">
        <f>P279</f>
        <v>0</v>
      </c>
      <c r="Q278" s="153"/>
      <c r="R278" s="154">
        <f>R279</f>
        <v>0</v>
      </c>
      <c r="S278" s="153"/>
      <c r="T278" s="155">
        <f>T279</f>
        <v>0</v>
      </c>
      <c r="AR278" s="148" t="s">
        <v>86</v>
      </c>
      <c r="AT278" s="156" t="s">
        <v>77</v>
      </c>
      <c r="AU278" s="156" t="s">
        <v>86</v>
      </c>
      <c r="AY278" s="148" t="s">
        <v>145</v>
      </c>
      <c r="BK278" s="157">
        <f>BK279</f>
        <v>0</v>
      </c>
    </row>
    <row r="279" spans="1:65" s="2" customFormat="1" ht="16.5" customHeight="1">
      <c r="A279" s="32"/>
      <c r="B279" s="160"/>
      <c r="C279" s="161" t="s">
        <v>405</v>
      </c>
      <c r="D279" s="161" t="s">
        <v>147</v>
      </c>
      <c r="E279" s="162" t="s">
        <v>406</v>
      </c>
      <c r="F279" s="163" t="s">
        <v>407</v>
      </c>
      <c r="G279" s="164" t="s">
        <v>199</v>
      </c>
      <c r="H279" s="165">
        <v>64.039000000000001</v>
      </c>
      <c r="I279" s="166"/>
      <c r="J279" s="167">
        <f>ROUND(I279*H279,2)</f>
        <v>0</v>
      </c>
      <c r="K279" s="163" t="s">
        <v>1068</v>
      </c>
      <c r="L279" s="33"/>
      <c r="M279" s="168" t="s">
        <v>1</v>
      </c>
      <c r="N279" s="169" t="s">
        <v>43</v>
      </c>
      <c r="O279" s="58"/>
      <c r="P279" s="170">
        <f>O279*H279</f>
        <v>0</v>
      </c>
      <c r="Q279" s="170">
        <v>0</v>
      </c>
      <c r="R279" s="170">
        <f>Q279*H279</f>
        <v>0</v>
      </c>
      <c r="S279" s="170">
        <v>0</v>
      </c>
      <c r="T279" s="171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2" t="s">
        <v>151</v>
      </c>
      <c r="AT279" s="172" t="s">
        <v>147</v>
      </c>
      <c r="AU279" s="172" t="s">
        <v>88</v>
      </c>
      <c r="AY279" s="17" t="s">
        <v>145</v>
      </c>
      <c r="BE279" s="173">
        <f>IF(N279="základní",J279,0)</f>
        <v>0</v>
      </c>
      <c r="BF279" s="173">
        <f>IF(N279="snížená",J279,0)</f>
        <v>0</v>
      </c>
      <c r="BG279" s="173">
        <f>IF(N279="zákl. přenesená",J279,0)</f>
        <v>0</v>
      </c>
      <c r="BH279" s="173">
        <f>IF(N279="sníž. přenesená",J279,0)</f>
        <v>0</v>
      </c>
      <c r="BI279" s="173">
        <f>IF(N279="nulová",J279,0)</f>
        <v>0</v>
      </c>
      <c r="BJ279" s="17" t="s">
        <v>86</v>
      </c>
      <c r="BK279" s="173">
        <f>ROUND(I279*H279,2)</f>
        <v>0</v>
      </c>
      <c r="BL279" s="17" t="s">
        <v>151</v>
      </c>
      <c r="BM279" s="172" t="s">
        <v>408</v>
      </c>
    </row>
    <row r="280" spans="1:65" s="12" customFormat="1" ht="25.9" customHeight="1">
      <c r="B280" s="147"/>
      <c r="D280" s="148" t="s">
        <v>77</v>
      </c>
      <c r="E280" s="149" t="s">
        <v>409</v>
      </c>
      <c r="F280" s="149" t="s">
        <v>410</v>
      </c>
      <c r="I280" s="150"/>
      <c r="J280" s="151">
        <f>BK280</f>
        <v>0</v>
      </c>
      <c r="L280" s="147"/>
      <c r="M280" s="152"/>
      <c r="N280" s="153"/>
      <c r="O280" s="153"/>
      <c r="P280" s="154">
        <f>P281</f>
        <v>0</v>
      </c>
      <c r="Q280" s="153"/>
      <c r="R280" s="154">
        <f>R281</f>
        <v>2.7108199999999995E-2</v>
      </c>
      <c r="S280" s="153"/>
      <c r="T280" s="155">
        <f>T281</f>
        <v>0</v>
      </c>
      <c r="AR280" s="148" t="s">
        <v>88</v>
      </c>
      <c r="AT280" s="156" t="s">
        <v>77</v>
      </c>
      <c r="AU280" s="156" t="s">
        <v>78</v>
      </c>
      <c r="AY280" s="148" t="s">
        <v>145</v>
      </c>
      <c r="BK280" s="157">
        <f>BK281</f>
        <v>0</v>
      </c>
    </row>
    <row r="281" spans="1:65" s="12" customFormat="1" ht="22.9" customHeight="1">
      <c r="B281" s="147"/>
      <c r="D281" s="148" t="s">
        <v>77</v>
      </c>
      <c r="E281" s="158" t="s">
        <v>411</v>
      </c>
      <c r="F281" s="158" t="s">
        <v>412</v>
      </c>
      <c r="I281" s="150"/>
      <c r="J281" s="159">
        <f>BK281</f>
        <v>0</v>
      </c>
      <c r="L281" s="147"/>
      <c r="M281" s="152"/>
      <c r="N281" s="153"/>
      <c r="O281" s="153"/>
      <c r="P281" s="154">
        <f>SUM(P282:P298)</f>
        <v>0</v>
      </c>
      <c r="Q281" s="153"/>
      <c r="R281" s="154">
        <f>SUM(R282:R298)</f>
        <v>2.7108199999999995E-2</v>
      </c>
      <c r="S281" s="153"/>
      <c r="T281" s="155">
        <f>SUM(T282:T298)</f>
        <v>0</v>
      </c>
      <c r="AR281" s="148" t="s">
        <v>88</v>
      </c>
      <c r="AT281" s="156" t="s">
        <v>77</v>
      </c>
      <c r="AU281" s="156" t="s">
        <v>86</v>
      </c>
      <c r="AY281" s="148" t="s">
        <v>145</v>
      </c>
      <c r="BK281" s="157">
        <f>SUM(BK282:BK298)</f>
        <v>0</v>
      </c>
    </row>
    <row r="282" spans="1:65" s="2" customFormat="1" ht="21.75" customHeight="1">
      <c r="A282" s="32"/>
      <c r="B282" s="160"/>
      <c r="C282" s="161" t="s">
        <v>413</v>
      </c>
      <c r="D282" s="161" t="s">
        <v>147</v>
      </c>
      <c r="E282" s="162" t="s">
        <v>414</v>
      </c>
      <c r="F282" s="163" t="s">
        <v>415</v>
      </c>
      <c r="G282" s="164" t="s">
        <v>163</v>
      </c>
      <c r="H282" s="165">
        <v>92</v>
      </c>
      <c r="I282" s="166"/>
      <c r="J282" s="167">
        <f>ROUND(I282*H282,2)</f>
        <v>0</v>
      </c>
      <c r="K282" s="163" t="s">
        <v>1</v>
      </c>
      <c r="L282" s="33"/>
      <c r="M282" s="168" t="s">
        <v>1</v>
      </c>
      <c r="N282" s="169" t="s">
        <v>43</v>
      </c>
      <c r="O282" s="58"/>
      <c r="P282" s="170">
        <f>O282*H282</f>
        <v>0</v>
      </c>
      <c r="Q282" s="170">
        <v>0</v>
      </c>
      <c r="R282" s="170">
        <f>Q282*H282</f>
        <v>0</v>
      </c>
      <c r="S282" s="170">
        <v>0</v>
      </c>
      <c r="T282" s="171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2" t="s">
        <v>227</v>
      </c>
      <c r="AT282" s="172" t="s">
        <v>147</v>
      </c>
      <c r="AU282" s="172" t="s">
        <v>88</v>
      </c>
      <c r="AY282" s="17" t="s">
        <v>145</v>
      </c>
      <c r="BE282" s="173">
        <f>IF(N282="základní",J282,0)</f>
        <v>0</v>
      </c>
      <c r="BF282" s="173">
        <f>IF(N282="snížená",J282,0)</f>
        <v>0</v>
      </c>
      <c r="BG282" s="173">
        <f>IF(N282="zákl. přenesená",J282,0)</f>
        <v>0</v>
      </c>
      <c r="BH282" s="173">
        <f>IF(N282="sníž. přenesená",J282,0)</f>
        <v>0</v>
      </c>
      <c r="BI282" s="173">
        <f>IF(N282="nulová",J282,0)</f>
        <v>0</v>
      </c>
      <c r="BJ282" s="17" t="s">
        <v>86</v>
      </c>
      <c r="BK282" s="173">
        <f>ROUND(I282*H282,2)</f>
        <v>0</v>
      </c>
      <c r="BL282" s="17" t="s">
        <v>227</v>
      </c>
      <c r="BM282" s="172" t="s">
        <v>416</v>
      </c>
    </row>
    <row r="283" spans="1:65" s="13" customFormat="1" ht="11.25">
      <c r="B283" s="174"/>
      <c r="D283" s="175" t="s">
        <v>153</v>
      </c>
      <c r="E283" s="176" t="s">
        <v>1</v>
      </c>
      <c r="F283" s="177" t="s">
        <v>417</v>
      </c>
      <c r="H283" s="176" t="s">
        <v>1</v>
      </c>
      <c r="I283" s="178"/>
      <c r="L283" s="174"/>
      <c r="M283" s="179"/>
      <c r="N283" s="180"/>
      <c r="O283" s="180"/>
      <c r="P283" s="180"/>
      <c r="Q283" s="180"/>
      <c r="R283" s="180"/>
      <c r="S283" s="180"/>
      <c r="T283" s="181"/>
      <c r="AT283" s="176" t="s">
        <v>153</v>
      </c>
      <c r="AU283" s="176" t="s">
        <v>88</v>
      </c>
      <c r="AV283" s="13" t="s">
        <v>86</v>
      </c>
      <c r="AW283" s="13" t="s">
        <v>34</v>
      </c>
      <c r="AX283" s="13" t="s">
        <v>78</v>
      </c>
      <c r="AY283" s="176" t="s">
        <v>145</v>
      </c>
    </row>
    <row r="284" spans="1:65" s="14" customFormat="1" ht="11.25">
      <c r="B284" s="182"/>
      <c r="D284" s="175" t="s">
        <v>153</v>
      </c>
      <c r="E284" s="183" t="s">
        <v>1</v>
      </c>
      <c r="F284" s="184" t="s">
        <v>418</v>
      </c>
      <c r="H284" s="185">
        <v>92</v>
      </c>
      <c r="I284" s="186"/>
      <c r="L284" s="182"/>
      <c r="M284" s="187"/>
      <c r="N284" s="188"/>
      <c r="O284" s="188"/>
      <c r="P284" s="188"/>
      <c r="Q284" s="188"/>
      <c r="R284" s="188"/>
      <c r="S284" s="188"/>
      <c r="T284" s="189"/>
      <c r="AT284" s="183" t="s">
        <v>153</v>
      </c>
      <c r="AU284" s="183" t="s">
        <v>88</v>
      </c>
      <c r="AV284" s="14" t="s">
        <v>88</v>
      </c>
      <c r="AW284" s="14" t="s">
        <v>34</v>
      </c>
      <c r="AX284" s="14" t="s">
        <v>78</v>
      </c>
      <c r="AY284" s="183" t="s">
        <v>145</v>
      </c>
    </row>
    <row r="285" spans="1:65" s="15" customFormat="1" ht="11.25">
      <c r="B285" s="190"/>
      <c r="D285" s="175" t="s">
        <v>153</v>
      </c>
      <c r="E285" s="191" t="s">
        <v>1</v>
      </c>
      <c r="F285" s="192" t="s">
        <v>156</v>
      </c>
      <c r="H285" s="193">
        <v>92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153</v>
      </c>
      <c r="AU285" s="191" t="s">
        <v>88</v>
      </c>
      <c r="AV285" s="15" t="s">
        <v>151</v>
      </c>
      <c r="AW285" s="15" t="s">
        <v>34</v>
      </c>
      <c r="AX285" s="15" t="s">
        <v>86</v>
      </c>
      <c r="AY285" s="191" t="s">
        <v>145</v>
      </c>
    </row>
    <row r="286" spans="1:65" s="2" customFormat="1" ht="16.5" customHeight="1">
      <c r="A286" s="32"/>
      <c r="B286" s="160"/>
      <c r="C286" s="198" t="s">
        <v>419</v>
      </c>
      <c r="D286" s="198" t="s">
        <v>258</v>
      </c>
      <c r="E286" s="199" t="s">
        <v>420</v>
      </c>
      <c r="F286" s="200" t="s">
        <v>421</v>
      </c>
      <c r="G286" s="201" t="s">
        <v>163</v>
      </c>
      <c r="H286" s="202">
        <v>96.6</v>
      </c>
      <c r="I286" s="203"/>
      <c r="J286" s="204">
        <f>ROUND(I286*H286,2)</f>
        <v>0</v>
      </c>
      <c r="K286" s="200" t="s">
        <v>1</v>
      </c>
      <c r="L286" s="205"/>
      <c r="M286" s="206" t="s">
        <v>1</v>
      </c>
      <c r="N286" s="207" t="s">
        <v>43</v>
      </c>
      <c r="O286" s="58"/>
      <c r="P286" s="170">
        <f>O286*H286</f>
        <v>0</v>
      </c>
      <c r="Q286" s="170">
        <v>0</v>
      </c>
      <c r="R286" s="170">
        <f>Q286*H286</f>
        <v>0</v>
      </c>
      <c r="S286" s="170">
        <v>0</v>
      </c>
      <c r="T286" s="171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2" t="s">
        <v>314</v>
      </c>
      <c r="AT286" s="172" t="s">
        <v>258</v>
      </c>
      <c r="AU286" s="172" t="s">
        <v>88</v>
      </c>
      <c r="AY286" s="17" t="s">
        <v>145</v>
      </c>
      <c r="BE286" s="173">
        <f>IF(N286="základní",J286,0)</f>
        <v>0</v>
      </c>
      <c r="BF286" s="173">
        <f>IF(N286="snížená",J286,0)</f>
        <v>0</v>
      </c>
      <c r="BG286" s="173">
        <f>IF(N286="zákl. přenesená",J286,0)</f>
        <v>0</v>
      </c>
      <c r="BH286" s="173">
        <f>IF(N286="sníž. přenesená",J286,0)</f>
        <v>0</v>
      </c>
      <c r="BI286" s="173">
        <f>IF(N286="nulová",J286,0)</f>
        <v>0</v>
      </c>
      <c r="BJ286" s="17" t="s">
        <v>86</v>
      </c>
      <c r="BK286" s="173">
        <f>ROUND(I286*H286,2)</f>
        <v>0</v>
      </c>
      <c r="BL286" s="17" t="s">
        <v>227</v>
      </c>
      <c r="BM286" s="172" t="s">
        <v>422</v>
      </c>
    </row>
    <row r="287" spans="1:65" s="14" customFormat="1" ht="11.25">
      <c r="B287" s="182"/>
      <c r="D287" s="175" t="s">
        <v>153</v>
      </c>
      <c r="E287" s="183" t="s">
        <v>1</v>
      </c>
      <c r="F287" s="184" t="s">
        <v>423</v>
      </c>
      <c r="H287" s="185">
        <v>96.6</v>
      </c>
      <c r="I287" s="186"/>
      <c r="L287" s="182"/>
      <c r="M287" s="187"/>
      <c r="N287" s="188"/>
      <c r="O287" s="188"/>
      <c r="P287" s="188"/>
      <c r="Q287" s="188"/>
      <c r="R287" s="188"/>
      <c r="S287" s="188"/>
      <c r="T287" s="189"/>
      <c r="AT287" s="183" t="s">
        <v>153</v>
      </c>
      <c r="AU287" s="183" t="s">
        <v>88</v>
      </c>
      <c r="AV287" s="14" t="s">
        <v>88</v>
      </c>
      <c r="AW287" s="14" t="s">
        <v>34</v>
      </c>
      <c r="AX287" s="14" t="s">
        <v>86</v>
      </c>
      <c r="AY287" s="183" t="s">
        <v>145</v>
      </c>
    </row>
    <row r="288" spans="1:65" s="2" customFormat="1" ht="21.75" customHeight="1">
      <c r="A288" s="32"/>
      <c r="B288" s="160"/>
      <c r="C288" s="161" t="s">
        <v>424</v>
      </c>
      <c r="D288" s="161" t="s">
        <v>147</v>
      </c>
      <c r="E288" s="162" t="s">
        <v>425</v>
      </c>
      <c r="F288" s="163" t="s">
        <v>426</v>
      </c>
      <c r="G288" s="164" t="s">
        <v>427</v>
      </c>
      <c r="H288" s="165">
        <v>387.26</v>
      </c>
      <c r="I288" s="166"/>
      <c r="J288" s="167">
        <f>ROUND(I288*H288,2)</f>
        <v>0</v>
      </c>
      <c r="K288" s="163" t="s">
        <v>1068</v>
      </c>
      <c r="L288" s="33"/>
      <c r="M288" s="168" t="s">
        <v>1</v>
      </c>
      <c r="N288" s="169" t="s">
        <v>43</v>
      </c>
      <c r="O288" s="58"/>
      <c r="P288" s="170">
        <f>O288*H288</f>
        <v>0</v>
      </c>
      <c r="Q288" s="170">
        <v>6.9999999999999994E-5</v>
      </c>
      <c r="R288" s="170">
        <f>Q288*H288</f>
        <v>2.7108199999999995E-2</v>
      </c>
      <c r="S288" s="170">
        <v>0</v>
      </c>
      <c r="T288" s="171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2" t="s">
        <v>227</v>
      </c>
      <c r="AT288" s="172" t="s">
        <v>147</v>
      </c>
      <c r="AU288" s="172" t="s">
        <v>88</v>
      </c>
      <c r="AY288" s="17" t="s">
        <v>145</v>
      </c>
      <c r="BE288" s="173">
        <f>IF(N288="základní",J288,0)</f>
        <v>0</v>
      </c>
      <c r="BF288" s="173">
        <f>IF(N288="snížená",J288,0)</f>
        <v>0</v>
      </c>
      <c r="BG288" s="173">
        <f>IF(N288="zákl. přenesená",J288,0)</f>
        <v>0</v>
      </c>
      <c r="BH288" s="173">
        <f>IF(N288="sníž. přenesená",J288,0)</f>
        <v>0</v>
      </c>
      <c r="BI288" s="173">
        <f>IF(N288="nulová",J288,0)</f>
        <v>0</v>
      </c>
      <c r="BJ288" s="17" t="s">
        <v>86</v>
      </c>
      <c r="BK288" s="173">
        <f>ROUND(I288*H288,2)</f>
        <v>0</v>
      </c>
      <c r="BL288" s="17" t="s">
        <v>227</v>
      </c>
      <c r="BM288" s="172" t="s">
        <v>428</v>
      </c>
    </row>
    <row r="289" spans="1:65" s="13" customFormat="1" ht="11.25">
      <c r="B289" s="174"/>
      <c r="D289" s="175" t="s">
        <v>153</v>
      </c>
      <c r="E289" s="176" t="s">
        <v>1</v>
      </c>
      <c r="F289" s="177" t="s">
        <v>429</v>
      </c>
      <c r="H289" s="176" t="s">
        <v>1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6" t="s">
        <v>153</v>
      </c>
      <c r="AU289" s="176" t="s">
        <v>88</v>
      </c>
      <c r="AV289" s="13" t="s">
        <v>86</v>
      </c>
      <c r="AW289" s="13" t="s">
        <v>34</v>
      </c>
      <c r="AX289" s="13" t="s">
        <v>78</v>
      </c>
      <c r="AY289" s="176" t="s">
        <v>145</v>
      </c>
    </row>
    <row r="290" spans="1:65" s="14" customFormat="1" ht="11.25">
      <c r="B290" s="182"/>
      <c r="D290" s="175" t="s">
        <v>153</v>
      </c>
      <c r="E290" s="183" t="s">
        <v>1</v>
      </c>
      <c r="F290" s="184" t="s">
        <v>430</v>
      </c>
      <c r="H290" s="185">
        <v>347.26</v>
      </c>
      <c r="I290" s="186"/>
      <c r="L290" s="182"/>
      <c r="M290" s="187"/>
      <c r="N290" s="188"/>
      <c r="O290" s="188"/>
      <c r="P290" s="188"/>
      <c r="Q290" s="188"/>
      <c r="R290" s="188"/>
      <c r="S290" s="188"/>
      <c r="T290" s="189"/>
      <c r="AT290" s="183" t="s">
        <v>153</v>
      </c>
      <c r="AU290" s="183" t="s">
        <v>88</v>
      </c>
      <c r="AV290" s="14" t="s">
        <v>88</v>
      </c>
      <c r="AW290" s="14" t="s">
        <v>34</v>
      </c>
      <c r="AX290" s="14" t="s">
        <v>78</v>
      </c>
      <c r="AY290" s="183" t="s">
        <v>145</v>
      </c>
    </row>
    <row r="291" spans="1:65" s="14" customFormat="1" ht="11.25">
      <c r="B291" s="182"/>
      <c r="D291" s="175" t="s">
        <v>153</v>
      </c>
      <c r="E291" s="183" t="s">
        <v>1</v>
      </c>
      <c r="F291" s="184" t="s">
        <v>431</v>
      </c>
      <c r="H291" s="185">
        <v>40</v>
      </c>
      <c r="I291" s="186"/>
      <c r="L291" s="182"/>
      <c r="M291" s="187"/>
      <c r="N291" s="188"/>
      <c r="O291" s="188"/>
      <c r="P291" s="188"/>
      <c r="Q291" s="188"/>
      <c r="R291" s="188"/>
      <c r="S291" s="188"/>
      <c r="T291" s="189"/>
      <c r="AT291" s="183" t="s">
        <v>153</v>
      </c>
      <c r="AU291" s="183" t="s">
        <v>88</v>
      </c>
      <c r="AV291" s="14" t="s">
        <v>88</v>
      </c>
      <c r="AW291" s="14" t="s">
        <v>34</v>
      </c>
      <c r="AX291" s="14" t="s">
        <v>78</v>
      </c>
      <c r="AY291" s="183" t="s">
        <v>145</v>
      </c>
    </row>
    <row r="292" spans="1:65" s="15" customFormat="1" ht="11.25">
      <c r="B292" s="190"/>
      <c r="D292" s="175" t="s">
        <v>153</v>
      </c>
      <c r="E292" s="191" t="s">
        <v>1</v>
      </c>
      <c r="F292" s="192" t="s">
        <v>156</v>
      </c>
      <c r="H292" s="193">
        <v>387.26</v>
      </c>
      <c r="I292" s="194"/>
      <c r="L292" s="190"/>
      <c r="M292" s="195"/>
      <c r="N292" s="196"/>
      <c r="O292" s="196"/>
      <c r="P292" s="196"/>
      <c r="Q292" s="196"/>
      <c r="R292" s="196"/>
      <c r="S292" s="196"/>
      <c r="T292" s="197"/>
      <c r="AT292" s="191" t="s">
        <v>153</v>
      </c>
      <c r="AU292" s="191" t="s">
        <v>88</v>
      </c>
      <c r="AV292" s="15" t="s">
        <v>151</v>
      </c>
      <c r="AW292" s="15" t="s">
        <v>34</v>
      </c>
      <c r="AX292" s="15" t="s">
        <v>86</v>
      </c>
      <c r="AY292" s="191" t="s">
        <v>145</v>
      </c>
    </row>
    <row r="293" spans="1:65" s="2" customFormat="1" ht="21.75" customHeight="1">
      <c r="A293" s="32"/>
      <c r="B293" s="160"/>
      <c r="C293" s="198" t="s">
        <v>432</v>
      </c>
      <c r="D293" s="198" t="s">
        <v>258</v>
      </c>
      <c r="E293" s="199" t="s">
        <v>433</v>
      </c>
      <c r="F293" s="200" t="s">
        <v>434</v>
      </c>
      <c r="G293" s="201" t="s">
        <v>427</v>
      </c>
      <c r="H293" s="202">
        <v>388.16899999999998</v>
      </c>
      <c r="I293" s="203"/>
      <c r="J293" s="204">
        <f>ROUND(I293*H293,2)</f>
        <v>0</v>
      </c>
      <c r="K293" s="200" t="s">
        <v>1</v>
      </c>
      <c r="L293" s="205"/>
      <c r="M293" s="206" t="s">
        <v>1</v>
      </c>
      <c r="N293" s="207" t="s">
        <v>43</v>
      </c>
      <c r="O293" s="58"/>
      <c r="P293" s="170">
        <f>O293*H293</f>
        <v>0</v>
      </c>
      <c r="Q293" s="170">
        <v>0</v>
      </c>
      <c r="R293" s="170">
        <f>Q293*H293</f>
        <v>0</v>
      </c>
      <c r="S293" s="170">
        <v>0</v>
      </c>
      <c r="T293" s="171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2" t="s">
        <v>314</v>
      </c>
      <c r="AT293" s="172" t="s">
        <v>258</v>
      </c>
      <c r="AU293" s="172" t="s">
        <v>88</v>
      </c>
      <c r="AY293" s="17" t="s">
        <v>145</v>
      </c>
      <c r="BE293" s="173">
        <f>IF(N293="základní",J293,0)</f>
        <v>0</v>
      </c>
      <c r="BF293" s="173">
        <f>IF(N293="snížená",J293,0)</f>
        <v>0</v>
      </c>
      <c r="BG293" s="173">
        <f>IF(N293="zákl. přenesená",J293,0)</f>
        <v>0</v>
      </c>
      <c r="BH293" s="173">
        <f>IF(N293="sníž. přenesená",J293,0)</f>
        <v>0</v>
      </c>
      <c r="BI293" s="173">
        <f>IF(N293="nulová",J293,0)</f>
        <v>0</v>
      </c>
      <c r="BJ293" s="17" t="s">
        <v>86</v>
      </c>
      <c r="BK293" s="173">
        <f>ROUND(I293*H293,2)</f>
        <v>0</v>
      </c>
      <c r="BL293" s="17" t="s">
        <v>227</v>
      </c>
      <c r="BM293" s="172" t="s">
        <v>435</v>
      </c>
    </row>
    <row r="294" spans="1:65" s="13" customFormat="1" ht="11.25">
      <c r="B294" s="174"/>
      <c r="D294" s="175" t="s">
        <v>153</v>
      </c>
      <c r="E294" s="176" t="s">
        <v>1</v>
      </c>
      <c r="F294" s="177" t="s">
        <v>429</v>
      </c>
      <c r="H294" s="176" t="s">
        <v>1</v>
      </c>
      <c r="I294" s="178"/>
      <c r="L294" s="174"/>
      <c r="M294" s="179"/>
      <c r="N294" s="180"/>
      <c r="O294" s="180"/>
      <c r="P294" s="180"/>
      <c r="Q294" s="180"/>
      <c r="R294" s="180"/>
      <c r="S294" s="180"/>
      <c r="T294" s="181"/>
      <c r="AT294" s="176" t="s">
        <v>153</v>
      </c>
      <c r="AU294" s="176" t="s">
        <v>88</v>
      </c>
      <c r="AV294" s="13" t="s">
        <v>86</v>
      </c>
      <c r="AW294" s="13" t="s">
        <v>34</v>
      </c>
      <c r="AX294" s="13" t="s">
        <v>78</v>
      </c>
      <c r="AY294" s="176" t="s">
        <v>145</v>
      </c>
    </row>
    <row r="295" spans="1:65" s="14" customFormat="1" ht="11.25">
      <c r="B295" s="182"/>
      <c r="D295" s="175" t="s">
        <v>153</v>
      </c>
      <c r="E295" s="183" t="s">
        <v>1</v>
      </c>
      <c r="F295" s="184" t="s">
        <v>436</v>
      </c>
      <c r="H295" s="185">
        <v>346.96899999999999</v>
      </c>
      <c r="I295" s="186"/>
      <c r="L295" s="182"/>
      <c r="M295" s="187"/>
      <c r="N295" s="188"/>
      <c r="O295" s="188"/>
      <c r="P295" s="188"/>
      <c r="Q295" s="188"/>
      <c r="R295" s="188"/>
      <c r="S295" s="188"/>
      <c r="T295" s="189"/>
      <c r="AT295" s="183" t="s">
        <v>153</v>
      </c>
      <c r="AU295" s="183" t="s">
        <v>88</v>
      </c>
      <c r="AV295" s="14" t="s">
        <v>88</v>
      </c>
      <c r="AW295" s="14" t="s">
        <v>34</v>
      </c>
      <c r="AX295" s="14" t="s">
        <v>78</v>
      </c>
      <c r="AY295" s="183" t="s">
        <v>145</v>
      </c>
    </row>
    <row r="296" spans="1:65" s="14" customFormat="1" ht="11.25">
      <c r="B296" s="182"/>
      <c r="D296" s="175" t="s">
        <v>153</v>
      </c>
      <c r="E296" s="183" t="s">
        <v>1</v>
      </c>
      <c r="F296" s="184" t="s">
        <v>437</v>
      </c>
      <c r="H296" s="185">
        <v>41.2</v>
      </c>
      <c r="I296" s="186"/>
      <c r="L296" s="182"/>
      <c r="M296" s="187"/>
      <c r="N296" s="188"/>
      <c r="O296" s="188"/>
      <c r="P296" s="188"/>
      <c r="Q296" s="188"/>
      <c r="R296" s="188"/>
      <c r="S296" s="188"/>
      <c r="T296" s="189"/>
      <c r="AT296" s="183" t="s">
        <v>153</v>
      </c>
      <c r="AU296" s="183" t="s">
        <v>88</v>
      </c>
      <c r="AV296" s="14" t="s">
        <v>88</v>
      </c>
      <c r="AW296" s="14" t="s">
        <v>34</v>
      </c>
      <c r="AX296" s="14" t="s">
        <v>78</v>
      </c>
      <c r="AY296" s="183" t="s">
        <v>145</v>
      </c>
    </row>
    <row r="297" spans="1:65" s="15" customFormat="1" ht="11.25">
      <c r="B297" s="190"/>
      <c r="D297" s="175" t="s">
        <v>153</v>
      </c>
      <c r="E297" s="191" t="s">
        <v>1</v>
      </c>
      <c r="F297" s="192" t="s">
        <v>156</v>
      </c>
      <c r="H297" s="193">
        <v>388.16899999999998</v>
      </c>
      <c r="I297" s="194"/>
      <c r="L297" s="190"/>
      <c r="M297" s="195"/>
      <c r="N297" s="196"/>
      <c r="O297" s="196"/>
      <c r="P297" s="196"/>
      <c r="Q297" s="196"/>
      <c r="R297" s="196"/>
      <c r="S297" s="196"/>
      <c r="T297" s="197"/>
      <c r="AT297" s="191" t="s">
        <v>153</v>
      </c>
      <c r="AU297" s="191" t="s">
        <v>88</v>
      </c>
      <c r="AV297" s="15" t="s">
        <v>151</v>
      </c>
      <c r="AW297" s="15" t="s">
        <v>34</v>
      </c>
      <c r="AX297" s="15" t="s">
        <v>86</v>
      </c>
      <c r="AY297" s="191" t="s">
        <v>145</v>
      </c>
    </row>
    <row r="298" spans="1:65" s="2" customFormat="1" ht="21.75" customHeight="1">
      <c r="A298" s="32"/>
      <c r="B298" s="160"/>
      <c r="C298" s="161" t="s">
        <v>438</v>
      </c>
      <c r="D298" s="161" t="s">
        <v>147</v>
      </c>
      <c r="E298" s="162" t="s">
        <v>439</v>
      </c>
      <c r="F298" s="163" t="s">
        <v>440</v>
      </c>
      <c r="G298" s="164" t="s">
        <v>441</v>
      </c>
      <c r="H298" s="208"/>
      <c r="I298" s="166"/>
      <c r="J298" s="167">
        <f>ROUND(I298*H298,2)</f>
        <v>0</v>
      </c>
      <c r="K298" s="163" t="s">
        <v>1068</v>
      </c>
      <c r="L298" s="33"/>
      <c r="M298" s="168" t="s">
        <v>1</v>
      </c>
      <c r="N298" s="169" t="s">
        <v>43</v>
      </c>
      <c r="O298" s="58"/>
      <c r="P298" s="170">
        <f>O298*H298</f>
        <v>0</v>
      </c>
      <c r="Q298" s="170">
        <v>0</v>
      </c>
      <c r="R298" s="170">
        <f>Q298*H298</f>
        <v>0</v>
      </c>
      <c r="S298" s="170">
        <v>0</v>
      </c>
      <c r="T298" s="171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2" t="s">
        <v>227</v>
      </c>
      <c r="AT298" s="172" t="s">
        <v>147</v>
      </c>
      <c r="AU298" s="172" t="s">
        <v>88</v>
      </c>
      <c r="AY298" s="17" t="s">
        <v>145</v>
      </c>
      <c r="BE298" s="173">
        <f>IF(N298="základní",J298,0)</f>
        <v>0</v>
      </c>
      <c r="BF298" s="173">
        <f>IF(N298="snížená",J298,0)</f>
        <v>0</v>
      </c>
      <c r="BG298" s="173">
        <f>IF(N298="zákl. přenesená",J298,0)</f>
        <v>0</v>
      </c>
      <c r="BH298" s="173">
        <f>IF(N298="sníž. přenesená",J298,0)</f>
        <v>0</v>
      </c>
      <c r="BI298" s="173">
        <f>IF(N298="nulová",J298,0)</f>
        <v>0</v>
      </c>
      <c r="BJ298" s="17" t="s">
        <v>86</v>
      </c>
      <c r="BK298" s="173">
        <f>ROUND(I298*H298,2)</f>
        <v>0</v>
      </c>
      <c r="BL298" s="17" t="s">
        <v>227</v>
      </c>
      <c r="BM298" s="172" t="s">
        <v>442</v>
      </c>
    </row>
    <row r="299" spans="1:65" s="12" customFormat="1" ht="25.9" customHeight="1">
      <c r="B299" s="147"/>
      <c r="D299" s="148" t="s">
        <v>77</v>
      </c>
      <c r="E299" s="149" t="s">
        <v>443</v>
      </c>
      <c r="F299" s="149" t="s">
        <v>444</v>
      </c>
      <c r="I299" s="150"/>
      <c r="J299" s="151">
        <f>BK299</f>
        <v>0</v>
      </c>
      <c r="L299" s="147"/>
      <c r="M299" s="152"/>
      <c r="N299" s="153"/>
      <c r="O299" s="153"/>
      <c r="P299" s="154">
        <f>P300+P306+P308+P310</f>
        <v>0</v>
      </c>
      <c r="Q299" s="153"/>
      <c r="R299" s="154">
        <f>R300+R306+R308+R310</f>
        <v>0</v>
      </c>
      <c r="S299" s="153"/>
      <c r="T299" s="155">
        <f>T300+T306+T308+T310</f>
        <v>0</v>
      </c>
      <c r="AR299" s="148" t="s">
        <v>174</v>
      </c>
      <c r="AT299" s="156" t="s">
        <v>77</v>
      </c>
      <c r="AU299" s="156" t="s">
        <v>78</v>
      </c>
      <c r="AY299" s="148" t="s">
        <v>145</v>
      </c>
      <c r="BK299" s="157">
        <f>BK300+BK306+BK308+BK310</f>
        <v>0</v>
      </c>
    </row>
    <row r="300" spans="1:65" s="12" customFormat="1" ht="22.9" customHeight="1">
      <c r="B300" s="147"/>
      <c r="D300" s="148" t="s">
        <v>77</v>
      </c>
      <c r="E300" s="158" t="s">
        <v>445</v>
      </c>
      <c r="F300" s="158" t="s">
        <v>446</v>
      </c>
      <c r="I300" s="150"/>
      <c r="J300" s="159">
        <f>BK300</f>
        <v>0</v>
      </c>
      <c r="L300" s="147"/>
      <c r="M300" s="152"/>
      <c r="N300" s="153"/>
      <c r="O300" s="153"/>
      <c r="P300" s="154">
        <f>SUM(P301:P305)</f>
        <v>0</v>
      </c>
      <c r="Q300" s="153"/>
      <c r="R300" s="154">
        <f>SUM(R301:R305)</f>
        <v>0</v>
      </c>
      <c r="S300" s="153"/>
      <c r="T300" s="155">
        <f>SUM(T301:T305)</f>
        <v>0</v>
      </c>
      <c r="AR300" s="148" t="s">
        <v>174</v>
      </c>
      <c r="AT300" s="156" t="s">
        <v>77</v>
      </c>
      <c r="AU300" s="156" t="s">
        <v>86</v>
      </c>
      <c r="AY300" s="148" t="s">
        <v>145</v>
      </c>
      <c r="BK300" s="157">
        <f>SUM(BK301:BK305)</f>
        <v>0</v>
      </c>
    </row>
    <row r="301" spans="1:65" s="2" customFormat="1" ht="16.5" customHeight="1">
      <c r="A301" s="32"/>
      <c r="B301" s="160"/>
      <c r="C301" s="161" t="s">
        <v>447</v>
      </c>
      <c r="D301" s="161" t="s">
        <v>147</v>
      </c>
      <c r="E301" s="162" t="s">
        <v>448</v>
      </c>
      <c r="F301" s="163" t="s">
        <v>449</v>
      </c>
      <c r="G301" s="164" t="s">
        <v>450</v>
      </c>
      <c r="H301" s="165">
        <v>1</v>
      </c>
      <c r="I301" s="166"/>
      <c r="J301" s="167">
        <f>ROUND(I301*H301,2)</f>
        <v>0</v>
      </c>
      <c r="K301" s="163" t="s">
        <v>1</v>
      </c>
      <c r="L301" s="33"/>
      <c r="M301" s="168" t="s">
        <v>1</v>
      </c>
      <c r="N301" s="169" t="s">
        <v>43</v>
      </c>
      <c r="O301" s="58"/>
      <c r="P301" s="170">
        <f>O301*H301</f>
        <v>0</v>
      </c>
      <c r="Q301" s="170">
        <v>0</v>
      </c>
      <c r="R301" s="170">
        <f>Q301*H301</f>
        <v>0</v>
      </c>
      <c r="S301" s="170">
        <v>0</v>
      </c>
      <c r="T301" s="171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2" t="s">
        <v>451</v>
      </c>
      <c r="AT301" s="172" t="s">
        <v>147</v>
      </c>
      <c r="AU301" s="172" t="s">
        <v>88</v>
      </c>
      <c r="AY301" s="17" t="s">
        <v>145</v>
      </c>
      <c r="BE301" s="173">
        <f>IF(N301="základní",J301,0)</f>
        <v>0</v>
      </c>
      <c r="BF301" s="173">
        <f>IF(N301="snížená",J301,0)</f>
        <v>0</v>
      </c>
      <c r="BG301" s="173">
        <f>IF(N301="zákl. přenesená",J301,0)</f>
        <v>0</v>
      </c>
      <c r="BH301" s="173">
        <f>IF(N301="sníž. přenesená",J301,0)</f>
        <v>0</v>
      </c>
      <c r="BI301" s="173">
        <f>IF(N301="nulová",J301,0)</f>
        <v>0</v>
      </c>
      <c r="BJ301" s="17" t="s">
        <v>86</v>
      </c>
      <c r="BK301" s="173">
        <f>ROUND(I301*H301,2)</f>
        <v>0</v>
      </c>
      <c r="BL301" s="17" t="s">
        <v>451</v>
      </c>
      <c r="BM301" s="172" t="s">
        <v>452</v>
      </c>
    </row>
    <row r="302" spans="1:65" s="2" customFormat="1" ht="16.5" customHeight="1">
      <c r="A302" s="32"/>
      <c r="B302" s="160"/>
      <c r="C302" s="161" t="s">
        <v>453</v>
      </c>
      <c r="D302" s="161" t="s">
        <v>147</v>
      </c>
      <c r="E302" s="162" t="s">
        <v>454</v>
      </c>
      <c r="F302" s="163" t="s">
        <v>455</v>
      </c>
      <c r="G302" s="164" t="s">
        <v>450</v>
      </c>
      <c r="H302" s="165">
        <v>1</v>
      </c>
      <c r="I302" s="166"/>
      <c r="J302" s="167">
        <f>ROUND(I302*H302,2)</f>
        <v>0</v>
      </c>
      <c r="K302" s="163" t="s">
        <v>1</v>
      </c>
      <c r="L302" s="33"/>
      <c r="M302" s="168" t="s">
        <v>1</v>
      </c>
      <c r="N302" s="169" t="s">
        <v>43</v>
      </c>
      <c r="O302" s="58"/>
      <c r="P302" s="170">
        <f>O302*H302</f>
        <v>0</v>
      </c>
      <c r="Q302" s="170">
        <v>0</v>
      </c>
      <c r="R302" s="170">
        <f>Q302*H302</f>
        <v>0</v>
      </c>
      <c r="S302" s="170">
        <v>0</v>
      </c>
      <c r="T302" s="171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2" t="s">
        <v>451</v>
      </c>
      <c r="AT302" s="172" t="s">
        <v>147</v>
      </c>
      <c r="AU302" s="172" t="s">
        <v>88</v>
      </c>
      <c r="AY302" s="17" t="s">
        <v>145</v>
      </c>
      <c r="BE302" s="173">
        <f>IF(N302="základní",J302,0)</f>
        <v>0</v>
      </c>
      <c r="BF302" s="173">
        <f>IF(N302="snížená",J302,0)</f>
        <v>0</v>
      </c>
      <c r="BG302" s="173">
        <f>IF(N302="zákl. přenesená",J302,0)</f>
        <v>0</v>
      </c>
      <c r="BH302" s="173">
        <f>IF(N302="sníž. přenesená",J302,0)</f>
        <v>0</v>
      </c>
      <c r="BI302" s="173">
        <f>IF(N302="nulová",J302,0)</f>
        <v>0</v>
      </c>
      <c r="BJ302" s="17" t="s">
        <v>86</v>
      </c>
      <c r="BK302" s="173">
        <f>ROUND(I302*H302,2)</f>
        <v>0</v>
      </c>
      <c r="BL302" s="17" t="s">
        <v>451</v>
      </c>
      <c r="BM302" s="172" t="s">
        <v>456</v>
      </c>
    </row>
    <row r="303" spans="1:65" s="2" customFormat="1" ht="21.75" customHeight="1">
      <c r="A303" s="32"/>
      <c r="B303" s="160"/>
      <c r="C303" s="161" t="s">
        <v>457</v>
      </c>
      <c r="D303" s="161" t="s">
        <v>147</v>
      </c>
      <c r="E303" s="162" t="s">
        <v>458</v>
      </c>
      <c r="F303" s="163" t="s">
        <v>459</v>
      </c>
      <c r="G303" s="164" t="s">
        <v>450</v>
      </c>
      <c r="H303" s="165">
        <v>1</v>
      </c>
      <c r="I303" s="166"/>
      <c r="J303" s="167">
        <f>ROUND(I303*H303,2)</f>
        <v>0</v>
      </c>
      <c r="K303" s="163" t="s">
        <v>1</v>
      </c>
      <c r="L303" s="33"/>
      <c r="M303" s="168" t="s">
        <v>1</v>
      </c>
      <c r="N303" s="169" t="s">
        <v>43</v>
      </c>
      <c r="O303" s="58"/>
      <c r="P303" s="170">
        <f>O303*H303</f>
        <v>0</v>
      </c>
      <c r="Q303" s="170">
        <v>0</v>
      </c>
      <c r="R303" s="170">
        <f>Q303*H303</f>
        <v>0</v>
      </c>
      <c r="S303" s="170">
        <v>0</v>
      </c>
      <c r="T303" s="171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2" t="s">
        <v>451</v>
      </c>
      <c r="AT303" s="172" t="s">
        <v>147</v>
      </c>
      <c r="AU303" s="172" t="s">
        <v>88</v>
      </c>
      <c r="AY303" s="17" t="s">
        <v>145</v>
      </c>
      <c r="BE303" s="173">
        <f>IF(N303="základní",J303,0)</f>
        <v>0</v>
      </c>
      <c r="BF303" s="173">
        <f>IF(N303="snížená",J303,0)</f>
        <v>0</v>
      </c>
      <c r="BG303" s="173">
        <f>IF(N303="zákl. přenesená",J303,0)</f>
        <v>0</v>
      </c>
      <c r="BH303" s="173">
        <f>IF(N303="sníž. přenesená",J303,0)</f>
        <v>0</v>
      </c>
      <c r="BI303" s="173">
        <f>IF(N303="nulová",J303,0)</f>
        <v>0</v>
      </c>
      <c r="BJ303" s="17" t="s">
        <v>86</v>
      </c>
      <c r="BK303" s="173">
        <f>ROUND(I303*H303,2)</f>
        <v>0</v>
      </c>
      <c r="BL303" s="17" t="s">
        <v>451</v>
      </c>
      <c r="BM303" s="172" t="s">
        <v>460</v>
      </c>
    </row>
    <row r="304" spans="1:65" s="2" customFormat="1" ht="21.75" customHeight="1">
      <c r="A304" s="32"/>
      <c r="B304" s="160"/>
      <c r="C304" s="161" t="s">
        <v>461</v>
      </c>
      <c r="D304" s="161" t="s">
        <v>147</v>
      </c>
      <c r="E304" s="162" t="s">
        <v>462</v>
      </c>
      <c r="F304" s="163" t="s">
        <v>463</v>
      </c>
      <c r="G304" s="164" t="s">
        <v>450</v>
      </c>
      <c r="H304" s="165">
        <v>1</v>
      </c>
      <c r="I304" s="166"/>
      <c r="J304" s="167">
        <f>ROUND(I304*H304,2)</f>
        <v>0</v>
      </c>
      <c r="K304" s="163" t="s">
        <v>1</v>
      </c>
      <c r="L304" s="33"/>
      <c r="M304" s="168" t="s">
        <v>1</v>
      </c>
      <c r="N304" s="169" t="s">
        <v>43</v>
      </c>
      <c r="O304" s="58"/>
      <c r="P304" s="170">
        <f>O304*H304</f>
        <v>0</v>
      </c>
      <c r="Q304" s="170">
        <v>0</v>
      </c>
      <c r="R304" s="170">
        <f>Q304*H304</f>
        <v>0</v>
      </c>
      <c r="S304" s="170">
        <v>0</v>
      </c>
      <c r="T304" s="171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2" t="s">
        <v>451</v>
      </c>
      <c r="AT304" s="172" t="s">
        <v>147</v>
      </c>
      <c r="AU304" s="172" t="s">
        <v>88</v>
      </c>
      <c r="AY304" s="17" t="s">
        <v>145</v>
      </c>
      <c r="BE304" s="173">
        <f>IF(N304="základní",J304,0)</f>
        <v>0</v>
      </c>
      <c r="BF304" s="173">
        <f>IF(N304="snížená",J304,0)</f>
        <v>0</v>
      </c>
      <c r="BG304" s="173">
        <f>IF(N304="zákl. přenesená",J304,0)</f>
        <v>0</v>
      </c>
      <c r="BH304" s="173">
        <f>IF(N304="sníž. přenesená",J304,0)</f>
        <v>0</v>
      </c>
      <c r="BI304" s="173">
        <f>IF(N304="nulová",J304,0)</f>
        <v>0</v>
      </c>
      <c r="BJ304" s="17" t="s">
        <v>86</v>
      </c>
      <c r="BK304" s="173">
        <f>ROUND(I304*H304,2)</f>
        <v>0</v>
      </c>
      <c r="BL304" s="17" t="s">
        <v>451</v>
      </c>
      <c r="BM304" s="172" t="s">
        <v>464</v>
      </c>
    </row>
    <row r="305" spans="1:65" s="2" customFormat="1" ht="33" customHeight="1">
      <c r="A305" s="32"/>
      <c r="B305" s="160"/>
      <c r="C305" s="161" t="s">
        <v>465</v>
      </c>
      <c r="D305" s="161" t="s">
        <v>147</v>
      </c>
      <c r="E305" s="162" t="s">
        <v>466</v>
      </c>
      <c r="F305" s="163" t="s">
        <v>467</v>
      </c>
      <c r="G305" s="164" t="s">
        <v>450</v>
      </c>
      <c r="H305" s="165">
        <v>1</v>
      </c>
      <c r="I305" s="166"/>
      <c r="J305" s="167">
        <f>ROUND(I305*H305,2)</f>
        <v>0</v>
      </c>
      <c r="K305" s="163" t="s">
        <v>1</v>
      </c>
      <c r="L305" s="33"/>
      <c r="M305" s="168" t="s">
        <v>1</v>
      </c>
      <c r="N305" s="169" t="s">
        <v>43</v>
      </c>
      <c r="O305" s="58"/>
      <c r="P305" s="170">
        <f>O305*H305</f>
        <v>0</v>
      </c>
      <c r="Q305" s="170">
        <v>0</v>
      </c>
      <c r="R305" s="170">
        <f>Q305*H305</f>
        <v>0</v>
      </c>
      <c r="S305" s="170">
        <v>0</v>
      </c>
      <c r="T305" s="171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2" t="s">
        <v>451</v>
      </c>
      <c r="AT305" s="172" t="s">
        <v>147</v>
      </c>
      <c r="AU305" s="172" t="s">
        <v>88</v>
      </c>
      <c r="AY305" s="17" t="s">
        <v>145</v>
      </c>
      <c r="BE305" s="173">
        <f>IF(N305="základní",J305,0)</f>
        <v>0</v>
      </c>
      <c r="BF305" s="173">
        <f>IF(N305="snížená",J305,0)</f>
        <v>0</v>
      </c>
      <c r="BG305" s="173">
        <f>IF(N305="zákl. přenesená",J305,0)</f>
        <v>0</v>
      </c>
      <c r="BH305" s="173">
        <f>IF(N305="sníž. přenesená",J305,0)</f>
        <v>0</v>
      </c>
      <c r="BI305" s="173">
        <f>IF(N305="nulová",J305,0)</f>
        <v>0</v>
      </c>
      <c r="BJ305" s="17" t="s">
        <v>86</v>
      </c>
      <c r="BK305" s="173">
        <f>ROUND(I305*H305,2)</f>
        <v>0</v>
      </c>
      <c r="BL305" s="17" t="s">
        <v>451</v>
      </c>
      <c r="BM305" s="172" t="s">
        <v>468</v>
      </c>
    </row>
    <row r="306" spans="1:65" s="12" customFormat="1" ht="22.9" customHeight="1">
      <c r="B306" s="147"/>
      <c r="D306" s="148" t="s">
        <v>77</v>
      </c>
      <c r="E306" s="158" t="s">
        <v>469</v>
      </c>
      <c r="F306" s="158" t="s">
        <v>470</v>
      </c>
      <c r="I306" s="150"/>
      <c r="J306" s="159">
        <f>BK306</f>
        <v>0</v>
      </c>
      <c r="L306" s="147"/>
      <c r="M306" s="152"/>
      <c r="N306" s="153"/>
      <c r="O306" s="153"/>
      <c r="P306" s="154">
        <f>P307</f>
        <v>0</v>
      </c>
      <c r="Q306" s="153"/>
      <c r="R306" s="154">
        <f>R307</f>
        <v>0</v>
      </c>
      <c r="S306" s="153"/>
      <c r="T306" s="155">
        <f>T307</f>
        <v>0</v>
      </c>
      <c r="AR306" s="148" t="s">
        <v>174</v>
      </c>
      <c r="AT306" s="156" t="s">
        <v>77</v>
      </c>
      <c r="AU306" s="156" t="s">
        <v>86</v>
      </c>
      <c r="AY306" s="148" t="s">
        <v>145</v>
      </c>
      <c r="BK306" s="157">
        <f>BK307</f>
        <v>0</v>
      </c>
    </row>
    <row r="307" spans="1:65" s="2" customFormat="1" ht="21.75" customHeight="1">
      <c r="A307" s="32"/>
      <c r="B307" s="160"/>
      <c r="C307" s="161" t="s">
        <v>471</v>
      </c>
      <c r="D307" s="161" t="s">
        <v>147</v>
      </c>
      <c r="E307" s="162" t="s">
        <v>472</v>
      </c>
      <c r="F307" s="163" t="s">
        <v>473</v>
      </c>
      <c r="G307" s="164" t="s">
        <v>450</v>
      </c>
      <c r="H307" s="165">
        <v>1</v>
      </c>
      <c r="I307" s="166"/>
      <c r="J307" s="167">
        <f>ROUND(I307*H307,2)</f>
        <v>0</v>
      </c>
      <c r="K307" s="163" t="s">
        <v>1</v>
      </c>
      <c r="L307" s="33"/>
      <c r="M307" s="168" t="s">
        <v>1</v>
      </c>
      <c r="N307" s="169" t="s">
        <v>43</v>
      </c>
      <c r="O307" s="58"/>
      <c r="P307" s="170">
        <f>O307*H307</f>
        <v>0</v>
      </c>
      <c r="Q307" s="170">
        <v>0</v>
      </c>
      <c r="R307" s="170">
        <f>Q307*H307</f>
        <v>0</v>
      </c>
      <c r="S307" s="170">
        <v>0</v>
      </c>
      <c r="T307" s="171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2" t="s">
        <v>451</v>
      </c>
      <c r="AT307" s="172" t="s">
        <v>147</v>
      </c>
      <c r="AU307" s="172" t="s">
        <v>88</v>
      </c>
      <c r="AY307" s="17" t="s">
        <v>145</v>
      </c>
      <c r="BE307" s="173">
        <f>IF(N307="základní",J307,0)</f>
        <v>0</v>
      </c>
      <c r="BF307" s="173">
        <f>IF(N307="snížená",J307,0)</f>
        <v>0</v>
      </c>
      <c r="BG307" s="173">
        <f>IF(N307="zákl. přenesená",J307,0)</f>
        <v>0</v>
      </c>
      <c r="BH307" s="173">
        <f>IF(N307="sníž. přenesená",J307,0)</f>
        <v>0</v>
      </c>
      <c r="BI307" s="173">
        <f>IF(N307="nulová",J307,0)</f>
        <v>0</v>
      </c>
      <c r="BJ307" s="17" t="s">
        <v>86</v>
      </c>
      <c r="BK307" s="173">
        <f>ROUND(I307*H307,2)</f>
        <v>0</v>
      </c>
      <c r="BL307" s="17" t="s">
        <v>451</v>
      </c>
      <c r="BM307" s="172" t="s">
        <v>474</v>
      </c>
    </row>
    <row r="308" spans="1:65" s="12" customFormat="1" ht="22.9" customHeight="1">
      <c r="B308" s="147"/>
      <c r="D308" s="148" t="s">
        <v>77</v>
      </c>
      <c r="E308" s="158" t="s">
        <v>475</v>
      </c>
      <c r="F308" s="158" t="s">
        <v>476</v>
      </c>
      <c r="I308" s="150"/>
      <c r="J308" s="159">
        <f>BK308</f>
        <v>0</v>
      </c>
      <c r="L308" s="147"/>
      <c r="M308" s="152"/>
      <c r="N308" s="153"/>
      <c r="O308" s="153"/>
      <c r="P308" s="154">
        <f>P309</f>
        <v>0</v>
      </c>
      <c r="Q308" s="153"/>
      <c r="R308" s="154">
        <f>R309</f>
        <v>0</v>
      </c>
      <c r="S308" s="153"/>
      <c r="T308" s="155">
        <f>T309</f>
        <v>0</v>
      </c>
      <c r="AR308" s="148" t="s">
        <v>174</v>
      </c>
      <c r="AT308" s="156" t="s">
        <v>77</v>
      </c>
      <c r="AU308" s="156" t="s">
        <v>86</v>
      </c>
      <c r="AY308" s="148" t="s">
        <v>145</v>
      </c>
      <c r="BK308" s="157">
        <f>BK309</f>
        <v>0</v>
      </c>
    </row>
    <row r="309" spans="1:65" s="2" customFormat="1" ht="16.5" customHeight="1">
      <c r="A309" s="32"/>
      <c r="B309" s="160"/>
      <c r="C309" s="161" t="s">
        <v>477</v>
      </c>
      <c r="D309" s="161" t="s">
        <v>147</v>
      </c>
      <c r="E309" s="162" t="s">
        <v>478</v>
      </c>
      <c r="F309" s="163" t="s">
        <v>479</v>
      </c>
      <c r="G309" s="164" t="s">
        <v>450</v>
      </c>
      <c r="H309" s="165">
        <v>1</v>
      </c>
      <c r="I309" s="166"/>
      <c r="J309" s="167">
        <f>ROUND(I309*H309,2)</f>
        <v>0</v>
      </c>
      <c r="K309" s="163" t="s">
        <v>1</v>
      </c>
      <c r="L309" s="33"/>
      <c r="M309" s="168" t="s">
        <v>1</v>
      </c>
      <c r="N309" s="169" t="s">
        <v>43</v>
      </c>
      <c r="O309" s="58"/>
      <c r="P309" s="170">
        <f>O309*H309</f>
        <v>0</v>
      </c>
      <c r="Q309" s="170">
        <v>0</v>
      </c>
      <c r="R309" s="170">
        <f>Q309*H309</f>
        <v>0</v>
      </c>
      <c r="S309" s="170">
        <v>0</v>
      </c>
      <c r="T309" s="171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2" t="s">
        <v>451</v>
      </c>
      <c r="AT309" s="172" t="s">
        <v>147</v>
      </c>
      <c r="AU309" s="172" t="s">
        <v>88</v>
      </c>
      <c r="AY309" s="17" t="s">
        <v>145</v>
      </c>
      <c r="BE309" s="173">
        <f>IF(N309="základní",J309,0)</f>
        <v>0</v>
      </c>
      <c r="BF309" s="173">
        <f>IF(N309="snížená",J309,0)</f>
        <v>0</v>
      </c>
      <c r="BG309" s="173">
        <f>IF(N309="zákl. přenesená",J309,0)</f>
        <v>0</v>
      </c>
      <c r="BH309" s="173">
        <f>IF(N309="sníž. přenesená",J309,0)</f>
        <v>0</v>
      </c>
      <c r="BI309" s="173">
        <f>IF(N309="nulová",J309,0)</f>
        <v>0</v>
      </c>
      <c r="BJ309" s="17" t="s">
        <v>86</v>
      </c>
      <c r="BK309" s="173">
        <f>ROUND(I309*H309,2)</f>
        <v>0</v>
      </c>
      <c r="BL309" s="17" t="s">
        <v>451</v>
      </c>
      <c r="BM309" s="172" t="s">
        <v>480</v>
      </c>
    </row>
    <row r="310" spans="1:65" s="12" customFormat="1" ht="22.9" customHeight="1">
      <c r="B310" s="147"/>
      <c r="D310" s="148" t="s">
        <v>77</v>
      </c>
      <c r="E310" s="158" t="s">
        <v>481</v>
      </c>
      <c r="F310" s="158" t="s">
        <v>482</v>
      </c>
      <c r="I310" s="150"/>
      <c r="J310" s="159">
        <f>BK310</f>
        <v>0</v>
      </c>
      <c r="L310" s="147"/>
      <c r="M310" s="152"/>
      <c r="N310" s="153"/>
      <c r="O310" s="153"/>
      <c r="P310" s="154">
        <f>P311</f>
        <v>0</v>
      </c>
      <c r="Q310" s="153"/>
      <c r="R310" s="154">
        <f>R311</f>
        <v>0</v>
      </c>
      <c r="S310" s="153"/>
      <c r="T310" s="155">
        <f>T311</f>
        <v>0</v>
      </c>
      <c r="AR310" s="148" t="s">
        <v>174</v>
      </c>
      <c r="AT310" s="156" t="s">
        <v>77</v>
      </c>
      <c r="AU310" s="156" t="s">
        <v>86</v>
      </c>
      <c r="AY310" s="148" t="s">
        <v>145</v>
      </c>
      <c r="BK310" s="157">
        <f>BK311</f>
        <v>0</v>
      </c>
    </row>
    <row r="311" spans="1:65" s="2" customFormat="1" ht="16.5" customHeight="1">
      <c r="A311" s="32"/>
      <c r="B311" s="160"/>
      <c r="C311" s="161" t="s">
        <v>483</v>
      </c>
      <c r="D311" s="161" t="s">
        <v>147</v>
      </c>
      <c r="E311" s="162" t="s">
        <v>484</v>
      </c>
      <c r="F311" s="163" t="s">
        <v>485</v>
      </c>
      <c r="G311" s="164" t="s">
        <v>450</v>
      </c>
      <c r="H311" s="165">
        <v>1</v>
      </c>
      <c r="I311" s="166"/>
      <c r="J311" s="167">
        <f>ROUND(I311*H311,2)</f>
        <v>0</v>
      </c>
      <c r="K311" s="163" t="s">
        <v>1</v>
      </c>
      <c r="L311" s="33"/>
      <c r="M311" s="209" t="s">
        <v>1</v>
      </c>
      <c r="N311" s="210" t="s">
        <v>43</v>
      </c>
      <c r="O311" s="211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2" t="s">
        <v>451</v>
      </c>
      <c r="AT311" s="172" t="s">
        <v>147</v>
      </c>
      <c r="AU311" s="172" t="s">
        <v>88</v>
      </c>
      <c r="AY311" s="17" t="s">
        <v>145</v>
      </c>
      <c r="BE311" s="173">
        <f>IF(N311="základní",J311,0)</f>
        <v>0</v>
      </c>
      <c r="BF311" s="173">
        <f>IF(N311="snížená",J311,0)</f>
        <v>0</v>
      </c>
      <c r="BG311" s="173">
        <f>IF(N311="zákl. přenesená",J311,0)</f>
        <v>0</v>
      </c>
      <c r="BH311" s="173">
        <f>IF(N311="sníž. přenesená",J311,0)</f>
        <v>0</v>
      </c>
      <c r="BI311" s="173">
        <f>IF(N311="nulová",J311,0)</f>
        <v>0</v>
      </c>
      <c r="BJ311" s="17" t="s">
        <v>86</v>
      </c>
      <c r="BK311" s="173">
        <f>ROUND(I311*H311,2)</f>
        <v>0</v>
      </c>
      <c r="BL311" s="17" t="s">
        <v>451</v>
      </c>
      <c r="BM311" s="172" t="s">
        <v>486</v>
      </c>
    </row>
    <row r="312" spans="1:65" s="2" customFormat="1" ht="6.95" customHeight="1">
      <c r="A312" s="32"/>
      <c r="B312" s="47"/>
      <c r="C312" s="48"/>
      <c r="D312" s="48"/>
      <c r="E312" s="48"/>
      <c r="F312" s="48"/>
      <c r="G312" s="48"/>
      <c r="H312" s="48"/>
      <c r="I312" s="120"/>
      <c r="J312" s="48"/>
      <c r="K312" s="48"/>
      <c r="L312" s="33"/>
      <c r="M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</row>
  </sheetData>
  <autoFilter ref="C130:K31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2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91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88</v>
      </c>
    </row>
    <row r="4" spans="1:46" s="1" customFormat="1" ht="24.95" customHeight="1">
      <c r="B4" s="20"/>
      <c r="D4" s="21" t="s">
        <v>107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3" t="str">
        <f>'Rekapitulace stavby'!K6</f>
        <v>Rekonstrukce a modernizace školního hřiště ZŠ  5 května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108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4" t="s">
        <v>487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14. 1. 2022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1" t="s">
        <v>1</v>
      </c>
      <c r="F27" s="241"/>
      <c r="G27" s="241"/>
      <c r="H27" s="24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ROUND(J125,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ROUND((SUM(BE125:BE256)),  2)</f>
        <v>0</v>
      </c>
      <c r="G33" s="32"/>
      <c r="H33" s="32"/>
      <c r="I33" s="107">
        <v>0.21</v>
      </c>
      <c r="J33" s="106">
        <f>ROUND(((SUM(BE125:BE256))*I33),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ROUND((SUM(BF125:BF256)),  2)</f>
        <v>0</v>
      </c>
      <c r="G34" s="32"/>
      <c r="H34" s="32"/>
      <c r="I34" s="107">
        <v>0.15</v>
      </c>
      <c r="J34" s="106">
        <f>ROUND(((SUM(BF125:BF256))*I34),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ROUND((SUM(BG125:BG256)),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ROUND((SUM(BH125:BH256)),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ROUND((SUM(BI125:BI256)),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a modernizace školního hřiště ZŠ  5 května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14" t="str">
        <f>E9</f>
        <v>02 - SO.02 Streetballové hřiště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Liberec</v>
      </c>
      <c r="G89" s="32"/>
      <c r="H89" s="32"/>
      <c r="I89" s="97" t="s">
        <v>22</v>
      </c>
      <c r="J89" s="55" t="str">
        <f>IF(J12="","",J12)</f>
        <v>14. 1. 2022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Statutární město Liberec, nám .Dr.E. Beneše</v>
      </c>
      <c r="G91" s="32"/>
      <c r="H91" s="32"/>
      <c r="I91" s="97" t="s">
        <v>31</v>
      </c>
      <c r="J91" s="30" t="str">
        <f>E21</f>
        <v>Pitter Design, s.r.o.Pardubice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111</v>
      </c>
      <c r="D94" s="108"/>
      <c r="E94" s="108"/>
      <c r="F94" s="108"/>
      <c r="G94" s="108"/>
      <c r="H94" s="108"/>
      <c r="I94" s="123"/>
      <c r="J94" s="124" t="s">
        <v>112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113</v>
      </c>
      <c r="D96" s="32"/>
      <c r="E96" s="32"/>
      <c r="F96" s="32"/>
      <c r="G96" s="32"/>
      <c r="H96" s="32"/>
      <c r="I96" s="96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114</v>
      </c>
    </row>
    <row r="97" spans="1:31" s="9" customFormat="1" ht="24.95" customHeight="1">
      <c r="B97" s="126"/>
      <c r="D97" s="127" t="s">
        <v>115</v>
      </c>
      <c r="E97" s="128"/>
      <c r="F97" s="128"/>
      <c r="G97" s="128"/>
      <c r="H97" s="128"/>
      <c r="I97" s="129"/>
      <c r="J97" s="130">
        <f>J126</f>
        <v>0</v>
      </c>
      <c r="L97" s="126"/>
    </row>
    <row r="98" spans="1:31" s="10" customFormat="1" ht="19.899999999999999" customHeight="1">
      <c r="B98" s="131"/>
      <c r="D98" s="132" t="s">
        <v>116</v>
      </c>
      <c r="E98" s="133"/>
      <c r="F98" s="133"/>
      <c r="G98" s="133"/>
      <c r="H98" s="133"/>
      <c r="I98" s="134"/>
      <c r="J98" s="135">
        <f>J127</f>
        <v>0</v>
      </c>
      <c r="L98" s="131"/>
    </row>
    <row r="99" spans="1:31" s="10" customFormat="1" ht="19.899999999999999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J170</f>
        <v>0</v>
      </c>
      <c r="L99" s="131"/>
    </row>
    <row r="100" spans="1:31" s="10" customFormat="1" ht="19.899999999999999" customHeight="1">
      <c r="B100" s="131"/>
      <c r="D100" s="132" t="s">
        <v>118</v>
      </c>
      <c r="E100" s="133"/>
      <c r="F100" s="133"/>
      <c r="G100" s="133"/>
      <c r="H100" s="133"/>
      <c r="I100" s="134"/>
      <c r="J100" s="135">
        <f>J195</f>
        <v>0</v>
      </c>
      <c r="L100" s="131"/>
    </row>
    <row r="101" spans="1:31" s="10" customFormat="1" ht="19.899999999999999" customHeight="1">
      <c r="B101" s="131"/>
      <c r="D101" s="132" t="s">
        <v>119</v>
      </c>
      <c r="E101" s="133"/>
      <c r="F101" s="133"/>
      <c r="G101" s="133"/>
      <c r="H101" s="133"/>
      <c r="I101" s="134"/>
      <c r="J101" s="135">
        <f>J204</f>
        <v>0</v>
      </c>
      <c r="L101" s="131"/>
    </row>
    <row r="102" spans="1:31" s="10" customFormat="1" ht="19.899999999999999" customHeight="1">
      <c r="B102" s="131"/>
      <c r="D102" s="132" t="s">
        <v>120</v>
      </c>
      <c r="E102" s="133"/>
      <c r="F102" s="133"/>
      <c r="G102" s="133"/>
      <c r="H102" s="133"/>
      <c r="I102" s="134"/>
      <c r="J102" s="135">
        <f>J220</f>
        <v>0</v>
      </c>
      <c r="L102" s="131"/>
    </row>
    <row r="103" spans="1:31" s="10" customFormat="1" ht="19.899999999999999" customHeight="1">
      <c r="B103" s="131"/>
      <c r="D103" s="132" t="s">
        <v>122</v>
      </c>
      <c r="E103" s="133"/>
      <c r="F103" s="133"/>
      <c r="G103" s="133"/>
      <c r="H103" s="133"/>
      <c r="I103" s="134"/>
      <c r="J103" s="135">
        <f>J236</f>
        <v>0</v>
      </c>
      <c r="L103" s="131"/>
    </row>
    <row r="104" spans="1:31" s="9" customFormat="1" ht="24.95" customHeight="1">
      <c r="B104" s="126"/>
      <c r="D104" s="127" t="s">
        <v>123</v>
      </c>
      <c r="E104" s="128"/>
      <c r="F104" s="128"/>
      <c r="G104" s="128"/>
      <c r="H104" s="128"/>
      <c r="I104" s="129"/>
      <c r="J104" s="130">
        <f>J238</f>
        <v>0</v>
      </c>
      <c r="L104" s="126"/>
    </row>
    <row r="105" spans="1:31" s="10" customFormat="1" ht="19.899999999999999" customHeight="1">
      <c r="B105" s="131"/>
      <c r="D105" s="132" t="s">
        <v>124</v>
      </c>
      <c r="E105" s="133"/>
      <c r="F105" s="133"/>
      <c r="G105" s="133"/>
      <c r="H105" s="133"/>
      <c r="I105" s="134"/>
      <c r="J105" s="135">
        <f>J239</f>
        <v>0</v>
      </c>
      <c r="L105" s="13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0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1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130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53" t="str">
        <f>E7</f>
        <v>Rekonstrukce a modernizace školního hřiště ZŠ  5 května</v>
      </c>
      <c r="F115" s="254"/>
      <c r="G115" s="254"/>
      <c r="H115" s="254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108</v>
      </c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14" t="str">
        <f>E9</f>
        <v>02 - SO.02 Streetballové hřiště</v>
      </c>
      <c r="F117" s="255"/>
      <c r="G117" s="255"/>
      <c r="H117" s="255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>Liberec</v>
      </c>
      <c r="G119" s="32"/>
      <c r="H119" s="32"/>
      <c r="I119" s="97" t="s">
        <v>22</v>
      </c>
      <c r="J119" s="55" t="str">
        <f>IF(J12="","",J12)</f>
        <v>14. 1. 2022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24</v>
      </c>
      <c r="D121" s="32"/>
      <c r="E121" s="32"/>
      <c r="F121" s="25" t="str">
        <f>E15</f>
        <v>Statutární město Liberec, nám .Dr.E. Beneše</v>
      </c>
      <c r="G121" s="32"/>
      <c r="H121" s="32"/>
      <c r="I121" s="97" t="s">
        <v>31</v>
      </c>
      <c r="J121" s="30" t="str">
        <f>E21</f>
        <v>Pitter Design, s.r.o.Pardubice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29</v>
      </c>
      <c r="D122" s="32"/>
      <c r="E122" s="32"/>
      <c r="F122" s="25" t="str">
        <f>IF(E18="","",E18)</f>
        <v>Vyplň údaj</v>
      </c>
      <c r="G122" s="32"/>
      <c r="H122" s="32"/>
      <c r="I122" s="97" t="s">
        <v>35</v>
      </c>
      <c r="J122" s="30" t="str">
        <f>E24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6"/>
      <c r="B124" s="137"/>
      <c r="C124" s="138" t="s">
        <v>131</v>
      </c>
      <c r="D124" s="139" t="s">
        <v>63</v>
      </c>
      <c r="E124" s="139" t="s">
        <v>59</v>
      </c>
      <c r="F124" s="139" t="s">
        <v>60</v>
      </c>
      <c r="G124" s="139" t="s">
        <v>132</v>
      </c>
      <c r="H124" s="139" t="s">
        <v>133</v>
      </c>
      <c r="I124" s="140" t="s">
        <v>134</v>
      </c>
      <c r="J124" s="139" t="s">
        <v>112</v>
      </c>
      <c r="K124" s="141" t="s">
        <v>135</v>
      </c>
      <c r="L124" s="142"/>
      <c r="M124" s="62" t="s">
        <v>1</v>
      </c>
      <c r="N124" s="63" t="s">
        <v>42</v>
      </c>
      <c r="O124" s="63" t="s">
        <v>136</v>
      </c>
      <c r="P124" s="63" t="s">
        <v>137</v>
      </c>
      <c r="Q124" s="63" t="s">
        <v>138</v>
      </c>
      <c r="R124" s="63" t="s">
        <v>139</v>
      </c>
      <c r="S124" s="63" t="s">
        <v>140</v>
      </c>
      <c r="T124" s="64" t="s">
        <v>141</v>
      </c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</row>
    <row r="125" spans="1:65" s="2" customFormat="1" ht="22.9" customHeight="1">
      <c r="A125" s="32"/>
      <c r="B125" s="33"/>
      <c r="C125" s="69" t="s">
        <v>142</v>
      </c>
      <c r="D125" s="32"/>
      <c r="E125" s="32"/>
      <c r="F125" s="32"/>
      <c r="G125" s="32"/>
      <c r="H125" s="32"/>
      <c r="I125" s="96"/>
      <c r="J125" s="143">
        <f>BK125</f>
        <v>0</v>
      </c>
      <c r="K125" s="32"/>
      <c r="L125" s="33"/>
      <c r="M125" s="65"/>
      <c r="N125" s="56"/>
      <c r="O125" s="66"/>
      <c r="P125" s="144">
        <f>P126+P238</f>
        <v>0</v>
      </c>
      <c r="Q125" s="66"/>
      <c r="R125" s="144">
        <f>R126+R238</f>
        <v>90.664634020000008</v>
      </c>
      <c r="S125" s="66"/>
      <c r="T125" s="145">
        <f>T126+T238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114</v>
      </c>
      <c r="BK125" s="146">
        <f>BK126+BK238</f>
        <v>0</v>
      </c>
    </row>
    <row r="126" spans="1:65" s="12" customFormat="1" ht="25.9" customHeight="1">
      <c r="B126" s="147"/>
      <c r="D126" s="148" t="s">
        <v>77</v>
      </c>
      <c r="E126" s="149" t="s">
        <v>143</v>
      </c>
      <c r="F126" s="149" t="s">
        <v>144</v>
      </c>
      <c r="I126" s="150"/>
      <c r="J126" s="151">
        <f>BK126</f>
        <v>0</v>
      </c>
      <c r="L126" s="147"/>
      <c r="M126" s="152"/>
      <c r="N126" s="153"/>
      <c r="O126" s="153"/>
      <c r="P126" s="154">
        <f>P127+P170+P195+P204+P220+P236</f>
        <v>0</v>
      </c>
      <c r="Q126" s="153"/>
      <c r="R126" s="154">
        <f>R127+R170+R195+R204+R220+R236</f>
        <v>90.644893600000003</v>
      </c>
      <c r="S126" s="153"/>
      <c r="T126" s="155">
        <f>T127+T170+T195+T204+T220+T236</f>
        <v>0</v>
      </c>
      <c r="AR126" s="148" t="s">
        <v>86</v>
      </c>
      <c r="AT126" s="156" t="s">
        <v>77</v>
      </c>
      <c r="AU126" s="156" t="s">
        <v>78</v>
      </c>
      <c r="AY126" s="148" t="s">
        <v>145</v>
      </c>
      <c r="BK126" s="157">
        <f>BK127+BK170+BK195+BK204+BK220+BK236</f>
        <v>0</v>
      </c>
    </row>
    <row r="127" spans="1:65" s="12" customFormat="1" ht="22.9" customHeight="1">
      <c r="B127" s="147"/>
      <c r="D127" s="148" t="s">
        <v>77</v>
      </c>
      <c r="E127" s="158" t="s">
        <v>86</v>
      </c>
      <c r="F127" s="158" t="s">
        <v>146</v>
      </c>
      <c r="I127" s="150"/>
      <c r="J127" s="159">
        <f>BK127</f>
        <v>0</v>
      </c>
      <c r="L127" s="147"/>
      <c r="M127" s="152"/>
      <c r="N127" s="153"/>
      <c r="O127" s="153"/>
      <c r="P127" s="154">
        <f>SUM(P128:P169)</f>
        <v>0</v>
      </c>
      <c r="Q127" s="153"/>
      <c r="R127" s="154">
        <f>SUM(R128:R169)</f>
        <v>0</v>
      </c>
      <c r="S127" s="153"/>
      <c r="T127" s="155">
        <f>SUM(T128:T169)</f>
        <v>0</v>
      </c>
      <c r="AR127" s="148" t="s">
        <v>86</v>
      </c>
      <c r="AT127" s="156" t="s">
        <v>77</v>
      </c>
      <c r="AU127" s="156" t="s">
        <v>86</v>
      </c>
      <c r="AY127" s="148" t="s">
        <v>145</v>
      </c>
      <c r="BK127" s="157">
        <f>SUM(BK128:BK169)</f>
        <v>0</v>
      </c>
    </row>
    <row r="128" spans="1:65" s="2" customFormat="1" ht="21.75" customHeight="1">
      <c r="A128" s="32"/>
      <c r="B128" s="160"/>
      <c r="C128" s="161" t="s">
        <v>86</v>
      </c>
      <c r="D128" s="161" t="s">
        <v>147</v>
      </c>
      <c r="E128" s="162" t="s">
        <v>488</v>
      </c>
      <c r="F128" s="163" t="s">
        <v>489</v>
      </c>
      <c r="G128" s="164" t="s">
        <v>150</v>
      </c>
      <c r="H128" s="165">
        <v>285.36</v>
      </c>
      <c r="I128" s="166"/>
      <c r="J128" s="167">
        <f>ROUND(I128*H128,2)</f>
        <v>0</v>
      </c>
      <c r="K128" s="163" t="s">
        <v>1068</v>
      </c>
      <c r="L128" s="33"/>
      <c r="M128" s="168" t="s">
        <v>1</v>
      </c>
      <c r="N128" s="169" t="s">
        <v>43</v>
      </c>
      <c r="O128" s="58"/>
      <c r="P128" s="170">
        <f>O128*H128</f>
        <v>0</v>
      </c>
      <c r="Q128" s="170">
        <v>0</v>
      </c>
      <c r="R128" s="170">
        <f>Q128*H128</f>
        <v>0</v>
      </c>
      <c r="S128" s="170">
        <v>0</v>
      </c>
      <c r="T128" s="17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2" t="s">
        <v>151</v>
      </c>
      <c r="AT128" s="172" t="s">
        <v>147</v>
      </c>
      <c r="AU128" s="172" t="s">
        <v>88</v>
      </c>
      <c r="AY128" s="17" t="s">
        <v>145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17" t="s">
        <v>86</v>
      </c>
      <c r="BK128" s="173">
        <f>ROUND(I128*H128,2)</f>
        <v>0</v>
      </c>
      <c r="BL128" s="17" t="s">
        <v>151</v>
      </c>
      <c r="BM128" s="172" t="s">
        <v>490</v>
      </c>
    </row>
    <row r="129" spans="1:65" s="14" customFormat="1" ht="11.25">
      <c r="B129" s="182"/>
      <c r="D129" s="175" t="s">
        <v>153</v>
      </c>
      <c r="E129" s="183" t="s">
        <v>1</v>
      </c>
      <c r="F129" s="184" t="s">
        <v>491</v>
      </c>
      <c r="H129" s="185">
        <v>285.36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83" t="s">
        <v>153</v>
      </c>
      <c r="AU129" s="183" t="s">
        <v>88</v>
      </c>
      <c r="AV129" s="14" t="s">
        <v>88</v>
      </c>
      <c r="AW129" s="14" t="s">
        <v>34</v>
      </c>
      <c r="AX129" s="14" t="s">
        <v>86</v>
      </c>
      <c r="AY129" s="183" t="s">
        <v>145</v>
      </c>
    </row>
    <row r="130" spans="1:65" s="2" customFormat="1" ht="21.75" customHeight="1">
      <c r="A130" s="32"/>
      <c r="B130" s="160"/>
      <c r="C130" s="161" t="s">
        <v>88</v>
      </c>
      <c r="D130" s="161" t="s">
        <v>147</v>
      </c>
      <c r="E130" s="162" t="s">
        <v>492</v>
      </c>
      <c r="F130" s="163" t="s">
        <v>493</v>
      </c>
      <c r="G130" s="164" t="s">
        <v>150</v>
      </c>
      <c r="H130" s="165">
        <v>285.36</v>
      </c>
      <c r="I130" s="166"/>
      <c r="J130" s="167">
        <f>ROUND(I130*H130,2)</f>
        <v>0</v>
      </c>
      <c r="K130" s="163" t="s">
        <v>1068</v>
      </c>
      <c r="L130" s="33"/>
      <c r="M130" s="168" t="s">
        <v>1</v>
      </c>
      <c r="N130" s="169" t="s">
        <v>43</v>
      </c>
      <c r="O130" s="58"/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2" t="s">
        <v>151</v>
      </c>
      <c r="AT130" s="172" t="s">
        <v>147</v>
      </c>
      <c r="AU130" s="172" t="s">
        <v>88</v>
      </c>
      <c r="AY130" s="17" t="s">
        <v>145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17" t="s">
        <v>86</v>
      </c>
      <c r="BK130" s="173">
        <f>ROUND(I130*H130,2)</f>
        <v>0</v>
      </c>
      <c r="BL130" s="17" t="s">
        <v>151</v>
      </c>
      <c r="BM130" s="172" t="s">
        <v>494</v>
      </c>
    </row>
    <row r="131" spans="1:65" s="13" customFormat="1" ht="11.25">
      <c r="B131" s="174"/>
      <c r="D131" s="175" t="s">
        <v>153</v>
      </c>
      <c r="E131" s="176" t="s">
        <v>1</v>
      </c>
      <c r="F131" s="177" t="s">
        <v>495</v>
      </c>
      <c r="H131" s="176" t="s">
        <v>1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6" t="s">
        <v>153</v>
      </c>
      <c r="AU131" s="176" t="s">
        <v>88</v>
      </c>
      <c r="AV131" s="13" t="s">
        <v>86</v>
      </c>
      <c r="AW131" s="13" t="s">
        <v>34</v>
      </c>
      <c r="AX131" s="13" t="s">
        <v>78</v>
      </c>
      <c r="AY131" s="176" t="s">
        <v>145</v>
      </c>
    </row>
    <row r="132" spans="1:65" s="14" customFormat="1" ht="11.25">
      <c r="B132" s="182"/>
      <c r="D132" s="175" t="s">
        <v>153</v>
      </c>
      <c r="E132" s="183" t="s">
        <v>1</v>
      </c>
      <c r="F132" s="184" t="s">
        <v>491</v>
      </c>
      <c r="H132" s="185">
        <v>285.36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83" t="s">
        <v>153</v>
      </c>
      <c r="AU132" s="183" t="s">
        <v>88</v>
      </c>
      <c r="AV132" s="14" t="s">
        <v>88</v>
      </c>
      <c r="AW132" s="14" t="s">
        <v>34</v>
      </c>
      <c r="AX132" s="14" t="s">
        <v>78</v>
      </c>
      <c r="AY132" s="183" t="s">
        <v>145</v>
      </c>
    </row>
    <row r="133" spans="1:65" s="15" customFormat="1" ht="11.25">
      <c r="B133" s="190"/>
      <c r="D133" s="175" t="s">
        <v>153</v>
      </c>
      <c r="E133" s="191" t="s">
        <v>1</v>
      </c>
      <c r="F133" s="192" t="s">
        <v>156</v>
      </c>
      <c r="H133" s="193">
        <v>285.36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1" t="s">
        <v>153</v>
      </c>
      <c r="AU133" s="191" t="s">
        <v>88</v>
      </c>
      <c r="AV133" s="15" t="s">
        <v>151</v>
      </c>
      <c r="AW133" s="15" t="s">
        <v>34</v>
      </c>
      <c r="AX133" s="15" t="s">
        <v>86</v>
      </c>
      <c r="AY133" s="191" t="s">
        <v>145</v>
      </c>
    </row>
    <row r="134" spans="1:65" s="2" customFormat="1" ht="21.75" customHeight="1">
      <c r="A134" s="32"/>
      <c r="B134" s="160"/>
      <c r="C134" s="161" t="s">
        <v>160</v>
      </c>
      <c r="D134" s="161" t="s">
        <v>147</v>
      </c>
      <c r="E134" s="162" t="s">
        <v>496</v>
      </c>
      <c r="F134" s="163" t="s">
        <v>497</v>
      </c>
      <c r="G134" s="164" t="s">
        <v>168</v>
      </c>
      <c r="H134" s="165">
        <v>91.314999999999998</v>
      </c>
      <c r="I134" s="166"/>
      <c r="J134" s="167">
        <f>ROUND(I134*H134,2)</f>
        <v>0</v>
      </c>
      <c r="K134" s="163" t="s">
        <v>1068</v>
      </c>
      <c r="L134" s="33"/>
      <c r="M134" s="168" t="s">
        <v>1</v>
      </c>
      <c r="N134" s="169" t="s">
        <v>43</v>
      </c>
      <c r="O134" s="58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2" t="s">
        <v>151</v>
      </c>
      <c r="AT134" s="172" t="s">
        <v>147</v>
      </c>
      <c r="AU134" s="172" t="s">
        <v>88</v>
      </c>
      <c r="AY134" s="17" t="s">
        <v>145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17" t="s">
        <v>86</v>
      </c>
      <c r="BK134" s="173">
        <f>ROUND(I134*H134,2)</f>
        <v>0</v>
      </c>
      <c r="BL134" s="17" t="s">
        <v>151</v>
      </c>
      <c r="BM134" s="172" t="s">
        <v>498</v>
      </c>
    </row>
    <row r="135" spans="1:65" s="13" customFormat="1" ht="11.25">
      <c r="B135" s="174"/>
      <c r="D135" s="175" t="s">
        <v>153</v>
      </c>
      <c r="E135" s="176" t="s">
        <v>1</v>
      </c>
      <c r="F135" s="177" t="s">
        <v>281</v>
      </c>
      <c r="H135" s="176" t="s">
        <v>1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6" t="s">
        <v>153</v>
      </c>
      <c r="AU135" s="176" t="s">
        <v>88</v>
      </c>
      <c r="AV135" s="13" t="s">
        <v>86</v>
      </c>
      <c r="AW135" s="13" t="s">
        <v>34</v>
      </c>
      <c r="AX135" s="13" t="s">
        <v>78</v>
      </c>
      <c r="AY135" s="176" t="s">
        <v>145</v>
      </c>
    </row>
    <row r="136" spans="1:65" s="13" customFormat="1" ht="11.25">
      <c r="B136" s="174"/>
      <c r="D136" s="175" t="s">
        <v>153</v>
      </c>
      <c r="E136" s="176" t="s">
        <v>1</v>
      </c>
      <c r="F136" s="177" t="s">
        <v>495</v>
      </c>
      <c r="H136" s="176" t="s">
        <v>1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6" t="s">
        <v>153</v>
      </c>
      <c r="AU136" s="176" t="s">
        <v>88</v>
      </c>
      <c r="AV136" s="13" t="s">
        <v>86</v>
      </c>
      <c r="AW136" s="13" t="s">
        <v>34</v>
      </c>
      <c r="AX136" s="13" t="s">
        <v>78</v>
      </c>
      <c r="AY136" s="176" t="s">
        <v>145</v>
      </c>
    </row>
    <row r="137" spans="1:65" s="14" customFormat="1" ht="11.25">
      <c r="B137" s="182"/>
      <c r="D137" s="175" t="s">
        <v>153</v>
      </c>
      <c r="E137" s="183" t="s">
        <v>1</v>
      </c>
      <c r="F137" s="184" t="s">
        <v>499</v>
      </c>
      <c r="H137" s="185">
        <v>91.314999999999998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83" t="s">
        <v>153</v>
      </c>
      <c r="AU137" s="183" t="s">
        <v>88</v>
      </c>
      <c r="AV137" s="14" t="s">
        <v>88</v>
      </c>
      <c r="AW137" s="14" t="s">
        <v>34</v>
      </c>
      <c r="AX137" s="14" t="s">
        <v>78</v>
      </c>
      <c r="AY137" s="183" t="s">
        <v>145</v>
      </c>
    </row>
    <row r="138" spans="1:65" s="15" customFormat="1" ht="11.25">
      <c r="B138" s="190"/>
      <c r="D138" s="175" t="s">
        <v>153</v>
      </c>
      <c r="E138" s="191" t="s">
        <v>1</v>
      </c>
      <c r="F138" s="192" t="s">
        <v>156</v>
      </c>
      <c r="H138" s="193">
        <v>91.314999999999998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1" t="s">
        <v>153</v>
      </c>
      <c r="AU138" s="191" t="s">
        <v>88</v>
      </c>
      <c r="AV138" s="15" t="s">
        <v>151</v>
      </c>
      <c r="AW138" s="15" t="s">
        <v>34</v>
      </c>
      <c r="AX138" s="15" t="s">
        <v>86</v>
      </c>
      <c r="AY138" s="191" t="s">
        <v>145</v>
      </c>
    </row>
    <row r="139" spans="1:65" s="2" customFormat="1" ht="21.75" customHeight="1">
      <c r="A139" s="32"/>
      <c r="B139" s="160"/>
      <c r="C139" s="161" t="s">
        <v>151</v>
      </c>
      <c r="D139" s="161" t="s">
        <v>147</v>
      </c>
      <c r="E139" s="162" t="s">
        <v>500</v>
      </c>
      <c r="F139" s="163" t="s">
        <v>501</v>
      </c>
      <c r="G139" s="164" t="s">
        <v>168</v>
      </c>
      <c r="H139" s="165">
        <v>1.1499999999999999</v>
      </c>
      <c r="I139" s="166"/>
      <c r="J139" s="167">
        <f>ROUND(I139*H139,2)</f>
        <v>0</v>
      </c>
      <c r="K139" s="163" t="s">
        <v>1068</v>
      </c>
      <c r="L139" s="33"/>
      <c r="M139" s="168" t="s">
        <v>1</v>
      </c>
      <c r="N139" s="169" t="s">
        <v>43</v>
      </c>
      <c r="O139" s="58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2" t="s">
        <v>151</v>
      </c>
      <c r="AT139" s="172" t="s">
        <v>147</v>
      </c>
      <c r="AU139" s="172" t="s">
        <v>88</v>
      </c>
      <c r="AY139" s="17" t="s">
        <v>145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7" t="s">
        <v>86</v>
      </c>
      <c r="BK139" s="173">
        <f>ROUND(I139*H139,2)</f>
        <v>0</v>
      </c>
      <c r="BL139" s="17" t="s">
        <v>151</v>
      </c>
      <c r="BM139" s="172" t="s">
        <v>502</v>
      </c>
    </row>
    <row r="140" spans="1:65" s="13" customFormat="1" ht="11.25">
      <c r="B140" s="174"/>
      <c r="D140" s="175" t="s">
        <v>153</v>
      </c>
      <c r="E140" s="176" t="s">
        <v>1</v>
      </c>
      <c r="F140" s="177" t="s">
        <v>503</v>
      </c>
      <c r="H140" s="176" t="s">
        <v>1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6" t="s">
        <v>153</v>
      </c>
      <c r="AU140" s="176" t="s">
        <v>88</v>
      </c>
      <c r="AV140" s="13" t="s">
        <v>86</v>
      </c>
      <c r="AW140" s="13" t="s">
        <v>34</v>
      </c>
      <c r="AX140" s="13" t="s">
        <v>78</v>
      </c>
      <c r="AY140" s="176" t="s">
        <v>145</v>
      </c>
    </row>
    <row r="141" spans="1:65" s="13" customFormat="1" ht="11.25">
      <c r="B141" s="174"/>
      <c r="D141" s="175" t="s">
        <v>153</v>
      </c>
      <c r="E141" s="176" t="s">
        <v>1</v>
      </c>
      <c r="F141" s="177" t="s">
        <v>504</v>
      </c>
      <c r="H141" s="176" t="s">
        <v>1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6" t="s">
        <v>153</v>
      </c>
      <c r="AU141" s="176" t="s">
        <v>88</v>
      </c>
      <c r="AV141" s="13" t="s">
        <v>86</v>
      </c>
      <c r="AW141" s="13" t="s">
        <v>34</v>
      </c>
      <c r="AX141" s="13" t="s">
        <v>78</v>
      </c>
      <c r="AY141" s="176" t="s">
        <v>145</v>
      </c>
    </row>
    <row r="142" spans="1:65" s="14" customFormat="1" ht="11.25">
      <c r="B142" s="182"/>
      <c r="D142" s="175" t="s">
        <v>153</v>
      </c>
      <c r="E142" s="183" t="s">
        <v>1</v>
      </c>
      <c r="F142" s="184" t="s">
        <v>505</v>
      </c>
      <c r="H142" s="185">
        <v>1.1499999999999999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153</v>
      </c>
      <c r="AU142" s="183" t="s">
        <v>88</v>
      </c>
      <c r="AV142" s="14" t="s">
        <v>88</v>
      </c>
      <c r="AW142" s="14" t="s">
        <v>34</v>
      </c>
      <c r="AX142" s="14" t="s">
        <v>78</v>
      </c>
      <c r="AY142" s="183" t="s">
        <v>145</v>
      </c>
    </row>
    <row r="143" spans="1:65" s="15" customFormat="1" ht="11.25">
      <c r="B143" s="190"/>
      <c r="D143" s="175" t="s">
        <v>153</v>
      </c>
      <c r="E143" s="191" t="s">
        <v>1</v>
      </c>
      <c r="F143" s="192" t="s">
        <v>156</v>
      </c>
      <c r="H143" s="193">
        <v>1.1499999999999999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153</v>
      </c>
      <c r="AU143" s="191" t="s">
        <v>88</v>
      </c>
      <c r="AV143" s="15" t="s">
        <v>151</v>
      </c>
      <c r="AW143" s="15" t="s">
        <v>34</v>
      </c>
      <c r="AX143" s="15" t="s">
        <v>86</v>
      </c>
      <c r="AY143" s="191" t="s">
        <v>145</v>
      </c>
    </row>
    <row r="144" spans="1:65" s="2" customFormat="1" ht="21.75" customHeight="1">
      <c r="A144" s="32"/>
      <c r="B144" s="160"/>
      <c r="C144" s="161" t="s">
        <v>174</v>
      </c>
      <c r="D144" s="161" t="s">
        <v>147</v>
      </c>
      <c r="E144" s="162" t="s">
        <v>166</v>
      </c>
      <c r="F144" s="163" t="s">
        <v>167</v>
      </c>
      <c r="G144" s="164" t="s">
        <v>168</v>
      </c>
      <c r="H144" s="165">
        <v>5.28</v>
      </c>
      <c r="I144" s="166"/>
      <c r="J144" s="167">
        <f>ROUND(I144*H144,2)</f>
        <v>0</v>
      </c>
      <c r="K144" s="163" t="s">
        <v>1068</v>
      </c>
      <c r="L144" s="33"/>
      <c r="M144" s="168" t="s">
        <v>1</v>
      </c>
      <c r="N144" s="169" t="s">
        <v>43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151</v>
      </c>
      <c r="AT144" s="172" t="s">
        <v>147</v>
      </c>
      <c r="AU144" s="172" t="s">
        <v>88</v>
      </c>
      <c r="AY144" s="17" t="s">
        <v>145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86</v>
      </c>
      <c r="BK144" s="173">
        <f>ROUND(I144*H144,2)</f>
        <v>0</v>
      </c>
      <c r="BL144" s="17" t="s">
        <v>151</v>
      </c>
      <c r="BM144" s="172" t="s">
        <v>506</v>
      </c>
    </row>
    <row r="145" spans="1:65" s="13" customFormat="1" ht="11.25">
      <c r="B145" s="174"/>
      <c r="D145" s="175" t="s">
        <v>153</v>
      </c>
      <c r="E145" s="176" t="s">
        <v>1</v>
      </c>
      <c r="F145" s="177" t="s">
        <v>503</v>
      </c>
      <c r="H145" s="176" t="s">
        <v>1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6" t="s">
        <v>153</v>
      </c>
      <c r="AU145" s="176" t="s">
        <v>88</v>
      </c>
      <c r="AV145" s="13" t="s">
        <v>86</v>
      </c>
      <c r="AW145" s="13" t="s">
        <v>34</v>
      </c>
      <c r="AX145" s="13" t="s">
        <v>78</v>
      </c>
      <c r="AY145" s="176" t="s">
        <v>145</v>
      </c>
    </row>
    <row r="146" spans="1:65" s="13" customFormat="1" ht="11.25">
      <c r="B146" s="174"/>
      <c r="D146" s="175" t="s">
        <v>153</v>
      </c>
      <c r="E146" s="176" t="s">
        <v>1</v>
      </c>
      <c r="F146" s="177" t="s">
        <v>504</v>
      </c>
      <c r="H146" s="176" t="s">
        <v>1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6" t="s">
        <v>153</v>
      </c>
      <c r="AU146" s="176" t="s">
        <v>88</v>
      </c>
      <c r="AV146" s="13" t="s">
        <v>86</v>
      </c>
      <c r="AW146" s="13" t="s">
        <v>34</v>
      </c>
      <c r="AX146" s="13" t="s">
        <v>78</v>
      </c>
      <c r="AY146" s="176" t="s">
        <v>145</v>
      </c>
    </row>
    <row r="147" spans="1:65" s="14" customFormat="1" ht="11.25">
      <c r="B147" s="182"/>
      <c r="D147" s="175" t="s">
        <v>153</v>
      </c>
      <c r="E147" s="183" t="s">
        <v>1</v>
      </c>
      <c r="F147" s="184" t="s">
        <v>507</v>
      </c>
      <c r="H147" s="185">
        <v>5.28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83" t="s">
        <v>153</v>
      </c>
      <c r="AU147" s="183" t="s">
        <v>88</v>
      </c>
      <c r="AV147" s="14" t="s">
        <v>88</v>
      </c>
      <c r="AW147" s="14" t="s">
        <v>34</v>
      </c>
      <c r="AX147" s="14" t="s">
        <v>78</v>
      </c>
      <c r="AY147" s="183" t="s">
        <v>145</v>
      </c>
    </row>
    <row r="148" spans="1:65" s="15" customFormat="1" ht="11.25">
      <c r="B148" s="190"/>
      <c r="D148" s="175" t="s">
        <v>153</v>
      </c>
      <c r="E148" s="191" t="s">
        <v>1</v>
      </c>
      <c r="F148" s="192" t="s">
        <v>156</v>
      </c>
      <c r="H148" s="193">
        <v>5.28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1" t="s">
        <v>153</v>
      </c>
      <c r="AU148" s="191" t="s">
        <v>88</v>
      </c>
      <c r="AV148" s="15" t="s">
        <v>151</v>
      </c>
      <c r="AW148" s="15" t="s">
        <v>34</v>
      </c>
      <c r="AX148" s="15" t="s">
        <v>86</v>
      </c>
      <c r="AY148" s="191" t="s">
        <v>145</v>
      </c>
    </row>
    <row r="149" spans="1:65" s="2" customFormat="1" ht="21.75" customHeight="1">
      <c r="A149" s="32"/>
      <c r="B149" s="160"/>
      <c r="C149" s="161" t="s">
        <v>181</v>
      </c>
      <c r="D149" s="161" t="s">
        <v>147</v>
      </c>
      <c r="E149" s="162" t="s">
        <v>175</v>
      </c>
      <c r="F149" s="163" t="s">
        <v>176</v>
      </c>
      <c r="G149" s="164" t="s">
        <v>168</v>
      </c>
      <c r="H149" s="165">
        <v>10.92</v>
      </c>
      <c r="I149" s="166"/>
      <c r="J149" s="167">
        <f>ROUND(I149*H149,2)</f>
        <v>0</v>
      </c>
      <c r="K149" s="163" t="s">
        <v>1068</v>
      </c>
      <c r="L149" s="33"/>
      <c r="M149" s="168" t="s">
        <v>1</v>
      </c>
      <c r="N149" s="169" t="s">
        <v>43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151</v>
      </c>
      <c r="AT149" s="172" t="s">
        <v>147</v>
      </c>
      <c r="AU149" s="172" t="s">
        <v>88</v>
      </c>
      <c r="AY149" s="17" t="s">
        <v>145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86</v>
      </c>
      <c r="BK149" s="173">
        <f>ROUND(I149*H149,2)</f>
        <v>0</v>
      </c>
      <c r="BL149" s="17" t="s">
        <v>151</v>
      </c>
      <c r="BM149" s="172" t="s">
        <v>508</v>
      </c>
    </row>
    <row r="150" spans="1:65" s="13" customFormat="1" ht="11.25">
      <c r="B150" s="174"/>
      <c r="D150" s="175" t="s">
        <v>153</v>
      </c>
      <c r="E150" s="176" t="s">
        <v>1</v>
      </c>
      <c r="F150" s="177" t="s">
        <v>509</v>
      </c>
      <c r="H150" s="176" t="s">
        <v>1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6" t="s">
        <v>153</v>
      </c>
      <c r="AU150" s="176" t="s">
        <v>88</v>
      </c>
      <c r="AV150" s="13" t="s">
        <v>86</v>
      </c>
      <c r="AW150" s="13" t="s">
        <v>34</v>
      </c>
      <c r="AX150" s="13" t="s">
        <v>78</v>
      </c>
      <c r="AY150" s="176" t="s">
        <v>145</v>
      </c>
    </row>
    <row r="151" spans="1:65" s="13" customFormat="1" ht="11.25">
      <c r="B151" s="174"/>
      <c r="D151" s="175" t="s">
        <v>153</v>
      </c>
      <c r="E151" s="176" t="s">
        <v>1</v>
      </c>
      <c r="F151" s="177" t="s">
        <v>510</v>
      </c>
      <c r="H151" s="176" t="s">
        <v>1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6" t="s">
        <v>153</v>
      </c>
      <c r="AU151" s="176" t="s">
        <v>88</v>
      </c>
      <c r="AV151" s="13" t="s">
        <v>86</v>
      </c>
      <c r="AW151" s="13" t="s">
        <v>34</v>
      </c>
      <c r="AX151" s="13" t="s">
        <v>78</v>
      </c>
      <c r="AY151" s="176" t="s">
        <v>145</v>
      </c>
    </row>
    <row r="152" spans="1:65" s="14" customFormat="1" ht="11.25">
      <c r="B152" s="182"/>
      <c r="D152" s="175" t="s">
        <v>153</v>
      </c>
      <c r="E152" s="183" t="s">
        <v>1</v>
      </c>
      <c r="F152" s="184" t="s">
        <v>511</v>
      </c>
      <c r="H152" s="185">
        <v>5.22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3" t="s">
        <v>153</v>
      </c>
      <c r="AU152" s="183" t="s">
        <v>88</v>
      </c>
      <c r="AV152" s="14" t="s">
        <v>88</v>
      </c>
      <c r="AW152" s="14" t="s">
        <v>34</v>
      </c>
      <c r="AX152" s="14" t="s">
        <v>78</v>
      </c>
      <c r="AY152" s="183" t="s">
        <v>145</v>
      </c>
    </row>
    <row r="153" spans="1:65" s="14" customFormat="1" ht="11.25">
      <c r="B153" s="182"/>
      <c r="D153" s="175" t="s">
        <v>153</v>
      </c>
      <c r="E153" s="183" t="s">
        <v>1</v>
      </c>
      <c r="F153" s="184" t="s">
        <v>512</v>
      </c>
      <c r="H153" s="185">
        <v>5.7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83" t="s">
        <v>153</v>
      </c>
      <c r="AU153" s="183" t="s">
        <v>88</v>
      </c>
      <c r="AV153" s="14" t="s">
        <v>88</v>
      </c>
      <c r="AW153" s="14" t="s">
        <v>34</v>
      </c>
      <c r="AX153" s="14" t="s">
        <v>78</v>
      </c>
      <c r="AY153" s="183" t="s">
        <v>145</v>
      </c>
    </row>
    <row r="154" spans="1:65" s="15" customFormat="1" ht="11.25">
      <c r="B154" s="190"/>
      <c r="D154" s="175" t="s">
        <v>153</v>
      </c>
      <c r="E154" s="191" t="s">
        <v>1</v>
      </c>
      <c r="F154" s="192" t="s">
        <v>156</v>
      </c>
      <c r="H154" s="193">
        <v>10.92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1" t="s">
        <v>153</v>
      </c>
      <c r="AU154" s="191" t="s">
        <v>88</v>
      </c>
      <c r="AV154" s="15" t="s">
        <v>151</v>
      </c>
      <c r="AW154" s="15" t="s">
        <v>34</v>
      </c>
      <c r="AX154" s="15" t="s">
        <v>86</v>
      </c>
      <c r="AY154" s="191" t="s">
        <v>145</v>
      </c>
    </row>
    <row r="155" spans="1:65" s="2" customFormat="1" ht="21.75" customHeight="1">
      <c r="A155" s="32"/>
      <c r="B155" s="160"/>
      <c r="C155" s="161" t="s">
        <v>187</v>
      </c>
      <c r="D155" s="161" t="s">
        <v>147</v>
      </c>
      <c r="E155" s="162" t="s">
        <v>513</v>
      </c>
      <c r="F155" s="163" t="s">
        <v>514</v>
      </c>
      <c r="G155" s="164" t="s">
        <v>168</v>
      </c>
      <c r="H155" s="165">
        <v>85.608000000000004</v>
      </c>
      <c r="I155" s="166"/>
      <c r="J155" s="167">
        <f>ROUND(I155*H155,2)</f>
        <v>0</v>
      </c>
      <c r="K155" s="163" t="s">
        <v>1068</v>
      </c>
      <c r="L155" s="33"/>
      <c r="M155" s="168" t="s">
        <v>1</v>
      </c>
      <c r="N155" s="169" t="s">
        <v>43</v>
      </c>
      <c r="O155" s="58"/>
      <c r="P155" s="170">
        <f>O155*H155</f>
        <v>0</v>
      </c>
      <c r="Q155" s="170">
        <v>0</v>
      </c>
      <c r="R155" s="170">
        <f>Q155*H155</f>
        <v>0</v>
      </c>
      <c r="S155" s="170">
        <v>0</v>
      </c>
      <c r="T155" s="17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2" t="s">
        <v>151</v>
      </c>
      <c r="AT155" s="172" t="s">
        <v>147</v>
      </c>
      <c r="AU155" s="172" t="s">
        <v>88</v>
      </c>
      <c r="AY155" s="17" t="s">
        <v>145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17" t="s">
        <v>86</v>
      </c>
      <c r="BK155" s="173">
        <f>ROUND(I155*H155,2)</f>
        <v>0</v>
      </c>
      <c r="BL155" s="17" t="s">
        <v>151</v>
      </c>
      <c r="BM155" s="172" t="s">
        <v>515</v>
      </c>
    </row>
    <row r="156" spans="1:65" s="14" customFormat="1" ht="11.25">
      <c r="B156" s="182"/>
      <c r="D156" s="175" t="s">
        <v>153</v>
      </c>
      <c r="E156" s="183" t="s">
        <v>1</v>
      </c>
      <c r="F156" s="184" t="s">
        <v>516</v>
      </c>
      <c r="H156" s="185">
        <v>28.536000000000001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83" t="s">
        <v>153</v>
      </c>
      <c r="AU156" s="183" t="s">
        <v>88</v>
      </c>
      <c r="AV156" s="14" t="s">
        <v>88</v>
      </c>
      <c r="AW156" s="14" t="s">
        <v>34</v>
      </c>
      <c r="AX156" s="14" t="s">
        <v>78</v>
      </c>
      <c r="AY156" s="183" t="s">
        <v>145</v>
      </c>
    </row>
    <row r="157" spans="1:65" s="14" customFormat="1" ht="11.25">
      <c r="B157" s="182"/>
      <c r="D157" s="175" t="s">
        <v>153</v>
      </c>
      <c r="E157" s="183" t="s">
        <v>1</v>
      </c>
      <c r="F157" s="184" t="s">
        <v>517</v>
      </c>
      <c r="H157" s="185">
        <v>57.072000000000003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153</v>
      </c>
      <c r="AU157" s="183" t="s">
        <v>88</v>
      </c>
      <c r="AV157" s="14" t="s">
        <v>88</v>
      </c>
      <c r="AW157" s="14" t="s">
        <v>34</v>
      </c>
      <c r="AX157" s="14" t="s">
        <v>78</v>
      </c>
      <c r="AY157" s="183" t="s">
        <v>145</v>
      </c>
    </row>
    <row r="158" spans="1:65" s="15" customFormat="1" ht="11.25">
      <c r="B158" s="190"/>
      <c r="D158" s="175" t="s">
        <v>153</v>
      </c>
      <c r="E158" s="191" t="s">
        <v>1</v>
      </c>
      <c r="F158" s="192" t="s">
        <v>156</v>
      </c>
      <c r="H158" s="193">
        <v>85.608000000000004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153</v>
      </c>
      <c r="AU158" s="191" t="s">
        <v>88</v>
      </c>
      <c r="AV158" s="15" t="s">
        <v>151</v>
      </c>
      <c r="AW158" s="15" t="s">
        <v>34</v>
      </c>
      <c r="AX158" s="15" t="s">
        <v>86</v>
      </c>
      <c r="AY158" s="191" t="s">
        <v>145</v>
      </c>
    </row>
    <row r="159" spans="1:65" s="2" customFormat="1" ht="21.75" customHeight="1">
      <c r="A159" s="32"/>
      <c r="B159" s="160"/>
      <c r="C159" s="161" t="s">
        <v>192</v>
      </c>
      <c r="D159" s="161" t="s">
        <v>147</v>
      </c>
      <c r="E159" s="162" t="s">
        <v>182</v>
      </c>
      <c r="F159" s="163" t="s">
        <v>183</v>
      </c>
      <c r="G159" s="164" t="s">
        <v>168</v>
      </c>
      <c r="H159" s="165">
        <v>108.66500000000001</v>
      </c>
      <c r="I159" s="166"/>
      <c r="J159" s="167">
        <f>ROUND(I159*H159,2)</f>
        <v>0</v>
      </c>
      <c r="K159" s="163" t="s">
        <v>1068</v>
      </c>
      <c r="L159" s="33"/>
      <c r="M159" s="168" t="s">
        <v>1</v>
      </c>
      <c r="N159" s="169" t="s">
        <v>43</v>
      </c>
      <c r="O159" s="58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2" t="s">
        <v>151</v>
      </c>
      <c r="AT159" s="172" t="s">
        <v>147</v>
      </c>
      <c r="AU159" s="172" t="s">
        <v>88</v>
      </c>
      <c r="AY159" s="17" t="s">
        <v>145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17" t="s">
        <v>86</v>
      </c>
      <c r="BK159" s="173">
        <f>ROUND(I159*H159,2)</f>
        <v>0</v>
      </c>
      <c r="BL159" s="17" t="s">
        <v>151</v>
      </c>
      <c r="BM159" s="172" t="s">
        <v>518</v>
      </c>
    </row>
    <row r="160" spans="1:65" s="14" customFormat="1" ht="11.25">
      <c r="B160" s="182"/>
      <c r="D160" s="175" t="s">
        <v>153</v>
      </c>
      <c r="E160" s="183" t="s">
        <v>1</v>
      </c>
      <c r="F160" s="184" t="s">
        <v>519</v>
      </c>
      <c r="H160" s="185">
        <v>108.66500000000001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83" t="s">
        <v>153</v>
      </c>
      <c r="AU160" s="183" t="s">
        <v>88</v>
      </c>
      <c r="AV160" s="14" t="s">
        <v>88</v>
      </c>
      <c r="AW160" s="14" t="s">
        <v>34</v>
      </c>
      <c r="AX160" s="14" t="s">
        <v>86</v>
      </c>
      <c r="AY160" s="183" t="s">
        <v>145</v>
      </c>
    </row>
    <row r="161" spans="1:65" s="2" customFormat="1" ht="21.75" customHeight="1">
      <c r="A161" s="32"/>
      <c r="B161" s="160"/>
      <c r="C161" s="161" t="s">
        <v>196</v>
      </c>
      <c r="D161" s="161" t="s">
        <v>147</v>
      </c>
      <c r="E161" s="162" t="s">
        <v>520</v>
      </c>
      <c r="F161" s="163" t="s">
        <v>521</v>
      </c>
      <c r="G161" s="164" t="s">
        <v>168</v>
      </c>
      <c r="H161" s="165">
        <v>194.273</v>
      </c>
      <c r="I161" s="166"/>
      <c r="J161" s="167">
        <f>ROUND(I161*H161,2)</f>
        <v>0</v>
      </c>
      <c r="K161" s="163" t="s">
        <v>1068</v>
      </c>
      <c r="L161" s="33"/>
      <c r="M161" s="168" t="s">
        <v>1</v>
      </c>
      <c r="N161" s="169" t="s">
        <v>43</v>
      </c>
      <c r="O161" s="58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151</v>
      </c>
      <c r="AT161" s="172" t="s">
        <v>147</v>
      </c>
      <c r="AU161" s="172" t="s">
        <v>88</v>
      </c>
      <c r="AY161" s="17" t="s">
        <v>145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86</v>
      </c>
      <c r="BK161" s="173">
        <f>ROUND(I161*H161,2)</f>
        <v>0</v>
      </c>
      <c r="BL161" s="17" t="s">
        <v>151</v>
      </c>
      <c r="BM161" s="172" t="s">
        <v>522</v>
      </c>
    </row>
    <row r="162" spans="1:65" s="14" customFormat="1" ht="11.25">
      <c r="B162" s="182"/>
      <c r="D162" s="175" t="s">
        <v>153</v>
      </c>
      <c r="E162" s="183" t="s">
        <v>1</v>
      </c>
      <c r="F162" s="184" t="s">
        <v>523</v>
      </c>
      <c r="H162" s="185">
        <v>194.273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153</v>
      </c>
      <c r="AU162" s="183" t="s">
        <v>88</v>
      </c>
      <c r="AV162" s="14" t="s">
        <v>88</v>
      </c>
      <c r="AW162" s="14" t="s">
        <v>34</v>
      </c>
      <c r="AX162" s="14" t="s">
        <v>86</v>
      </c>
      <c r="AY162" s="183" t="s">
        <v>145</v>
      </c>
    </row>
    <row r="163" spans="1:65" s="2" customFormat="1" ht="21.75" customHeight="1">
      <c r="A163" s="32"/>
      <c r="B163" s="160"/>
      <c r="C163" s="161" t="s">
        <v>202</v>
      </c>
      <c r="D163" s="161" t="s">
        <v>147</v>
      </c>
      <c r="E163" s="162" t="s">
        <v>193</v>
      </c>
      <c r="F163" s="163" t="s">
        <v>194</v>
      </c>
      <c r="G163" s="164" t="s">
        <v>150</v>
      </c>
      <c r="H163" s="165">
        <v>285.36</v>
      </c>
      <c r="I163" s="166"/>
      <c r="J163" s="167">
        <f>ROUND(I163*H163,2)</f>
        <v>0</v>
      </c>
      <c r="K163" s="163" t="s">
        <v>1068</v>
      </c>
      <c r="L163" s="33"/>
      <c r="M163" s="168" t="s">
        <v>1</v>
      </c>
      <c r="N163" s="169" t="s">
        <v>43</v>
      </c>
      <c r="O163" s="58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2" t="s">
        <v>151</v>
      </c>
      <c r="AT163" s="172" t="s">
        <v>147</v>
      </c>
      <c r="AU163" s="172" t="s">
        <v>88</v>
      </c>
      <c r="AY163" s="17" t="s">
        <v>145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7" t="s">
        <v>86</v>
      </c>
      <c r="BK163" s="173">
        <f>ROUND(I163*H163,2)</f>
        <v>0</v>
      </c>
      <c r="BL163" s="17" t="s">
        <v>151</v>
      </c>
      <c r="BM163" s="172" t="s">
        <v>524</v>
      </c>
    </row>
    <row r="164" spans="1:65" s="14" customFormat="1" ht="11.25">
      <c r="B164" s="182"/>
      <c r="D164" s="175" t="s">
        <v>153</v>
      </c>
      <c r="E164" s="183" t="s">
        <v>1</v>
      </c>
      <c r="F164" s="184" t="s">
        <v>525</v>
      </c>
      <c r="H164" s="185">
        <v>285.36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153</v>
      </c>
      <c r="AU164" s="183" t="s">
        <v>88</v>
      </c>
      <c r="AV164" s="14" t="s">
        <v>88</v>
      </c>
      <c r="AW164" s="14" t="s">
        <v>34</v>
      </c>
      <c r="AX164" s="14" t="s">
        <v>86</v>
      </c>
      <c r="AY164" s="183" t="s">
        <v>145</v>
      </c>
    </row>
    <row r="165" spans="1:65" s="2" customFormat="1" ht="16.5" customHeight="1">
      <c r="A165" s="32"/>
      <c r="B165" s="160"/>
      <c r="C165" s="161" t="s">
        <v>207</v>
      </c>
      <c r="D165" s="161" t="s">
        <v>147</v>
      </c>
      <c r="E165" s="162" t="s">
        <v>526</v>
      </c>
      <c r="F165" s="163" t="s">
        <v>204</v>
      </c>
      <c r="G165" s="164" t="s">
        <v>168</v>
      </c>
      <c r="H165" s="165">
        <v>194.273</v>
      </c>
      <c r="I165" s="166"/>
      <c r="J165" s="167">
        <f>ROUND(I165*H165,2)</f>
        <v>0</v>
      </c>
      <c r="K165" s="163" t="s">
        <v>1068</v>
      </c>
      <c r="L165" s="33"/>
      <c r="M165" s="168" t="s">
        <v>1</v>
      </c>
      <c r="N165" s="169" t="s">
        <v>43</v>
      </c>
      <c r="O165" s="58"/>
      <c r="P165" s="170">
        <f>O165*H165</f>
        <v>0</v>
      </c>
      <c r="Q165" s="170">
        <v>0</v>
      </c>
      <c r="R165" s="170">
        <f>Q165*H165</f>
        <v>0</v>
      </c>
      <c r="S165" s="170">
        <v>0</v>
      </c>
      <c r="T165" s="17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2" t="s">
        <v>151</v>
      </c>
      <c r="AT165" s="172" t="s">
        <v>147</v>
      </c>
      <c r="AU165" s="172" t="s">
        <v>88</v>
      </c>
      <c r="AY165" s="17" t="s">
        <v>145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17" t="s">
        <v>86</v>
      </c>
      <c r="BK165" s="173">
        <f>ROUND(I165*H165,2)</f>
        <v>0</v>
      </c>
      <c r="BL165" s="17" t="s">
        <v>151</v>
      </c>
      <c r="BM165" s="172" t="s">
        <v>527</v>
      </c>
    </row>
    <row r="166" spans="1:65" s="2" customFormat="1" ht="21.75" customHeight="1">
      <c r="A166" s="32"/>
      <c r="B166" s="160"/>
      <c r="C166" s="161" t="s">
        <v>212</v>
      </c>
      <c r="D166" s="161" t="s">
        <v>147</v>
      </c>
      <c r="E166" s="162" t="s">
        <v>197</v>
      </c>
      <c r="F166" s="163" t="s">
        <v>198</v>
      </c>
      <c r="G166" s="164" t="s">
        <v>199</v>
      </c>
      <c r="H166" s="165">
        <v>173.864</v>
      </c>
      <c r="I166" s="166"/>
      <c r="J166" s="167">
        <f>ROUND(I166*H166,2)</f>
        <v>0</v>
      </c>
      <c r="K166" s="163" t="s">
        <v>1068</v>
      </c>
      <c r="L166" s="33"/>
      <c r="M166" s="168" t="s">
        <v>1</v>
      </c>
      <c r="N166" s="169" t="s">
        <v>43</v>
      </c>
      <c r="O166" s="58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2" t="s">
        <v>151</v>
      </c>
      <c r="AT166" s="172" t="s">
        <v>147</v>
      </c>
      <c r="AU166" s="172" t="s">
        <v>88</v>
      </c>
      <c r="AY166" s="17" t="s">
        <v>145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7" t="s">
        <v>86</v>
      </c>
      <c r="BK166" s="173">
        <f>ROUND(I166*H166,2)</f>
        <v>0</v>
      </c>
      <c r="BL166" s="17" t="s">
        <v>151</v>
      </c>
      <c r="BM166" s="172" t="s">
        <v>528</v>
      </c>
    </row>
    <row r="167" spans="1:65" s="14" customFormat="1" ht="11.25">
      <c r="B167" s="182"/>
      <c r="D167" s="175" t="s">
        <v>153</v>
      </c>
      <c r="E167" s="183" t="s">
        <v>1</v>
      </c>
      <c r="F167" s="184" t="s">
        <v>529</v>
      </c>
      <c r="H167" s="185">
        <v>173.864</v>
      </c>
      <c r="I167" s="186"/>
      <c r="L167" s="182"/>
      <c r="M167" s="187"/>
      <c r="N167" s="188"/>
      <c r="O167" s="188"/>
      <c r="P167" s="188"/>
      <c r="Q167" s="188"/>
      <c r="R167" s="188"/>
      <c r="S167" s="188"/>
      <c r="T167" s="189"/>
      <c r="AT167" s="183" t="s">
        <v>153</v>
      </c>
      <c r="AU167" s="183" t="s">
        <v>88</v>
      </c>
      <c r="AV167" s="14" t="s">
        <v>88</v>
      </c>
      <c r="AW167" s="14" t="s">
        <v>34</v>
      </c>
      <c r="AX167" s="14" t="s">
        <v>86</v>
      </c>
      <c r="AY167" s="183" t="s">
        <v>145</v>
      </c>
    </row>
    <row r="168" spans="1:65" s="2" customFormat="1" ht="21.75" customHeight="1">
      <c r="A168" s="32"/>
      <c r="B168" s="160"/>
      <c r="C168" s="161" t="s">
        <v>217</v>
      </c>
      <c r="D168" s="161" t="s">
        <v>147</v>
      </c>
      <c r="E168" s="162" t="s">
        <v>208</v>
      </c>
      <c r="F168" s="163" t="s">
        <v>209</v>
      </c>
      <c r="G168" s="164" t="s">
        <v>150</v>
      </c>
      <c r="H168" s="165">
        <v>285.36</v>
      </c>
      <c r="I168" s="166"/>
      <c r="J168" s="167">
        <f>ROUND(I168*H168,2)</f>
        <v>0</v>
      </c>
      <c r="K168" s="163" t="s">
        <v>1068</v>
      </c>
      <c r="L168" s="33"/>
      <c r="M168" s="168" t="s">
        <v>1</v>
      </c>
      <c r="N168" s="169" t="s">
        <v>43</v>
      </c>
      <c r="O168" s="58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2" t="s">
        <v>151</v>
      </c>
      <c r="AT168" s="172" t="s">
        <v>147</v>
      </c>
      <c r="AU168" s="172" t="s">
        <v>88</v>
      </c>
      <c r="AY168" s="17" t="s">
        <v>145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7" t="s">
        <v>86</v>
      </c>
      <c r="BK168" s="173">
        <f>ROUND(I168*H168,2)</f>
        <v>0</v>
      </c>
      <c r="BL168" s="17" t="s">
        <v>151</v>
      </c>
      <c r="BM168" s="172" t="s">
        <v>530</v>
      </c>
    </row>
    <row r="169" spans="1:65" s="14" customFormat="1" ht="11.25">
      <c r="B169" s="182"/>
      <c r="D169" s="175" t="s">
        <v>153</v>
      </c>
      <c r="E169" s="183" t="s">
        <v>1</v>
      </c>
      <c r="F169" s="184" t="s">
        <v>525</v>
      </c>
      <c r="H169" s="185">
        <v>285.36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83" t="s">
        <v>153</v>
      </c>
      <c r="AU169" s="183" t="s">
        <v>88</v>
      </c>
      <c r="AV169" s="14" t="s">
        <v>88</v>
      </c>
      <c r="AW169" s="14" t="s">
        <v>34</v>
      </c>
      <c r="AX169" s="14" t="s">
        <v>86</v>
      </c>
      <c r="AY169" s="183" t="s">
        <v>145</v>
      </c>
    </row>
    <row r="170" spans="1:65" s="12" customFormat="1" ht="22.9" customHeight="1">
      <c r="B170" s="147"/>
      <c r="D170" s="148" t="s">
        <v>77</v>
      </c>
      <c r="E170" s="158" t="s">
        <v>88</v>
      </c>
      <c r="F170" s="158" t="s">
        <v>211</v>
      </c>
      <c r="I170" s="150"/>
      <c r="J170" s="159">
        <f>BK170</f>
        <v>0</v>
      </c>
      <c r="L170" s="147"/>
      <c r="M170" s="152"/>
      <c r="N170" s="153"/>
      <c r="O170" s="153"/>
      <c r="P170" s="154">
        <f>SUM(P171:P194)</f>
        <v>0</v>
      </c>
      <c r="Q170" s="153"/>
      <c r="R170" s="154">
        <f>SUM(R171:R194)</f>
        <v>28.657740399999998</v>
      </c>
      <c r="S170" s="153"/>
      <c r="T170" s="155">
        <f>SUM(T171:T194)</f>
        <v>0</v>
      </c>
      <c r="AR170" s="148" t="s">
        <v>86</v>
      </c>
      <c r="AT170" s="156" t="s">
        <v>77</v>
      </c>
      <c r="AU170" s="156" t="s">
        <v>86</v>
      </c>
      <c r="AY170" s="148" t="s">
        <v>145</v>
      </c>
      <c r="BK170" s="157">
        <f>SUM(BK171:BK194)</f>
        <v>0</v>
      </c>
    </row>
    <row r="171" spans="1:65" s="2" customFormat="1" ht="21.75" customHeight="1">
      <c r="A171" s="32"/>
      <c r="B171" s="160"/>
      <c r="C171" s="161" t="s">
        <v>222</v>
      </c>
      <c r="D171" s="161" t="s">
        <v>147</v>
      </c>
      <c r="E171" s="162" t="s">
        <v>531</v>
      </c>
      <c r="F171" s="163" t="s">
        <v>532</v>
      </c>
      <c r="G171" s="164" t="s">
        <v>168</v>
      </c>
      <c r="H171" s="165">
        <v>10.92</v>
      </c>
      <c r="I171" s="166"/>
      <c r="J171" s="167">
        <f>ROUND(I171*H171,2)</f>
        <v>0</v>
      </c>
      <c r="K171" s="163" t="s">
        <v>1068</v>
      </c>
      <c r="L171" s="33"/>
      <c r="M171" s="168" t="s">
        <v>1</v>
      </c>
      <c r="N171" s="169" t="s">
        <v>43</v>
      </c>
      <c r="O171" s="58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2" t="s">
        <v>151</v>
      </c>
      <c r="AT171" s="172" t="s">
        <v>147</v>
      </c>
      <c r="AU171" s="172" t="s">
        <v>88</v>
      </c>
      <c r="AY171" s="17" t="s">
        <v>145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17" t="s">
        <v>86</v>
      </c>
      <c r="BK171" s="173">
        <f>ROUND(I171*H171,2)</f>
        <v>0</v>
      </c>
      <c r="BL171" s="17" t="s">
        <v>151</v>
      </c>
      <c r="BM171" s="172" t="s">
        <v>533</v>
      </c>
    </row>
    <row r="172" spans="1:65" s="13" customFormat="1" ht="11.25">
      <c r="B172" s="174"/>
      <c r="D172" s="175" t="s">
        <v>153</v>
      </c>
      <c r="E172" s="176" t="s">
        <v>1</v>
      </c>
      <c r="F172" s="177" t="s">
        <v>510</v>
      </c>
      <c r="H172" s="176" t="s">
        <v>1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6" t="s">
        <v>153</v>
      </c>
      <c r="AU172" s="176" t="s">
        <v>88</v>
      </c>
      <c r="AV172" s="13" t="s">
        <v>86</v>
      </c>
      <c r="AW172" s="13" t="s">
        <v>34</v>
      </c>
      <c r="AX172" s="13" t="s">
        <v>78</v>
      </c>
      <c r="AY172" s="176" t="s">
        <v>145</v>
      </c>
    </row>
    <row r="173" spans="1:65" s="14" customFormat="1" ht="11.25">
      <c r="B173" s="182"/>
      <c r="D173" s="175" t="s">
        <v>153</v>
      </c>
      <c r="E173" s="183" t="s">
        <v>1</v>
      </c>
      <c r="F173" s="184" t="s">
        <v>534</v>
      </c>
      <c r="H173" s="185">
        <v>5.22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153</v>
      </c>
      <c r="AU173" s="183" t="s">
        <v>88</v>
      </c>
      <c r="AV173" s="14" t="s">
        <v>88</v>
      </c>
      <c r="AW173" s="14" t="s">
        <v>34</v>
      </c>
      <c r="AX173" s="14" t="s">
        <v>78</v>
      </c>
      <c r="AY173" s="183" t="s">
        <v>145</v>
      </c>
    </row>
    <row r="174" spans="1:65" s="14" customFormat="1" ht="11.25">
      <c r="B174" s="182"/>
      <c r="D174" s="175" t="s">
        <v>153</v>
      </c>
      <c r="E174" s="183" t="s">
        <v>1</v>
      </c>
      <c r="F174" s="184" t="s">
        <v>535</v>
      </c>
      <c r="H174" s="185">
        <v>5.7</v>
      </c>
      <c r="I174" s="186"/>
      <c r="L174" s="182"/>
      <c r="M174" s="187"/>
      <c r="N174" s="188"/>
      <c r="O174" s="188"/>
      <c r="P174" s="188"/>
      <c r="Q174" s="188"/>
      <c r="R174" s="188"/>
      <c r="S174" s="188"/>
      <c r="T174" s="189"/>
      <c r="AT174" s="183" t="s">
        <v>153</v>
      </c>
      <c r="AU174" s="183" t="s">
        <v>88</v>
      </c>
      <c r="AV174" s="14" t="s">
        <v>88</v>
      </c>
      <c r="AW174" s="14" t="s">
        <v>34</v>
      </c>
      <c r="AX174" s="14" t="s">
        <v>78</v>
      </c>
      <c r="AY174" s="183" t="s">
        <v>145</v>
      </c>
    </row>
    <row r="175" spans="1:65" s="15" customFormat="1" ht="11.25">
      <c r="B175" s="190"/>
      <c r="D175" s="175" t="s">
        <v>153</v>
      </c>
      <c r="E175" s="191" t="s">
        <v>1</v>
      </c>
      <c r="F175" s="192" t="s">
        <v>156</v>
      </c>
      <c r="H175" s="193">
        <v>10.92</v>
      </c>
      <c r="I175" s="194"/>
      <c r="L175" s="190"/>
      <c r="M175" s="195"/>
      <c r="N175" s="196"/>
      <c r="O175" s="196"/>
      <c r="P175" s="196"/>
      <c r="Q175" s="196"/>
      <c r="R175" s="196"/>
      <c r="S175" s="196"/>
      <c r="T175" s="197"/>
      <c r="AT175" s="191" t="s">
        <v>153</v>
      </c>
      <c r="AU175" s="191" t="s">
        <v>88</v>
      </c>
      <c r="AV175" s="15" t="s">
        <v>151</v>
      </c>
      <c r="AW175" s="15" t="s">
        <v>34</v>
      </c>
      <c r="AX175" s="15" t="s">
        <v>86</v>
      </c>
      <c r="AY175" s="191" t="s">
        <v>145</v>
      </c>
    </row>
    <row r="176" spans="1:65" s="2" customFormat="1" ht="33" customHeight="1">
      <c r="A176" s="32"/>
      <c r="B176" s="160"/>
      <c r="C176" s="161" t="s">
        <v>8</v>
      </c>
      <c r="D176" s="161" t="s">
        <v>147</v>
      </c>
      <c r="E176" s="162" t="s">
        <v>218</v>
      </c>
      <c r="F176" s="163" t="s">
        <v>219</v>
      </c>
      <c r="G176" s="164" t="s">
        <v>163</v>
      </c>
      <c r="H176" s="165">
        <v>58</v>
      </c>
      <c r="I176" s="166"/>
      <c r="J176" s="167">
        <f>ROUND(I176*H176,2)</f>
        <v>0</v>
      </c>
      <c r="K176" s="163" t="s">
        <v>1068</v>
      </c>
      <c r="L176" s="33"/>
      <c r="M176" s="168" t="s">
        <v>1</v>
      </c>
      <c r="N176" s="169" t="s">
        <v>43</v>
      </c>
      <c r="O176" s="58"/>
      <c r="P176" s="170">
        <f>O176*H176</f>
        <v>0</v>
      </c>
      <c r="Q176" s="170">
        <v>0.17993000000000001</v>
      </c>
      <c r="R176" s="170">
        <f>Q176*H176</f>
        <v>10.43594</v>
      </c>
      <c r="S176" s="170">
        <v>0</v>
      </c>
      <c r="T176" s="17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2" t="s">
        <v>151</v>
      </c>
      <c r="AT176" s="172" t="s">
        <v>147</v>
      </c>
      <c r="AU176" s="172" t="s">
        <v>88</v>
      </c>
      <c r="AY176" s="17" t="s">
        <v>145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7" t="s">
        <v>86</v>
      </c>
      <c r="BK176" s="173">
        <f>ROUND(I176*H176,2)</f>
        <v>0</v>
      </c>
      <c r="BL176" s="17" t="s">
        <v>151</v>
      </c>
      <c r="BM176" s="172" t="s">
        <v>536</v>
      </c>
    </row>
    <row r="177" spans="1:65" s="14" customFormat="1" ht="11.25">
      <c r="B177" s="182"/>
      <c r="D177" s="175" t="s">
        <v>153</v>
      </c>
      <c r="E177" s="183" t="s">
        <v>1</v>
      </c>
      <c r="F177" s="184" t="s">
        <v>537</v>
      </c>
      <c r="H177" s="185">
        <v>58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153</v>
      </c>
      <c r="AU177" s="183" t="s">
        <v>88</v>
      </c>
      <c r="AV177" s="14" t="s">
        <v>88</v>
      </c>
      <c r="AW177" s="14" t="s">
        <v>34</v>
      </c>
      <c r="AX177" s="14" t="s">
        <v>86</v>
      </c>
      <c r="AY177" s="183" t="s">
        <v>145</v>
      </c>
    </row>
    <row r="178" spans="1:65" s="2" customFormat="1" ht="33" customHeight="1">
      <c r="A178" s="32"/>
      <c r="B178" s="160"/>
      <c r="C178" s="161" t="s">
        <v>227</v>
      </c>
      <c r="D178" s="161" t="s">
        <v>147</v>
      </c>
      <c r="E178" s="162" t="s">
        <v>223</v>
      </c>
      <c r="F178" s="163" t="s">
        <v>224</v>
      </c>
      <c r="G178" s="164" t="s">
        <v>163</v>
      </c>
      <c r="H178" s="165">
        <v>19</v>
      </c>
      <c r="I178" s="166"/>
      <c r="J178" s="167">
        <f>ROUND(I178*H178,2)</f>
        <v>0</v>
      </c>
      <c r="K178" s="163" t="s">
        <v>1068</v>
      </c>
      <c r="L178" s="33"/>
      <c r="M178" s="168" t="s">
        <v>1</v>
      </c>
      <c r="N178" s="169" t="s">
        <v>43</v>
      </c>
      <c r="O178" s="58"/>
      <c r="P178" s="170">
        <f>O178*H178</f>
        <v>0</v>
      </c>
      <c r="Q178" s="170">
        <v>0.20449000000000001</v>
      </c>
      <c r="R178" s="170">
        <f>Q178*H178</f>
        <v>3.88531</v>
      </c>
      <c r="S178" s="170">
        <v>0</v>
      </c>
      <c r="T178" s="17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2" t="s">
        <v>151</v>
      </c>
      <c r="AT178" s="172" t="s">
        <v>147</v>
      </c>
      <c r="AU178" s="172" t="s">
        <v>88</v>
      </c>
      <c r="AY178" s="17" t="s">
        <v>145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7" t="s">
        <v>86</v>
      </c>
      <c r="BK178" s="173">
        <f>ROUND(I178*H178,2)</f>
        <v>0</v>
      </c>
      <c r="BL178" s="17" t="s">
        <v>151</v>
      </c>
      <c r="BM178" s="172" t="s">
        <v>538</v>
      </c>
    </row>
    <row r="179" spans="1:65" s="2" customFormat="1" ht="21.75" customHeight="1">
      <c r="A179" s="32"/>
      <c r="B179" s="160"/>
      <c r="C179" s="161" t="s">
        <v>238</v>
      </c>
      <c r="D179" s="161" t="s">
        <v>147</v>
      </c>
      <c r="E179" s="162" t="s">
        <v>539</v>
      </c>
      <c r="F179" s="163" t="s">
        <v>540</v>
      </c>
      <c r="G179" s="164" t="s">
        <v>168</v>
      </c>
      <c r="H179" s="165">
        <v>0.87</v>
      </c>
      <c r="I179" s="166"/>
      <c r="J179" s="167">
        <f>ROUND(I179*H179,2)</f>
        <v>0</v>
      </c>
      <c r="K179" s="163" t="s">
        <v>1068</v>
      </c>
      <c r="L179" s="33"/>
      <c r="M179" s="168" t="s">
        <v>1</v>
      </c>
      <c r="N179" s="169" t="s">
        <v>43</v>
      </c>
      <c r="O179" s="58"/>
      <c r="P179" s="170">
        <f>O179*H179</f>
        <v>0</v>
      </c>
      <c r="Q179" s="170">
        <v>1.98</v>
      </c>
      <c r="R179" s="170">
        <f>Q179*H179</f>
        <v>1.7225999999999999</v>
      </c>
      <c r="S179" s="170">
        <v>0</v>
      </c>
      <c r="T179" s="17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2" t="s">
        <v>151</v>
      </c>
      <c r="AT179" s="172" t="s">
        <v>147</v>
      </c>
      <c r="AU179" s="172" t="s">
        <v>88</v>
      </c>
      <c r="AY179" s="17" t="s">
        <v>145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7" t="s">
        <v>86</v>
      </c>
      <c r="BK179" s="173">
        <f>ROUND(I179*H179,2)</f>
        <v>0</v>
      </c>
      <c r="BL179" s="17" t="s">
        <v>151</v>
      </c>
      <c r="BM179" s="172" t="s">
        <v>541</v>
      </c>
    </row>
    <row r="180" spans="1:65" s="13" customFormat="1" ht="11.25">
      <c r="B180" s="174"/>
      <c r="D180" s="175" t="s">
        <v>153</v>
      </c>
      <c r="E180" s="176" t="s">
        <v>1</v>
      </c>
      <c r="F180" s="177" t="s">
        <v>542</v>
      </c>
      <c r="H180" s="176" t="s">
        <v>1</v>
      </c>
      <c r="I180" s="178"/>
      <c r="L180" s="174"/>
      <c r="M180" s="179"/>
      <c r="N180" s="180"/>
      <c r="O180" s="180"/>
      <c r="P180" s="180"/>
      <c r="Q180" s="180"/>
      <c r="R180" s="180"/>
      <c r="S180" s="180"/>
      <c r="T180" s="181"/>
      <c r="AT180" s="176" t="s">
        <v>153</v>
      </c>
      <c r="AU180" s="176" t="s">
        <v>88</v>
      </c>
      <c r="AV180" s="13" t="s">
        <v>86</v>
      </c>
      <c r="AW180" s="13" t="s">
        <v>34</v>
      </c>
      <c r="AX180" s="13" t="s">
        <v>78</v>
      </c>
      <c r="AY180" s="176" t="s">
        <v>145</v>
      </c>
    </row>
    <row r="181" spans="1:65" s="14" customFormat="1" ht="11.25">
      <c r="B181" s="182"/>
      <c r="D181" s="175" t="s">
        <v>153</v>
      </c>
      <c r="E181" s="183" t="s">
        <v>1</v>
      </c>
      <c r="F181" s="184" t="s">
        <v>543</v>
      </c>
      <c r="H181" s="185">
        <v>0.72</v>
      </c>
      <c r="I181" s="186"/>
      <c r="L181" s="182"/>
      <c r="M181" s="187"/>
      <c r="N181" s="188"/>
      <c r="O181" s="188"/>
      <c r="P181" s="188"/>
      <c r="Q181" s="188"/>
      <c r="R181" s="188"/>
      <c r="S181" s="188"/>
      <c r="T181" s="189"/>
      <c r="AT181" s="183" t="s">
        <v>153</v>
      </c>
      <c r="AU181" s="183" t="s">
        <v>88</v>
      </c>
      <c r="AV181" s="14" t="s">
        <v>88</v>
      </c>
      <c r="AW181" s="14" t="s">
        <v>34</v>
      </c>
      <c r="AX181" s="14" t="s">
        <v>78</v>
      </c>
      <c r="AY181" s="183" t="s">
        <v>145</v>
      </c>
    </row>
    <row r="182" spans="1:65" s="14" customFormat="1" ht="11.25">
      <c r="B182" s="182"/>
      <c r="D182" s="175" t="s">
        <v>153</v>
      </c>
      <c r="E182" s="183" t="s">
        <v>1</v>
      </c>
      <c r="F182" s="184" t="s">
        <v>544</v>
      </c>
      <c r="H182" s="185">
        <v>0.15</v>
      </c>
      <c r="I182" s="186"/>
      <c r="L182" s="182"/>
      <c r="M182" s="187"/>
      <c r="N182" s="188"/>
      <c r="O182" s="188"/>
      <c r="P182" s="188"/>
      <c r="Q182" s="188"/>
      <c r="R182" s="188"/>
      <c r="S182" s="188"/>
      <c r="T182" s="189"/>
      <c r="AT182" s="183" t="s">
        <v>153</v>
      </c>
      <c r="AU182" s="183" t="s">
        <v>88</v>
      </c>
      <c r="AV182" s="14" t="s">
        <v>88</v>
      </c>
      <c r="AW182" s="14" t="s">
        <v>34</v>
      </c>
      <c r="AX182" s="14" t="s">
        <v>78</v>
      </c>
      <c r="AY182" s="183" t="s">
        <v>145</v>
      </c>
    </row>
    <row r="183" spans="1:65" s="15" customFormat="1" ht="11.25">
      <c r="B183" s="190"/>
      <c r="D183" s="175" t="s">
        <v>153</v>
      </c>
      <c r="E183" s="191" t="s">
        <v>1</v>
      </c>
      <c r="F183" s="192" t="s">
        <v>156</v>
      </c>
      <c r="H183" s="193">
        <v>0.87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153</v>
      </c>
      <c r="AU183" s="191" t="s">
        <v>88</v>
      </c>
      <c r="AV183" s="15" t="s">
        <v>151</v>
      </c>
      <c r="AW183" s="15" t="s">
        <v>34</v>
      </c>
      <c r="AX183" s="15" t="s">
        <v>86</v>
      </c>
      <c r="AY183" s="191" t="s">
        <v>145</v>
      </c>
    </row>
    <row r="184" spans="1:65" s="2" customFormat="1" ht="16.5" customHeight="1">
      <c r="A184" s="32"/>
      <c r="B184" s="160"/>
      <c r="C184" s="161" t="s">
        <v>245</v>
      </c>
      <c r="D184" s="161" t="s">
        <v>147</v>
      </c>
      <c r="E184" s="162" t="s">
        <v>233</v>
      </c>
      <c r="F184" s="163" t="s">
        <v>234</v>
      </c>
      <c r="G184" s="164" t="s">
        <v>168</v>
      </c>
      <c r="H184" s="165">
        <v>5.56</v>
      </c>
      <c r="I184" s="166"/>
      <c r="J184" s="167">
        <f>ROUND(I184*H184,2)</f>
        <v>0</v>
      </c>
      <c r="K184" s="163" t="s">
        <v>1068</v>
      </c>
      <c r="L184" s="33"/>
      <c r="M184" s="168" t="s">
        <v>1</v>
      </c>
      <c r="N184" s="169" t="s">
        <v>43</v>
      </c>
      <c r="O184" s="58"/>
      <c r="P184" s="170">
        <f>O184*H184</f>
        <v>0</v>
      </c>
      <c r="Q184" s="170">
        <v>2.2563399999999998</v>
      </c>
      <c r="R184" s="170">
        <f>Q184*H184</f>
        <v>12.545250399999999</v>
      </c>
      <c r="S184" s="170">
        <v>0</v>
      </c>
      <c r="T184" s="17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2" t="s">
        <v>151</v>
      </c>
      <c r="AT184" s="172" t="s">
        <v>147</v>
      </c>
      <c r="AU184" s="172" t="s">
        <v>88</v>
      </c>
      <c r="AY184" s="17" t="s">
        <v>145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7" t="s">
        <v>86</v>
      </c>
      <c r="BK184" s="173">
        <f>ROUND(I184*H184,2)</f>
        <v>0</v>
      </c>
      <c r="BL184" s="17" t="s">
        <v>151</v>
      </c>
      <c r="BM184" s="172" t="s">
        <v>545</v>
      </c>
    </row>
    <row r="185" spans="1:65" s="13" customFormat="1" ht="11.25">
      <c r="B185" s="174"/>
      <c r="D185" s="175" t="s">
        <v>153</v>
      </c>
      <c r="E185" s="176" t="s">
        <v>1</v>
      </c>
      <c r="F185" s="177" t="s">
        <v>546</v>
      </c>
      <c r="H185" s="176" t="s">
        <v>1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6" t="s">
        <v>153</v>
      </c>
      <c r="AU185" s="176" t="s">
        <v>88</v>
      </c>
      <c r="AV185" s="13" t="s">
        <v>86</v>
      </c>
      <c r="AW185" s="13" t="s">
        <v>34</v>
      </c>
      <c r="AX185" s="13" t="s">
        <v>78</v>
      </c>
      <c r="AY185" s="176" t="s">
        <v>145</v>
      </c>
    </row>
    <row r="186" spans="1:65" s="14" customFormat="1" ht="11.25">
      <c r="B186" s="182"/>
      <c r="D186" s="175" t="s">
        <v>153</v>
      </c>
      <c r="E186" s="183" t="s">
        <v>1</v>
      </c>
      <c r="F186" s="184" t="s">
        <v>547</v>
      </c>
      <c r="H186" s="185">
        <v>4.5599999999999996</v>
      </c>
      <c r="I186" s="186"/>
      <c r="L186" s="182"/>
      <c r="M186" s="187"/>
      <c r="N186" s="188"/>
      <c r="O186" s="188"/>
      <c r="P186" s="188"/>
      <c r="Q186" s="188"/>
      <c r="R186" s="188"/>
      <c r="S186" s="188"/>
      <c r="T186" s="189"/>
      <c r="AT186" s="183" t="s">
        <v>153</v>
      </c>
      <c r="AU186" s="183" t="s">
        <v>88</v>
      </c>
      <c r="AV186" s="14" t="s">
        <v>88</v>
      </c>
      <c r="AW186" s="14" t="s">
        <v>34</v>
      </c>
      <c r="AX186" s="14" t="s">
        <v>78</v>
      </c>
      <c r="AY186" s="183" t="s">
        <v>145</v>
      </c>
    </row>
    <row r="187" spans="1:65" s="14" customFormat="1" ht="11.25">
      <c r="B187" s="182"/>
      <c r="D187" s="175" t="s">
        <v>153</v>
      </c>
      <c r="E187" s="183" t="s">
        <v>1</v>
      </c>
      <c r="F187" s="184" t="s">
        <v>548</v>
      </c>
      <c r="H187" s="185">
        <v>1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153</v>
      </c>
      <c r="AU187" s="183" t="s">
        <v>88</v>
      </c>
      <c r="AV187" s="14" t="s">
        <v>88</v>
      </c>
      <c r="AW187" s="14" t="s">
        <v>34</v>
      </c>
      <c r="AX187" s="14" t="s">
        <v>78</v>
      </c>
      <c r="AY187" s="183" t="s">
        <v>145</v>
      </c>
    </row>
    <row r="188" spans="1:65" s="15" customFormat="1" ht="11.25">
      <c r="B188" s="190"/>
      <c r="D188" s="175" t="s">
        <v>153</v>
      </c>
      <c r="E188" s="191" t="s">
        <v>1</v>
      </c>
      <c r="F188" s="192" t="s">
        <v>156</v>
      </c>
      <c r="H188" s="193">
        <v>5.56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153</v>
      </c>
      <c r="AU188" s="191" t="s">
        <v>88</v>
      </c>
      <c r="AV188" s="15" t="s">
        <v>151</v>
      </c>
      <c r="AW188" s="15" t="s">
        <v>34</v>
      </c>
      <c r="AX188" s="15" t="s">
        <v>86</v>
      </c>
      <c r="AY188" s="191" t="s">
        <v>145</v>
      </c>
    </row>
    <row r="189" spans="1:65" s="2" customFormat="1" ht="16.5" customHeight="1">
      <c r="A189" s="32"/>
      <c r="B189" s="160"/>
      <c r="C189" s="161" t="s">
        <v>250</v>
      </c>
      <c r="D189" s="161" t="s">
        <v>147</v>
      </c>
      <c r="E189" s="162" t="s">
        <v>239</v>
      </c>
      <c r="F189" s="163" t="s">
        <v>240</v>
      </c>
      <c r="G189" s="164" t="s">
        <v>150</v>
      </c>
      <c r="H189" s="165">
        <v>26</v>
      </c>
      <c r="I189" s="166"/>
      <c r="J189" s="167">
        <f>ROUND(I189*H189,2)</f>
        <v>0</v>
      </c>
      <c r="K189" s="163" t="s">
        <v>1068</v>
      </c>
      <c r="L189" s="33"/>
      <c r="M189" s="168" t="s">
        <v>1</v>
      </c>
      <c r="N189" s="169" t="s">
        <v>43</v>
      </c>
      <c r="O189" s="58"/>
      <c r="P189" s="170">
        <f>O189*H189</f>
        <v>0</v>
      </c>
      <c r="Q189" s="170">
        <v>2.64E-3</v>
      </c>
      <c r="R189" s="170">
        <f>Q189*H189</f>
        <v>6.8640000000000007E-2</v>
      </c>
      <c r="S189" s="170">
        <v>0</v>
      </c>
      <c r="T189" s="17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2" t="s">
        <v>151</v>
      </c>
      <c r="AT189" s="172" t="s">
        <v>147</v>
      </c>
      <c r="AU189" s="172" t="s">
        <v>88</v>
      </c>
      <c r="AY189" s="17" t="s">
        <v>145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17" t="s">
        <v>86</v>
      </c>
      <c r="BK189" s="173">
        <f>ROUND(I189*H189,2)</f>
        <v>0</v>
      </c>
      <c r="BL189" s="17" t="s">
        <v>151</v>
      </c>
      <c r="BM189" s="172" t="s">
        <v>549</v>
      </c>
    </row>
    <row r="190" spans="1:65" s="13" customFormat="1" ht="11.25">
      <c r="B190" s="174"/>
      <c r="D190" s="175" t="s">
        <v>153</v>
      </c>
      <c r="E190" s="176" t="s">
        <v>1</v>
      </c>
      <c r="F190" s="177" t="s">
        <v>546</v>
      </c>
      <c r="H190" s="176" t="s">
        <v>1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6" t="s">
        <v>153</v>
      </c>
      <c r="AU190" s="176" t="s">
        <v>88</v>
      </c>
      <c r="AV190" s="13" t="s">
        <v>86</v>
      </c>
      <c r="AW190" s="13" t="s">
        <v>34</v>
      </c>
      <c r="AX190" s="13" t="s">
        <v>78</v>
      </c>
      <c r="AY190" s="176" t="s">
        <v>145</v>
      </c>
    </row>
    <row r="191" spans="1:65" s="14" customFormat="1" ht="11.25">
      <c r="B191" s="182"/>
      <c r="D191" s="175" t="s">
        <v>153</v>
      </c>
      <c r="E191" s="183" t="s">
        <v>1</v>
      </c>
      <c r="F191" s="184" t="s">
        <v>550</v>
      </c>
      <c r="H191" s="185">
        <v>24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83" t="s">
        <v>153</v>
      </c>
      <c r="AU191" s="183" t="s">
        <v>88</v>
      </c>
      <c r="AV191" s="14" t="s">
        <v>88</v>
      </c>
      <c r="AW191" s="14" t="s">
        <v>34</v>
      </c>
      <c r="AX191" s="14" t="s">
        <v>78</v>
      </c>
      <c r="AY191" s="183" t="s">
        <v>145</v>
      </c>
    </row>
    <row r="192" spans="1:65" s="14" customFormat="1" ht="11.25">
      <c r="B192" s="182"/>
      <c r="D192" s="175" t="s">
        <v>153</v>
      </c>
      <c r="E192" s="183" t="s">
        <v>1</v>
      </c>
      <c r="F192" s="184" t="s">
        <v>551</v>
      </c>
      <c r="H192" s="185">
        <v>2</v>
      </c>
      <c r="I192" s="186"/>
      <c r="L192" s="182"/>
      <c r="M192" s="187"/>
      <c r="N192" s="188"/>
      <c r="O192" s="188"/>
      <c r="P192" s="188"/>
      <c r="Q192" s="188"/>
      <c r="R192" s="188"/>
      <c r="S192" s="188"/>
      <c r="T192" s="189"/>
      <c r="AT192" s="183" t="s">
        <v>153</v>
      </c>
      <c r="AU192" s="183" t="s">
        <v>88</v>
      </c>
      <c r="AV192" s="14" t="s">
        <v>88</v>
      </c>
      <c r="AW192" s="14" t="s">
        <v>34</v>
      </c>
      <c r="AX192" s="14" t="s">
        <v>78</v>
      </c>
      <c r="AY192" s="183" t="s">
        <v>145</v>
      </c>
    </row>
    <row r="193" spans="1:65" s="15" customFormat="1" ht="11.25">
      <c r="B193" s="190"/>
      <c r="D193" s="175" t="s">
        <v>153</v>
      </c>
      <c r="E193" s="191" t="s">
        <v>1</v>
      </c>
      <c r="F193" s="192" t="s">
        <v>156</v>
      </c>
      <c r="H193" s="193">
        <v>26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1" t="s">
        <v>153</v>
      </c>
      <c r="AU193" s="191" t="s">
        <v>88</v>
      </c>
      <c r="AV193" s="15" t="s">
        <v>151</v>
      </c>
      <c r="AW193" s="15" t="s">
        <v>34</v>
      </c>
      <c r="AX193" s="15" t="s">
        <v>86</v>
      </c>
      <c r="AY193" s="191" t="s">
        <v>145</v>
      </c>
    </row>
    <row r="194" spans="1:65" s="2" customFormat="1" ht="16.5" customHeight="1">
      <c r="A194" s="32"/>
      <c r="B194" s="160"/>
      <c r="C194" s="161" t="s">
        <v>257</v>
      </c>
      <c r="D194" s="161" t="s">
        <v>147</v>
      </c>
      <c r="E194" s="162" t="s">
        <v>246</v>
      </c>
      <c r="F194" s="163" t="s">
        <v>247</v>
      </c>
      <c r="G194" s="164" t="s">
        <v>150</v>
      </c>
      <c r="H194" s="165">
        <v>26</v>
      </c>
      <c r="I194" s="166"/>
      <c r="J194" s="167">
        <f>ROUND(I194*H194,2)</f>
        <v>0</v>
      </c>
      <c r="K194" s="163" t="s">
        <v>1068</v>
      </c>
      <c r="L194" s="33"/>
      <c r="M194" s="168" t="s">
        <v>1</v>
      </c>
      <c r="N194" s="169" t="s">
        <v>43</v>
      </c>
      <c r="O194" s="58"/>
      <c r="P194" s="170">
        <f>O194*H194</f>
        <v>0</v>
      </c>
      <c r="Q194" s="170">
        <v>0</v>
      </c>
      <c r="R194" s="170">
        <f>Q194*H194</f>
        <v>0</v>
      </c>
      <c r="S194" s="170">
        <v>0</v>
      </c>
      <c r="T194" s="17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2" t="s">
        <v>151</v>
      </c>
      <c r="AT194" s="172" t="s">
        <v>147</v>
      </c>
      <c r="AU194" s="172" t="s">
        <v>88</v>
      </c>
      <c r="AY194" s="17" t="s">
        <v>145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7" t="s">
        <v>86</v>
      </c>
      <c r="BK194" s="173">
        <f>ROUND(I194*H194,2)</f>
        <v>0</v>
      </c>
      <c r="BL194" s="17" t="s">
        <v>151</v>
      </c>
      <c r="BM194" s="172" t="s">
        <v>552</v>
      </c>
    </row>
    <row r="195" spans="1:65" s="12" customFormat="1" ht="22.9" customHeight="1">
      <c r="B195" s="147"/>
      <c r="D195" s="148" t="s">
        <v>77</v>
      </c>
      <c r="E195" s="158" t="s">
        <v>160</v>
      </c>
      <c r="F195" s="158" t="s">
        <v>249</v>
      </c>
      <c r="I195" s="150"/>
      <c r="J195" s="159">
        <f>BK195</f>
        <v>0</v>
      </c>
      <c r="L195" s="147"/>
      <c r="M195" s="152"/>
      <c r="N195" s="153"/>
      <c r="O195" s="153"/>
      <c r="P195" s="154">
        <f>SUM(P196:P203)</f>
        <v>0</v>
      </c>
      <c r="Q195" s="153"/>
      <c r="R195" s="154">
        <f>SUM(R196:R203)</f>
        <v>5.4866999999999999</v>
      </c>
      <c r="S195" s="153"/>
      <c r="T195" s="155">
        <f>SUM(T196:T203)</f>
        <v>0</v>
      </c>
      <c r="AR195" s="148" t="s">
        <v>86</v>
      </c>
      <c r="AT195" s="156" t="s">
        <v>77</v>
      </c>
      <c r="AU195" s="156" t="s">
        <v>86</v>
      </c>
      <c r="AY195" s="148" t="s">
        <v>145</v>
      </c>
      <c r="BK195" s="157">
        <f>SUM(BK196:BK203)</f>
        <v>0</v>
      </c>
    </row>
    <row r="196" spans="1:65" s="2" customFormat="1" ht="21.75" customHeight="1">
      <c r="A196" s="32"/>
      <c r="B196" s="160"/>
      <c r="C196" s="161" t="s">
        <v>7</v>
      </c>
      <c r="D196" s="161" t="s">
        <v>147</v>
      </c>
      <c r="E196" s="162" t="s">
        <v>251</v>
      </c>
      <c r="F196" s="163" t="s">
        <v>252</v>
      </c>
      <c r="G196" s="164" t="s">
        <v>253</v>
      </c>
      <c r="H196" s="165">
        <v>30</v>
      </c>
      <c r="I196" s="166"/>
      <c r="J196" s="167">
        <f>ROUND(I196*H196,2)</f>
        <v>0</v>
      </c>
      <c r="K196" s="163" t="s">
        <v>1</v>
      </c>
      <c r="L196" s="33"/>
      <c r="M196" s="168" t="s">
        <v>1</v>
      </c>
      <c r="N196" s="169" t="s">
        <v>43</v>
      </c>
      <c r="O196" s="58"/>
      <c r="P196" s="170">
        <f>O196*H196</f>
        <v>0</v>
      </c>
      <c r="Q196" s="170">
        <v>0.17488999999999999</v>
      </c>
      <c r="R196" s="170">
        <f>Q196*H196</f>
        <v>5.2466999999999997</v>
      </c>
      <c r="S196" s="170">
        <v>0</v>
      </c>
      <c r="T196" s="17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2" t="s">
        <v>151</v>
      </c>
      <c r="AT196" s="172" t="s">
        <v>147</v>
      </c>
      <c r="AU196" s="172" t="s">
        <v>88</v>
      </c>
      <c r="AY196" s="17" t="s">
        <v>145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7" t="s">
        <v>86</v>
      </c>
      <c r="BK196" s="173">
        <f>ROUND(I196*H196,2)</f>
        <v>0</v>
      </c>
      <c r="BL196" s="17" t="s">
        <v>151</v>
      </c>
      <c r="BM196" s="172" t="s">
        <v>553</v>
      </c>
    </row>
    <row r="197" spans="1:65" s="13" customFormat="1" ht="11.25">
      <c r="B197" s="174"/>
      <c r="D197" s="175" t="s">
        <v>153</v>
      </c>
      <c r="E197" s="176" t="s">
        <v>1</v>
      </c>
      <c r="F197" s="177" t="s">
        <v>554</v>
      </c>
      <c r="H197" s="176" t="s">
        <v>1</v>
      </c>
      <c r="I197" s="178"/>
      <c r="L197" s="174"/>
      <c r="M197" s="179"/>
      <c r="N197" s="180"/>
      <c r="O197" s="180"/>
      <c r="P197" s="180"/>
      <c r="Q197" s="180"/>
      <c r="R197" s="180"/>
      <c r="S197" s="180"/>
      <c r="T197" s="181"/>
      <c r="AT197" s="176" t="s">
        <v>153</v>
      </c>
      <c r="AU197" s="176" t="s">
        <v>88</v>
      </c>
      <c r="AV197" s="13" t="s">
        <v>86</v>
      </c>
      <c r="AW197" s="13" t="s">
        <v>34</v>
      </c>
      <c r="AX197" s="13" t="s">
        <v>78</v>
      </c>
      <c r="AY197" s="176" t="s">
        <v>145</v>
      </c>
    </row>
    <row r="198" spans="1:65" s="14" customFormat="1" ht="11.25">
      <c r="B198" s="182"/>
      <c r="D198" s="175" t="s">
        <v>153</v>
      </c>
      <c r="E198" s="183" t="s">
        <v>1</v>
      </c>
      <c r="F198" s="184" t="s">
        <v>555</v>
      </c>
      <c r="H198" s="185">
        <v>30</v>
      </c>
      <c r="I198" s="186"/>
      <c r="L198" s="182"/>
      <c r="M198" s="187"/>
      <c r="N198" s="188"/>
      <c r="O198" s="188"/>
      <c r="P198" s="188"/>
      <c r="Q198" s="188"/>
      <c r="R198" s="188"/>
      <c r="S198" s="188"/>
      <c r="T198" s="189"/>
      <c r="AT198" s="183" t="s">
        <v>153</v>
      </c>
      <c r="AU198" s="183" t="s">
        <v>88</v>
      </c>
      <c r="AV198" s="14" t="s">
        <v>88</v>
      </c>
      <c r="AW198" s="14" t="s">
        <v>34</v>
      </c>
      <c r="AX198" s="14" t="s">
        <v>78</v>
      </c>
      <c r="AY198" s="183" t="s">
        <v>145</v>
      </c>
    </row>
    <row r="199" spans="1:65" s="15" customFormat="1" ht="11.25">
      <c r="B199" s="190"/>
      <c r="D199" s="175" t="s">
        <v>153</v>
      </c>
      <c r="E199" s="191" t="s">
        <v>1</v>
      </c>
      <c r="F199" s="192" t="s">
        <v>156</v>
      </c>
      <c r="H199" s="193">
        <v>30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1" t="s">
        <v>153</v>
      </c>
      <c r="AU199" s="191" t="s">
        <v>88</v>
      </c>
      <c r="AV199" s="15" t="s">
        <v>151</v>
      </c>
      <c r="AW199" s="15" t="s">
        <v>34</v>
      </c>
      <c r="AX199" s="15" t="s">
        <v>86</v>
      </c>
      <c r="AY199" s="191" t="s">
        <v>145</v>
      </c>
    </row>
    <row r="200" spans="1:65" s="2" customFormat="1" ht="21.75" customHeight="1">
      <c r="A200" s="32"/>
      <c r="B200" s="160"/>
      <c r="C200" s="198" t="s">
        <v>265</v>
      </c>
      <c r="D200" s="198" t="s">
        <v>258</v>
      </c>
      <c r="E200" s="199" t="s">
        <v>259</v>
      </c>
      <c r="F200" s="200" t="s">
        <v>260</v>
      </c>
      <c r="G200" s="201" t="s">
        <v>253</v>
      </c>
      <c r="H200" s="202">
        <v>30</v>
      </c>
      <c r="I200" s="203"/>
      <c r="J200" s="204">
        <f>ROUND(I200*H200,2)</f>
        <v>0</v>
      </c>
      <c r="K200" s="200" t="s">
        <v>1</v>
      </c>
      <c r="L200" s="205"/>
      <c r="M200" s="206" t="s">
        <v>1</v>
      </c>
      <c r="N200" s="207" t="s">
        <v>43</v>
      </c>
      <c r="O200" s="58"/>
      <c r="P200" s="170">
        <f>O200*H200</f>
        <v>0</v>
      </c>
      <c r="Q200" s="170">
        <v>8.0000000000000002E-3</v>
      </c>
      <c r="R200" s="170">
        <f>Q200*H200</f>
        <v>0.24</v>
      </c>
      <c r="S200" s="170">
        <v>0</v>
      </c>
      <c r="T200" s="17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2" t="s">
        <v>192</v>
      </c>
      <c r="AT200" s="172" t="s">
        <v>258</v>
      </c>
      <c r="AU200" s="172" t="s">
        <v>88</v>
      </c>
      <c r="AY200" s="17" t="s">
        <v>145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7" t="s">
        <v>86</v>
      </c>
      <c r="BK200" s="173">
        <f>ROUND(I200*H200,2)</f>
        <v>0</v>
      </c>
      <c r="BL200" s="17" t="s">
        <v>151</v>
      </c>
      <c r="BM200" s="172" t="s">
        <v>556</v>
      </c>
    </row>
    <row r="201" spans="1:65" s="2" customFormat="1" ht="21.75" customHeight="1">
      <c r="A201" s="32"/>
      <c r="B201" s="160"/>
      <c r="C201" s="161" t="s">
        <v>270</v>
      </c>
      <c r="D201" s="161" t="s">
        <v>147</v>
      </c>
      <c r="E201" s="162" t="s">
        <v>557</v>
      </c>
      <c r="F201" s="163" t="s">
        <v>558</v>
      </c>
      <c r="G201" s="164" t="s">
        <v>253</v>
      </c>
      <c r="H201" s="165">
        <v>1</v>
      </c>
      <c r="I201" s="166"/>
      <c r="J201" s="167">
        <f>ROUND(I201*H201,2)</f>
        <v>0</v>
      </c>
      <c r="K201" s="163" t="s">
        <v>1068</v>
      </c>
      <c r="L201" s="33"/>
      <c r="M201" s="168" t="s">
        <v>1</v>
      </c>
      <c r="N201" s="169" t="s">
        <v>43</v>
      </c>
      <c r="O201" s="58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2" t="s">
        <v>151</v>
      </c>
      <c r="AT201" s="172" t="s">
        <v>147</v>
      </c>
      <c r="AU201" s="172" t="s">
        <v>88</v>
      </c>
      <c r="AY201" s="17" t="s">
        <v>145</v>
      </c>
      <c r="BE201" s="173">
        <f>IF(N201="základní",J201,0)</f>
        <v>0</v>
      </c>
      <c r="BF201" s="173">
        <f>IF(N201="snížená",J201,0)</f>
        <v>0</v>
      </c>
      <c r="BG201" s="173">
        <f>IF(N201="zákl. přenesená",J201,0)</f>
        <v>0</v>
      </c>
      <c r="BH201" s="173">
        <f>IF(N201="sníž. přenesená",J201,0)</f>
        <v>0</v>
      </c>
      <c r="BI201" s="173">
        <f>IF(N201="nulová",J201,0)</f>
        <v>0</v>
      </c>
      <c r="BJ201" s="17" t="s">
        <v>86</v>
      </c>
      <c r="BK201" s="173">
        <f>ROUND(I201*H201,2)</f>
        <v>0</v>
      </c>
      <c r="BL201" s="17" t="s">
        <v>151</v>
      </c>
      <c r="BM201" s="172" t="s">
        <v>559</v>
      </c>
    </row>
    <row r="202" spans="1:65" s="2" customFormat="1" ht="21.75" customHeight="1">
      <c r="A202" s="32"/>
      <c r="B202" s="160"/>
      <c r="C202" s="198" t="s">
        <v>276</v>
      </c>
      <c r="D202" s="198" t="s">
        <v>258</v>
      </c>
      <c r="E202" s="199" t="s">
        <v>560</v>
      </c>
      <c r="F202" s="200" t="s">
        <v>561</v>
      </c>
      <c r="G202" s="201" t="s">
        <v>253</v>
      </c>
      <c r="H202" s="202">
        <v>1</v>
      </c>
      <c r="I202" s="203"/>
      <c r="J202" s="204">
        <f>ROUND(I202*H202,2)</f>
        <v>0</v>
      </c>
      <c r="K202" s="200" t="s">
        <v>1</v>
      </c>
      <c r="L202" s="205"/>
      <c r="M202" s="206" t="s">
        <v>1</v>
      </c>
      <c r="N202" s="207" t="s">
        <v>43</v>
      </c>
      <c r="O202" s="58"/>
      <c r="P202" s="170">
        <f>O202*H202</f>
        <v>0</v>
      </c>
      <c r="Q202" s="170">
        <v>0</v>
      </c>
      <c r="R202" s="170">
        <f>Q202*H202</f>
        <v>0</v>
      </c>
      <c r="S202" s="170">
        <v>0</v>
      </c>
      <c r="T202" s="17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2" t="s">
        <v>192</v>
      </c>
      <c r="AT202" s="172" t="s">
        <v>258</v>
      </c>
      <c r="AU202" s="172" t="s">
        <v>88</v>
      </c>
      <c r="AY202" s="17" t="s">
        <v>145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17" t="s">
        <v>86</v>
      </c>
      <c r="BK202" s="173">
        <f>ROUND(I202*H202,2)</f>
        <v>0</v>
      </c>
      <c r="BL202" s="17" t="s">
        <v>151</v>
      </c>
      <c r="BM202" s="172" t="s">
        <v>562</v>
      </c>
    </row>
    <row r="203" spans="1:65" s="14" customFormat="1" ht="11.25">
      <c r="B203" s="182"/>
      <c r="D203" s="175" t="s">
        <v>153</v>
      </c>
      <c r="E203" s="183" t="s">
        <v>1</v>
      </c>
      <c r="F203" s="184" t="s">
        <v>563</v>
      </c>
      <c r="H203" s="185">
        <v>1</v>
      </c>
      <c r="I203" s="186"/>
      <c r="L203" s="182"/>
      <c r="M203" s="187"/>
      <c r="N203" s="188"/>
      <c r="O203" s="188"/>
      <c r="P203" s="188"/>
      <c r="Q203" s="188"/>
      <c r="R203" s="188"/>
      <c r="S203" s="188"/>
      <c r="T203" s="189"/>
      <c r="AT203" s="183" t="s">
        <v>153</v>
      </c>
      <c r="AU203" s="183" t="s">
        <v>88</v>
      </c>
      <c r="AV203" s="14" t="s">
        <v>88</v>
      </c>
      <c r="AW203" s="14" t="s">
        <v>34</v>
      </c>
      <c r="AX203" s="14" t="s">
        <v>86</v>
      </c>
      <c r="AY203" s="183" t="s">
        <v>145</v>
      </c>
    </row>
    <row r="204" spans="1:65" s="12" customFormat="1" ht="22.9" customHeight="1">
      <c r="B204" s="147"/>
      <c r="D204" s="148" t="s">
        <v>77</v>
      </c>
      <c r="E204" s="158" t="s">
        <v>174</v>
      </c>
      <c r="F204" s="158" t="s">
        <v>275</v>
      </c>
      <c r="I204" s="150"/>
      <c r="J204" s="159">
        <f>BK204</f>
        <v>0</v>
      </c>
      <c r="L204" s="147"/>
      <c r="M204" s="152"/>
      <c r="N204" s="153"/>
      <c r="O204" s="153"/>
      <c r="P204" s="154">
        <f>SUM(P205:P219)</f>
        <v>0</v>
      </c>
      <c r="Q204" s="153"/>
      <c r="R204" s="154">
        <f>SUM(R205:R219)</f>
        <v>43.742640000000002</v>
      </c>
      <c r="S204" s="153"/>
      <c r="T204" s="155">
        <f>SUM(T205:T219)</f>
        <v>0</v>
      </c>
      <c r="AR204" s="148" t="s">
        <v>86</v>
      </c>
      <c r="AT204" s="156" t="s">
        <v>77</v>
      </c>
      <c r="AU204" s="156" t="s">
        <v>86</v>
      </c>
      <c r="AY204" s="148" t="s">
        <v>145</v>
      </c>
      <c r="BK204" s="157">
        <f>SUM(BK205:BK219)</f>
        <v>0</v>
      </c>
    </row>
    <row r="205" spans="1:65" s="2" customFormat="1" ht="16.5" customHeight="1">
      <c r="A205" s="32"/>
      <c r="B205" s="160"/>
      <c r="C205" s="161" t="s">
        <v>282</v>
      </c>
      <c r="D205" s="161" t="s">
        <v>147</v>
      </c>
      <c r="E205" s="162" t="s">
        <v>277</v>
      </c>
      <c r="F205" s="163" t="s">
        <v>278</v>
      </c>
      <c r="G205" s="164" t="s">
        <v>150</v>
      </c>
      <c r="H205" s="165">
        <v>285.36</v>
      </c>
      <c r="I205" s="166"/>
      <c r="J205" s="167">
        <f>ROUND(I205*H205,2)</f>
        <v>0</v>
      </c>
      <c r="K205" s="163" t="s">
        <v>1068</v>
      </c>
      <c r="L205" s="33"/>
      <c r="M205" s="168" t="s">
        <v>1</v>
      </c>
      <c r="N205" s="169" t="s">
        <v>43</v>
      </c>
      <c r="O205" s="58"/>
      <c r="P205" s="170">
        <f>O205*H205</f>
        <v>0</v>
      </c>
      <c r="Q205" s="170">
        <v>0.115</v>
      </c>
      <c r="R205" s="170">
        <f>Q205*H205</f>
        <v>32.816400000000002</v>
      </c>
      <c r="S205" s="170">
        <v>0</v>
      </c>
      <c r="T205" s="17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2" t="s">
        <v>151</v>
      </c>
      <c r="AT205" s="172" t="s">
        <v>147</v>
      </c>
      <c r="AU205" s="172" t="s">
        <v>88</v>
      </c>
      <c r="AY205" s="17" t="s">
        <v>145</v>
      </c>
      <c r="BE205" s="173">
        <f>IF(N205="základní",J205,0)</f>
        <v>0</v>
      </c>
      <c r="BF205" s="173">
        <f>IF(N205="snížená",J205,0)</f>
        <v>0</v>
      </c>
      <c r="BG205" s="173">
        <f>IF(N205="zákl. přenesená",J205,0)</f>
        <v>0</v>
      </c>
      <c r="BH205" s="173">
        <f>IF(N205="sníž. přenesená",J205,0)</f>
        <v>0</v>
      </c>
      <c r="BI205" s="173">
        <f>IF(N205="nulová",J205,0)</f>
        <v>0</v>
      </c>
      <c r="BJ205" s="17" t="s">
        <v>86</v>
      </c>
      <c r="BK205" s="173">
        <f>ROUND(I205*H205,2)</f>
        <v>0</v>
      </c>
      <c r="BL205" s="17" t="s">
        <v>151</v>
      </c>
      <c r="BM205" s="172" t="s">
        <v>564</v>
      </c>
    </row>
    <row r="206" spans="1:65" s="13" customFormat="1" ht="11.25">
      <c r="B206" s="174"/>
      <c r="D206" s="175" t="s">
        <v>153</v>
      </c>
      <c r="E206" s="176" t="s">
        <v>1</v>
      </c>
      <c r="F206" s="177" t="s">
        <v>565</v>
      </c>
      <c r="H206" s="176" t="s">
        <v>1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6" t="s">
        <v>153</v>
      </c>
      <c r="AU206" s="176" t="s">
        <v>88</v>
      </c>
      <c r="AV206" s="13" t="s">
        <v>86</v>
      </c>
      <c r="AW206" s="13" t="s">
        <v>34</v>
      </c>
      <c r="AX206" s="13" t="s">
        <v>78</v>
      </c>
      <c r="AY206" s="176" t="s">
        <v>145</v>
      </c>
    </row>
    <row r="207" spans="1:65" s="13" customFormat="1" ht="11.25">
      <c r="B207" s="174"/>
      <c r="D207" s="175" t="s">
        <v>153</v>
      </c>
      <c r="E207" s="176" t="s">
        <v>1</v>
      </c>
      <c r="F207" s="177" t="s">
        <v>495</v>
      </c>
      <c r="H207" s="176" t="s">
        <v>1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6" t="s">
        <v>153</v>
      </c>
      <c r="AU207" s="176" t="s">
        <v>88</v>
      </c>
      <c r="AV207" s="13" t="s">
        <v>86</v>
      </c>
      <c r="AW207" s="13" t="s">
        <v>34</v>
      </c>
      <c r="AX207" s="13" t="s">
        <v>78</v>
      </c>
      <c r="AY207" s="176" t="s">
        <v>145</v>
      </c>
    </row>
    <row r="208" spans="1:65" s="14" customFormat="1" ht="11.25">
      <c r="B208" s="182"/>
      <c r="D208" s="175" t="s">
        <v>153</v>
      </c>
      <c r="E208" s="183" t="s">
        <v>1</v>
      </c>
      <c r="F208" s="184" t="s">
        <v>491</v>
      </c>
      <c r="H208" s="185">
        <v>285.36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83" t="s">
        <v>153</v>
      </c>
      <c r="AU208" s="183" t="s">
        <v>88</v>
      </c>
      <c r="AV208" s="14" t="s">
        <v>88</v>
      </c>
      <c r="AW208" s="14" t="s">
        <v>34</v>
      </c>
      <c r="AX208" s="14" t="s">
        <v>78</v>
      </c>
      <c r="AY208" s="183" t="s">
        <v>145</v>
      </c>
    </row>
    <row r="209" spans="1:65" s="15" customFormat="1" ht="11.25">
      <c r="B209" s="190"/>
      <c r="D209" s="175" t="s">
        <v>153</v>
      </c>
      <c r="E209" s="191" t="s">
        <v>1</v>
      </c>
      <c r="F209" s="192" t="s">
        <v>156</v>
      </c>
      <c r="H209" s="193">
        <v>285.36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1" t="s">
        <v>153</v>
      </c>
      <c r="AU209" s="191" t="s">
        <v>88</v>
      </c>
      <c r="AV209" s="15" t="s">
        <v>151</v>
      </c>
      <c r="AW209" s="15" t="s">
        <v>34</v>
      </c>
      <c r="AX209" s="15" t="s">
        <v>86</v>
      </c>
      <c r="AY209" s="191" t="s">
        <v>145</v>
      </c>
    </row>
    <row r="210" spans="1:65" s="2" customFormat="1" ht="21.75" customHeight="1">
      <c r="A210" s="32"/>
      <c r="B210" s="160"/>
      <c r="C210" s="161" t="s">
        <v>287</v>
      </c>
      <c r="D210" s="161" t="s">
        <v>147</v>
      </c>
      <c r="E210" s="162" t="s">
        <v>283</v>
      </c>
      <c r="F210" s="163" t="s">
        <v>284</v>
      </c>
      <c r="G210" s="164" t="s">
        <v>150</v>
      </c>
      <c r="H210" s="165">
        <v>272</v>
      </c>
      <c r="I210" s="166"/>
      <c r="J210" s="167">
        <f>ROUND(I210*H210,2)</f>
        <v>0</v>
      </c>
      <c r="K210" s="163" t="s">
        <v>1068</v>
      </c>
      <c r="L210" s="33"/>
      <c r="M210" s="168" t="s">
        <v>1</v>
      </c>
      <c r="N210" s="169" t="s">
        <v>43</v>
      </c>
      <c r="O210" s="58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2" t="s">
        <v>151</v>
      </c>
      <c r="AT210" s="172" t="s">
        <v>147</v>
      </c>
      <c r="AU210" s="172" t="s">
        <v>88</v>
      </c>
      <c r="AY210" s="17" t="s">
        <v>145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7" t="s">
        <v>86</v>
      </c>
      <c r="BK210" s="173">
        <f>ROUND(I210*H210,2)</f>
        <v>0</v>
      </c>
      <c r="BL210" s="17" t="s">
        <v>151</v>
      </c>
      <c r="BM210" s="172" t="s">
        <v>566</v>
      </c>
    </row>
    <row r="211" spans="1:65" s="14" customFormat="1" ht="11.25">
      <c r="B211" s="182"/>
      <c r="D211" s="175" t="s">
        <v>153</v>
      </c>
      <c r="E211" s="183" t="s">
        <v>1</v>
      </c>
      <c r="F211" s="184" t="s">
        <v>567</v>
      </c>
      <c r="H211" s="185">
        <v>272</v>
      </c>
      <c r="I211" s="186"/>
      <c r="L211" s="182"/>
      <c r="M211" s="187"/>
      <c r="N211" s="188"/>
      <c r="O211" s="188"/>
      <c r="P211" s="188"/>
      <c r="Q211" s="188"/>
      <c r="R211" s="188"/>
      <c r="S211" s="188"/>
      <c r="T211" s="189"/>
      <c r="AT211" s="183" t="s">
        <v>153</v>
      </c>
      <c r="AU211" s="183" t="s">
        <v>88</v>
      </c>
      <c r="AV211" s="14" t="s">
        <v>88</v>
      </c>
      <c r="AW211" s="14" t="s">
        <v>34</v>
      </c>
      <c r="AX211" s="14" t="s">
        <v>86</v>
      </c>
      <c r="AY211" s="183" t="s">
        <v>145</v>
      </c>
    </row>
    <row r="212" spans="1:65" s="2" customFormat="1" ht="21.75" customHeight="1">
      <c r="A212" s="32"/>
      <c r="B212" s="160"/>
      <c r="C212" s="161" t="s">
        <v>291</v>
      </c>
      <c r="D212" s="161" t="s">
        <v>147</v>
      </c>
      <c r="E212" s="162" t="s">
        <v>288</v>
      </c>
      <c r="F212" s="163" t="s">
        <v>289</v>
      </c>
      <c r="G212" s="164" t="s">
        <v>150</v>
      </c>
      <c r="H212" s="165">
        <v>272</v>
      </c>
      <c r="I212" s="166"/>
      <c r="J212" s="167">
        <f>ROUND(I212*H212,2)</f>
        <v>0</v>
      </c>
      <c r="K212" s="163" t="s">
        <v>1068</v>
      </c>
      <c r="L212" s="33"/>
      <c r="M212" s="168" t="s">
        <v>1</v>
      </c>
      <c r="N212" s="169" t="s">
        <v>43</v>
      </c>
      <c r="O212" s="58"/>
      <c r="P212" s="170">
        <f>O212*H212</f>
        <v>0</v>
      </c>
      <c r="Q212" s="170">
        <v>0</v>
      </c>
      <c r="R212" s="170">
        <f>Q212*H212</f>
        <v>0</v>
      </c>
      <c r="S212" s="170">
        <v>0</v>
      </c>
      <c r="T212" s="17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2" t="s">
        <v>151</v>
      </c>
      <c r="AT212" s="172" t="s">
        <v>147</v>
      </c>
      <c r="AU212" s="172" t="s">
        <v>88</v>
      </c>
      <c r="AY212" s="17" t="s">
        <v>145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17" t="s">
        <v>86</v>
      </c>
      <c r="BK212" s="173">
        <f>ROUND(I212*H212,2)</f>
        <v>0</v>
      </c>
      <c r="BL212" s="17" t="s">
        <v>151</v>
      </c>
      <c r="BM212" s="172" t="s">
        <v>568</v>
      </c>
    </row>
    <row r="213" spans="1:65" s="2" customFormat="1" ht="21.75" customHeight="1">
      <c r="A213" s="32"/>
      <c r="B213" s="160"/>
      <c r="C213" s="161" t="s">
        <v>296</v>
      </c>
      <c r="D213" s="161" t="s">
        <v>147</v>
      </c>
      <c r="E213" s="162" t="s">
        <v>292</v>
      </c>
      <c r="F213" s="163" t="s">
        <v>293</v>
      </c>
      <c r="G213" s="164" t="s">
        <v>150</v>
      </c>
      <c r="H213" s="165">
        <v>272</v>
      </c>
      <c r="I213" s="166"/>
      <c r="J213" s="167">
        <f>ROUND(I213*H213,2)</f>
        <v>0</v>
      </c>
      <c r="K213" s="163" t="s">
        <v>1068</v>
      </c>
      <c r="L213" s="33"/>
      <c r="M213" s="168" t="s">
        <v>1</v>
      </c>
      <c r="N213" s="169" t="s">
        <v>43</v>
      </c>
      <c r="O213" s="58"/>
      <c r="P213" s="170">
        <f>O213*H213</f>
        <v>0</v>
      </c>
      <c r="Q213" s="170">
        <v>4.0169999999999997E-2</v>
      </c>
      <c r="R213" s="170">
        <f>Q213*H213</f>
        <v>10.92624</v>
      </c>
      <c r="S213" s="170">
        <v>0</v>
      </c>
      <c r="T213" s="17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2" t="s">
        <v>151</v>
      </c>
      <c r="AT213" s="172" t="s">
        <v>147</v>
      </c>
      <c r="AU213" s="172" t="s">
        <v>88</v>
      </c>
      <c r="AY213" s="17" t="s">
        <v>145</v>
      </c>
      <c r="BE213" s="173">
        <f>IF(N213="základní",J213,0)</f>
        <v>0</v>
      </c>
      <c r="BF213" s="173">
        <f>IF(N213="snížená",J213,0)</f>
        <v>0</v>
      </c>
      <c r="BG213" s="173">
        <f>IF(N213="zákl. přenesená",J213,0)</f>
        <v>0</v>
      </c>
      <c r="BH213" s="173">
        <f>IF(N213="sníž. přenesená",J213,0)</f>
        <v>0</v>
      </c>
      <c r="BI213" s="173">
        <f>IF(N213="nulová",J213,0)</f>
        <v>0</v>
      </c>
      <c r="BJ213" s="17" t="s">
        <v>86</v>
      </c>
      <c r="BK213" s="173">
        <f>ROUND(I213*H213,2)</f>
        <v>0</v>
      </c>
      <c r="BL213" s="17" t="s">
        <v>151</v>
      </c>
      <c r="BM213" s="172" t="s">
        <v>569</v>
      </c>
    </row>
    <row r="214" spans="1:65" s="14" customFormat="1" ht="11.25">
      <c r="B214" s="182"/>
      <c r="D214" s="175" t="s">
        <v>153</v>
      </c>
      <c r="E214" s="183" t="s">
        <v>1</v>
      </c>
      <c r="F214" s="184" t="s">
        <v>570</v>
      </c>
      <c r="H214" s="185">
        <v>272</v>
      </c>
      <c r="I214" s="186"/>
      <c r="L214" s="182"/>
      <c r="M214" s="187"/>
      <c r="N214" s="188"/>
      <c r="O214" s="188"/>
      <c r="P214" s="188"/>
      <c r="Q214" s="188"/>
      <c r="R214" s="188"/>
      <c r="S214" s="188"/>
      <c r="T214" s="189"/>
      <c r="AT214" s="183" t="s">
        <v>153</v>
      </c>
      <c r="AU214" s="183" t="s">
        <v>88</v>
      </c>
      <c r="AV214" s="14" t="s">
        <v>88</v>
      </c>
      <c r="AW214" s="14" t="s">
        <v>34</v>
      </c>
      <c r="AX214" s="14" t="s">
        <v>86</v>
      </c>
      <c r="AY214" s="183" t="s">
        <v>145</v>
      </c>
    </row>
    <row r="215" spans="1:65" s="2" customFormat="1" ht="21.75" customHeight="1">
      <c r="A215" s="32"/>
      <c r="B215" s="160"/>
      <c r="C215" s="161" t="s">
        <v>300</v>
      </c>
      <c r="D215" s="161" t="s">
        <v>147</v>
      </c>
      <c r="E215" s="162" t="s">
        <v>571</v>
      </c>
      <c r="F215" s="163" t="s">
        <v>572</v>
      </c>
      <c r="G215" s="164" t="s">
        <v>150</v>
      </c>
      <c r="H215" s="165">
        <v>272</v>
      </c>
      <c r="I215" s="166"/>
      <c r="J215" s="167">
        <f>ROUND(I215*H215,2)</f>
        <v>0</v>
      </c>
      <c r="K215" s="163" t="s">
        <v>1068</v>
      </c>
      <c r="L215" s="33"/>
      <c r="M215" s="168" t="s">
        <v>1</v>
      </c>
      <c r="N215" s="169" t="s">
        <v>43</v>
      </c>
      <c r="O215" s="58"/>
      <c r="P215" s="170">
        <f>O215*H215</f>
        <v>0</v>
      </c>
      <c r="Q215" s="170">
        <v>0</v>
      </c>
      <c r="R215" s="170">
        <f>Q215*H215</f>
        <v>0</v>
      </c>
      <c r="S215" s="170">
        <v>0</v>
      </c>
      <c r="T215" s="17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2" t="s">
        <v>151</v>
      </c>
      <c r="AT215" s="172" t="s">
        <v>147</v>
      </c>
      <c r="AU215" s="172" t="s">
        <v>88</v>
      </c>
      <c r="AY215" s="17" t="s">
        <v>145</v>
      </c>
      <c r="BE215" s="173">
        <f>IF(N215="základní",J215,0)</f>
        <v>0</v>
      </c>
      <c r="BF215" s="173">
        <f>IF(N215="snížená",J215,0)</f>
        <v>0</v>
      </c>
      <c r="BG215" s="173">
        <f>IF(N215="zákl. přenesená",J215,0)</f>
        <v>0</v>
      </c>
      <c r="BH215" s="173">
        <f>IF(N215="sníž. přenesená",J215,0)</f>
        <v>0</v>
      </c>
      <c r="BI215" s="173">
        <f>IF(N215="nulová",J215,0)</f>
        <v>0</v>
      </c>
      <c r="BJ215" s="17" t="s">
        <v>86</v>
      </c>
      <c r="BK215" s="173">
        <f>ROUND(I215*H215,2)</f>
        <v>0</v>
      </c>
      <c r="BL215" s="17" t="s">
        <v>151</v>
      </c>
      <c r="BM215" s="172" t="s">
        <v>573</v>
      </c>
    </row>
    <row r="216" spans="1:65" s="2" customFormat="1" ht="21.75" customHeight="1">
      <c r="A216" s="32"/>
      <c r="B216" s="160"/>
      <c r="C216" s="161" t="s">
        <v>304</v>
      </c>
      <c r="D216" s="161" t="s">
        <v>147</v>
      </c>
      <c r="E216" s="162" t="s">
        <v>574</v>
      </c>
      <c r="F216" s="163" t="s">
        <v>575</v>
      </c>
      <c r="G216" s="164" t="s">
        <v>150</v>
      </c>
      <c r="H216" s="165">
        <v>272</v>
      </c>
      <c r="I216" s="166"/>
      <c r="J216" s="167">
        <f>ROUND(I216*H216,2)</f>
        <v>0</v>
      </c>
      <c r="K216" s="163" t="s">
        <v>1068</v>
      </c>
      <c r="L216" s="33"/>
      <c r="M216" s="168" t="s">
        <v>1</v>
      </c>
      <c r="N216" s="169" t="s">
        <v>43</v>
      </c>
      <c r="O216" s="58"/>
      <c r="P216" s="170">
        <f>O216*H216</f>
        <v>0</v>
      </c>
      <c r="Q216" s="170">
        <v>0</v>
      </c>
      <c r="R216" s="170">
        <f>Q216*H216</f>
        <v>0</v>
      </c>
      <c r="S216" s="170">
        <v>0</v>
      </c>
      <c r="T216" s="17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2" t="s">
        <v>151</v>
      </c>
      <c r="AT216" s="172" t="s">
        <v>147</v>
      </c>
      <c r="AU216" s="172" t="s">
        <v>88</v>
      </c>
      <c r="AY216" s="17" t="s">
        <v>145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7" t="s">
        <v>86</v>
      </c>
      <c r="BK216" s="173">
        <f>ROUND(I216*H216,2)</f>
        <v>0</v>
      </c>
      <c r="BL216" s="17" t="s">
        <v>151</v>
      </c>
      <c r="BM216" s="172" t="s">
        <v>576</v>
      </c>
    </row>
    <row r="217" spans="1:65" s="2" customFormat="1" ht="21.75" customHeight="1">
      <c r="A217" s="32"/>
      <c r="B217" s="160"/>
      <c r="C217" s="161" t="s">
        <v>308</v>
      </c>
      <c r="D217" s="161" t="s">
        <v>147</v>
      </c>
      <c r="E217" s="162" t="s">
        <v>305</v>
      </c>
      <c r="F217" s="163" t="s">
        <v>577</v>
      </c>
      <c r="G217" s="164" t="s">
        <v>163</v>
      </c>
      <c r="H217" s="165">
        <v>0</v>
      </c>
      <c r="I217" s="166"/>
      <c r="J217" s="167">
        <f>ROUND(I217*H217,2)</f>
        <v>0</v>
      </c>
      <c r="K217" s="163" t="s">
        <v>1068</v>
      </c>
      <c r="L217" s="33"/>
      <c r="M217" s="168" t="s">
        <v>1</v>
      </c>
      <c r="N217" s="169" t="s">
        <v>43</v>
      </c>
      <c r="O217" s="58"/>
      <c r="P217" s="170">
        <f>O217*H217</f>
        <v>0</v>
      </c>
      <c r="Q217" s="170">
        <v>1.0000000000000001E-5</v>
      </c>
      <c r="R217" s="170">
        <f>Q217*H217</f>
        <v>0</v>
      </c>
      <c r="S217" s="170">
        <v>0</v>
      </c>
      <c r="T217" s="17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2" t="s">
        <v>151</v>
      </c>
      <c r="AT217" s="172" t="s">
        <v>147</v>
      </c>
      <c r="AU217" s="172" t="s">
        <v>88</v>
      </c>
      <c r="AY217" s="17" t="s">
        <v>145</v>
      </c>
      <c r="BE217" s="173">
        <f>IF(N217="základní",J217,0)</f>
        <v>0</v>
      </c>
      <c r="BF217" s="173">
        <f>IF(N217="snížená",J217,0)</f>
        <v>0</v>
      </c>
      <c r="BG217" s="173">
        <f>IF(N217="zákl. přenesená",J217,0)</f>
        <v>0</v>
      </c>
      <c r="BH217" s="173">
        <f>IF(N217="sníž. přenesená",J217,0)</f>
        <v>0</v>
      </c>
      <c r="BI217" s="173">
        <f>IF(N217="nulová",J217,0)</f>
        <v>0</v>
      </c>
      <c r="BJ217" s="17" t="s">
        <v>86</v>
      </c>
      <c r="BK217" s="173">
        <f>ROUND(I217*H217,2)</f>
        <v>0</v>
      </c>
      <c r="BL217" s="17" t="s">
        <v>151</v>
      </c>
      <c r="BM217" s="172" t="s">
        <v>578</v>
      </c>
    </row>
    <row r="218" spans="1:65" s="2" customFormat="1" ht="33" customHeight="1">
      <c r="A218" s="32"/>
      <c r="B218" s="160"/>
      <c r="C218" s="161" t="s">
        <v>314</v>
      </c>
      <c r="D218" s="161" t="s">
        <v>147</v>
      </c>
      <c r="E218" s="162" t="s">
        <v>309</v>
      </c>
      <c r="F218" s="163" t="s">
        <v>579</v>
      </c>
      <c r="G218" s="164" t="s">
        <v>150</v>
      </c>
      <c r="H218" s="165">
        <v>272</v>
      </c>
      <c r="I218" s="166"/>
      <c r="J218" s="167">
        <f>ROUND(I218*H218,2)</f>
        <v>0</v>
      </c>
      <c r="K218" s="163" t="s">
        <v>1</v>
      </c>
      <c r="L218" s="33"/>
      <c r="M218" s="168" t="s">
        <v>1</v>
      </c>
      <c r="N218" s="169" t="s">
        <v>43</v>
      </c>
      <c r="O218" s="58"/>
      <c r="P218" s="170">
        <f>O218*H218</f>
        <v>0</v>
      </c>
      <c r="Q218" s="170">
        <v>0</v>
      </c>
      <c r="R218" s="170">
        <f>Q218*H218</f>
        <v>0</v>
      </c>
      <c r="S218" s="170">
        <v>0</v>
      </c>
      <c r="T218" s="17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2" t="s">
        <v>151</v>
      </c>
      <c r="AT218" s="172" t="s">
        <v>147</v>
      </c>
      <c r="AU218" s="172" t="s">
        <v>88</v>
      </c>
      <c r="AY218" s="17" t="s">
        <v>145</v>
      </c>
      <c r="BE218" s="173">
        <f>IF(N218="základní",J218,0)</f>
        <v>0</v>
      </c>
      <c r="BF218" s="173">
        <f>IF(N218="snížená",J218,0)</f>
        <v>0</v>
      </c>
      <c r="BG218" s="173">
        <f>IF(N218="zákl. přenesená",J218,0)</f>
        <v>0</v>
      </c>
      <c r="BH218" s="173">
        <f>IF(N218="sníž. přenesená",J218,0)</f>
        <v>0</v>
      </c>
      <c r="BI218" s="173">
        <f>IF(N218="nulová",J218,0)</f>
        <v>0</v>
      </c>
      <c r="BJ218" s="17" t="s">
        <v>86</v>
      </c>
      <c r="BK218" s="173">
        <f>ROUND(I218*H218,2)</f>
        <v>0</v>
      </c>
      <c r="BL218" s="17" t="s">
        <v>151</v>
      </c>
      <c r="BM218" s="172" t="s">
        <v>580</v>
      </c>
    </row>
    <row r="219" spans="1:65" s="14" customFormat="1" ht="11.25">
      <c r="B219" s="182"/>
      <c r="D219" s="175" t="s">
        <v>153</v>
      </c>
      <c r="E219" s="183" t="s">
        <v>1</v>
      </c>
      <c r="F219" s="184" t="s">
        <v>581</v>
      </c>
      <c r="H219" s="185">
        <v>272</v>
      </c>
      <c r="I219" s="186"/>
      <c r="L219" s="182"/>
      <c r="M219" s="187"/>
      <c r="N219" s="188"/>
      <c r="O219" s="188"/>
      <c r="P219" s="188"/>
      <c r="Q219" s="188"/>
      <c r="R219" s="188"/>
      <c r="S219" s="188"/>
      <c r="T219" s="189"/>
      <c r="AT219" s="183" t="s">
        <v>153</v>
      </c>
      <c r="AU219" s="183" t="s">
        <v>88</v>
      </c>
      <c r="AV219" s="14" t="s">
        <v>88</v>
      </c>
      <c r="AW219" s="14" t="s">
        <v>34</v>
      </c>
      <c r="AX219" s="14" t="s">
        <v>86</v>
      </c>
      <c r="AY219" s="183" t="s">
        <v>145</v>
      </c>
    </row>
    <row r="220" spans="1:65" s="12" customFormat="1" ht="22.9" customHeight="1">
      <c r="B220" s="147"/>
      <c r="D220" s="148" t="s">
        <v>77</v>
      </c>
      <c r="E220" s="158" t="s">
        <v>196</v>
      </c>
      <c r="F220" s="158" t="s">
        <v>313</v>
      </c>
      <c r="I220" s="150"/>
      <c r="J220" s="159">
        <f>BK220</f>
        <v>0</v>
      </c>
      <c r="L220" s="147"/>
      <c r="M220" s="152"/>
      <c r="N220" s="153"/>
      <c r="O220" s="153"/>
      <c r="P220" s="154">
        <f>SUM(P221:P235)</f>
        <v>0</v>
      </c>
      <c r="Q220" s="153"/>
      <c r="R220" s="154">
        <f>SUM(R221:R235)</f>
        <v>12.757813199999999</v>
      </c>
      <c r="S220" s="153"/>
      <c r="T220" s="155">
        <f>SUM(T221:T235)</f>
        <v>0</v>
      </c>
      <c r="AR220" s="148" t="s">
        <v>86</v>
      </c>
      <c r="AT220" s="156" t="s">
        <v>77</v>
      </c>
      <c r="AU220" s="156" t="s">
        <v>86</v>
      </c>
      <c r="AY220" s="148" t="s">
        <v>145</v>
      </c>
      <c r="BK220" s="157">
        <f>SUM(BK221:BK235)</f>
        <v>0</v>
      </c>
    </row>
    <row r="221" spans="1:65" s="2" customFormat="1" ht="21.75" customHeight="1">
      <c r="A221" s="32"/>
      <c r="B221" s="160"/>
      <c r="C221" s="161" t="s">
        <v>318</v>
      </c>
      <c r="D221" s="161" t="s">
        <v>147</v>
      </c>
      <c r="E221" s="162" t="s">
        <v>315</v>
      </c>
      <c r="F221" s="163" t="s">
        <v>316</v>
      </c>
      <c r="G221" s="164" t="s">
        <v>163</v>
      </c>
      <c r="H221" s="165">
        <v>66</v>
      </c>
      <c r="I221" s="166"/>
      <c r="J221" s="167">
        <f>ROUND(I221*H221,2)</f>
        <v>0</v>
      </c>
      <c r="K221" s="163" t="s">
        <v>1068</v>
      </c>
      <c r="L221" s="33"/>
      <c r="M221" s="168" t="s">
        <v>1</v>
      </c>
      <c r="N221" s="169" t="s">
        <v>43</v>
      </c>
      <c r="O221" s="58"/>
      <c r="P221" s="170">
        <f>O221*H221</f>
        <v>0</v>
      </c>
      <c r="Q221" s="170">
        <v>0.10095</v>
      </c>
      <c r="R221" s="170">
        <f>Q221*H221</f>
        <v>6.6627000000000001</v>
      </c>
      <c r="S221" s="170">
        <v>0</v>
      </c>
      <c r="T221" s="17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2" t="s">
        <v>151</v>
      </c>
      <c r="AT221" s="172" t="s">
        <v>147</v>
      </c>
      <c r="AU221" s="172" t="s">
        <v>88</v>
      </c>
      <c r="AY221" s="17" t="s">
        <v>145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17" t="s">
        <v>86</v>
      </c>
      <c r="BK221" s="173">
        <f>ROUND(I221*H221,2)</f>
        <v>0</v>
      </c>
      <c r="BL221" s="17" t="s">
        <v>151</v>
      </c>
      <c r="BM221" s="172" t="s">
        <v>582</v>
      </c>
    </row>
    <row r="222" spans="1:65" s="13" customFormat="1" ht="11.25">
      <c r="B222" s="174"/>
      <c r="D222" s="175" t="s">
        <v>153</v>
      </c>
      <c r="E222" s="176" t="s">
        <v>1</v>
      </c>
      <c r="F222" s="177" t="s">
        <v>583</v>
      </c>
      <c r="H222" s="176" t="s">
        <v>1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6" t="s">
        <v>153</v>
      </c>
      <c r="AU222" s="176" t="s">
        <v>88</v>
      </c>
      <c r="AV222" s="13" t="s">
        <v>86</v>
      </c>
      <c r="AW222" s="13" t="s">
        <v>34</v>
      </c>
      <c r="AX222" s="13" t="s">
        <v>78</v>
      </c>
      <c r="AY222" s="176" t="s">
        <v>145</v>
      </c>
    </row>
    <row r="223" spans="1:65" s="14" customFormat="1" ht="11.25">
      <c r="B223" s="182"/>
      <c r="D223" s="175" t="s">
        <v>153</v>
      </c>
      <c r="E223" s="183" t="s">
        <v>1</v>
      </c>
      <c r="F223" s="184" t="s">
        <v>584</v>
      </c>
      <c r="H223" s="185">
        <v>66</v>
      </c>
      <c r="I223" s="186"/>
      <c r="L223" s="182"/>
      <c r="M223" s="187"/>
      <c r="N223" s="188"/>
      <c r="O223" s="188"/>
      <c r="P223" s="188"/>
      <c r="Q223" s="188"/>
      <c r="R223" s="188"/>
      <c r="S223" s="188"/>
      <c r="T223" s="189"/>
      <c r="AT223" s="183" t="s">
        <v>153</v>
      </c>
      <c r="AU223" s="183" t="s">
        <v>88</v>
      </c>
      <c r="AV223" s="14" t="s">
        <v>88</v>
      </c>
      <c r="AW223" s="14" t="s">
        <v>34</v>
      </c>
      <c r="AX223" s="14" t="s">
        <v>78</v>
      </c>
      <c r="AY223" s="183" t="s">
        <v>145</v>
      </c>
    </row>
    <row r="224" spans="1:65" s="15" customFormat="1" ht="11.25">
      <c r="B224" s="190"/>
      <c r="D224" s="175" t="s">
        <v>153</v>
      </c>
      <c r="E224" s="191" t="s">
        <v>1</v>
      </c>
      <c r="F224" s="192" t="s">
        <v>156</v>
      </c>
      <c r="H224" s="193">
        <v>66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1" t="s">
        <v>153</v>
      </c>
      <c r="AU224" s="191" t="s">
        <v>88</v>
      </c>
      <c r="AV224" s="15" t="s">
        <v>151</v>
      </c>
      <c r="AW224" s="15" t="s">
        <v>34</v>
      </c>
      <c r="AX224" s="15" t="s">
        <v>86</v>
      </c>
      <c r="AY224" s="191" t="s">
        <v>145</v>
      </c>
    </row>
    <row r="225" spans="1:65" s="2" customFormat="1" ht="16.5" customHeight="1">
      <c r="A225" s="32"/>
      <c r="B225" s="160"/>
      <c r="C225" s="198" t="s">
        <v>323</v>
      </c>
      <c r="D225" s="198" t="s">
        <v>258</v>
      </c>
      <c r="E225" s="199" t="s">
        <v>585</v>
      </c>
      <c r="F225" s="200" t="s">
        <v>586</v>
      </c>
      <c r="G225" s="201" t="s">
        <v>163</v>
      </c>
      <c r="H225" s="202">
        <v>66.66</v>
      </c>
      <c r="I225" s="203"/>
      <c r="J225" s="204">
        <f>ROUND(I225*H225,2)</f>
        <v>0</v>
      </c>
      <c r="K225" s="200" t="s">
        <v>1068</v>
      </c>
      <c r="L225" s="205"/>
      <c r="M225" s="206" t="s">
        <v>1</v>
      </c>
      <c r="N225" s="207" t="s">
        <v>43</v>
      </c>
      <c r="O225" s="58"/>
      <c r="P225" s="170">
        <f>O225*H225</f>
        <v>0</v>
      </c>
      <c r="Q225" s="170">
        <v>2.4E-2</v>
      </c>
      <c r="R225" s="170">
        <f>Q225*H225</f>
        <v>1.5998399999999999</v>
      </c>
      <c r="S225" s="170">
        <v>0</v>
      </c>
      <c r="T225" s="17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2" t="s">
        <v>192</v>
      </c>
      <c r="AT225" s="172" t="s">
        <v>258</v>
      </c>
      <c r="AU225" s="172" t="s">
        <v>88</v>
      </c>
      <c r="AY225" s="17" t="s">
        <v>145</v>
      </c>
      <c r="BE225" s="173">
        <f>IF(N225="základní",J225,0)</f>
        <v>0</v>
      </c>
      <c r="BF225" s="173">
        <f>IF(N225="snížená",J225,0)</f>
        <v>0</v>
      </c>
      <c r="BG225" s="173">
        <f>IF(N225="zákl. přenesená",J225,0)</f>
        <v>0</v>
      </c>
      <c r="BH225" s="173">
        <f>IF(N225="sníž. přenesená",J225,0)</f>
        <v>0</v>
      </c>
      <c r="BI225" s="173">
        <f>IF(N225="nulová",J225,0)</f>
        <v>0</v>
      </c>
      <c r="BJ225" s="17" t="s">
        <v>86</v>
      </c>
      <c r="BK225" s="173">
        <f>ROUND(I225*H225,2)</f>
        <v>0</v>
      </c>
      <c r="BL225" s="17" t="s">
        <v>151</v>
      </c>
      <c r="BM225" s="172" t="s">
        <v>587</v>
      </c>
    </row>
    <row r="226" spans="1:65" s="14" customFormat="1" ht="11.25">
      <c r="B226" s="182"/>
      <c r="D226" s="175" t="s">
        <v>153</v>
      </c>
      <c r="E226" s="183" t="s">
        <v>1</v>
      </c>
      <c r="F226" s="184" t="s">
        <v>588</v>
      </c>
      <c r="H226" s="185">
        <v>66.66</v>
      </c>
      <c r="I226" s="186"/>
      <c r="L226" s="182"/>
      <c r="M226" s="187"/>
      <c r="N226" s="188"/>
      <c r="O226" s="188"/>
      <c r="P226" s="188"/>
      <c r="Q226" s="188"/>
      <c r="R226" s="188"/>
      <c r="S226" s="188"/>
      <c r="T226" s="189"/>
      <c r="AT226" s="183" t="s">
        <v>153</v>
      </c>
      <c r="AU226" s="183" t="s">
        <v>88</v>
      </c>
      <c r="AV226" s="14" t="s">
        <v>88</v>
      </c>
      <c r="AW226" s="14" t="s">
        <v>34</v>
      </c>
      <c r="AX226" s="14" t="s">
        <v>86</v>
      </c>
      <c r="AY226" s="183" t="s">
        <v>145</v>
      </c>
    </row>
    <row r="227" spans="1:65" s="2" customFormat="1" ht="21.75" customHeight="1">
      <c r="A227" s="32"/>
      <c r="B227" s="160"/>
      <c r="C227" s="161" t="s">
        <v>328</v>
      </c>
      <c r="D227" s="161" t="s">
        <v>147</v>
      </c>
      <c r="E227" s="162" t="s">
        <v>324</v>
      </c>
      <c r="F227" s="163" t="s">
        <v>325</v>
      </c>
      <c r="G227" s="164" t="s">
        <v>168</v>
      </c>
      <c r="H227" s="165">
        <v>1.98</v>
      </c>
      <c r="I227" s="166"/>
      <c r="J227" s="167">
        <f>ROUND(I227*H227,2)</f>
        <v>0</v>
      </c>
      <c r="K227" s="163" t="s">
        <v>1068</v>
      </c>
      <c r="L227" s="33"/>
      <c r="M227" s="168" t="s">
        <v>1</v>
      </c>
      <c r="N227" s="169" t="s">
        <v>43</v>
      </c>
      <c r="O227" s="58"/>
      <c r="P227" s="170">
        <f>O227*H227</f>
        <v>0</v>
      </c>
      <c r="Q227" s="170">
        <v>2.2563399999999998</v>
      </c>
      <c r="R227" s="170">
        <f>Q227*H227</f>
        <v>4.4675531999999993</v>
      </c>
      <c r="S227" s="170">
        <v>0</v>
      </c>
      <c r="T227" s="17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2" t="s">
        <v>151</v>
      </c>
      <c r="AT227" s="172" t="s">
        <v>147</v>
      </c>
      <c r="AU227" s="172" t="s">
        <v>88</v>
      </c>
      <c r="AY227" s="17" t="s">
        <v>145</v>
      </c>
      <c r="BE227" s="173">
        <f>IF(N227="základní",J227,0)</f>
        <v>0</v>
      </c>
      <c r="BF227" s="173">
        <f>IF(N227="snížená",J227,0)</f>
        <v>0</v>
      </c>
      <c r="BG227" s="173">
        <f>IF(N227="zákl. přenesená",J227,0)</f>
        <v>0</v>
      </c>
      <c r="BH227" s="173">
        <f>IF(N227="sníž. přenesená",J227,0)</f>
        <v>0</v>
      </c>
      <c r="BI227" s="173">
        <f>IF(N227="nulová",J227,0)</f>
        <v>0</v>
      </c>
      <c r="BJ227" s="17" t="s">
        <v>86</v>
      </c>
      <c r="BK227" s="173">
        <f>ROUND(I227*H227,2)</f>
        <v>0</v>
      </c>
      <c r="BL227" s="17" t="s">
        <v>151</v>
      </c>
      <c r="BM227" s="172" t="s">
        <v>589</v>
      </c>
    </row>
    <row r="228" spans="1:65" s="14" customFormat="1" ht="11.25">
      <c r="B228" s="182"/>
      <c r="D228" s="175" t="s">
        <v>153</v>
      </c>
      <c r="E228" s="183" t="s">
        <v>1</v>
      </c>
      <c r="F228" s="184" t="s">
        <v>590</v>
      </c>
      <c r="H228" s="185">
        <v>1.98</v>
      </c>
      <c r="I228" s="186"/>
      <c r="L228" s="182"/>
      <c r="M228" s="187"/>
      <c r="N228" s="188"/>
      <c r="O228" s="188"/>
      <c r="P228" s="188"/>
      <c r="Q228" s="188"/>
      <c r="R228" s="188"/>
      <c r="S228" s="188"/>
      <c r="T228" s="189"/>
      <c r="AT228" s="183" t="s">
        <v>153</v>
      </c>
      <c r="AU228" s="183" t="s">
        <v>88</v>
      </c>
      <c r="AV228" s="14" t="s">
        <v>88</v>
      </c>
      <c r="AW228" s="14" t="s">
        <v>34</v>
      </c>
      <c r="AX228" s="14" t="s">
        <v>86</v>
      </c>
      <c r="AY228" s="183" t="s">
        <v>145</v>
      </c>
    </row>
    <row r="229" spans="1:65" s="2" customFormat="1" ht="21.75" customHeight="1">
      <c r="A229" s="32"/>
      <c r="B229" s="160"/>
      <c r="C229" s="161" t="s">
        <v>335</v>
      </c>
      <c r="D229" s="161" t="s">
        <v>147</v>
      </c>
      <c r="E229" s="162" t="s">
        <v>329</v>
      </c>
      <c r="F229" s="163" t="s">
        <v>330</v>
      </c>
      <c r="G229" s="164" t="s">
        <v>150</v>
      </c>
      <c r="H229" s="165">
        <v>77</v>
      </c>
      <c r="I229" s="166"/>
      <c r="J229" s="167">
        <f>ROUND(I229*H229,2)</f>
        <v>0</v>
      </c>
      <c r="K229" s="163" t="s">
        <v>1068</v>
      </c>
      <c r="L229" s="33"/>
      <c r="M229" s="168" t="s">
        <v>1</v>
      </c>
      <c r="N229" s="169" t="s">
        <v>43</v>
      </c>
      <c r="O229" s="58"/>
      <c r="P229" s="170">
        <f>O229*H229</f>
        <v>0</v>
      </c>
      <c r="Q229" s="170">
        <v>3.6000000000000002E-4</v>
      </c>
      <c r="R229" s="170">
        <f>Q229*H229</f>
        <v>2.7720000000000002E-2</v>
      </c>
      <c r="S229" s="170">
        <v>0</v>
      </c>
      <c r="T229" s="17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2" t="s">
        <v>151</v>
      </c>
      <c r="AT229" s="172" t="s">
        <v>147</v>
      </c>
      <c r="AU229" s="172" t="s">
        <v>88</v>
      </c>
      <c r="AY229" s="17" t="s">
        <v>145</v>
      </c>
      <c r="BE229" s="173">
        <f>IF(N229="základní",J229,0)</f>
        <v>0</v>
      </c>
      <c r="BF229" s="173">
        <f>IF(N229="snížená",J229,0)</f>
        <v>0</v>
      </c>
      <c r="BG229" s="173">
        <f>IF(N229="zákl. přenesená",J229,0)</f>
        <v>0</v>
      </c>
      <c r="BH229" s="173">
        <f>IF(N229="sníž. přenesená",J229,0)</f>
        <v>0</v>
      </c>
      <c r="BI229" s="173">
        <f>IF(N229="nulová",J229,0)</f>
        <v>0</v>
      </c>
      <c r="BJ229" s="17" t="s">
        <v>86</v>
      </c>
      <c r="BK229" s="173">
        <f>ROUND(I229*H229,2)</f>
        <v>0</v>
      </c>
      <c r="BL229" s="17" t="s">
        <v>151</v>
      </c>
      <c r="BM229" s="172" t="s">
        <v>591</v>
      </c>
    </row>
    <row r="230" spans="1:65" s="14" customFormat="1" ht="11.25">
      <c r="B230" s="182"/>
      <c r="D230" s="175" t="s">
        <v>153</v>
      </c>
      <c r="E230" s="183" t="s">
        <v>1</v>
      </c>
      <c r="F230" s="184" t="s">
        <v>592</v>
      </c>
      <c r="H230" s="185">
        <v>77</v>
      </c>
      <c r="I230" s="186"/>
      <c r="L230" s="182"/>
      <c r="M230" s="187"/>
      <c r="N230" s="188"/>
      <c r="O230" s="188"/>
      <c r="P230" s="188"/>
      <c r="Q230" s="188"/>
      <c r="R230" s="188"/>
      <c r="S230" s="188"/>
      <c r="T230" s="189"/>
      <c r="AT230" s="183" t="s">
        <v>153</v>
      </c>
      <c r="AU230" s="183" t="s">
        <v>88</v>
      </c>
      <c r="AV230" s="14" t="s">
        <v>88</v>
      </c>
      <c r="AW230" s="14" t="s">
        <v>34</v>
      </c>
      <c r="AX230" s="14" t="s">
        <v>78</v>
      </c>
      <c r="AY230" s="183" t="s">
        <v>145</v>
      </c>
    </row>
    <row r="231" spans="1:65" s="15" customFormat="1" ht="11.25">
      <c r="B231" s="190"/>
      <c r="D231" s="175" t="s">
        <v>153</v>
      </c>
      <c r="E231" s="191" t="s">
        <v>1</v>
      </c>
      <c r="F231" s="192" t="s">
        <v>156</v>
      </c>
      <c r="H231" s="193">
        <v>77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153</v>
      </c>
      <c r="AU231" s="191" t="s">
        <v>88</v>
      </c>
      <c r="AV231" s="15" t="s">
        <v>151</v>
      </c>
      <c r="AW231" s="15" t="s">
        <v>34</v>
      </c>
      <c r="AX231" s="15" t="s">
        <v>86</v>
      </c>
      <c r="AY231" s="191" t="s">
        <v>145</v>
      </c>
    </row>
    <row r="232" spans="1:65" s="2" customFormat="1" ht="33" customHeight="1">
      <c r="A232" s="32"/>
      <c r="B232" s="160"/>
      <c r="C232" s="161" t="s">
        <v>341</v>
      </c>
      <c r="D232" s="161" t="s">
        <v>147</v>
      </c>
      <c r="E232" s="162" t="s">
        <v>593</v>
      </c>
      <c r="F232" s="163" t="s">
        <v>594</v>
      </c>
      <c r="G232" s="164" t="s">
        <v>253</v>
      </c>
      <c r="H232" s="165">
        <v>1</v>
      </c>
      <c r="I232" s="166"/>
      <c r="J232" s="167">
        <f>ROUND(I232*H232,2)</f>
        <v>0</v>
      </c>
      <c r="K232" s="163" t="s">
        <v>1</v>
      </c>
      <c r="L232" s="33"/>
      <c r="M232" s="168" t="s">
        <v>1</v>
      </c>
      <c r="N232" s="169" t="s">
        <v>43</v>
      </c>
      <c r="O232" s="58"/>
      <c r="P232" s="170">
        <f>O232*H232</f>
        <v>0</v>
      </c>
      <c r="Q232" s="170">
        <v>0</v>
      </c>
      <c r="R232" s="170">
        <f>Q232*H232</f>
        <v>0</v>
      </c>
      <c r="S232" s="170">
        <v>0</v>
      </c>
      <c r="T232" s="17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2" t="s">
        <v>151</v>
      </c>
      <c r="AT232" s="172" t="s">
        <v>147</v>
      </c>
      <c r="AU232" s="172" t="s">
        <v>88</v>
      </c>
      <c r="AY232" s="17" t="s">
        <v>145</v>
      </c>
      <c r="BE232" s="173">
        <f>IF(N232="základní",J232,0)</f>
        <v>0</v>
      </c>
      <c r="BF232" s="173">
        <f>IF(N232="snížená",J232,0)</f>
        <v>0</v>
      </c>
      <c r="BG232" s="173">
        <f>IF(N232="zákl. přenesená",J232,0)</f>
        <v>0</v>
      </c>
      <c r="BH232" s="173">
        <f>IF(N232="sníž. přenesená",J232,0)</f>
        <v>0</v>
      </c>
      <c r="BI232" s="173">
        <f>IF(N232="nulová",J232,0)</f>
        <v>0</v>
      </c>
      <c r="BJ232" s="17" t="s">
        <v>86</v>
      </c>
      <c r="BK232" s="173">
        <f>ROUND(I232*H232,2)</f>
        <v>0</v>
      </c>
      <c r="BL232" s="17" t="s">
        <v>151</v>
      </c>
      <c r="BM232" s="172" t="s">
        <v>595</v>
      </c>
    </row>
    <row r="233" spans="1:65" s="13" customFormat="1" ht="11.25">
      <c r="B233" s="174"/>
      <c r="D233" s="175" t="s">
        <v>153</v>
      </c>
      <c r="E233" s="176" t="s">
        <v>1</v>
      </c>
      <c r="F233" s="177" t="s">
        <v>596</v>
      </c>
      <c r="H233" s="176" t="s">
        <v>1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6" t="s">
        <v>153</v>
      </c>
      <c r="AU233" s="176" t="s">
        <v>88</v>
      </c>
      <c r="AV233" s="13" t="s">
        <v>86</v>
      </c>
      <c r="AW233" s="13" t="s">
        <v>34</v>
      </c>
      <c r="AX233" s="13" t="s">
        <v>78</v>
      </c>
      <c r="AY233" s="176" t="s">
        <v>145</v>
      </c>
    </row>
    <row r="234" spans="1:65" s="14" customFormat="1" ht="22.5">
      <c r="B234" s="182"/>
      <c r="D234" s="175" t="s">
        <v>153</v>
      </c>
      <c r="E234" s="183" t="s">
        <v>1</v>
      </c>
      <c r="F234" s="184" t="s">
        <v>597</v>
      </c>
      <c r="H234" s="185">
        <v>1</v>
      </c>
      <c r="I234" s="186"/>
      <c r="L234" s="182"/>
      <c r="M234" s="187"/>
      <c r="N234" s="188"/>
      <c r="O234" s="188"/>
      <c r="P234" s="188"/>
      <c r="Q234" s="188"/>
      <c r="R234" s="188"/>
      <c r="S234" s="188"/>
      <c r="T234" s="189"/>
      <c r="AT234" s="183" t="s">
        <v>153</v>
      </c>
      <c r="AU234" s="183" t="s">
        <v>88</v>
      </c>
      <c r="AV234" s="14" t="s">
        <v>88</v>
      </c>
      <c r="AW234" s="14" t="s">
        <v>34</v>
      </c>
      <c r="AX234" s="14" t="s">
        <v>78</v>
      </c>
      <c r="AY234" s="183" t="s">
        <v>145</v>
      </c>
    </row>
    <row r="235" spans="1:65" s="15" customFormat="1" ht="11.25">
      <c r="B235" s="190"/>
      <c r="D235" s="175" t="s">
        <v>153</v>
      </c>
      <c r="E235" s="191" t="s">
        <v>1</v>
      </c>
      <c r="F235" s="192" t="s">
        <v>156</v>
      </c>
      <c r="H235" s="193">
        <v>1</v>
      </c>
      <c r="I235" s="194"/>
      <c r="L235" s="190"/>
      <c r="M235" s="195"/>
      <c r="N235" s="196"/>
      <c r="O235" s="196"/>
      <c r="P235" s="196"/>
      <c r="Q235" s="196"/>
      <c r="R235" s="196"/>
      <c r="S235" s="196"/>
      <c r="T235" s="197"/>
      <c r="AT235" s="191" t="s">
        <v>153</v>
      </c>
      <c r="AU235" s="191" t="s">
        <v>88</v>
      </c>
      <c r="AV235" s="15" t="s">
        <v>151</v>
      </c>
      <c r="AW235" s="15" t="s">
        <v>34</v>
      </c>
      <c r="AX235" s="15" t="s">
        <v>86</v>
      </c>
      <c r="AY235" s="191" t="s">
        <v>145</v>
      </c>
    </row>
    <row r="236" spans="1:65" s="12" customFormat="1" ht="22.9" customHeight="1">
      <c r="B236" s="147"/>
      <c r="D236" s="148" t="s">
        <v>77</v>
      </c>
      <c r="E236" s="158" t="s">
        <v>403</v>
      </c>
      <c r="F236" s="158" t="s">
        <v>404</v>
      </c>
      <c r="I236" s="150"/>
      <c r="J236" s="159">
        <f>BK236</f>
        <v>0</v>
      </c>
      <c r="L236" s="147"/>
      <c r="M236" s="152"/>
      <c r="N236" s="153"/>
      <c r="O236" s="153"/>
      <c r="P236" s="154">
        <f>P237</f>
        <v>0</v>
      </c>
      <c r="Q236" s="153"/>
      <c r="R236" s="154">
        <f>R237</f>
        <v>0</v>
      </c>
      <c r="S236" s="153"/>
      <c r="T236" s="155">
        <f>T237</f>
        <v>0</v>
      </c>
      <c r="AR236" s="148" t="s">
        <v>86</v>
      </c>
      <c r="AT236" s="156" t="s">
        <v>77</v>
      </c>
      <c r="AU236" s="156" t="s">
        <v>86</v>
      </c>
      <c r="AY236" s="148" t="s">
        <v>145</v>
      </c>
      <c r="BK236" s="157">
        <f>BK237</f>
        <v>0</v>
      </c>
    </row>
    <row r="237" spans="1:65" s="2" customFormat="1" ht="16.5" customHeight="1">
      <c r="A237" s="32"/>
      <c r="B237" s="160"/>
      <c r="C237" s="161" t="s">
        <v>346</v>
      </c>
      <c r="D237" s="161" t="s">
        <v>147</v>
      </c>
      <c r="E237" s="162" t="s">
        <v>406</v>
      </c>
      <c r="F237" s="163" t="s">
        <v>407</v>
      </c>
      <c r="G237" s="164" t="s">
        <v>199</v>
      </c>
      <c r="H237" s="165">
        <v>90.644999999999996</v>
      </c>
      <c r="I237" s="166"/>
      <c r="J237" s="167">
        <f>ROUND(I237*H237,2)</f>
        <v>0</v>
      </c>
      <c r="K237" s="163" t="s">
        <v>1068</v>
      </c>
      <c r="L237" s="33"/>
      <c r="M237" s="168" t="s">
        <v>1</v>
      </c>
      <c r="N237" s="169" t="s">
        <v>43</v>
      </c>
      <c r="O237" s="58"/>
      <c r="P237" s="170">
        <f>O237*H237</f>
        <v>0</v>
      </c>
      <c r="Q237" s="170">
        <v>0</v>
      </c>
      <c r="R237" s="170">
        <f>Q237*H237</f>
        <v>0</v>
      </c>
      <c r="S237" s="170">
        <v>0</v>
      </c>
      <c r="T237" s="17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2" t="s">
        <v>151</v>
      </c>
      <c r="AT237" s="172" t="s">
        <v>147</v>
      </c>
      <c r="AU237" s="172" t="s">
        <v>88</v>
      </c>
      <c r="AY237" s="17" t="s">
        <v>145</v>
      </c>
      <c r="BE237" s="173">
        <f>IF(N237="základní",J237,0)</f>
        <v>0</v>
      </c>
      <c r="BF237" s="173">
        <f>IF(N237="snížená",J237,0)</f>
        <v>0</v>
      </c>
      <c r="BG237" s="173">
        <f>IF(N237="zákl. přenesená",J237,0)</f>
        <v>0</v>
      </c>
      <c r="BH237" s="173">
        <f>IF(N237="sníž. přenesená",J237,0)</f>
        <v>0</v>
      </c>
      <c r="BI237" s="173">
        <f>IF(N237="nulová",J237,0)</f>
        <v>0</v>
      </c>
      <c r="BJ237" s="17" t="s">
        <v>86</v>
      </c>
      <c r="BK237" s="173">
        <f>ROUND(I237*H237,2)</f>
        <v>0</v>
      </c>
      <c r="BL237" s="17" t="s">
        <v>151</v>
      </c>
      <c r="BM237" s="172" t="s">
        <v>598</v>
      </c>
    </row>
    <row r="238" spans="1:65" s="12" customFormat="1" ht="25.9" customHeight="1">
      <c r="B238" s="147"/>
      <c r="D238" s="148" t="s">
        <v>77</v>
      </c>
      <c r="E238" s="149" t="s">
        <v>409</v>
      </c>
      <c r="F238" s="149" t="s">
        <v>410</v>
      </c>
      <c r="I238" s="150"/>
      <c r="J238" s="151">
        <f>BK238</f>
        <v>0</v>
      </c>
      <c r="L238" s="147"/>
      <c r="M238" s="152"/>
      <c r="N238" s="153"/>
      <c r="O238" s="153"/>
      <c r="P238" s="154">
        <f>P239</f>
        <v>0</v>
      </c>
      <c r="Q238" s="153"/>
      <c r="R238" s="154">
        <f>R239</f>
        <v>1.9740419999999995E-2</v>
      </c>
      <c r="S238" s="153"/>
      <c r="T238" s="155">
        <f>T239</f>
        <v>0</v>
      </c>
      <c r="AR238" s="148" t="s">
        <v>88</v>
      </c>
      <c r="AT238" s="156" t="s">
        <v>77</v>
      </c>
      <c r="AU238" s="156" t="s">
        <v>78</v>
      </c>
      <c r="AY238" s="148" t="s">
        <v>145</v>
      </c>
      <c r="BK238" s="157">
        <f>BK239</f>
        <v>0</v>
      </c>
    </row>
    <row r="239" spans="1:65" s="12" customFormat="1" ht="22.9" customHeight="1">
      <c r="B239" s="147"/>
      <c r="D239" s="148" t="s">
        <v>77</v>
      </c>
      <c r="E239" s="158" t="s">
        <v>411</v>
      </c>
      <c r="F239" s="158" t="s">
        <v>412</v>
      </c>
      <c r="I239" s="150"/>
      <c r="J239" s="159">
        <f>BK239</f>
        <v>0</v>
      </c>
      <c r="L239" s="147"/>
      <c r="M239" s="152"/>
      <c r="N239" s="153"/>
      <c r="O239" s="153"/>
      <c r="P239" s="154">
        <f>SUM(P240:P256)</f>
        <v>0</v>
      </c>
      <c r="Q239" s="153"/>
      <c r="R239" s="154">
        <f>SUM(R240:R256)</f>
        <v>1.9740419999999995E-2</v>
      </c>
      <c r="S239" s="153"/>
      <c r="T239" s="155">
        <f>SUM(T240:T256)</f>
        <v>0</v>
      </c>
      <c r="AR239" s="148" t="s">
        <v>88</v>
      </c>
      <c r="AT239" s="156" t="s">
        <v>77</v>
      </c>
      <c r="AU239" s="156" t="s">
        <v>86</v>
      </c>
      <c r="AY239" s="148" t="s">
        <v>145</v>
      </c>
      <c r="BK239" s="157">
        <f>SUM(BK240:BK256)</f>
        <v>0</v>
      </c>
    </row>
    <row r="240" spans="1:65" s="2" customFormat="1" ht="21.75" customHeight="1">
      <c r="A240" s="32"/>
      <c r="B240" s="160"/>
      <c r="C240" s="161" t="s">
        <v>350</v>
      </c>
      <c r="D240" s="161" t="s">
        <v>147</v>
      </c>
      <c r="E240" s="162" t="s">
        <v>414</v>
      </c>
      <c r="F240" s="163" t="s">
        <v>415</v>
      </c>
      <c r="G240" s="164" t="s">
        <v>163</v>
      </c>
      <c r="H240" s="165">
        <v>66</v>
      </c>
      <c r="I240" s="166"/>
      <c r="J240" s="167">
        <f>ROUND(I240*H240,2)</f>
        <v>0</v>
      </c>
      <c r="K240" s="163" t="s">
        <v>1</v>
      </c>
      <c r="L240" s="33"/>
      <c r="M240" s="168" t="s">
        <v>1</v>
      </c>
      <c r="N240" s="169" t="s">
        <v>43</v>
      </c>
      <c r="O240" s="58"/>
      <c r="P240" s="170">
        <f>O240*H240</f>
        <v>0</v>
      </c>
      <c r="Q240" s="170">
        <v>0</v>
      </c>
      <c r="R240" s="170">
        <f>Q240*H240</f>
        <v>0</v>
      </c>
      <c r="S240" s="170">
        <v>0</v>
      </c>
      <c r="T240" s="17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2" t="s">
        <v>227</v>
      </c>
      <c r="AT240" s="172" t="s">
        <v>147</v>
      </c>
      <c r="AU240" s="172" t="s">
        <v>88</v>
      </c>
      <c r="AY240" s="17" t="s">
        <v>145</v>
      </c>
      <c r="BE240" s="173">
        <f>IF(N240="základní",J240,0)</f>
        <v>0</v>
      </c>
      <c r="BF240" s="173">
        <f>IF(N240="snížená",J240,0)</f>
        <v>0</v>
      </c>
      <c r="BG240" s="173">
        <f>IF(N240="zákl. přenesená",J240,0)</f>
        <v>0</v>
      </c>
      <c r="BH240" s="173">
        <f>IF(N240="sníž. přenesená",J240,0)</f>
        <v>0</v>
      </c>
      <c r="BI240" s="173">
        <f>IF(N240="nulová",J240,0)</f>
        <v>0</v>
      </c>
      <c r="BJ240" s="17" t="s">
        <v>86</v>
      </c>
      <c r="BK240" s="173">
        <f>ROUND(I240*H240,2)</f>
        <v>0</v>
      </c>
      <c r="BL240" s="17" t="s">
        <v>227</v>
      </c>
      <c r="BM240" s="172" t="s">
        <v>599</v>
      </c>
    </row>
    <row r="241" spans="1:65" s="13" customFormat="1" ht="11.25">
      <c r="B241" s="174"/>
      <c r="D241" s="175" t="s">
        <v>153</v>
      </c>
      <c r="E241" s="176" t="s">
        <v>1</v>
      </c>
      <c r="F241" s="177" t="s">
        <v>417</v>
      </c>
      <c r="H241" s="176" t="s">
        <v>1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6" t="s">
        <v>153</v>
      </c>
      <c r="AU241" s="176" t="s">
        <v>88</v>
      </c>
      <c r="AV241" s="13" t="s">
        <v>86</v>
      </c>
      <c r="AW241" s="13" t="s">
        <v>34</v>
      </c>
      <c r="AX241" s="13" t="s">
        <v>78</v>
      </c>
      <c r="AY241" s="176" t="s">
        <v>145</v>
      </c>
    </row>
    <row r="242" spans="1:65" s="14" customFormat="1" ht="11.25">
      <c r="B242" s="182"/>
      <c r="D242" s="175" t="s">
        <v>153</v>
      </c>
      <c r="E242" s="183" t="s">
        <v>1</v>
      </c>
      <c r="F242" s="184" t="s">
        <v>600</v>
      </c>
      <c r="H242" s="185">
        <v>66</v>
      </c>
      <c r="I242" s="186"/>
      <c r="L242" s="182"/>
      <c r="M242" s="187"/>
      <c r="N242" s="188"/>
      <c r="O242" s="188"/>
      <c r="P242" s="188"/>
      <c r="Q242" s="188"/>
      <c r="R242" s="188"/>
      <c r="S242" s="188"/>
      <c r="T242" s="189"/>
      <c r="AT242" s="183" t="s">
        <v>153</v>
      </c>
      <c r="AU242" s="183" t="s">
        <v>88</v>
      </c>
      <c r="AV242" s="14" t="s">
        <v>88</v>
      </c>
      <c r="AW242" s="14" t="s">
        <v>34</v>
      </c>
      <c r="AX242" s="14" t="s">
        <v>78</v>
      </c>
      <c r="AY242" s="183" t="s">
        <v>145</v>
      </c>
    </row>
    <row r="243" spans="1:65" s="15" customFormat="1" ht="11.25">
      <c r="B243" s="190"/>
      <c r="D243" s="175" t="s">
        <v>153</v>
      </c>
      <c r="E243" s="191" t="s">
        <v>1</v>
      </c>
      <c r="F243" s="192" t="s">
        <v>156</v>
      </c>
      <c r="H243" s="193">
        <v>66</v>
      </c>
      <c r="I243" s="194"/>
      <c r="L243" s="190"/>
      <c r="M243" s="195"/>
      <c r="N243" s="196"/>
      <c r="O243" s="196"/>
      <c r="P243" s="196"/>
      <c r="Q243" s="196"/>
      <c r="R243" s="196"/>
      <c r="S243" s="196"/>
      <c r="T243" s="197"/>
      <c r="AT243" s="191" t="s">
        <v>153</v>
      </c>
      <c r="AU243" s="191" t="s">
        <v>88</v>
      </c>
      <c r="AV243" s="15" t="s">
        <v>151</v>
      </c>
      <c r="AW243" s="15" t="s">
        <v>34</v>
      </c>
      <c r="AX243" s="15" t="s">
        <v>86</v>
      </c>
      <c r="AY243" s="191" t="s">
        <v>145</v>
      </c>
    </row>
    <row r="244" spans="1:65" s="2" customFormat="1" ht="16.5" customHeight="1">
      <c r="A244" s="32"/>
      <c r="B244" s="160"/>
      <c r="C244" s="198" t="s">
        <v>355</v>
      </c>
      <c r="D244" s="198" t="s">
        <v>258</v>
      </c>
      <c r="E244" s="199" t="s">
        <v>420</v>
      </c>
      <c r="F244" s="200" t="s">
        <v>421</v>
      </c>
      <c r="G244" s="201" t="s">
        <v>163</v>
      </c>
      <c r="H244" s="202">
        <v>69.3</v>
      </c>
      <c r="I244" s="203"/>
      <c r="J244" s="204">
        <f>ROUND(I244*H244,2)</f>
        <v>0</v>
      </c>
      <c r="K244" s="200" t="s">
        <v>1</v>
      </c>
      <c r="L244" s="205"/>
      <c r="M244" s="206" t="s">
        <v>1</v>
      </c>
      <c r="N244" s="207" t="s">
        <v>43</v>
      </c>
      <c r="O244" s="58"/>
      <c r="P244" s="170">
        <f>O244*H244</f>
        <v>0</v>
      </c>
      <c r="Q244" s="170">
        <v>0</v>
      </c>
      <c r="R244" s="170">
        <f>Q244*H244</f>
        <v>0</v>
      </c>
      <c r="S244" s="170">
        <v>0</v>
      </c>
      <c r="T244" s="17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2" t="s">
        <v>314</v>
      </c>
      <c r="AT244" s="172" t="s">
        <v>258</v>
      </c>
      <c r="AU244" s="172" t="s">
        <v>88</v>
      </c>
      <c r="AY244" s="17" t="s">
        <v>145</v>
      </c>
      <c r="BE244" s="173">
        <f>IF(N244="základní",J244,0)</f>
        <v>0</v>
      </c>
      <c r="BF244" s="173">
        <f>IF(N244="snížená",J244,0)</f>
        <v>0</v>
      </c>
      <c r="BG244" s="173">
        <f>IF(N244="zákl. přenesená",J244,0)</f>
        <v>0</v>
      </c>
      <c r="BH244" s="173">
        <f>IF(N244="sníž. přenesená",J244,0)</f>
        <v>0</v>
      </c>
      <c r="BI244" s="173">
        <f>IF(N244="nulová",J244,0)</f>
        <v>0</v>
      </c>
      <c r="BJ244" s="17" t="s">
        <v>86</v>
      </c>
      <c r="BK244" s="173">
        <f>ROUND(I244*H244,2)</f>
        <v>0</v>
      </c>
      <c r="BL244" s="17" t="s">
        <v>227</v>
      </c>
      <c r="BM244" s="172" t="s">
        <v>601</v>
      </c>
    </row>
    <row r="245" spans="1:65" s="14" customFormat="1" ht="11.25">
      <c r="B245" s="182"/>
      <c r="D245" s="175" t="s">
        <v>153</v>
      </c>
      <c r="E245" s="183" t="s">
        <v>1</v>
      </c>
      <c r="F245" s="184" t="s">
        <v>602</v>
      </c>
      <c r="H245" s="185">
        <v>69.3</v>
      </c>
      <c r="I245" s="186"/>
      <c r="L245" s="182"/>
      <c r="M245" s="187"/>
      <c r="N245" s="188"/>
      <c r="O245" s="188"/>
      <c r="P245" s="188"/>
      <c r="Q245" s="188"/>
      <c r="R245" s="188"/>
      <c r="S245" s="188"/>
      <c r="T245" s="189"/>
      <c r="AT245" s="183" t="s">
        <v>153</v>
      </c>
      <c r="AU245" s="183" t="s">
        <v>88</v>
      </c>
      <c r="AV245" s="14" t="s">
        <v>88</v>
      </c>
      <c r="AW245" s="14" t="s">
        <v>34</v>
      </c>
      <c r="AX245" s="14" t="s">
        <v>86</v>
      </c>
      <c r="AY245" s="183" t="s">
        <v>145</v>
      </c>
    </row>
    <row r="246" spans="1:65" s="2" customFormat="1" ht="21.75" customHeight="1">
      <c r="A246" s="32"/>
      <c r="B246" s="160"/>
      <c r="C246" s="161" t="s">
        <v>361</v>
      </c>
      <c r="D246" s="161" t="s">
        <v>147</v>
      </c>
      <c r="E246" s="162" t="s">
        <v>425</v>
      </c>
      <c r="F246" s="163" t="s">
        <v>426</v>
      </c>
      <c r="G246" s="164" t="s">
        <v>427</v>
      </c>
      <c r="H246" s="165">
        <v>282.00599999999997</v>
      </c>
      <c r="I246" s="166"/>
      <c r="J246" s="167">
        <f>ROUND(I246*H246,2)</f>
        <v>0</v>
      </c>
      <c r="K246" s="163" t="s">
        <v>1068</v>
      </c>
      <c r="L246" s="33"/>
      <c r="M246" s="168" t="s">
        <v>1</v>
      </c>
      <c r="N246" s="169" t="s">
        <v>43</v>
      </c>
      <c r="O246" s="58"/>
      <c r="P246" s="170">
        <f>O246*H246</f>
        <v>0</v>
      </c>
      <c r="Q246" s="170">
        <v>6.9999999999999994E-5</v>
      </c>
      <c r="R246" s="170">
        <f>Q246*H246</f>
        <v>1.9740419999999995E-2</v>
      </c>
      <c r="S246" s="170">
        <v>0</v>
      </c>
      <c r="T246" s="17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2" t="s">
        <v>227</v>
      </c>
      <c r="AT246" s="172" t="s">
        <v>147</v>
      </c>
      <c r="AU246" s="172" t="s">
        <v>88</v>
      </c>
      <c r="AY246" s="17" t="s">
        <v>145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17" t="s">
        <v>86</v>
      </c>
      <c r="BK246" s="173">
        <f>ROUND(I246*H246,2)</f>
        <v>0</v>
      </c>
      <c r="BL246" s="17" t="s">
        <v>227</v>
      </c>
      <c r="BM246" s="172" t="s">
        <v>603</v>
      </c>
    </row>
    <row r="247" spans="1:65" s="13" customFormat="1" ht="11.25">
      <c r="B247" s="174"/>
      <c r="D247" s="175" t="s">
        <v>153</v>
      </c>
      <c r="E247" s="176" t="s">
        <v>1</v>
      </c>
      <c r="F247" s="177" t="s">
        <v>429</v>
      </c>
      <c r="H247" s="176" t="s">
        <v>1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6" t="s">
        <v>153</v>
      </c>
      <c r="AU247" s="176" t="s">
        <v>88</v>
      </c>
      <c r="AV247" s="13" t="s">
        <v>86</v>
      </c>
      <c r="AW247" s="13" t="s">
        <v>34</v>
      </c>
      <c r="AX247" s="13" t="s">
        <v>78</v>
      </c>
      <c r="AY247" s="176" t="s">
        <v>145</v>
      </c>
    </row>
    <row r="248" spans="1:65" s="14" customFormat="1" ht="11.25">
      <c r="B248" s="182"/>
      <c r="D248" s="175" t="s">
        <v>153</v>
      </c>
      <c r="E248" s="183" t="s">
        <v>1</v>
      </c>
      <c r="F248" s="184" t="s">
        <v>604</v>
      </c>
      <c r="H248" s="185">
        <v>252.006</v>
      </c>
      <c r="I248" s="186"/>
      <c r="L248" s="182"/>
      <c r="M248" s="187"/>
      <c r="N248" s="188"/>
      <c r="O248" s="188"/>
      <c r="P248" s="188"/>
      <c r="Q248" s="188"/>
      <c r="R248" s="188"/>
      <c r="S248" s="188"/>
      <c r="T248" s="189"/>
      <c r="AT248" s="183" t="s">
        <v>153</v>
      </c>
      <c r="AU248" s="183" t="s">
        <v>88</v>
      </c>
      <c r="AV248" s="14" t="s">
        <v>88</v>
      </c>
      <c r="AW248" s="14" t="s">
        <v>34</v>
      </c>
      <c r="AX248" s="14" t="s">
        <v>78</v>
      </c>
      <c r="AY248" s="183" t="s">
        <v>145</v>
      </c>
    </row>
    <row r="249" spans="1:65" s="14" customFormat="1" ht="11.25">
      <c r="B249" s="182"/>
      <c r="D249" s="175" t="s">
        <v>153</v>
      </c>
      <c r="E249" s="183" t="s">
        <v>1</v>
      </c>
      <c r="F249" s="184" t="s">
        <v>605</v>
      </c>
      <c r="H249" s="185">
        <v>30</v>
      </c>
      <c r="I249" s="186"/>
      <c r="L249" s="182"/>
      <c r="M249" s="187"/>
      <c r="N249" s="188"/>
      <c r="O249" s="188"/>
      <c r="P249" s="188"/>
      <c r="Q249" s="188"/>
      <c r="R249" s="188"/>
      <c r="S249" s="188"/>
      <c r="T249" s="189"/>
      <c r="AT249" s="183" t="s">
        <v>153</v>
      </c>
      <c r="AU249" s="183" t="s">
        <v>88</v>
      </c>
      <c r="AV249" s="14" t="s">
        <v>88</v>
      </c>
      <c r="AW249" s="14" t="s">
        <v>34</v>
      </c>
      <c r="AX249" s="14" t="s">
        <v>78</v>
      </c>
      <c r="AY249" s="183" t="s">
        <v>145</v>
      </c>
    </row>
    <row r="250" spans="1:65" s="15" customFormat="1" ht="11.25">
      <c r="B250" s="190"/>
      <c r="D250" s="175" t="s">
        <v>153</v>
      </c>
      <c r="E250" s="191" t="s">
        <v>1</v>
      </c>
      <c r="F250" s="192" t="s">
        <v>156</v>
      </c>
      <c r="H250" s="193">
        <v>282.00599999999997</v>
      </c>
      <c r="I250" s="194"/>
      <c r="L250" s="190"/>
      <c r="M250" s="195"/>
      <c r="N250" s="196"/>
      <c r="O250" s="196"/>
      <c r="P250" s="196"/>
      <c r="Q250" s="196"/>
      <c r="R250" s="196"/>
      <c r="S250" s="196"/>
      <c r="T250" s="197"/>
      <c r="AT250" s="191" t="s">
        <v>153</v>
      </c>
      <c r="AU250" s="191" t="s">
        <v>88</v>
      </c>
      <c r="AV250" s="15" t="s">
        <v>151</v>
      </c>
      <c r="AW250" s="15" t="s">
        <v>34</v>
      </c>
      <c r="AX250" s="15" t="s">
        <v>86</v>
      </c>
      <c r="AY250" s="191" t="s">
        <v>145</v>
      </c>
    </row>
    <row r="251" spans="1:65" s="2" customFormat="1" ht="21.75" customHeight="1">
      <c r="A251" s="32"/>
      <c r="B251" s="160"/>
      <c r="C251" s="198" t="s">
        <v>365</v>
      </c>
      <c r="D251" s="198" t="s">
        <v>258</v>
      </c>
      <c r="E251" s="199" t="s">
        <v>433</v>
      </c>
      <c r="F251" s="200" t="s">
        <v>434</v>
      </c>
      <c r="G251" s="201" t="s">
        <v>427</v>
      </c>
      <c r="H251" s="202">
        <v>290.46600000000001</v>
      </c>
      <c r="I251" s="203"/>
      <c r="J251" s="204">
        <f>ROUND(I251*H251,2)</f>
        <v>0</v>
      </c>
      <c r="K251" s="200" t="s">
        <v>1</v>
      </c>
      <c r="L251" s="205"/>
      <c r="M251" s="206" t="s">
        <v>1</v>
      </c>
      <c r="N251" s="207" t="s">
        <v>43</v>
      </c>
      <c r="O251" s="58"/>
      <c r="P251" s="170">
        <f>O251*H251</f>
        <v>0</v>
      </c>
      <c r="Q251" s="170">
        <v>0</v>
      </c>
      <c r="R251" s="170">
        <f>Q251*H251</f>
        <v>0</v>
      </c>
      <c r="S251" s="170">
        <v>0</v>
      </c>
      <c r="T251" s="17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2" t="s">
        <v>314</v>
      </c>
      <c r="AT251" s="172" t="s">
        <v>258</v>
      </c>
      <c r="AU251" s="172" t="s">
        <v>88</v>
      </c>
      <c r="AY251" s="17" t="s">
        <v>145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17" t="s">
        <v>86</v>
      </c>
      <c r="BK251" s="173">
        <f>ROUND(I251*H251,2)</f>
        <v>0</v>
      </c>
      <c r="BL251" s="17" t="s">
        <v>227</v>
      </c>
      <c r="BM251" s="172" t="s">
        <v>606</v>
      </c>
    </row>
    <row r="252" spans="1:65" s="13" customFormat="1" ht="11.25">
      <c r="B252" s="174"/>
      <c r="D252" s="175" t="s">
        <v>153</v>
      </c>
      <c r="E252" s="176" t="s">
        <v>1</v>
      </c>
      <c r="F252" s="177" t="s">
        <v>429</v>
      </c>
      <c r="H252" s="176" t="s">
        <v>1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6" t="s">
        <v>153</v>
      </c>
      <c r="AU252" s="176" t="s">
        <v>88</v>
      </c>
      <c r="AV252" s="13" t="s">
        <v>86</v>
      </c>
      <c r="AW252" s="13" t="s">
        <v>34</v>
      </c>
      <c r="AX252" s="13" t="s">
        <v>78</v>
      </c>
      <c r="AY252" s="176" t="s">
        <v>145</v>
      </c>
    </row>
    <row r="253" spans="1:65" s="14" customFormat="1" ht="11.25">
      <c r="B253" s="182"/>
      <c r="D253" s="175" t="s">
        <v>153</v>
      </c>
      <c r="E253" s="183" t="s">
        <v>1</v>
      </c>
      <c r="F253" s="184" t="s">
        <v>607</v>
      </c>
      <c r="H253" s="185">
        <v>259.56599999999997</v>
      </c>
      <c r="I253" s="186"/>
      <c r="L253" s="182"/>
      <c r="M253" s="187"/>
      <c r="N253" s="188"/>
      <c r="O253" s="188"/>
      <c r="P253" s="188"/>
      <c r="Q253" s="188"/>
      <c r="R253" s="188"/>
      <c r="S253" s="188"/>
      <c r="T253" s="189"/>
      <c r="AT253" s="183" t="s">
        <v>153</v>
      </c>
      <c r="AU253" s="183" t="s">
        <v>88</v>
      </c>
      <c r="AV253" s="14" t="s">
        <v>88</v>
      </c>
      <c r="AW253" s="14" t="s">
        <v>34</v>
      </c>
      <c r="AX253" s="14" t="s">
        <v>78</v>
      </c>
      <c r="AY253" s="183" t="s">
        <v>145</v>
      </c>
    </row>
    <row r="254" spans="1:65" s="14" customFormat="1" ht="11.25">
      <c r="B254" s="182"/>
      <c r="D254" s="175" t="s">
        <v>153</v>
      </c>
      <c r="E254" s="183" t="s">
        <v>1</v>
      </c>
      <c r="F254" s="184" t="s">
        <v>608</v>
      </c>
      <c r="H254" s="185">
        <v>30.9</v>
      </c>
      <c r="I254" s="186"/>
      <c r="L254" s="182"/>
      <c r="M254" s="187"/>
      <c r="N254" s="188"/>
      <c r="O254" s="188"/>
      <c r="P254" s="188"/>
      <c r="Q254" s="188"/>
      <c r="R254" s="188"/>
      <c r="S254" s="188"/>
      <c r="T254" s="189"/>
      <c r="AT254" s="183" t="s">
        <v>153</v>
      </c>
      <c r="AU254" s="183" t="s">
        <v>88</v>
      </c>
      <c r="AV254" s="14" t="s">
        <v>88</v>
      </c>
      <c r="AW254" s="14" t="s">
        <v>34</v>
      </c>
      <c r="AX254" s="14" t="s">
        <v>78</v>
      </c>
      <c r="AY254" s="183" t="s">
        <v>145</v>
      </c>
    </row>
    <row r="255" spans="1:65" s="15" customFormat="1" ht="11.25">
      <c r="B255" s="190"/>
      <c r="D255" s="175" t="s">
        <v>153</v>
      </c>
      <c r="E255" s="191" t="s">
        <v>1</v>
      </c>
      <c r="F255" s="192" t="s">
        <v>156</v>
      </c>
      <c r="H255" s="193">
        <v>290.46600000000001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1" t="s">
        <v>153</v>
      </c>
      <c r="AU255" s="191" t="s">
        <v>88</v>
      </c>
      <c r="AV255" s="15" t="s">
        <v>151</v>
      </c>
      <c r="AW255" s="15" t="s">
        <v>34</v>
      </c>
      <c r="AX255" s="15" t="s">
        <v>86</v>
      </c>
      <c r="AY255" s="191" t="s">
        <v>145</v>
      </c>
    </row>
    <row r="256" spans="1:65" s="2" customFormat="1" ht="21.75" customHeight="1">
      <c r="A256" s="32"/>
      <c r="B256" s="160"/>
      <c r="C256" s="161" t="s">
        <v>369</v>
      </c>
      <c r="D256" s="161" t="s">
        <v>147</v>
      </c>
      <c r="E256" s="162" t="s">
        <v>439</v>
      </c>
      <c r="F256" s="163" t="s">
        <v>440</v>
      </c>
      <c r="G256" s="164" t="s">
        <v>441</v>
      </c>
      <c r="H256" s="208"/>
      <c r="I256" s="166"/>
      <c r="J256" s="167">
        <f>ROUND(I256*H256,2)</f>
        <v>0</v>
      </c>
      <c r="K256" s="163" t="s">
        <v>1068</v>
      </c>
      <c r="L256" s="33"/>
      <c r="M256" s="209" t="s">
        <v>1</v>
      </c>
      <c r="N256" s="210" t="s">
        <v>43</v>
      </c>
      <c r="O256" s="211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2" t="s">
        <v>227</v>
      </c>
      <c r="AT256" s="172" t="s">
        <v>147</v>
      </c>
      <c r="AU256" s="172" t="s">
        <v>88</v>
      </c>
      <c r="AY256" s="17" t="s">
        <v>145</v>
      </c>
      <c r="BE256" s="173">
        <f>IF(N256="základní",J256,0)</f>
        <v>0</v>
      </c>
      <c r="BF256" s="173">
        <f>IF(N256="snížená",J256,0)</f>
        <v>0</v>
      </c>
      <c r="BG256" s="173">
        <f>IF(N256="zákl. přenesená",J256,0)</f>
        <v>0</v>
      </c>
      <c r="BH256" s="173">
        <f>IF(N256="sníž. přenesená",J256,0)</f>
        <v>0</v>
      </c>
      <c r="BI256" s="173">
        <f>IF(N256="nulová",J256,0)</f>
        <v>0</v>
      </c>
      <c r="BJ256" s="17" t="s">
        <v>86</v>
      </c>
      <c r="BK256" s="173">
        <f>ROUND(I256*H256,2)</f>
        <v>0</v>
      </c>
      <c r="BL256" s="17" t="s">
        <v>227</v>
      </c>
      <c r="BM256" s="172" t="s">
        <v>609</v>
      </c>
    </row>
    <row r="257" spans="1:31" s="2" customFormat="1" ht="6.95" customHeight="1">
      <c r="A257" s="32"/>
      <c r="B257" s="47"/>
      <c r="C257" s="48"/>
      <c r="D257" s="48"/>
      <c r="E257" s="48"/>
      <c r="F257" s="48"/>
      <c r="G257" s="48"/>
      <c r="H257" s="48"/>
      <c r="I257" s="120"/>
      <c r="J257" s="48"/>
      <c r="K257" s="48"/>
      <c r="L257" s="33"/>
      <c r="M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</row>
  </sheetData>
  <autoFilter ref="C124:K25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topLeftCell="A12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2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94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88</v>
      </c>
    </row>
    <row r="4" spans="1:46" s="1" customFormat="1" ht="24.95" customHeight="1">
      <c r="B4" s="20"/>
      <c r="D4" s="21" t="s">
        <v>107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3" t="str">
        <f>'Rekapitulace stavby'!K6</f>
        <v>Rekonstrukce a modernizace školního hřiště ZŠ  5 května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108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4" t="s">
        <v>610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14. 1. 2022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1" t="s">
        <v>1</v>
      </c>
      <c r="F27" s="241"/>
      <c r="G27" s="241"/>
      <c r="H27" s="24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ROUND((SUM(BE123:BE194)),  2)</f>
        <v>0</v>
      </c>
      <c r="G33" s="32"/>
      <c r="H33" s="32"/>
      <c r="I33" s="107">
        <v>0.21</v>
      </c>
      <c r="J33" s="106">
        <f>ROUND(((SUM(BE123:BE194))*I33),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ROUND((SUM(BF123:BF194)),  2)</f>
        <v>0</v>
      </c>
      <c r="G34" s="32"/>
      <c r="H34" s="32"/>
      <c r="I34" s="107">
        <v>0.15</v>
      </c>
      <c r="J34" s="106">
        <f>ROUND(((SUM(BF123:BF194))*I34),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ROUND((SUM(BG123:BG194)),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ROUND((SUM(BH123:BH194)),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ROUND((SUM(BI123:BI194)),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a modernizace školního hřiště ZŠ  5 května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14" t="str">
        <f>E9</f>
        <v>03 - SO.03-Herní plocha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Liberec</v>
      </c>
      <c r="G89" s="32"/>
      <c r="H89" s="32"/>
      <c r="I89" s="97" t="s">
        <v>22</v>
      </c>
      <c r="J89" s="55" t="str">
        <f>IF(J12="","",J12)</f>
        <v>14. 1. 2022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Statutární město Liberec, nám .Dr.E. Beneše</v>
      </c>
      <c r="G91" s="32"/>
      <c r="H91" s="32"/>
      <c r="I91" s="97" t="s">
        <v>31</v>
      </c>
      <c r="J91" s="30" t="str">
        <f>E21</f>
        <v>Pitter Design, s.r.o.Pardubice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111</v>
      </c>
      <c r="D94" s="108"/>
      <c r="E94" s="108"/>
      <c r="F94" s="108"/>
      <c r="G94" s="108"/>
      <c r="H94" s="108"/>
      <c r="I94" s="123"/>
      <c r="J94" s="124" t="s">
        <v>112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113</v>
      </c>
      <c r="D96" s="32"/>
      <c r="E96" s="32"/>
      <c r="F96" s="32"/>
      <c r="G96" s="32"/>
      <c r="H96" s="32"/>
      <c r="I96" s="96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114</v>
      </c>
    </row>
    <row r="97" spans="1:31" s="9" customFormat="1" ht="24.95" customHeight="1">
      <c r="B97" s="126"/>
      <c r="D97" s="127" t="s">
        <v>115</v>
      </c>
      <c r="E97" s="128"/>
      <c r="F97" s="128"/>
      <c r="G97" s="128"/>
      <c r="H97" s="128"/>
      <c r="I97" s="129"/>
      <c r="J97" s="130">
        <f>J124</f>
        <v>0</v>
      </c>
      <c r="L97" s="126"/>
    </row>
    <row r="98" spans="1:31" s="10" customFormat="1" ht="19.899999999999999" customHeight="1">
      <c r="B98" s="131"/>
      <c r="D98" s="132" t="s">
        <v>116</v>
      </c>
      <c r="E98" s="133"/>
      <c r="F98" s="133"/>
      <c r="G98" s="133"/>
      <c r="H98" s="133"/>
      <c r="I98" s="134"/>
      <c r="J98" s="135">
        <f>J125</f>
        <v>0</v>
      </c>
      <c r="L98" s="131"/>
    </row>
    <row r="99" spans="1:31" s="10" customFormat="1" ht="19.899999999999999" customHeight="1">
      <c r="B99" s="131"/>
      <c r="D99" s="132" t="s">
        <v>119</v>
      </c>
      <c r="E99" s="133"/>
      <c r="F99" s="133"/>
      <c r="G99" s="133"/>
      <c r="H99" s="133"/>
      <c r="I99" s="134"/>
      <c r="J99" s="135">
        <f>J153</f>
        <v>0</v>
      </c>
      <c r="L99" s="131"/>
    </row>
    <row r="100" spans="1:31" s="10" customFormat="1" ht="19.899999999999999" customHeight="1">
      <c r="B100" s="131"/>
      <c r="D100" s="132" t="s">
        <v>120</v>
      </c>
      <c r="E100" s="133"/>
      <c r="F100" s="133"/>
      <c r="G100" s="133"/>
      <c r="H100" s="133"/>
      <c r="I100" s="134"/>
      <c r="J100" s="135">
        <f>J162</f>
        <v>0</v>
      </c>
      <c r="L100" s="131"/>
    </row>
    <row r="101" spans="1:31" s="10" customFormat="1" ht="19.899999999999999" customHeight="1">
      <c r="B101" s="131"/>
      <c r="D101" s="132" t="s">
        <v>122</v>
      </c>
      <c r="E101" s="133"/>
      <c r="F101" s="133"/>
      <c r="G101" s="133"/>
      <c r="H101" s="133"/>
      <c r="I101" s="134"/>
      <c r="J101" s="135">
        <f>J181</f>
        <v>0</v>
      </c>
      <c r="L101" s="131"/>
    </row>
    <row r="102" spans="1:31" s="9" customFormat="1" ht="24.95" customHeight="1">
      <c r="B102" s="126"/>
      <c r="D102" s="127" t="s">
        <v>123</v>
      </c>
      <c r="E102" s="128"/>
      <c r="F102" s="128"/>
      <c r="G102" s="128"/>
      <c r="H102" s="128"/>
      <c r="I102" s="129"/>
      <c r="J102" s="130">
        <f>J183</f>
        <v>0</v>
      </c>
      <c r="L102" s="126"/>
    </row>
    <row r="103" spans="1:31" s="10" customFormat="1" ht="19.899999999999999" customHeight="1">
      <c r="B103" s="131"/>
      <c r="D103" s="132" t="s">
        <v>124</v>
      </c>
      <c r="E103" s="133"/>
      <c r="F103" s="133"/>
      <c r="G103" s="133"/>
      <c r="H103" s="133"/>
      <c r="I103" s="134"/>
      <c r="J103" s="135">
        <f>J184</f>
        <v>0</v>
      </c>
      <c r="L103" s="13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120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121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130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3" t="str">
        <f>E7</f>
        <v>Rekonstrukce a modernizace školního hřiště ZŠ  5 května</v>
      </c>
      <c r="F113" s="254"/>
      <c r="G113" s="254"/>
      <c r="H113" s="254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108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14" t="str">
        <f>E9</f>
        <v>03 - SO.03-Herní plocha</v>
      </c>
      <c r="F115" s="255"/>
      <c r="G115" s="255"/>
      <c r="H115" s="255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>Liberec</v>
      </c>
      <c r="G117" s="32"/>
      <c r="H117" s="32"/>
      <c r="I117" s="97" t="s">
        <v>22</v>
      </c>
      <c r="J117" s="55" t="str">
        <f>IF(J12="","",J12)</f>
        <v>14. 1. 2022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24</v>
      </c>
      <c r="D119" s="32"/>
      <c r="E119" s="32"/>
      <c r="F119" s="25" t="str">
        <f>E15</f>
        <v>Statutární město Liberec, nám .Dr.E. Beneše</v>
      </c>
      <c r="G119" s="32"/>
      <c r="H119" s="32"/>
      <c r="I119" s="97" t="s">
        <v>31</v>
      </c>
      <c r="J119" s="30" t="str">
        <f>E21</f>
        <v>Pitter Design, s.r.o.Pardubice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29</v>
      </c>
      <c r="D120" s="32"/>
      <c r="E120" s="32"/>
      <c r="F120" s="25" t="str">
        <f>IF(E18="","",E18)</f>
        <v>Vyplň údaj</v>
      </c>
      <c r="G120" s="32"/>
      <c r="H120" s="32"/>
      <c r="I120" s="97" t="s">
        <v>35</v>
      </c>
      <c r="J120" s="30" t="str">
        <f>E24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6"/>
      <c r="B122" s="137"/>
      <c r="C122" s="138" t="s">
        <v>131</v>
      </c>
      <c r="D122" s="139" t="s">
        <v>63</v>
      </c>
      <c r="E122" s="139" t="s">
        <v>59</v>
      </c>
      <c r="F122" s="139" t="s">
        <v>60</v>
      </c>
      <c r="G122" s="139" t="s">
        <v>132</v>
      </c>
      <c r="H122" s="139" t="s">
        <v>133</v>
      </c>
      <c r="I122" s="140" t="s">
        <v>134</v>
      </c>
      <c r="J122" s="139" t="s">
        <v>112</v>
      </c>
      <c r="K122" s="141" t="s">
        <v>135</v>
      </c>
      <c r="L122" s="142"/>
      <c r="M122" s="62" t="s">
        <v>1</v>
      </c>
      <c r="N122" s="63" t="s">
        <v>42</v>
      </c>
      <c r="O122" s="63" t="s">
        <v>136</v>
      </c>
      <c r="P122" s="63" t="s">
        <v>137</v>
      </c>
      <c r="Q122" s="63" t="s">
        <v>138</v>
      </c>
      <c r="R122" s="63" t="s">
        <v>139</v>
      </c>
      <c r="S122" s="63" t="s">
        <v>140</v>
      </c>
      <c r="T122" s="64" t="s">
        <v>141</v>
      </c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</row>
    <row r="123" spans="1:65" s="2" customFormat="1" ht="22.9" customHeight="1">
      <c r="A123" s="32"/>
      <c r="B123" s="33"/>
      <c r="C123" s="69" t="s">
        <v>142</v>
      </c>
      <c r="D123" s="32"/>
      <c r="E123" s="32"/>
      <c r="F123" s="32"/>
      <c r="G123" s="32"/>
      <c r="H123" s="32"/>
      <c r="I123" s="96"/>
      <c r="J123" s="143">
        <f>BK123</f>
        <v>0</v>
      </c>
      <c r="K123" s="32"/>
      <c r="L123" s="33"/>
      <c r="M123" s="65"/>
      <c r="N123" s="56"/>
      <c r="O123" s="66"/>
      <c r="P123" s="144">
        <f>P124+P183</f>
        <v>0</v>
      </c>
      <c r="Q123" s="66"/>
      <c r="R123" s="144">
        <f>R124+R183</f>
        <v>14.821726079999999</v>
      </c>
      <c r="S123" s="66"/>
      <c r="T123" s="145">
        <f>T124+T183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77</v>
      </c>
      <c r="AU123" s="17" t="s">
        <v>114</v>
      </c>
      <c r="BK123" s="146">
        <f>BK124+BK183</f>
        <v>0</v>
      </c>
    </row>
    <row r="124" spans="1:65" s="12" customFormat="1" ht="25.9" customHeight="1">
      <c r="B124" s="147"/>
      <c r="D124" s="148" t="s">
        <v>77</v>
      </c>
      <c r="E124" s="149" t="s">
        <v>143</v>
      </c>
      <c r="F124" s="149" t="s">
        <v>144</v>
      </c>
      <c r="I124" s="150"/>
      <c r="J124" s="151">
        <f>BK124</f>
        <v>0</v>
      </c>
      <c r="L124" s="147"/>
      <c r="M124" s="152"/>
      <c r="N124" s="153"/>
      <c r="O124" s="153"/>
      <c r="P124" s="154">
        <f>P125+P153+P162+P181</f>
        <v>0</v>
      </c>
      <c r="Q124" s="153"/>
      <c r="R124" s="154">
        <f>R125+R153+R162+R181</f>
        <v>14.819942279999999</v>
      </c>
      <c r="S124" s="153"/>
      <c r="T124" s="155">
        <f>T125+T153+T162+T181</f>
        <v>0</v>
      </c>
      <c r="AR124" s="148" t="s">
        <v>86</v>
      </c>
      <c r="AT124" s="156" t="s">
        <v>77</v>
      </c>
      <c r="AU124" s="156" t="s">
        <v>78</v>
      </c>
      <c r="AY124" s="148" t="s">
        <v>145</v>
      </c>
      <c r="BK124" s="157">
        <f>BK125+BK153+BK162+BK181</f>
        <v>0</v>
      </c>
    </row>
    <row r="125" spans="1:65" s="12" customFormat="1" ht="22.9" customHeight="1">
      <c r="B125" s="147"/>
      <c r="D125" s="148" t="s">
        <v>77</v>
      </c>
      <c r="E125" s="158" t="s">
        <v>86</v>
      </c>
      <c r="F125" s="158" t="s">
        <v>146</v>
      </c>
      <c r="I125" s="150"/>
      <c r="J125" s="159">
        <f>BK125</f>
        <v>0</v>
      </c>
      <c r="L125" s="147"/>
      <c r="M125" s="152"/>
      <c r="N125" s="153"/>
      <c r="O125" s="153"/>
      <c r="P125" s="154">
        <f>SUM(P126:P152)</f>
        <v>0</v>
      </c>
      <c r="Q125" s="153"/>
      <c r="R125" s="154">
        <f>SUM(R126:R152)</f>
        <v>0</v>
      </c>
      <c r="S125" s="153"/>
      <c r="T125" s="155">
        <f>SUM(T126:T152)</f>
        <v>0</v>
      </c>
      <c r="AR125" s="148" t="s">
        <v>86</v>
      </c>
      <c r="AT125" s="156" t="s">
        <v>77</v>
      </c>
      <c r="AU125" s="156" t="s">
        <v>86</v>
      </c>
      <c r="AY125" s="148" t="s">
        <v>145</v>
      </c>
      <c r="BK125" s="157">
        <f>SUM(BK126:BK152)</f>
        <v>0</v>
      </c>
    </row>
    <row r="126" spans="1:65" s="2" customFormat="1" ht="21.75" customHeight="1">
      <c r="A126" s="32"/>
      <c r="B126" s="160"/>
      <c r="C126" s="161" t="s">
        <v>86</v>
      </c>
      <c r="D126" s="161" t="s">
        <v>147</v>
      </c>
      <c r="E126" s="162" t="s">
        <v>488</v>
      </c>
      <c r="F126" s="163" t="s">
        <v>489</v>
      </c>
      <c r="G126" s="164" t="s">
        <v>150</v>
      </c>
      <c r="H126" s="165">
        <v>117.428</v>
      </c>
      <c r="I126" s="166"/>
      <c r="J126" s="167">
        <f>ROUND(I126*H126,2)</f>
        <v>0</v>
      </c>
      <c r="K126" s="163" t="s">
        <v>1</v>
      </c>
      <c r="L126" s="33"/>
      <c r="M126" s="168" t="s">
        <v>1</v>
      </c>
      <c r="N126" s="169" t="s">
        <v>43</v>
      </c>
      <c r="O126" s="58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2" t="s">
        <v>151</v>
      </c>
      <c r="AT126" s="172" t="s">
        <v>147</v>
      </c>
      <c r="AU126" s="172" t="s">
        <v>88</v>
      </c>
      <c r="AY126" s="17" t="s">
        <v>145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17" t="s">
        <v>86</v>
      </c>
      <c r="BK126" s="173">
        <f>ROUND(I126*H126,2)</f>
        <v>0</v>
      </c>
      <c r="BL126" s="17" t="s">
        <v>151</v>
      </c>
      <c r="BM126" s="172" t="s">
        <v>611</v>
      </c>
    </row>
    <row r="127" spans="1:65" s="13" customFormat="1" ht="11.25">
      <c r="B127" s="174"/>
      <c r="D127" s="175" t="s">
        <v>153</v>
      </c>
      <c r="E127" s="176" t="s">
        <v>1</v>
      </c>
      <c r="F127" s="177" t="s">
        <v>612</v>
      </c>
      <c r="H127" s="176" t="s">
        <v>1</v>
      </c>
      <c r="I127" s="178"/>
      <c r="L127" s="174"/>
      <c r="M127" s="179"/>
      <c r="N127" s="180"/>
      <c r="O127" s="180"/>
      <c r="P127" s="180"/>
      <c r="Q127" s="180"/>
      <c r="R127" s="180"/>
      <c r="S127" s="180"/>
      <c r="T127" s="181"/>
      <c r="AT127" s="176" t="s">
        <v>153</v>
      </c>
      <c r="AU127" s="176" t="s">
        <v>88</v>
      </c>
      <c r="AV127" s="13" t="s">
        <v>86</v>
      </c>
      <c r="AW127" s="13" t="s">
        <v>34</v>
      </c>
      <c r="AX127" s="13" t="s">
        <v>78</v>
      </c>
      <c r="AY127" s="176" t="s">
        <v>145</v>
      </c>
    </row>
    <row r="128" spans="1:65" s="14" customFormat="1" ht="11.25">
      <c r="B128" s="182"/>
      <c r="D128" s="175" t="s">
        <v>153</v>
      </c>
      <c r="E128" s="183" t="s">
        <v>1</v>
      </c>
      <c r="F128" s="184" t="s">
        <v>613</v>
      </c>
      <c r="H128" s="185">
        <v>117.428</v>
      </c>
      <c r="I128" s="186"/>
      <c r="L128" s="182"/>
      <c r="M128" s="187"/>
      <c r="N128" s="188"/>
      <c r="O128" s="188"/>
      <c r="P128" s="188"/>
      <c r="Q128" s="188"/>
      <c r="R128" s="188"/>
      <c r="S128" s="188"/>
      <c r="T128" s="189"/>
      <c r="AT128" s="183" t="s">
        <v>153</v>
      </c>
      <c r="AU128" s="183" t="s">
        <v>88</v>
      </c>
      <c r="AV128" s="14" t="s">
        <v>88</v>
      </c>
      <c r="AW128" s="14" t="s">
        <v>34</v>
      </c>
      <c r="AX128" s="14" t="s">
        <v>86</v>
      </c>
      <c r="AY128" s="183" t="s">
        <v>145</v>
      </c>
    </row>
    <row r="129" spans="1:65" s="2" customFormat="1" ht="21.75" customHeight="1">
      <c r="A129" s="32"/>
      <c r="B129" s="160"/>
      <c r="C129" s="161" t="s">
        <v>88</v>
      </c>
      <c r="D129" s="161" t="s">
        <v>147</v>
      </c>
      <c r="E129" s="162" t="s">
        <v>492</v>
      </c>
      <c r="F129" s="163" t="s">
        <v>493</v>
      </c>
      <c r="G129" s="164" t="s">
        <v>150</v>
      </c>
      <c r="H129" s="165">
        <v>117.428</v>
      </c>
      <c r="I129" s="166"/>
      <c r="J129" s="167">
        <f>ROUND(I129*H129,2)</f>
        <v>0</v>
      </c>
      <c r="K129" s="163" t="s">
        <v>1068</v>
      </c>
      <c r="L129" s="33"/>
      <c r="M129" s="168" t="s">
        <v>1</v>
      </c>
      <c r="N129" s="169" t="s">
        <v>43</v>
      </c>
      <c r="O129" s="58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2" t="s">
        <v>151</v>
      </c>
      <c r="AT129" s="172" t="s">
        <v>147</v>
      </c>
      <c r="AU129" s="172" t="s">
        <v>88</v>
      </c>
      <c r="AY129" s="17" t="s">
        <v>145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7" t="s">
        <v>86</v>
      </c>
      <c r="BK129" s="173">
        <f>ROUND(I129*H129,2)</f>
        <v>0</v>
      </c>
      <c r="BL129" s="17" t="s">
        <v>151</v>
      </c>
      <c r="BM129" s="172" t="s">
        <v>614</v>
      </c>
    </row>
    <row r="130" spans="1:65" s="13" customFormat="1" ht="11.25">
      <c r="B130" s="174"/>
      <c r="D130" s="175" t="s">
        <v>153</v>
      </c>
      <c r="E130" s="176" t="s">
        <v>1</v>
      </c>
      <c r="F130" s="177" t="s">
        <v>615</v>
      </c>
      <c r="H130" s="176" t="s">
        <v>1</v>
      </c>
      <c r="I130" s="178"/>
      <c r="L130" s="174"/>
      <c r="M130" s="179"/>
      <c r="N130" s="180"/>
      <c r="O130" s="180"/>
      <c r="P130" s="180"/>
      <c r="Q130" s="180"/>
      <c r="R130" s="180"/>
      <c r="S130" s="180"/>
      <c r="T130" s="181"/>
      <c r="AT130" s="176" t="s">
        <v>153</v>
      </c>
      <c r="AU130" s="176" t="s">
        <v>88</v>
      </c>
      <c r="AV130" s="13" t="s">
        <v>86</v>
      </c>
      <c r="AW130" s="13" t="s">
        <v>34</v>
      </c>
      <c r="AX130" s="13" t="s">
        <v>78</v>
      </c>
      <c r="AY130" s="176" t="s">
        <v>145</v>
      </c>
    </row>
    <row r="131" spans="1:65" s="14" customFormat="1" ht="11.25">
      <c r="B131" s="182"/>
      <c r="D131" s="175" t="s">
        <v>153</v>
      </c>
      <c r="E131" s="183" t="s">
        <v>1</v>
      </c>
      <c r="F131" s="184" t="s">
        <v>616</v>
      </c>
      <c r="H131" s="185">
        <v>117.428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83" t="s">
        <v>153</v>
      </c>
      <c r="AU131" s="183" t="s">
        <v>88</v>
      </c>
      <c r="AV131" s="14" t="s">
        <v>88</v>
      </c>
      <c r="AW131" s="14" t="s">
        <v>34</v>
      </c>
      <c r="AX131" s="14" t="s">
        <v>78</v>
      </c>
      <c r="AY131" s="183" t="s">
        <v>145</v>
      </c>
    </row>
    <row r="132" spans="1:65" s="15" customFormat="1" ht="11.25">
      <c r="B132" s="190"/>
      <c r="D132" s="175" t="s">
        <v>153</v>
      </c>
      <c r="E132" s="191" t="s">
        <v>1</v>
      </c>
      <c r="F132" s="192" t="s">
        <v>156</v>
      </c>
      <c r="H132" s="193">
        <v>117.428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1" t="s">
        <v>153</v>
      </c>
      <c r="AU132" s="191" t="s">
        <v>88</v>
      </c>
      <c r="AV132" s="15" t="s">
        <v>151</v>
      </c>
      <c r="AW132" s="15" t="s">
        <v>34</v>
      </c>
      <c r="AX132" s="15" t="s">
        <v>86</v>
      </c>
      <c r="AY132" s="191" t="s">
        <v>145</v>
      </c>
    </row>
    <row r="133" spans="1:65" s="2" customFormat="1" ht="21.75" customHeight="1">
      <c r="A133" s="32"/>
      <c r="B133" s="160"/>
      <c r="C133" s="161" t="s">
        <v>160</v>
      </c>
      <c r="D133" s="161" t="s">
        <v>147</v>
      </c>
      <c r="E133" s="162" t="s">
        <v>496</v>
      </c>
      <c r="F133" s="163" t="s">
        <v>497</v>
      </c>
      <c r="G133" s="164" t="s">
        <v>168</v>
      </c>
      <c r="H133" s="165">
        <v>37.576999999999998</v>
      </c>
      <c r="I133" s="166"/>
      <c r="J133" s="167">
        <f>ROUND(I133*H133,2)</f>
        <v>0</v>
      </c>
      <c r="K133" s="163" t="s">
        <v>1068</v>
      </c>
      <c r="L133" s="33"/>
      <c r="M133" s="168" t="s">
        <v>1</v>
      </c>
      <c r="N133" s="169" t="s">
        <v>43</v>
      </c>
      <c r="O133" s="58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2" t="s">
        <v>151</v>
      </c>
      <c r="AT133" s="172" t="s">
        <v>147</v>
      </c>
      <c r="AU133" s="172" t="s">
        <v>88</v>
      </c>
      <c r="AY133" s="17" t="s">
        <v>145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7" t="s">
        <v>86</v>
      </c>
      <c r="BK133" s="173">
        <f>ROUND(I133*H133,2)</f>
        <v>0</v>
      </c>
      <c r="BL133" s="17" t="s">
        <v>151</v>
      </c>
      <c r="BM133" s="172" t="s">
        <v>617</v>
      </c>
    </row>
    <row r="134" spans="1:65" s="13" customFormat="1" ht="11.25">
      <c r="B134" s="174"/>
      <c r="D134" s="175" t="s">
        <v>153</v>
      </c>
      <c r="E134" s="176" t="s">
        <v>1</v>
      </c>
      <c r="F134" s="177" t="s">
        <v>281</v>
      </c>
      <c r="H134" s="176" t="s">
        <v>1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6" t="s">
        <v>153</v>
      </c>
      <c r="AU134" s="176" t="s">
        <v>88</v>
      </c>
      <c r="AV134" s="13" t="s">
        <v>86</v>
      </c>
      <c r="AW134" s="13" t="s">
        <v>34</v>
      </c>
      <c r="AX134" s="13" t="s">
        <v>78</v>
      </c>
      <c r="AY134" s="176" t="s">
        <v>145</v>
      </c>
    </row>
    <row r="135" spans="1:65" s="13" customFormat="1" ht="11.25">
      <c r="B135" s="174"/>
      <c r="D135" s="175" t="s">
        <v>153</v>
      </c>
      <c r="E135" s="176" t="s">
        <v>1</v>
      </c>
      <c r="F135" s="177" t="s">
        <v>615</v>
      </c>
      <c r="H135" s="176" t="s">
        <v>1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6" t="s">
        <v>153</v>
      </c>
      <c r="AU135" s="176" t="s">
        <v>88</v>
      </c>
      <c r="AV135" s="13" t="s">
        <v>86</v>
      </c>
      <c r="AW135" s="13" t="s">
        <v>34</v>
      </c>
      <c r="AX135" s="13" t="s">
        <v>78</v>
      </c>
      <c r="AY135" s="176" t="s">
        <v>145</v>
      </c>
    </row>
    <row r="136" spans="1:65" s="14" customFormat="1" ht="11.25">
      <c r="B136" s="182"/>
      <c r="D136" s="175" t="s">
        <v>153</v>
      </c>
      <c r="E136" s="183" t="s">
        <v>1</v>
      </c>
      <c r="F136" s="184" t="s">
        <v>618</v>
      </c>
      <c r="H136" s="185">
        <v>37.576999999999998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153</v>
      </c>
      <c r="AU136" s="183" t="s">
        <v>88</v>
      </c>
      <c r="AV136" s="14" t="s">
        <v>88</v>
      </c>
      <c r="AW136" s="14" t="s">
        <v>34</v>
      </c>
      <c r="AX136" s="14" t="s">
        <v>78</v>
      </c>
      <c r="AY136" s="183" t="s">
        <v>145</v>
      </c>
    </row>
    <row r="137" spans="1:65" s="15" customFormat="1" ht="11.25">
      <c r="B137" s="190"/>
      <c r="D137" s="175" t="s">
        <v>153</v>
      </c>
      <c r="E137" s="191" t="s">
        <v>1</v>
      </c>
      <c r="F137" s="192" t="s">
        <v>156</v>
      </c>
      <c r="H137" s="193">
        <v>37.576999999999998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1" t="s">
        <v>153</v>
      </c>
      <c r="AU137" s="191" t="s">
        <v>88</v>
      </c>
      <c r="AV137" s="15" t="s">
        <v>151</v>
      </c>
      <c r="AW137" s="15" t="s">
        <v>34</v>
      </c>
      <c r="AX137" s="15" t="s">
        <v>86</v>
      </c>
      <c r="AY137" s="191" t="s">
        <v>145</v>
      </c>
    </row>
    <row r="138" spans="1:65" s="2" customFormat="1" ht="21.75" customHeight="1">
      <c r="A138" s="32"/>
      <c r="B138" s="160"/>
      <c r="C138" s="161" t="s">
        <v>151</v>
      </c>
      <c r="D138" s="161" t="s">
        <v>147</v>
      </c>
      <c r="E138" s="162" t="s">
        <v>513</v>
      </c>
      <c r="F138" s="163" t="s">
        <v>514</v>
      </c>
      <c r="G138" s="164" t="s">
        <v>168</v>
      </c>
      <c r="H138" s="165">
        <v>35.228999999999999</v>
      </c>
      <c r="I138" s="166"/>
      <c r="J138" s="167">
        <f>ROUND(I138*H138,2)</f>
        <v>0</v>
      </c>
      <c r="K138" s="163" t="s">
        <v>1068</v>
      </c>
      <c r="L138" s="33"/>
      <c r="M138" s="168" t="s">
        <v>1</v>
      </c>
      <c r="N138" s="169" t="s">
        <v>43</v>
      </c>
      <c r="O138" s="58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2" t="s">
        <v>151</v>
      </c>
      <c r="AT138" s="172" t="s">
        <v>147</v>
      </c>
      <c r="AU138" s="172" t="s">
        <v>88</v>
      </c>
      <c r="AY138" s="17" t="s">
        <v>145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7" t="s">
        <v>86</v>
      </c>
      <c r="BK138" s="173">
        <f>ROUND(I138*H138,2)</f>
        <v>0</v>
      </c>
      <c r="BL138" s="17" t="s">
        <v>151</v>
      </c>
      <c r="BM138" s="172" t="s">
        <v>619</v>
      </c>
    </row>
    <row r="139" spans="1:65" s="14" customFormat="1" ht="11.25">
      <c r="B139" s="182"/>
      <c r="D139" s="175" t="s">
        <v>153</v>
      </c>
      <c r="E139" s="183" t="s">
        <v>1</v>
      </c>
      <c r="F139" s="184" t="s">
        <v>620</v>
      </c>
      <c r="H139" s="185">
        <v>11.743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153</v>
      </c>
      <c r="AU139" s="183" t="s">
        <v>88</v>
      </c>
      <c r="AV139" s="14" t="s">
        <v>88</v>
      </c>
      <c r="AW139" s="14" t="s">
        <v>34</v>
      </c>
      <c r="AX139" s="14" t="s">
        <v>78</v>
      </c>
      <c r="AY139" s="183" t="s">
        <v>145</v>
      </c>
    </row>
    <row r="140" spans="1:65" s="14" customFormat="1" ht="11.25">
      <c r="B140" s="182"/>
      <c r="D140" s="175" t="s">
        <v>153</v>
      </c>
      <c r="E140" s="183" t="s">
        <v>1</v>
      </c>
      <c r="F140" s="184" t="s">
        <v>621</v>
      </c>
      <c r="H140" s="185">
        <v>23.486000000000001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153</v>
      </c>
      <c r="AU140" s="183" t="s">
        <v>88</v>
      </c>
      <c r="AV140" s="14" t="s">
        <v>88</v>
      </c>
      <c r="AW140" s="14" t="s">
        <v>34</v>
      </c>
      <c r="AX140" s="14" t="s">
        <v>78</v>
      </c>
      <c r="AY140" s="183" t="s">
        <v>145</v>
      </c>
    </row>
    <row r="141" spans="1:65" s="15" customFormat="1" ht="11.25">
      <c r="B141" s="190"/>
      <c r="D141" s="175" t="s">
        <v>153</v>
      </c>
      <c r="E141" s="191" t="s">
        <v>1</v>
      </c>
      <c r="F141" s="192" t="s">
        <v>156</v>
      </c>
      <c r="H141" s="193">
        <v>35.228999999999999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1" t="s">
        <v>153</v>
      </c>
      <c r="AU141" s="191" t="s">
        <v>88</v>
      </c>
      <c r="AV141" s="15" t="s">
        <v>151</v>
      </c>
      <c r="AW141" s="15" t="s">
        <v>34</v>
      </c>
      <c r="AX141" s="15" t="s">
        <v>86</v>
      </c>
      <c r="AY141" s="191" t="s">
        <v>145</v>
      </c>
    </row>
    <row r="142" spans="1:65" s="2" customFormat="1" ht="21.75" customHeight="1">
      <c r="A142" s="32"/>
      <c r="B142" s="160"/>
      <c r="C142" s="161" t="s">
        <v>174</v>
      </c>
      <c r="D142" s="161" t="s">
        <v>147</v>
      </c>
      <c r="E142" s="162" t="s">
        <v>182</v>
      </c>
      <c r="F142" s="163" t="s">
        <v>183</v>
      </c>
      <c r="G142" s="164" t="s">
        <v>168</v>
      </c>
      <c r="H142" s="165">
        <v>37.576999999999998</v>
      </c>
      <c r="I142" s="166"/>
      <c r="J142" s="167">
        <f>ROUND(I142*H142,2)</f>
        <v>0</v>
      </c>
      <c r="K142" s="163" t="s">
        <v>1068</v>
      </c>
      <c r="L142" s="33"/>
      <c r="M142" s="168" t="s">
        <v>1</v>
      </c>
      <c r="N142" s="169" t="s">
        <v>43</v>
      </c>
      <c r="O142" s="58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2" t="s">
        <v>151</v>
      </c>
      <c r="AT142" s="172" t="s">
        <v>147</v>
      </c>
      <c r="AU142" s="172" t="s">
        <v>88</v>
      </c>
      <c r="AY142" s="17" t="s">
        <v>145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17" t="s">
        <v>86</v>
      </c>
      <c r="BK142" s="173">
        <f>ROUND(I142*H142,2)</f>
        <v>0</v>
      </c>
      <c r="BL142" s="17" t="s">
        <v>151</v>
      </c>
      <c r="BM142" s="172" t="s">
        <v>622</v>
      </c>
    </row>
    <row r="143" spans="1:65" s="14" customFormat="1" ht="11.25">
      <c r="B143" s="182"/>
      <c r="D143" s="175" t="s">
        <v>153</v>
      </c>
      <c r="E143" s="183" t="s">
        <v>1</v>
      </c>
      <c r="F143" s="184" t="s">
        <v>623</v>
      </c>
      <c r="H143" s="185">
        <v>37.576999999999998</v>
      </c>
      <c r="I143" s="186"/>
      <c r="L143" s="182"/>
      <c r="M143" s="187"/>
      <c r="N143" s="188"/>
      <c r="O143" s="188"/>
      <c r="P143" s="188"/>
      <c r="Q143" s="188"/>
      <c r="R143" s="188"/>
      <c r="S143" s="188"/>
      <c r="T143" s="189"/>
      <c r="AT143" s="183" t="s">
        <v>153</v>
      </c>
      <c r="AU143" s="183" t="s">
        <v>88</v>
      </c>
      <c r="AV143" s="14" t="s">
        <v>88</v>
      </c>
      <c r="AW143" s="14" t="s">
        <v>34</v>
      </c>
      <c r="AX143" s="14" t="s">
        <v>86</v>
      </c>
      <c r="AY143" s="183" t="s">
        <v>145</v>
      </c>
    </row>
    <row r="144" spans="1:65" s="2" customFormat="1" ht="21.75" customHeight="1">
      <c r="A144" s="32"/>
      <c r="B144" s="160"/>
      <c r="C144" s="161" t="s">
        <v>181</v>
      </c>
      <c r="D144" s="161" t="s">
        <v>147</v>
      </c>
      <c r="E144" s="162" t="s">
        <v>520</v>
      </c>
      <c r="F144" s="163" t="s">
        <v>521</v>
      </c>
      <c r="G144" s="164" t="s">
        <v>168</v>
      </c>
      <c r="H144" s="165">
        <v>72.805999999999997</v>
      </c>
      <c r="I144" s="166"/>
      <c r="J144" s="167">
        <f>ROUND(I144*H144,2)</f>
        <v>0</v>
      </c>
      <c r="K144" s="163" t="s">
        <v>1068</v>
      </c>
      <c r="L144" s="33"/>
      <c r="M144" s="168" t="s">
        <v>1</v>
      </c>
      <c r="N144" s="169" t="s">
        <v>43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151</v>
      </c>
      <c r="AT144" s="172" t="s">
        <v>147</v>
      </c>
      <c r="AU144" s="172" t="s">
        <v>88</v>
      </c>
      <c r="AY144" s="17" t="s">
        <v>145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86</v>
      </c>
      <c r="BK144" s="173">
        <f>ROUND(I144*H144,2)</f>
        <v>0</v>
      </c>
      <c r="BL144" s="17" t="s">
        <v>151</v>
      </c>
      <c r="BM144" s="172" t="s">
        <v>624</v>
      </c>
    </row>
    <row r="145" spans="1:65" s="14" customFormat="1" ht="11.25">
      <c r="B145" s="182"/>
      <c r="D145" s="175" t="s">
        <v>153</v>
      </c>
      <c r="E145" s="183" t="s">
        <v>1</v>
      </c>
      <c r="F145" s="184" t="s">
        <v>625</v>
      </c>
      <c r="H145" s="185">
        <v>72.805999999999997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83" t="s">
        <v>153</v>
      </c>
      <c r="AU145" s="183" t="s">
        <v>88</v>
      </c>
      <c r="AV145" s="14" t="s">
        <v>88</v>
      </c>
      <c r="AW145" s="14" t="s">
        <v>34</v>
      </c>
      <c r="AX145" s="14" t="s">
        <v>86</v>
      </c>
      <c r="AY145" s="183" t="s">
        <v>145</v>
      </c>
    </row>
    <row r="146" spans="1:65" s="2" customFormat="1" ht="21.75" customHeight="1">
      <c r="A146" s="32"/>
      <c r="B146" s="160"/>
      <c r="C146" s="161" t="s">
        <v>187</v>
      </c>
      <c r="D146" s="161" t="s">
        <v>147</v>
      </c>
      <c r="E146" s="162" t="s">
        <v>193</v>
      </c>
      <c r="F146" s="163" t="s">
        <v>194</v>
      </c>
      <c r="G146" s="164" t="s">
        <v>150</v>
      </c>
      <c r="H146" s="165">
        <v>117.428</v>
      </c>
      <c r="I146" s="166"/>
      <c r="J146" s="167">
        <f>ROUND(I146*H146,2)</f>
        <v>0</v>
      </c>
      <c r="K146" s="163" t="s">
        <v>1068</v>
      </c>
      <c r="L146" s="33"/>
      <c r="M146" s="168" t="s">
        <v>1</v>
      </c>
      <c r="N146" s="169" t="s">
        <v>43</v>
      </c>
      <c r="O146" s="58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2" t="s">
        <v>151</v>
      </c>
      <c r="AT146" s="172" t="s">
        <v>147</v>
      </c>
      <c r="AU146" s="172" t="s">
        <v>88</v>
      </c>
      <c r="AY146" s="17" t="s">
        <v>145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7" t="s">
        <v>86</v>
      </c>
      <c r="BK146" s="173">
        <f>ROUND(I146*H146,2)</f>
        <v>0</v>
      </c>
      <c r="BL146" s="17" t="s">
        <v>151</v>
      </c>
      <c r="BM146" s="172" t="s">
        <v>626</v>
      </c>
    </row>
    <row r="147" spans="1:65" s="14" customFormat="1" ht="11.25">
      <c r="B147" s="182"/>
      <c r="D147" s="175" t="s">
        <v>153</v>
      </c>
      <c r="E147" s="183" t="s">
        <v>1</v>
      </c>
      <c r="F147" s="184" t="s">
        <v>616</v>
      </c>
      <c r="H147" s="185">
        <v>117.428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83" t="s">
        <v>153</v>
      </c>
      <c r="AU147" s="183" t="s">
        <v>88</v>
      </c>
      <c r="AV147" s="14" t="s">
        <v>88</v>
      </c>
      <c r="AW147" s="14" t="s">
        <v>34</v>
      </c>
      <c r="AX147" s="14" t="s">
        <v>86</v>
      </c>
      <c r="AY147" s="183" t="s">
        <v>145</v>
      </c>
    </row>
    <row r="148" spans="1:65" s="2" customFormat="1" ht="16.5" customHeight="1">
      <c r="A148" s="32"/>
      <c r="B148" s="160"/>
      <c r="C148" s="161" t="s">
        <v>192</v>
      </c>
      <c r="D148" s="161" t="s">
        <v>147</v>
      </c>
      <c r="E148" s="162" t="s">
        <v>526</v>
      </c>
      <c r="F148" s="163" t="s">
        <v>204</v>
      </c>
      <c r="G148" s="164" t="s">
        <v>168</v>
      </c>
      <c r="H148" s="165">
        <v>72.805999999999997</v>
      </c>
      <c r="I148" s="166"/>
      <c r="J148" s="167">
        <f>ROUND(I148*H148,2)</f>
        <v>0</v>
      </c>
      <c r="K148" s="163" t="s">
        <v>1068</v>
      </c>
      <c r="L148" s="33"/>
      <c r="M148" s="168" t="s">
        <v>1</v>
      </c>
      <c r="N148" s="169" t="s">
        <v>43</v>
      </c>
      <c r="O148" s="58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2" t="s">
        <v>151</v>
      </c>
      <c r="AT148" s="172" t="s">
        <v>147</v>
      </c>
      <c r="AU148" s="172" t="s">
        <v>88</v>
      </c>
      <c r="AY148" s="17" t="s">
        <v>145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7" t="s">
        <v>86</v>
      </c>
      <c r="BK148" s="173">
        <f>ROUND(I148*H148,2)</f>
        <v>0</v>
      </c>
      <c r="BL148" s="17" t="s">
        <v>151</v>
      </c>
      <c r="BM148" s="172" t="s">
        <v>627</v>
      </c>
    </row>
    <row r="149" spans="1:65" s="2" customFormat="1" ht="21.75" customHeight="1">
      <c r="A149" s="32"/>
      <c r="B149" s="160"/>
      <c r="C149" s="161" t="s">
        <v>196</v>
      </c>
      <c r="D149" s="161" t="s">
        <v>147</v>
      </c>
      <c r="E149" s="162" t="s">
        <v>197</v>
      </c>
      <c r="F149" s="163" t="s">
        <v>198</v>
      </c>
      <c r="G149" s="164" t="s">
        <v>199</v>
      </c>
      <c r="H149" s="165">
        <v>60.122999999999998</v>
      </c>
      <c r="I149" s="166"/>
      <c r="J149" s="167">
        <f>ROUND(I149*H149,2)</f>
        <v>0</v>
      </c>
      <c r="K149" s="163" t="s">
        <v>1068</v>
      </c>
      <c r="L149" s="33"/>
      <c r="M149" s="168" t="s">
        <v>1</v>
      </c>
      <c r="N149" s="169" t="s">
        <v>43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151</v>
      </c>
      <c r="AT149" s="172" t="s">
        <v>147</v>
      </c>
      <c r="AU149" s="172" t="s">
        <v>88</v>
      </c>
      <c r="AY149" s="17" t="s">
        <v>145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86</v>
      </c>
      <c r="BK149" s="173">
        <f>ROUND(I149*H149,2)</f>
        <v>0</v>
      </c>
      <c r="BL149" s="17" t="s">
        <v>151</v>
      </c>
      <c r="BM149" s="172" t="s">
        <v>628</v>
      </c>
    </row>
    <row r="150" spans="1:65" s="14" customFormat="1" ht="11.25">
      <c r="B150" s="182"/>
      <c r="D150" s="175" t="s">
        <v>153</v>
      </c>
      <c r="E150" s="183" t="s">
        <v>1</v>
      </c>
      <c r="F150" s="184" t="s">
        <v>629</v>
      </c>
      <c r="H150" s="185">
        <v>60.122999999999998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83" t="s">
        <v>153</v>
      </c>
      <c r="AU150" s="183" t="s">
        <v>88</v>
      </c>
      <c r="AV150" s="14" t="s">
        <v>88</v>
      </c>
      <c r="AW150" s="14" t="s">
        <v>34</v>
      </c>
      <c r="AX150" s="14" t="s">
        <v>86</v>
      </c>
      <c r="AY150" s="183" t="s">
        <v>145</v>
      </c>
    </row>
    <row r="151" spans="1:65" s="2" customFormat="1" ht="21.75" customHeight="1">
      <c r="A151" s="32"/>
      <c r="B151" s="160"/>
      <c r="C151" s="161" t="s">
        <v>202</v>
      </c>
      <c r="D151" s="161" t="s">
        <v>147</v>
      </c>
      <c r="E151" s="162" t="s">
        <v>208</v>
      </c>
      <c r="F151" s="163" t="s">
        <v>209</v>
      </c>
      <c r="G151" s="164" t="s">
        <v>150</v>
      </c>
      <c r="H151" s="165">
        <v>117.428</v>
      </c>
      <c r="I151" s="166"/>
      <c r="J151" s="167">
        <f>ROUND(I151*H151,2)</f>
        <v>0</v>
      </c>
      <c r="K151" s="163" t="s">
        <v>1068</v>
      </c>
      <c r="L151" s="33"/>
      <c r="M151" s="168" t="s">
        <v>1</v>
      </c>
      <c r="N151" s="169" t="s">
        <v>43</v>
      </c>
      <c r="O151" s="58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2" t="s">
        <v>151</v>
      </c>
      <c r="AT151" s="172" t="s">
        <v>147</v>
      </c>
      <c r="AU151" s="172" t="s">
        <v>88</v>
      </c>
      <c r="AY151" s="17" t="s">
        <v>145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17" t="s">
        <v>86</v>
      </c>
      <c r="BK151" s="173">
        <f>ROUND(I151*H151,2)</f>
        <v>0</v>
      </c>
      <c r="BL151" s="17" t="s">
        <v>151</v>
      </c>
      <c r="BM151" s="172" t="s">
        <v>630</v>
      </c>
    </row>
    <row r="152" spans="1:65" s="14" customFormat="1" ht="11.25">
      <c r="B152" s="182"/>
      <c r="D152" s="175" t="s">
        <v>153</v>
      </c>
      <c r="E152" s="183" t="s">
        <v>1</v>
      </c>
      <c r="F152" s="184" t="s">
        <v>616</v>
      </c>
      <c r="H152" s="185">
        <v>117.428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3" t="s">
        <v>153</v>
      </c>
      <c r="AU152" s="183" t="s">
        <v>88</v>
      </c>
      <c r="AV152" s="14" t="s">
        <v>88</v>
      </c>
      <c r="AW152" s="14" t="s">
        <v>34</v>
      </c>
      <c r="AX152" s="14" t="s">
        <v>86</v>
      </c>
      <c r="AY152" s="183" t="s">
        <v>145</v>
      </c>
    </row>
    <row r="153" spans="1:65" s="12" customFormat="1" ht="22.9" customHeight="1">
      <c r="B153" s="147"/>
      <c r="D153" s="148" t="s">
        <v>77</v>
      </c>
      <c r="E153" s="158" t="s">
        <v>174</v>
      </c>
      <c r="F153" s="158" t="s">
        <v>275</v>
      </c>
      <c r="I153" s="150"/>
      <c r="J153" s="159">
        <f>BK153</f>
        <v>0</v>
      </c>
      <c r="L153" s="147"/>
      <c r="M153" s="152"/>
      <c r="N153" s="153"/>
      <c r="O153" s="153"/>
      <c r="P153" s="154">
        <f>SUM(P154:P161)</f>
        <v>0</v>
      </c>
      <c r="Q153" s="153"/>
      <c r="R153" s="154">
        <f>SUM(R154:R161)</f>
        <v>5.9180140799999998</v>
      </c>
      <c r="S153" s="153"/>
      <c r="T153" s="155">
        <f>SUM(T154:T161)</f>
        <v>0</v>
      </c>
      <c r="AR153" s="148" t="s">
        <v>86</v>
      </c>
      <c r="AT153" s="156" t="s">
        <v>77</v>
      </c>
      <c r="AU153" s="156" t="s">
        <v>86</v>
      </c>
      <c r="AY153" s="148" t="s">
        <v>145</v>
      </c>
      <c r="BK153" s="157">
        <f>SUM(BK154:BK161)</f>
        <v>0</v>
      </c>
    </row>
    <row r="154" spans="1:65" s="2" customFormat="1" ht="21.75" customHeight="1">
      <c r="A154" s="32"/>
      <c r="B154" s="160"/>
      <c r="C154" s="161" t="s">
        <v>207</v>
      </c>
      <c r="D154" s="161" t="s">
        <v>147</v>
      </c>
      <c r="E154" s="162" t="s">
        <v>631</v>
      </c>
      <c r="F154" s="163" t="s">
        <v>632</v>
      </c>
      <c r="G154" s="164" t="s">
        <v>150</v>
      </c>
      <c r="H154" s="165">
        <v>117.428</v>
      </c>
      <c r="I154" s="166"/>
      <c r="J154" s="167">
        <f>ROUND(I154*H154,2)</f>
        <v>0</v>
      </c>
      <c r="K154" s="163" t="s">
        <v>1068</v>
      </c>
      <c r="L154" s="33"/>
      <c r="M154" s="168" t="s">
        <v>1</v>
      </c>
      <c r="N154" s="169" t="s">
        <v>43</v>
      </c>
      <c r="O154" s="58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2" t="s">
        <v>151</v>
      </c>
      <c r="AT154" s="172" t="s">
        <v>147</v>
      </c>
      <c r="AU154" s="172" t="s">
        <v>88</v>
      </c>
      <c r="AY154" s="17" t="s">
        <v>145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7" t="s">
        <v>86</v>
      </c>
      <c r="BK154" s="173">
        <f>ROUND(I154*H154,2)</f>
        <v>0</v>
      </c>
      <c r="BL154" s="17" t="s">
        <v>151</v>
      </c>
      <c r="BM154" s="172" t="s">
        <v>633</v>
      </c>
    </row>
    <row r="155" spans="1:65" s="13" customFormat="1" ht="11.25">
      <c r="B155" s="174"/>
      <c r="D155" s="175" t="s">
        <v>153</v>
      </c>
      <c r="E155" s="176" t="s">
        <v>1</v>
      </c>
      <c r="F155" s="177" t="s">
        <v>612</v>
      </c>
      <c r="H155" s="176" t="s">
        <v>1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6" t="s">
        <v>153</v>
      </c>
      <c r="AU155" s="176" t="s">
        <v>88</v>
      </c>
      <c r="AV155" s="13" t="s">
        <v>86</v>
      </c>
      <c r="AW155" s="13" t="s">
        <v>34</v>
      </c>
      <c r="AX155" s="13" t="s">
        <v>78</v>
      </c>
      <c r="AY155" s="176" t="s">
        <v>145</v>
      </c>
    </row>
    <row r="156" spans="1:65" s="14" customFormat="1" ht="11.25">
      <c r="B156" s="182"/>
      <c r="D156" s="175" t="s">
        <v>153</v>
      </c>
      <c r="E156" s="183" t="s">
        <v>1</v>
      </c>
      <c r="F156" s="184" t="s">
        <v>634</v>
      </c>
      <c r="H156" s="185">
        <v>117.428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83" t="s">
        <v>153</v>
      </c>
      <c r="AU156" s="183" t="s">
        <v>88</v>
      </c>
      <c r="AV156" s="14" t="s">
        <v>88</v>
      </c>
      <c r="AW156" s="14" t="s">
        <v>34</v>
      </c>
      <c r="AX156" s="14" t="s">
        <v>86</v>
      </c>
      <c r="AY156" s="183" t="s">
        <v>145</v>
      </c>
    </row>
    <row r="157" spans="1:65" s="2" customFormat="1" ht="21.75" customHeight="1">
      <c r="A157" s="32"/>
      <c r="B157" s="160"/>
      <c r="C157" s="161" t="s">
        <v>212</v>
      </c>
      <c r="D157" s="161" t="s">
        <v>147</v>
      </c>
      <c r="E157" s="162" t="s">
        <v>635</v>
      </c>
      <c r="F157" s="163" t="s">
        <v>636</v>
      </c>
      <c r="G157" s="164" t="s">
        <v>150</v>
      </c>
      <c r="H157" s="165">
        <v>108.468</v>
      </c>
      <c r="I157" s="166"/>
      <c r="J157" s="167">
        <f>ROUND(I157*H157,2)</f>
        <v>0</v>
      </c>
      <c r="K157" s="163" t="s">
        <v>1068</v>
      </c>
      <c r="L157" s="33"/>
      <c r="M157" s="168" t="s">
        <v>1</v>
      </c>
      <c r="N157" s="169" t="s">
        <v>43</v>
      </c>
      <c r="O157" s="58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2" t="s">
        <v>151</v>
      </c>
      <c r="AT157" s="172" t="s">
        <v>147</v>
      </c>
      <c r="AU157" s="172" t="s">
        <v>88</v>
      </c>
      <c r="AY157" s="17" t="s">
        <v>145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7" t="s">
        <v>86</v>
      </c>
      <c r="BK157" s="173">
        <f>ROUND(I157*H157,2)</f>
        <v>0</v>
      </c>
      <c r="BL157" s="17" t="s">
        <v>151</v>
      </c>
      <c r="BM157" s="172" t="s">
        <v>637</v>
      </c>
    </row>
    <row r="158" spans="1:65" s="13" customFormat="1" ht="11.25">
      <c r="B158" s="174"/>
      <c r="D158" s="175" t="s">
        <v>153</v>
      </c>
      <c r="E158" s="176" t="s">
        <v>1</v>
      </c>
      <c r="F158" s="177" t="s">
        <v>638</v>
      </c>
      <c r="H158" s="176" t="s">
        <v>1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6" t="s">
        <v>153</v>
      </c>
      <c r="AU158" s="176" t="s">
        <v>88</v>
      </c>
      <c r="AV158" s="13" t="s">
        <v>86</v>
      </c>
      <c r="AW158" s="13" t="s">
        <v>34</v>
      </c>
      <c r="AX158" s="13" t="s">
        <v>78</v>
      </c>
      <c r="AY158" s="176" t="s">
        <v>145</v>
      </c>
    </row>
    <row r="159" spans="1:65" s="14" customFormat="1" ht="11.25">
      <c r="B159" s="182"/>
      <c r="D159" s="175" t="s">
        <v>153</v>
      </c>
      <c r="E159" s="183" t="s">
        <v>1</v>
      </c>
      <c r="F159" s="184" t="s">
        <v>639</v>
      </c>
      <c r="H159" s="185">
        <v>108.468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83" t="s">
        <v>153</v>
      </c>
      <c r="AU159" s="183" t="s">
        <v>88</v>
      </c>
      <c r="AV159" s="14" t="s">
        <v>88</v>
      </c>
      <c r="AW159" s="14" t="s">
        <v>34</v>
      </c>
      <c r="AX159" s="14" t="s">
        <v>86</v>
      </c>
      <c r="AY159" s="183" t="s">
        <v>145</v>
      </c>
    </row>
    <row r="160" spans="1:65" s="2" customFormat="1" ht="21.75" customHeight="1">
      <c r="A160" s="32"/>
      <c r="B160" s="160"/>
      <c r="C160" s="161" t="s">
        <v>217</v>
      </c>
      <c r="D160" s="161" t="s">
        <v>147</v>
      </c>
      <c r="E160" s="162" t="s">
        <v>292</v>
      </c>
      <c r="F160" s="163" t="s">
        <v>293</v>
      </c>
      <c r="G160" s="164" t="s">
        <v>150</v>
      </c>
      <c r="H160" s="165">
        <v>108.468</v>
      </c>
      <c r="I160" s="166"/>
      <c r="J160" s="167">
        <f>ROUND(I160*H160,2)</f>
        <v>0</v>
      </c>
      <c r="K160" s="163" t="s">
        <v>1</v>
      </c>
      <c r="L160" s="33"/>
      <c r="M160" s="168" t="s">
        <v>1</v>
      </c>
      <c r="N160" s="169" t="s">
        <v>43</v>
      </c>
      <c r="O160" s="58"/>
      <c r="P160" s="170">
        <f>O160*H160</f>
        <v>0</v>
      </c>
      <c r="Q160" s="170">
        <v>4.0169999999999997E-2</v>
      </c>
      <c r="R160" s="170">
        <f>Q160*H160</f>
        <v>4.3571595599999995</v>
      </c>
      <c r="S160" s="170">
        <v>0</v>
      </c>
      <c r="T160" s="17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2" t="s">
        <v>151</v>
      </c>
      <c r="AT160" s="172" t="s">
        <v>147</v>
      </c>
      <c r="AU160" s="172" t="s">
        <v>88</v>
      </c>
      <c r="AY160" s="17" t="s">
        <v>145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7" t="s">
        <v>86</v>
      </c>
      <c r="BK160" s="173">
        <f>ROUND(I160*H160,2)</f>
        <v>0</v>
      </c>
      <c r="BL160" s="17" t="s">
        <v>151</v>
      </c>
      <c r="BM160" s="172" t="s">
        <v>640</v>
      </c>
    </row>
    <row r="161" spans="1:65" s="2" customFormat="1" ht="21.75" customHeight="1">
      <c r="A161" s="32"/>
      <c r="B161" s="160"/>
      <c r="C161" s="161" t="s">
        <v>222</v>
      </c>
      <c r="D161" s="161" t="s">
        <v>147</v>
      </c>
      <c r="E161" s="162" t="s">
        <v>641</v>
      </c>
      <c r="F161" s="163" t="s">
        <v>642</v>
      </c>
      <c r="G161" s="164" t="s">
        <v>150</v>
      </c>
      <c r="H161" s="165">
        <v>108.468</v>
      </c>
      <c r="I161" s="166"/>
      <c r="J161" s="167">
        <f>ROUND(I161*H161,2)</f>
        <v>0</v>
      </c>
      <c r="K161" s="163" t="s">
        <v>1</v>
      </c>
      <c r="L161" s="33"/>
      <c r="M161" s="168" t="s">
        <v>1</v>
      </c>
      <c r="N161" s="169" t="s">
        <v>43</v>
      </c>
      <c r="O161" s="58"/>
      <c r="P161" s="170">
        <f>O161*H161</f>
        <v>0</v>
      </c>
      <c r="Q161" s="170">
        <v>1.439E-2</v>
      </c>
      <c r="R161" s="170">
        <f>Q161*H161</f>
        <v>1.5608545200000001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151</v>
      </c>
      <c r="AT161" s="172" t="s">
        <v>147</v>
      </c>
      <c r="AU161" s="172" t="s">
        <v>88</v>
      </c>
      <c r="AY161" s="17" t="s">
        <v>145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86</v>
      </c>
      <c r="BK161" s="173">
        <f>ROUND(I161*H161,2)</f>
        <v>0</v>
      </c>
      <c r="BL161" s="17" t="s">
        <v>151</v>
      </c>
      <c r="BM161" s="172" t="s">
        <v>643</v>
      </c>
    </row>
    <row r="162" spans="1:65" s="12" customFormat="1" ht="22.9" customHeight="1">
      <c r="B162" s="147"/>
      <c r="D162" s="148" t="s">
        <v>77</v>
      </c>
      <c r="E162" s="158" t="s">
        <v>196</v>
      </c>
      <c r="F162" s="158" t="s">
        <v>313</v>
      </c>
      <c r="I162" s="150"/>
      <c r="J162" s="159">
        <f>BK162</f>
        <v>0</v>
      </c>
      <c r="L162" s="147"/>
      <c r="M162" s="152"/>
      <c r="N162" s="153"/>
      <c r="O162" s="153"/>
      <c r="P162" s="154">
        <f>SUM(P163:P180)</f>
        <v>0</v>
      </c>
      <c r="Q162" s="153"/>
      <c r="R162" s="154">
        <f>SUM(R163:R180)</f>
        <v>8.9019282000000004</v>
      </c>
      <c r="S162" s="153"/>
      <c r="T162" s="155">
        <f>SUM(T163:T180)</f>
        <v>0</v>
      </c>
      <c r="AR162" s="148" t="s">
        <v>86</v>
      </c>
      <c r="AT162" s="156" t="s">
        <v>77</v>
      </c>
      <c r="AU162" s="156" t="s">
        <v>86</v>
      </c>
      <c r="AY162" s="148" t="s">
        <v>145</v>
      </c>
      <c r="BK162" s="157">
        <f>SUM(BK163:BK180)</f>
        <v>0</v>
      </c>
    </row>
    <row r="163" spans="1:65" s="2" customFormat="1" ht="21.75" customHeight="1">
      <c r="A163" s="32"/>
      <c r="B163" s="160"/>
      <c r="C163" s="161" t="s">
        <v>8</v>
      </c>
      <c r="D163" s="161" t="s">
        <v>147</v>
      </c>
      <c r="E163" s="162" t="s">
        <v>315</v>
      </c>
      <c r="F163" s="163" t="s">
        <v>316</v>
      </c>
      <c r="G163" s="164" t="s">
        <v>163</v>
      </c>
      <c r="H163" s="165">
        <v>41</v>
      </c>
      <c r="I163" s="166"/>
      <c r="J163" s="167">
        <f>ROUND(I163*H163,2)</f>
        <v>0</v>
      </c>
      <c r="K163" s="163" t="s">
        <v>1</v>
      </c>
      <c r="L163" s="33"/>
      <c r="M163" s="168" t="s">
        <v>1</v>
      </c>
      <c r="N163" s="169" t="s">
        <v>43</v>
      </c>
      <c r="O163" s="58"/>
      <c r="P163" s="170">
        <f>O163*H163</f>
        <v>0</v>
      </c>
      <c r="Q163" s="170">
        <v>0.10095</v>
      </c>
      <c r="R163" s="170">
        <f>Q163*H163</f>
        <v>4.1389500000000004</v>
      </c>
      <c r="S163" s="170">
        <v>0</v>
      </c>
      <c r="T163" s="17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2" t="s">
        <v>151</v>
      </c>
      <c r="AT163" s="172" t="s">
        <v>147</v>
      </c>
      <c r="AU163" s="172" t="s">
        <v>88</v>
      </c>
      <c r="AY163" s="17" t="s">
        <v>145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7" t="s">
        <v>86</v>
      </c>
      <c r="BK163" s="173">
        <f>ROUND(I163*H163,2)</f>
        <v>0</v>
      </c>
      <c r="BL163" s="17" t="s">
        <v>151</v>
      </c>
      <c r="BM163" s="172" t="s">
        <v>644</v>
      </c>
    </row>
    <row r="164" spans="1:65" s="13" customFormat="1" ht="11.25">
      <c r="B164" s="174"/>
      <c r="D164" s="175" t="s">
        <v>153</v>
      </c>
      <c r="E164" s="176" t="s">
        <v>1</v>
      </c>
      <c r="F164" s="177" t="s">
        <v>583</v>
      </c>
      <c r="H164" s="176" t="s">
        <v>1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6" t="s">
        <v>153</v>
      </c>
      <c r="AU164" s="176" t="s">
        <v>88</v>
      </c>
      <c r="AV164" s="13" t="s">
        <v>86</v>
      </c>
      <c r="AW164" s="13" t="s">
        <v>34</v>
      </c>
      <c r="AX164" s="13" t="s">
        <v>78</v>
      </c>
      <c r="AY164" s="176" t="s">
        <v>145</v>
      </c>
    </row>
    <row r="165" spans="1:65" s="14" customFormat="1" ht="11.25">
      <c r="B165" s="182"/>
      <c r="D165" s="175" t="s">
        <v>153</v>
      </c>
      <c r="E165" s="183" t="s">
        <v>1</v>
      </c>
      <c r="F165" s="184" t="s">
        <v>645</v>
      </c>
      <c r="H165" s="185">
        <v>41</v>
      </c>
      <c r="I165" s="186"/>
      <c r="L165" s="182"/>
      <c r="M165" s="187"/>
      <c r="N165" s="188"/>
      <c r="O165" s="188"/>
      <c r="P165" s="188"/>
      <c r="Q165" s="188"/>
      <c r="R165" s="188"/>
      <c r="S165" s="188"/>
      <c r="T165" s="189"/>
      <c r="AT165" s="183" t="s">
        <v>153</v>
      </c>
      <c r="AU165" s="183" t="s">
        <v>88</v>
      </c>
      <c r="AV165" s="14" t="s">
        <v>88</v>
      </c>
      <c r="AW165" s="14" t="s">
        <v>34</v>
      </c>
      <c r="AX165" s="14" t="s">
        <v>78</v>
      </c>
      <c r="AY165" s="183" t="s">
        <v>145</v>
      </c>
    </row>
    <row r="166" spans="1:65" s="15" customFormat="1" ht="11.25">
      <c r="B166" s="190"/>
      <c r="D166" s="175" t="s">
        <v>153</v>
      </c>
      <c r="E166" s="191" t="s">
        <v>1</v>
      </c>
      <c r="F166" s="192" t="s">
        <v>156</v>
      </c>
      <c r="H166" s="193">
        <v>41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1" t="s">
        <v>153</v>
      </c>
      <c r="AU166" s="191" t="s">
        <v>88</v>
      </c>
      <c r="AV166" s="15" t="s">
        <v>151</v>
      </c>
      <c r="AW166" s="15" t="s">
        <v>34</v>
      </c>
      <c r="AX166" s="15" t="s">
        <v>86</v>
      </c>
      <c r="AY166" s="191" t="s">
        <v>145</v>
      </c>
    </row>
    <row r="167" spans="1:65" s="2" customFormat="1" ht="16.5" customHeight="1">
      <c r="A167" s="32"/>
      <c r="B167" s="160"/>
      <c r="C167" s="198" t="s">
        <v>227</v>
      </c>
      <c r="D167" s="198" t="s">
        <v>258</v>
      </c>
      <c r="E167" s="199" t="s">
        <v>646</v>
      </c>
      <c r="F167" s="200" t="s">
        <v>647</v>
      </c>
      <c r="G167" s="201" t="s">
        <v>163</v>
      </c>
      <c r="H167" s="202">
        <v>41.41</v>
      </c>
      <c r="I167" s="203"/>
      <c r="J167" s="204">
        <f>ROUND(I167*H167,2)</f>
        <v>0</v>
      </c>
      <c r="K167" s="200" t="s">
        <v>1068</v>
      </c>
      <c r="L167" s="205"/>
      <c r="M167" s="206" t="s">
        <v>1</v>
      </c>
      <c r="N167" s="207" t="s">
        <v>43</v>
      </c>
      <c r="O167" s="58"/>
      <c r="P167" s="170">
        <f>O167*H167</f>
        <v>0</v>
      </c>
      <c r="Q167" s="170">
        <v>4.8000000000000001E-2</v>
      </c>
      <c r="R167" s="170">
        <f>Q167*H167</f>
        <v>1.9876799999999999</v>
      </c>
      <c r="S167" s="170">
        <v>0</v>
      </c>
      <c r="T167" s="17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2" t="s">
        <v>192</v>
      </c>
      <c r="AT167" s="172" t="s">
        <v>258</v>
      </c>
      <c r="AU167" s="172" t="s">
        <v>88</v>
      </c>
      <c r="AY167" s="17" t="s">
        <v>145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7" t="s">
        <v>86</v>
      </c>
      <c r="BK167" s="173">
        <f>ROUND(I167*H167,2)</f>
        <v>0</v>
      </c>
      <c r="BL167" s="17" t="s">
        <v>151</v>
      </c>
      <c r="BM167" s="172" t="s">
        <v>648</v>
      </c>
    </row>
    <row r="168" spans="1:65" s="13" customFormat="1" ht="11.25">
      <c r="B168" s="174"/>
      <c r="D168" s="175" t="s">
        <v>153</v>
      </c>
      <c r="E168" s="176" t="s">
        <v>1</v>
      </c>
      <c r="F168" s="177" t="s">
        <v>649</v>
      </c>
      <c r="H168" s="176" t="s">
        <v>1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6" t="s">
        <v>153</v>
      </c>
      <c r="AU168" s="176" t="s">
        <v>88</v>
      </c>
      <c r="AV168" s="13" t="s">
        <v>86</v>
      </c>
      <c r="AW168" s="13" t="s">
        <v>34</v>
      </c>
      <c r="AX168" s="13" t="s">
        <v>78</v>
      </c>
      <c r="AY168" s="176" t="s">
        <v>145</v>
      </c>
    </row>
    <row r="169" spans="1:65" s="14" customFormat="1" ht="11.25">
      <c r="B169" s="182"/>
      <c r="D169" s="175" t="s">
        <v>153</v>
      </c>
      <c r="E169" s="183" t="s">
        <v>1</v>
      </c>
      <c r="F169" s="184" t="s">
        <v>650</v>
      </c>
      <c r="H169" s="185">
        <v>41.41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83" t="s">
        <v>153</v>
      </c>
      <c r="AU169" s="183" t="s">
        <v>88</v>
      </c>
      <c r="AV169" s="14" t="s">
        <v>88</v>
      </c>
      <c r="AW169" s="14" t="s">
        <v>34</v>
      </c>
      <c r="AX169" s="14" t="s">
        <v>86</v>
      </c>
      <c r="AY169" s="183" t="s">
        <v>145</v>
      </c>
    </row>
    <row r="170" spans="1:65" s="2" customFormat="1" ht="21.75" customHeight="1">
      <c r="A170" s="32"/>
      <c r="B170" s="160"/>
      <c r="C170" s="161" t="s">
        <v>238</v>
      </c>
      <c r="D170" s="161" t="s">
        <v>147</v>
      </c>
      <c r="E170" s="162" t="s">
        <v>324</v>
      </c>
      <c r="F170" s="163" t="s">
        <v>325</v>
      </c>
      <c r="G170" s="164" t="s">
        <v>168</v>
      </c>
      <c r="H170" s="165">
        <v>1.23</v>
      </c>
      <c r="I170" s="166"/>
      <c r="J170" s="167">
        <f>ROUND(I170*H170,2)</f>
        <v>0</v>
      </c>
      <c r="K170" s="163" t="s">
        <v>1</v>
      </c>
      <c r="L170" s="33"/>
      <c r="M170" s="168" t="s">
        <v>1</v>
      </c>
      <c r="N170" s="169" t="s">
        <v>43</v>
      </c>
      <c r="O170" s="58"/>
      <c r="P170" s="170">
        <f>O170*H170</f>
        <v>0</v>
      </c>
      <c r="Q170" s="170">
        <v>2.2563399999999998</v>
      </c>
      <c r="R170" s="170">
        <f>Q170*H170</f>
        <v>2.7752981999999995</v>
      </c>
      <c r="S170" s="170">
        <v>0</v>
      </c>
      <c r="T170" s="17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2" t="s">
        <v>151</v>
      </c>
      <c r="AT170" s="172" t="s">
        <v>147</v>
      </c>
      <c r="AU170" s="172" t="s">
        <v>88</v>
      </c>
      <c r="AY170" s="17" t="s">
        <v>145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17" t="s">
        <v>86</v>
      </c>
      <c r="BK170" s="173">
        <f>ROUND(I170*H170,2)</f>
        <v>0</v>
      </c>
      <c r="BL170" s="17" t="s">
        <v>151</v>
      </c>
      <c r="BM170" s="172" t="s">
        <v>651</v>
      </c>
    </row>
    <row r="171" spans="1:65" s="14" customFormat="1" ht="11.25">
      <c r="B171" s="182"/>
      <c r="D171" s="175" t="s">
        <v>153</v>
      </c>
      <c r="E171" s="183" t="s">
        <v>1</v>
      </c>
      <c r="F171" s="184" t="s">
        <v>652</v>
      </c>
      <c r="H171" s="185">
        <v>1.23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153</v>
      </c>
      <c r="AU171" s="183" t="s">
        <v>88</v>
      </c>
      <c r="AV171" s="14" t="s">
        <v>88</v>
      </c>
      <c r="AW171" s="14" t="s">
        <v>34</v>
      </c>
      <c r="AX171" s="14" t="s">
        <v>86</v>
      </c>
      <c r="AY171" s="183" t="s">
        <v>145</v>
      </c>
    </row>
    <row r="172" spans="1:65" s="2" customFormat="1" ht="21.75" customHeight="1">
      <c r="A172" s="32"/>
      <c r="B172" s="160"/>
      <c r="C172" s="161" t="s">
        <v>245</v>
      </c>
      <c r="D172" s="161" t="s">
        <v>147</v>
      </c>
      <c r="E172" s="162" t="s">
        <v>653</v>
      </c>
      <c r="F172" s="163" t="s">
        <v>654</v>
      </c>
      <c r="G172" s="164" t="s">
        <v>353</v>
      </c>
      <c r="H172" s="165">
        <v>1</v>
      </c>
      <c r="I172" s="166"/>
      <c r="J172" s="167">
        <f>ROUND(I172*H172,2)</f>
        <v>0</v>
      </c>
      <c r="K172" s="163" t="s">
        <v>1</v>
      </c>
      <c r="L172" s="33"/>
      <c r="M172" s="168" t="s">
        <v>1</v>
      </c>
      <c r="N172" s="169" t="s">
        <v>43</v>
      </c>
      <c r="O172" s="58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2" t="s">
        <v>151</v>
      </c>
      <c r="AT172" s="172" t="s">
        <v>147</v>
      </c>
      <c r="AU172" s="172" t="s">
        <v>88</v>
      </c>
      <c r="AY172" s="17" t="s">
        <v>145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7" t="s">
        <v>86</v>
      </c>
      <c r="BK172" s="173">
        <f>ROUND(I172*H172,2)</f>
        <v>0</v>
      </c>
      <c r="BL172" s="17" t="s">
        <v>151</v>
      </c>
      <c r="BM172" s="172" t="s">
        <v>655</v>
      </c>
    </row>
    <row r="173" spans="1:65" s="14" customFormat="1" ht="11.25">
      <c r="B173" s="182"/>
      <c r="D173" s="175" t="s">
        <v>153</v>
      </c>
      <c r="E173" s="183" t="s">
        <v>1</v>
      </c>
      <c r="F173" s="184" t="s">
        <v>86</v>
      </c>
      <c r="H173" s="185">
        <v>1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153</v>
      </c>
      <c r="AU173" s="183" t="s">
        <v>88</v>
      </c>
      <c r="AV173" s="14" t="s">
        <v>88</v>
      </c>
      <c r="AW173" s="14" t="s">
        <v>34</v>
      </c>
      <c r="AX173" s="14" t="s">
        <v>78</v>
      </c>
      <c r="AY173" s="183" t="s">
        <v>145</v>
      </c>
    </row>
    <row r="174" spans="1:65" s="15" customFormat="1" ht="11.25">
      <c r="B174" s="190"/>
      <c r="D174" s="175" t="s">
        <v>153</v>
      </c>
      <c r="E174" s="191" t="s">
        <v>1</v>
      </c>
      <c r="F174" s="192" t="s">
        <v>156</v>
      </c>
      <c r="H174" s="193">
        <v>1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153</v>
      </c>
      <c r="AU174" s="191" t="s">
        <v>88</v>
      </c>
      <c r="AV174" s="15" t="s">
        <v>151</v>
      </c>
      <c r="AW174" s="15" t="s">
        <v>34</v>
      </c>
      <c r="AX174" s="15" t="s">
        <v>86</v>
      </c>
      <c r="AY174" s="191" t="s">
        <v>145</v>
      </c>
    </row>
    <row r="175" spans="1:65" s="2" customFormat="1" ht="16.5" customHeight="1">
      <c r="A175" s="32"/>
      <c r="B175" s="160"/>
      <c r="C175" s="161" t="s">
        <v>250</v>
      </c>
      <c r="D175" s="161" t="s">
        <v>147</v>
      </c>
      <c r="E175" s="162" t="s">
        <v>656</v>
      </c>
      <c r="F175" s="163" t="s">
        <v>657</v>
      </c>
      <c r="G175" s="164" t="s">
        <v>658</v>
      </c>
      <c r="H175" s="165">
        <v>1</v>
      </c>
      <c r="I175" s="166"/>
      <c r="J175" s="167">
        <f>ROUND(I175*H175,2)</f>
        <v>0</v>
      </c>
      <c r="K175" s="163" t="s">
        <v>1</v>
      </c>
      <c r="L175" s="33"/>
      <c r="M175" s="168" t="s">
        <v>1</v>
      </c>
      <c r="N175" s="169" t="s">
        <v>43</v>
      </c>
      <c r="O175" s="58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2" t="s">
        <v>151</v>
      </c>
      <c r="AT175" s="172" t="s">
        <v>147</v>
      </c>
      <c r="AU175" s="172" t="s">
        <v>88</v>
      </c>
      <c r="AY175" s="17" t="s">
        <v>145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7" t="s">
        <v>86</v>
      </c>
      <c r="BK175" s="173">
        <f>ROUND(I175*H175,2)</f>
        <v>0</v>
      </c>
      <c r="BL175" s="17" t="s">
        <v>151</v>
      </c>
      <c r="BM175" s="172" t="s">
        <v>659</v>
      </c>
    </row>
    <row r="176" spans="1:65" s="14" customFormat="1" ht="11.25">
      <c r="B176" s="182"/>
      <c r="D176" s="175" t="s">
        <v>153</v>
      </c>
      <c r="E176" s="183" t="s">
        <v>1</v>
      </c>
      <c r="F176" s="184" t="s">
        <v>86</v>
      </c>
      <c r="H176" s="185">
        <v>1</v>
      </c>
      <c r="I176" s="186"/>
      <c r="L176" s="182"/>
      <c r="M176" s="187"/>
      <c r="N176" s="188"/>
      <c r="O176" s="188"/>
      <c r="P176" s="188"/>
      <c r="Q176" s="188"/>
      <c r="R176" s="188"/>
      <c r="S176" s="188"/>
      <c r="T176" s="189"/>
      <c r="AT176" s="183" t="s">
        <v>153</v>
      </c>
      <c r="AU176" s="183" t="s">
        <v>88</v>
      </c>
      <c r="AV176" s="14" t="s">
        <v>88</v>
      </c>
      <c r="AW176" s="14" t="s">
        <v>34</v>
      </c>
      <c r="AX176" s="14" t="s">
        <v>78</v>
      </c>
      <c r="AY176" s="183" t="s">
        <v>145</v>
      </c>
    </row>
    <row r="177" spans="1:65" s="15" customFormat="1" ht="11.25">
      <c r="B177" s="190"/>
      <c r="D177" s="175" t="s">
        <v>153</v>
      </c>
      <c r="E177" s="191" t="s">
        <v>1</v>
      </c>
      <c r="F177" s="192" t="s">
        <v>156</v>
      </c>
      <c r="H177" s="193">
        <v>1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1" t="s">
        <v>153</v>
      </c>
      <c r="AU177" s="191" t="s">
        <v>88</v>
      </c>
      <c r="AV177" s="15" t="s">
        <v>151</v>
      </c>
      <c r="AW177" s="15" t="s">
        <v>34</v>
      </c>
      <c r="AX177" s="15" t="s">
        <v>86</v>
      </c>
      <c r="AY177" s="191" t="s">
        <v>145</v>
      </c>
    </row>
    <row r="178" spans="1:65" s="2" customFormat="1" ht="16.5" customHeight="1">
      <c r="A178" s="32"/>
      <c r="B178" s="160"/>
      <c r="C178" s="161" t="s">
        <v>257</v>
      </c>
      <c r="D178" s="161" t="s">
        <v>147</v>
      </c>
      <c r="E178" s="162" t="s">
        <v>660</v>
      </c>
      <c r="F178" s="163" t="s">
        <v>661</v>
      </c>
      <c r="G178" s="164" t="s">
        <v>253</v>
      </c>
      <c r="H178" s="165">
        <v>2</v>
      </c>
      <c r="I178" s="166"/>
      <c r="J178" s="167">
        <f>ROUND(I178*H178,2)</f>
        <v>0</v>
      </c>
      <c r="K178" s="163" t="s">
        <v>1</v>
      </c>
      <c r="L178" s="33"/>
      <c r="M178" s="168" t="s">
        <v>1</v>
      </c>
      <c r="N178" s="169" t="s">
        <v>43</v>
      </c>
      <c r="O178" s="58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2" t="s">
        <v>151</v>
      </c>
      <c r="AT178" s="172" t="s">
        <v>147</v>
      </c>
      <c r="AU178" s="172" t="s">
        <v>88</v>
      </c>
      <c r="AY178" s="17" t="s">
        <v>145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7" t="s">
        <v>86</v>
      </c>
      <c r="BK178" s="173">
        <f>ROUND(I178*H178,2)</f>
        <v>0</v>
      </c>
      <c r="BL178" s="17" t="s">
        <v>151</v>
      </c>
      <c r="BM178" s="172" t="s">
        <v>662</v>
      </c>
    </row>
    <row r="179" spans="1:65" s="14" customFormat="1" ht="11.25">
      <c r="B179" s="182"/>
      <c r="D179" s="175" t="s">
        <v>153</v>
      </c>
      <c r="E179" s="183" t="s">
        <v>1</v>
      </c>
      <c r="F179" s="184" t="s">
        <v>88</v>
      </c>
      <c r="H179" s="185">
        <v>2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83" t="s">
        <v>153</v>
      </c>
      <c r="AU179" s="183" t="s">
        <v>88</v>
      </c>
      <c r="AV179" s="14" t="s">
        <v>88</v>
      </c>
      <c r="AW179" s="14" t="s">
        <v>34</v>
      </c>
      <c r="AX179" s="14" t="s">
        <v>78</v>
      </c>
      <c r="AY179" s="183" t="s">
        <v>145</v>
      </c>
    </row>
    <row r="180" spans="1:65" s="15" customFormat="1" ht="11.25">
      <c r="B180" s="190"/>
      <c r="D180" s="175" t="s">
        <v>153</v>
      </c>
      <c r="E180" s="191" t="s">
        <v>1</v>
      </c>
      <c r="F180" s="192" t="s">
        <v>156</v>
      </c>
      <c r="H180" s="193">
        <v>2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1" t="s">
        <v>153</v>
      </c>
      <c r="AU180" s="191" t="s">
        <v>88</v>
      </c>
      <c r="AV180" s="15" t="s">
        <v>151</v>
      </c>
      <c r="AW180" s="15" t="s">
        <v>34</v>
      </c>
      <c r="AX180" s="15" t="s">
        <v>86</v>
      </c>
      <c r="AY180" s="191" t="s">
        <v>145</v>
      </c>
    </row>
    <row r="181" spans="1:65" s="12" customFormat="1" ht="22.9" customHeight="1">
      <c r="B181" s="147"/>
      <c r="D181" s="148" t="s">
        <v>77</v>
      </c>
      <c r="E181" s="158" t="s">
        <v>403</v>
      </c>
      <c r="F181" s="158" t="s">
        <v>404</v>
      </c>
      <c r="I181" s="150"/>
      <c r="J181" s="159">
        <f>BK181</f>
        <v>0</v>
      </c>
      <c r="L181" s="147"/>
      <c r="M181" s="152"/>
      <c r="N181" s="153"/>
      <c r="O181" s="153"/>
      <c r="P181" s="154">
        <f>P182</f>
        <v>0</v>
      </c>
      <c r="Q181" s="153"/>
      <c r="R181" s="154">
        <f>R182</f>
        <v>0</v>
      </c>
      <c r="S181" s="153"/>
      <c r="T181" s="155">
        <f>T182</f>
        <v>0</v>
      </c>
      <c r="AR181" s="148" t="s">
        <v>86</v>
      </c>
      <c r="AT181" s="156" t="s">
        <v>77</v>
      </c>
      <c r="AU181" s="156" t="s">
        <v>86</v>
      </c>
      <c r="AY181" s="148" t="s">
        <v>145</v>
      </c>
      <c r="BK181" s="157">
        <f>BK182</f>
        <v>0</v>
      </c>
    </row>
    <row r="182" spans="1:65" s="2" customFormat="1" ht="16.5" customHeight="1">
      <c r="A182" s="32"/>
      <c r="B182" s="160"/>
      <c r="C182" s="161" t="s">
        <v>7</v>
      </c>
      <c r="D182" s="161" t="s">
        <v>147</v>
      </c>
      <c r="E182" s="162" t="s">
        <v>406</v>
      </c>
      <c r="F182" s="163" t="s">
        <v>407</v>
      </c>
      <c r="G182" s="164" t="s">
        <v>199</v>
      </c>
      <c r="H182" s="165">
        <v>14.82</v>
      </c>
      <c r="I182" s="166"/>
      <c r="J182" s="167">
        <f>ROUND(I182*H182,2)</f>
        <v>0</v>
      </c>
      <c r="K182" s="163" t="s">
        <v>1</v>
      </c>
      <c r="L182" s="33"/>
      <c r="M182" s="168" t="s">
        <v>1</v>
      </c>
      <c r="N182" s="169" t="s">
        <v>43</v>
      </c>
      <c r="O182" s="58"/>
      <c r="P182" s="170">
        <f>O182*H182</f>
        <v>0</v>
      </c>
      <c r="Q182" s="170">
        <v>0</v>
      </c>
      <c r="R182" s="170">
        <f>Q182*H182</f>
        <v>0</v>
      </c>
      <c r="S182" s="170">
        <v>0</v>
      </c>
      <c r="T182" s="17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2" t="s">
        <v>151</v>
      </c>
      <c r="AT182" s="172" t="s">
        <v>147</v>
      </c>
      <c r="AU182" s="172" t="s">
        <v>88</v>
      </c>
      <c r="AY182" s="17" t="s">
        <v>145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7" t="s">
        <v>86</v>
      </c>
      <c r="BK182" s="173">
        <f>ROUND(I182*H182,2)</f>
        <v>0</v>
      </c>
      <c r="BL182" s="17" t="s">
        <v>151</v>
      </c>
      <c r="BM182" s="172" t="s">
        <v>663</v>
      </c>
    </row>
    <row r="183" spans="1:65" s="12" customFormat="1" ht="25.9" customHeight="1">
      <c r="B183" s="147"/>
      <c r="D183" s="148" t="s">
        <v>77</v>
      </c>
      <c r="E183" s="149" t="s">
        <v>409</v>
      </c>
      <c r="F183" s="149" t="s">
        <v>410</v>
      </c>
      <c r="I183" s="150"/>
      <c r="J183" s="151">
        <f>BK183</f>
        <v>0</v>
      </c>
      <c r="L183" s="147"/>
      <c r="M183" s="152"/>
      <c r="N183" s="153"/>
      <c r="O183" s="153"/>
      <c r="P183" s="154">
        <f>P184</f>
        <v>0</v>
      </c>
      <c r="Q183" s="153"/>
      <c r="R183" s="154">
        <f>R184</f>
        <v>1.7838000000000001E-3</v>
      </c>
      <c r="S183" s="153"/>
      <c r="T183" s="155">
        <f>T184</f>
        <v>0</v>
      </c>
      <c r="AR183" s="148" t="s">
        <v>88</v>
      </c>
      <c r="AT183" s="156" t="s">
        <v>77</v>
      </c>
      <c r="AU183" s="156" t="s">
        <v>78</v>
      </c>
      <c r="AY183" s="148" t="s">
        <v>145</v>
      </c>
      <c r="BK183" s="157">
        <f>BK184</f>
        <v>0</v>
      </c>
    </row>
    <row r="184" spans="1:65" s="12" customFormat="1" ht="22.9" customHeight="1">
      <c r="B184" s="147"/>
      <c r="D184" s="148" t="s">
        <v>77</v>
      </c>
      <c r="E184" s="158" t="s">
        <v>411</v>
      </c>
      <c r="F184" s="158" t="s">
        <v>412</v>
      </c>
      <c r="I184" s="150"/>
      <c r="J184" s="159">
        <f>BK184</f>
        <v>0</v>
      </c>
      <c r="L184" s="147"/>
      <c r="M184" s="152"/>
      <c r="N184" s="153"/>
      <c r="O184" s="153"/>
      <c r="P184" s="154">
        <f>SUM(P185:P194)</f>
        <v>0</v>
      </c>
      <c r="Q184" s="153"/>
      <c r="R184" s="154">
        <f>SUM(R185:R194)</f>
        <v>1.7838000000000001E-3</v>
      </c>
      <c r="S184" s="153"/>
      <c r="T184" s="155">
        <f>SUM(T185:T194)</f>
        <v>0</v>
      </c>
      <c r="AR184" s="148" t="s">
        <v>88</v>
      </c>
      <c r="AT184" s="156" t="s">
        <v>77</v>
      </c>
      <c r="AU184" s="156" t="s">
        <v>86</v>
      </c>
      <c r="AY184" s="148" t="s">
        <v>145</v>
      </c>
      <c r="BK184" s="157">
        <f>SUM(BK185:BK194)</f>
        <v>0</v>
      </c>
    </row>
    <row r="185" spans="1:65" s="2" customFormat="1" ht="21.75" customHeight="1">
      <c r="A185" s="32"/>
      <c r="B185" s="160"/>
      <c r="C185" s="161" t="s">
        <v>265</v>
      </c>
      <c r="D185" s="161" t="s">
        <v>147</v>
      </c>
      <c r="E185" s="162" t="s">
        <v>664</v>
      </c>
      <c r="F185" s="163" t="s">
        <v>665</v>
      </c>
      <c r="G185" s="164" t="s">
        <v>427</v>
      </c>
      <c r="H185" s="165">
        <v>35.676000000000002</v>
      </c>
      <c r="I185" s="166"/>
      <c r="J185" s="167">
        <f>ROUND(I185*H185,2)</f>
        <v>0</v>
      </c>
      <c r="K185" s="163" t="s">
        <v>1068</v>
      </c>
      <c r="L185" s="33"/>
      <c r="M185" s="168" t="s">
        <v>1</v>
      </c>
      <c r="N185" s="169" t="s">
        <v>43</v>
      </c>
      <c r="O185" s="58"/>
      <c r="P185" s="170">
        <f>O185*H185</f>
        <v>0</v>
      </c>
      <c r="Q185" s="170">
        <v>5.0000000000000002E-5</v>
      </c>
      <c r="R185" s="170">
        <f>Q185*H185</f>
        <v>1.7838000000000001E-3</v>
      </c>
      <c r="S185" s="170">
        <v>0</v>
      </c>
      <c r="T185" s="17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2" t="s">
        <v>227</v>
      </c>
      <c r="AT185" s="172" t="s">
        <v>147</v>
      </c>
      <c r="AU185" s="172" t="s">
        <v>88</v>
      </c>
      <c r="AY185" s="17" t="s">
        <v>145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17" t="s">
        <v>86</v>
      </c>
      <c r="BK185" s="173">
        <f>ROUND(I185*H185,2)</f>
        <v>0</v>
      </c>
      <c r="BL185" s="17" t="s">
        <v>227</v>
      </c>
      <c r="BM185" s="172" t="s">
        <v>666</v>
      </c>
    </row>
    <row r="186" spans="1:65" s="13" customFormat="1" ht="11.25">
      <c r="B186" s="174"/>
      <c r="D186" s="175" t="s">
        <v>153</v>
      </c>
      <c r="E186" s="176" t="s">
        <v>1</v>
      </c>
      <c r="F186" s="177" t="s">
        <v>667</v>
      </c>
      <c r="H186" s="176" t="s">
        <v>1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6" t="s">
        <v>153</v>
      </c>
      <c r="AU186" s="176" t="s">
        <v>88</v>
      </c>
      <c r="AV186" s="13" t="s">
        <v>86</v>
      </c>
      <c r="AW186" s="13" t="s">
        <v>34</v>
      </c>
      <c r="AX186" s="13" t="s">
        <v>78</v>
      </c>
      <c r="AY186" s="176" t="s">
        <v>145</v>
      </c>
    </row>
    <row r="187" spans="1:65" s="13" customFormat="1" ht="11.25">
      <c r="B187" s="174"/>
      <c r="D187" s="175" t="s">
        <v>153</v>
      </c>
      <c r="E187" s="176" t="s">
        <v>1</v>
      </c>
      <c r="F187" s="177" t="s">
        <v>668</v>
      </c>
      <c r="H187" s="176" t="s">
        <v>1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6" t="s">
        <v>153</v>
      </c>
      <c r="AU187" s="176" t="s">
        <v>88</v>
      </c>
      <c r="AV187" s="13" t="s">
        <v>86</v>
      </c>
      <c r="AW187" s="13" t="s">
        <v>34</v>
      </c>
      <c r="AX187" s="13" t="s">
        <v>78</v>
      </c>
      <c r="AY187" s="176" t="s">
        <v>145</v>
      </c>
    </row>
    <row r="188" spans="1:65" s="14" customFormat="1" ht="11.25">
      <c r="B188" s="182"/>
      <c r="D188" s="175" t="s">
        <v>153</v>
      </c>
      <c r="E188" s="183" t="s">
        <v>1</v>
      </c>
      <c r="F188" s="184" t="s">
        <v>669</v>
      </c>
      <c r="H188" s="185">
        <v>22.184000000000001</v>
      </c>
      <c r="I188" s="186"/>
      <c r="L188" s="182"/>
      <c r="M188" s="187"/>
      <c r="N188" s="188"/>
      <c r="O188" s="188"/>
      <c r="P188" s="188"/>
      <c r="Q188" s="188"/>
      <c r="R188" s="188"/>
      <c r="S188" s="188"/>
      <c r="T188" s="189"/>
      <c r="AT188" s="183" t="s">
        <v>153</v>
      </c>
      <c r="AU188" s="183" t="s">
        <v>88</v>
      </c>
      <c r="AV188" s="14" t="s">
        <v>88</v>
      </c>
      <c r="AW188" s="14" t="s">
        <v>34</v>
      </c>
      <c r="AX188" s="14" t="s">
        <v>78</v>
      </c>
      <c r="AY188" s="183" t="s">
        <v>145</v>
      </c>
    </row>
    <row r="189" spans="1:65" s="13" customFormat="1" ht="11.25">
      <c r="B189" s="174"/>
      <c r="D189" s="175" t="s">
        <v>153</v>
      </c>
      <c r="E189" s="176" t="s">
        <v>1</v>
      </c>
      <c r="F189" s="177" t="s">
        <v>670</v>
      </c>
      <c r="H189" s="176" t="s">
        <v>1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76" t="s">
        <v>153</v>
      </c>
      <c r="AU189" s="176" t="s">
        <v>88</v>
      </c>
      <c r="AV189" s="13" t="s">
        <v>86</v>
      </c>
      <c r="AW189" s="13" t="s">
        <v>34</v>
      </c>
      <c r="AX189" s="13" t="s">
        <v>78</v>
      </c>
      <c r="AY189" s="176" t="s">
        <v>145</v>
      </c>
    </row>
    <row r="190" spans="1:65" s="14" customFormat="1" ht="11.25">
      <c r="B190" s="182"/>
      <c r="D190" s="175" t="s">
        <v>153</v>
      </c>
      <c r="E190" s="183" t="s">
        <v>1</v>
      </c>
      <c r="F190" s="184" t="s">
        <v>671</v>
      </c>
      <c r="H190" s="185">
        <v>13.492000000000001</v>
      </c>
      <c r="I190" s="186"/>
      <c r="L190" s="182"/>
      <c r="M190" s="187"/>
      <c r="N190" s="188"/>
      <c r="O190" s="188"/>
      <c r="P190" s="188"/>
      <c r="Q190" s="188"/>
      <c r="R190" s="188"/>
      <c r="S190" s="188"/>
      <c r="T190" s="189"/>
      <c r="AT190" s="183" t="s">
        <v>153</v>
      </c>
      <c r="AU190" s="183" t="s">
        <v>88</v>
      </c>
      <c r="AV190" s="14" t="s">
        <v>88</v>
      </c>
      <c r="AW190" s="14" t="s">
        <v>34</v>
      </c>
      <c r="AX190" s="14" t="s">
        <v>78</v>
      </c>
      <c r="AY190" s="183" t="s">
        <v>145</v>
      </c>
    </row>
    <row r="191" spans="1:65" s="15" customFormat="1" ht="11.25">
      <c r="B191" s="190"/>
      <c r="D191" s="175" t="s">
        <v>153</v>
      </c>
      <c r="E191" s="191" t="s">
        <v>1</v>
      </c>
      <c r="F191" s="192" t="s">
        <v>156</v>
      </c>
      <c r="H191" s="193">
        <v>35.676000000000002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153</v>
      </c>
      <c r="AU191" s="191" t="s">
        <v>88</v>
      </c>
      <c r="AV191" s="15" t="s">
        <v>151</v>
      </c>
      <c r="AW191" s="15" t="s">
        <v>34</v>
      </c>
      <c r="AX191" s="15" t="s">
        <v>86</v>
      </c>
      <c r="AY191" s="191" t="s">
        <v>145</v>
      </c>
    </row>
    <row r="192" spans="1:65" s="2" customFormat="1" ht="21.75" customHeight="1">
      <c r="A192" s="32"/>
      <c r="B192" s="160"/>
      <c r="C192" s="198" t="s">
        <v>270</v>
      </c>
      <c r="D192" s="198" t="s">
        <v>258</v>
      </c>
      <c r="E192" s="199" t="s">
        <v>672</v>
      </c>
      <c r="F192" s="200" t="s">
        <v>673</v>
      </c>
      <c r="G192" s="201" t="s">
        <v>427</v>
      </c>
      <c r="H192" s="202">
        <v>36.746000000000002</v>
      </c>
      <c r="I192" s="203"/>
      <c r="J192" s="204">
        <f>ROUND(I192*H192,2)</f>
        <v>0</v>
      </c>
      <c r="K192" s="200" t="s">
        <v>1</v>
      </c>
      <c r="L192" s="205"/>
      <c r="M192" s="206" t="s">
        <v>1</v>
      </c>
      <c r="N192" s="207" t="s">
        <v>43</v>
      </c>
      <c r="O192" s="58"/>
      <c r="P192" s="170">
        <f>O192*H192</f>
        <v>0</v>
      </c>
      <c r="Q192" s="170">
        <v>0</v>
      </c>
      <c r="R192" s="170">
        <f>Q192*H192</f>
        <v>0</v>
      </c>
      <c r="S192" s="170">
        <v>0</v>
      </c>
      <c r="T192" s="17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2" t="s">
        <v>314</v>
      </c>
      <c r="AT192" s="172" t="s">
        <v>258</v>
      </c>
      <c r="AU192" s="172" t="s">
        <v>88</v>
      </c>
      <c r="AY192" s="17" t="s">
        <v>145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7" t="s">
        <v>86</v>
      </c>
      <c r="BK192" s="173">
        <f>ROUND(I192*H192,2)</f>
        <v>0</v>
      </c>
      <c r="BL192" s="17" t="s">
        <v>227</v>
      </c>
      <c r="BM192" s="172" t="s">
        <v>674</v>
      </c>
    </row>
    <row r="193" spans="1:65" s="14" customFormat="1" ht="11.25">
      <c r="B193" s="182"/>
      <c r="D193" s="175" t="s">
        <v>153</v>
      </c>
      <c r="E193" s="183" t="s">
        <v>1</v>
      </c>
      <c r="F193" s="184" t="s">
        <v>675</v>
      </c>
      <c r="H193" s="185">
        <v>36.746000000000002</v>
      </c>
      <c r="I193" s="186"/>
      <c r="L193" s="182"/>
      <c r="M193" s="187"/>
      <c r="N193" s="188"/>
      <c r="O193" s="188"/>
      <c r="P193" s="188"/>
      <c r="Q193" s="188"/>
      <c r="R193" s="188"/>
      <c r="S193" s="188"/>
      <c r="T193" s="189"/>
      <c r="AT193" s="183" t="s">
        <v>153</v>
      </c>
      <c r="AU193" s="183" t="s">
        <v>88</v>
      </c>
      <c r="AV193" s="14" t="s">
        <v>88</v>
      </c>
      <c r="AW193" s="14" t="s">
        <v>34</v>
      </c>
      <c r="AX193" s="14" t="s">
        <v>86</v>
      </c>
      <c r="AY193" s="183" t="s">
        <v>145</v>
      </c>
    </row>
    <row r="194" spans="1:65" s="2" customFormat="1" ht="21.75" customHeight="1">
      <c r="A194" s="32"/>
      <c r="B194" s="160"/>
      <c r="C194" s="161" t="s">
        <v>276</v>
      </c>
      <c r="D194" s="161" t="s">
        <v>147</v>
      </c>
      <c r="E194" s="162" t="s">
        <v>676</v>
      </c>
      <c r="F194" s="163" t="s">
        <v>677</v>
      </c>
      <c r="G194" s="164" t="s">
        <v>441</v>
      </c>
      <c r="H194" s="208"/>
      <c r="I194" s="166"/>
      <c r="J194" s="167">
        <f>ROUND(I194*H194,2)</f>
        <v>0</v>
      </c>
      <c r="K194" s="163" t="s">
        <v>1068</v>
      </c>
      <c r="L194" s="33"/>
      <c r="M194" s="209" t="s">
        <v>1</v>
      </c>
      <c r="N194" s="210" t="s">
        <v>43</v>
      </c>
      <c r="O194" s="211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2" t="s">
        <v>227</v>
      </c>
      <c r="AT194" s="172" t="s">
        <v>147</v>
      </c>
      <c r="AU194" s="172" t="s">
        <v>88</v>
      </c>
      <c r="AY194" s="17" t="s">
        <v>145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7" t="s">
        <v>86</v>
      </c>
      <c r="BK194" s="173">
        <f>ROUND(I194*H194,2)</f>
        <v>0</v>
      </c>
      <c r="BL194" s="17" t="s">
        <v>227</v>
      </c>
      <c r="BM194" s="172" t="s">
        <v>678</v>
      </c>
    </row>
    <row r="195" spans="1:65" s="2" customFormat="1" ht="6.95" customHeight="1">
      <c r="A195" s="32"/>
      <c r="B195" s="47"/>
      <c r="C195" s="48"/>
      <c r="D195" s="48"/>
      <c r="E195" s="48"/>
      <c r="F195" s="48"/>
      <c r="G195" s="48"/>
      <c r="H195" s="48"/>
      <c r="I195" s="120"/>
      <c r="J195" s="48"/>
      <c r="K195" s="48"/>
      <c r="L195" s="33"/>
      <c r="M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</sheetData>
  <autoFilter ref="C122:K19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2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97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88</v>
      </c>
    </row>
    <row r="4" spans="1:46" s="1" customFormat="1" ht="24.95" customHeight="1">
      <c r="B4" s="20"/>
      <c r="D4" s="21" t="s">
        <v>107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3" t="str">
        <f>'Rekapitulace stavby'!K6</f>
        <v>Rekonstrukce a modernizace školního hřiště ZŠ  5 května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108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4" t="s">
        <v>679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14. 1. 2022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1" t="s">
        <v>1</v>
      </c>
      <c r="F27" s="241"/>
      <c r="G27" s="241"/>
      <c r="H27" s="24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ROUND((SUM(BE122:BE234)),  2)</f>
        <v>0</v>
      </c>
      <c r="G33" s="32"/>
      <c r="H33" s="32"/>
      <c r="I33" s="107">
        <v>0.21</v>
      </c>
      <c r="J33" s="106">
        <f>ROUND(((SUM(BE122:BE234))*I33),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ROUND((SUM(BF122:BF234)),  2)</f>
        <v>0</v>
      </c>
      <c r="G34" s="32"/>
      <c r="H34" s="32"/>
      <c r="I34" s="107">
        <v>0.15</v>
      </c>
      <c r="J34" s="106">
        <f>ROUND(((SUM(BF122:BF234))*I34),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ROUND((SUM(BG122:BG234)),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ROUND((SUM(BH122:BH234)),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ROUND((SUM(BI122:BI234)),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a modernizace školního hřiště ZŠ  5 května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14" t="str">
        <f>E9</f>
        <v>04 - SO 04 Venkovní tribuna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Liberec</v>
      </c>
      <c r="G89" s="32"/>
      <c r="H89" s="32"/>
      <c r="I89" s="97" t="s">
        <v>22</v>
      </c>
      <c r="J89" s="55" t="str">
        <f>IF(J12="","",J12)</f>
        <v>14. 1. 2022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Statutární město Liberec, nám .Dr.E. Beneše</v>
      </c>
      <c r="G91" s="32"/>
      <c r="H91" s="32"/>
      <c r="I91" s="97" t="s">
        <v>31</v>
      </c>
      <c r="J91" s="30" t="str">
        <f>E21</f>
        <v>Pitter Design, s.r.o.Pardubice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111</v>
      </c>
      <c r="D94" s="108"/>
      <c r="E94" s="108"/>
      <c r="F94" s="108"/>
      <c r="G94" s="108"/>
      <c r="H94" s="108"/>
      <c r="I94" s="123"/>
      <c r="J94" s="124" t="s">
        <v>112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113</v>
      </c>
      <c r="D96" s="32"/>
      <c r="E96" s="32"/>
      <c r="F96" s="32"/>
      <c r="G96" s="32"/>
      <c r="H96" s="32"/>
      <c r="I96" s="96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114</v>
      </c>
    </row>
    <row r="97" spans="1:31" s="9" customFormat="1" ht="24.95" customHeight="1">
      <c r="B97" s="126"/>
      <c r="D97" s="127" t="s">
        <v>115</v>
      </c>
      <c r="E97" s="128"/>
      <c r="F97" s="128"/>
      <c r="G97" s="128"/>
      <c r="H97" s="128"/>
      <c r="I97" s="129"/>
      <c r="J97" s="130">
        <f>J123</f>
        <v>0</v>
      </c>
      <c r="L97" s="126"/>
    </row>
    <row r="98" spans="1:31" s="10" customFormat="1" ht="19.899999999999999" customHeight="1">
      <c r="B98" s="131"/>
      <c r="D98" s="132" t="s">
        <v>116</v>
      </c>
      <c r="E98" s="133"/>
      <c r="F98" s="133"/>
      <c r="G98" s="133"/>
      <c r="H98" s="133"/>
      <c r="I98" s="134"/>
      <c r="J98" s="135">
        <f>J124</f>
        <v>0</v>
      </c>
      <c r="L98" s="131"/>
    </row>
    <row r="99" spans="1:31" s="10" customFormat="1" ht="19.899999999999999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J177</f>
        <v>0</v>
      </c>
      <c r="L99" s="131"/>
    </row>
    <row r="100" spans="1:31" s="10" customFormat="1" ht="19.899999999999999" customHeight="1">
      <c r="B100" s="131"/>
      <c r="D100" s="132" t="s">
        <v>118</v>
      </c>
      <c r="E100" s="133"/>
      <c r="F100" s="133"/>
      <c r="G100" s="133"/>
      <c r="H100" s="133"/>
      <c r="I100" s="134"/>
      <c r="J100" s="135">
        <f>J223</f>
        <v>0</v>
      </c>
      <c r="L100" s="131"/>
    </row>
    <row r="101" spans="1:31" s="10" customFormat="1" ht="19.899999999999999" customHeight="1">
      <c r="B101" s="131"/>
      <c r="D101" s="132" t="s">
        <v>120</v>
      </c>
      <c r="E101" s="133"/>
      <c r="F101" s="133"/>
      <c r="G101" s="133"/>
      <c r="H101" s="133"/>
      <c r="I101" s="134"/>
      <c r="J101" s="135">
        <f>J228</f>
        <v>0</v>
      </c>
      <c r="L101" s="131"/>
    </row>
    <row r="102" spans="1:31" s="10" customFormat="1" ht="19.899999999999999" customHeight="1">
      <c r="B102" s="131"/>
      <c r="D102" s="132" t="s">
        <v>122</v>
      </c>
      <c r="E102" s="133"/>
      <c r="F102" s="133"/>
      <c r="G102" s="133"/>
      <c r="H102" s="133"/>
      <c r="I102" s="134"/>
      <c r="J102" s="135">
        <f>J233</f>
        <v>0</v>
      </c>
      <c r="L102" s="131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120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121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130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53" t="str">
        <f>E7</f>
        <v>Rekonstrukce a modernizace školního hřiště ZŠ  5 května</v>
      </c>
      <c r="F112" s="254"/>
      <c r="G112" s="254"/>
      <c r="H112" s="254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108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14" t="str">
        <f>E9</f>
        <v>04 - SO 04 Venkovní tribuna</v>
      </c>
      <c r="F114" s="255"/>
      <c r="G114" s="255"/>
      <c r="H114" s="255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>Liberec</v>
      </c>
      <c r="G116" s="32"/>
      <c r="H116" s="32"/>
      <c r="I116" s="97" t="s">
        <v>22</v>
      </c>
      <c r="J116" s="55" t="str">
        <f>IF(J12="","",J12)</f>
        <v>14. 1. 2022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" customHeight="1">
      <c r="A118" s="32"/>
      <c r="B118" s="33"/>
      <c r="C118" s="27" t="s">
        <v>24</v>
      </c>
      <c r="D118" s="32"/>
      <c r="E118" s="32"/>
      <c r="F118" s="25" t="str">
        <f>E15</f>
        <v>Statutární město Liberec, nám .Dr.E. Beneše</v>
      </c>
      <c r="G118" s="32"/>
      <c r="H118" s="32"/>
      <c r="I118" s="97" t="s">
        <v>31</v>
      </c>
      <c r="J118" s="30" t="str">
        <f>E21</f>
        <v>Pitter Design, s.r.o.Pardubice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29</v>
      </c>
      <c r="D119" s="32"/>
      <c r="E119" s="32"/>
      <c r="F119" s="25" t="str">
        <f>IF(E18="","",E18)</f>
        <v>Vyplň údaj</v>
      </c>
      <c r="G119" s="32"/>
      <c r="H119" s="32"/>
      <c r="I119" s="97" t="s">
        <v>35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6"/>
      <c r="B121" s="137"/>
      <c r="C121" s="138" t="s">
        <v>131</v>
      </c>
      <c r="D121" s="139" t="s">
        <v>63</v>
      </c>
      <c r="E121" s="139" t="s">
        <v>59</v>
      </c>
      <c r="F121" s="139" t="s">
        <v>60</v>
      </c>
      <c r="G121" s="139" t="s">
        <v>132</v>
      </c>
      <c r="H121" s="139" t="s">
        <v>133</v>
      </c>
      <c r="I121" s="140" t="s">
        <v>134</v>
      </c>
      <c r="J121" s="139" t="s">
        <v>112</v>
      </c>
      <c r="K121" s="141" t="s">
        <v>135</v>
      </c>
      <c r="L121" s="142"/>
      <c r="M121" s="62" t="s">
        <v>1</v>
      </c>
      <c r="N121" s="63" t="s">
        <v>42</v>
      </c>
      <c r="O121" s="63" t="s">
        <v>136</v>
      </c>
      <c r="P121" s="63" t="s">
        <v>137</v>
      </c>
      <c r="Q121" s="63" t="s">
        <v>138</v>
      </c>
      <c r="R121" s="63" t="s">
        <v>139</v>
      </c>
      <c r="S121" s="63" t="s">
        <v>140</v>
      </c>
      <c r="T121" s="64" t="s">
        <v>141</v>
      </c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</row>
    <row r="122" spans="1:65" s="2" customFormat="1" ht="22.9" customHeight="1">
      <c r="A122" s="32"/>
      <c r="B122" s="33"/>
      <c r="C122" s="69" t="s">
        <v>142</v>
      </c>
      <c r="D122" s="32"/>
      <c r="E122" s="32"/>
      <c r="F122" s="32"/>
      <c r="G122" s="32"/>
      <c r="H122" s="32"/>
      <c r="I122" s="96"/>
      <c r="J122" s="143">
        <f>BK122</f>
        <v>0</v>
      </c>
      <c r="K122" s="32"/>
      <c r="L122" s="33"/>
      <c r="M122" s="65"/>
      <c r="N122" s="56"/>
      <c r="O122" s="66"/>
      <c r="P122" s="144">
        <f>P123</f>
        <v>0</v>
      </c>
      <c r="Q122" s="66"/>
      <c r="R122" s="144">
        <f>R123</f>
        <v>41.982811340000005</v>
      </c>
      <c r="S122" s="66"/>
      <c r="T122" s="145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77</v>
      </c>
      <c r="AU122" s="17" t="s">
        <v>114</v>
      </c>
      <c r="BK122" s="146">
        <f>BK123</f>
        <v>0</v>
      </c>
    </row>
    <row r="123" spans="1:65" s="12" customFormat="1" ht="25.9" customHeight="1">
      <c r="B123" s="147"/>
      <c r="D123" s="148" t="s">
        <v>77</v>
      </c>
      <c r="E123" s="149" t="s">
        <v>143</v>
      </c>
      <c r="F123" s="149" t="s">
        <v>144</v>
      </c>
      <c r="I123" s="150"/>
      <c r="J123" s="151">
        <f>BK123</f>
        <v>0</v>
      </c>
      <c r="L123" s="147"/>
      <c r="M123" s="152"/>
      <c r="N123" s="153"/>
      <c r="O123" s="153"/>
      <c r="P123" s="154">
        <f>P124+P177+P223+P228+P233</f>
        <v>0</v>
      </c>
      <c r="Q123" s="153"/>
      <c r="R123" s="154">
        <f>R124+R177+R223+R228+R233</f>
        <v>41.982811340000005</v>
      </c>
      <c r="S123" s="153"/>
      <c r="T123" s="155">
        <f>T124+T177+T223+T228+T233</f>
        <v>0</v>
      </c>
      <c r="AR123" s="148" t="s">
        <v>86</v>
      </c>
      <c r="AT123" s="156" t="s">
        <v>77</v>
      </c>
      <c r="AU123" s="156" t="s">
        <v>78</v>
      </c>
      <c r="AY123" s="148" t="s">
        <v>145</v>
      </c>
      <c r="BK123" s="157">
        <f>BK124+BK177+BK223+BK228+BK233</f>
        <v>0</v>
      </c>
    </row>
    <row r="124" spans="1:65" s="12" customFormat="1" ht="22.9" customHeight="1">
      <c r="B124" s="147"/>
      <c r="D124" s="148" t="s">
        <v>77</v>
      </c>
      <c r="E124" s="158" t="s">
        <v>86</v>
      </c>
      <c r="F124" s="158" t="s">
        <v>146</v>
      </c>
      <c r="I124" s="150"/>
      <c r="J124" s="159">
        <f>BK124</f>
        <v>0</v>
      </c>
      <c r="L124" s="147"/>
      <c r="M124" s="152"/>
      <c r="N124" s="153"/>
      <c r="O124" s="153"/>
      <c r="P124" s="154">
        <f>SUM(P125:P176)</f>
        <v>0</v>
      </c>
      <c r="Q124" s="153"/>
      <c r="R124" s="154">
        <f>SUM(R125:R176)</f>
        <v>3.5999999999999997E-4</v>
      </c>
      <c r="S124" s="153"/>
      <c r="T124" s="155">
        <f>SUM(T125:T176)</f>
        <v>0</v>
      </c>
      <c r="AR124" s="148" t="s">
        <v>86</v>
      </c>
      <c r="AT124" s="156" t="s">
        <v>77</v>
      </c>
      <c r="AU124" s="156" t="s">
        <v>86</v>
      </c>
      <c r="AY124" s="148" t="s">
        <v>145</v>
      </c>
      <c r="BK124" s="157">
        <f>SUM(BK125:BK176)</f>
        <v>0</v>
      </c>
    </row>
    <row r="125" spans="1:65" s="2" customFormat="1" ht="21.75" customHeight="1">
      <c r="A125" s="32"/>
      <c r="B125" s="160"/>
      <c r="C125" s="161" t="s">
        <v>86</v>
      </c>
      <c r="D125" s="161" t="s">
        <v>147</v>
      </c>
      <c r="E125" s="162" t="s">
        <v>488</v>
      </c>
      <c r="F125" s="163" t="s">
        <v>489</v>
      </c>
      <c r="G125" s="164" t="s">
        <v>150</v>
      </c>
      <c r="H125" s="165">
        <v>17.97</v>
      </c>
      <c r="I125" s="166"/>
      <c r="J125" s="167">
        <f>ROUND(I125*H125,2)</f>
        <v>0</v>
      </c>
      <c r="K125" s="163" t="s">
        <v>1068</v>
      </c>
      <c r="L125" s="33"/>
      <c r="M125" s="168" t="s">
        <v>1</v>
      </c>
      <c r="N125" s="169" t="s">
        <v>43</v>
      </c>
      <c r="O125" s="58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2" t="s">
        <v>151</v>
      </c>
      <c r="AT125" s="172" t="s">
        <v>147</v>
      </c>
      <c r="AU125" s="172" t="s">
        <v>88</v>
      </c>
      <c r="AY125" s="17" t="s">
        <v>145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17" t="s">
        <v>86</v>
      </c>
      <c r="BK125" s="173">
        <f>ROUND(I125*H125,2)</f>
        <v>0</v>
      </c>
      <c r="BL125" s="17" t="s">
        <v>151</v>
      </c>
      <c r="BM125" s="172" t="s">
        <v>680</v>
      </c>
    </row>
    <row r="126" spans="1:65" s="13" customFormat="1" ht="11.25">
      <c r="B126" s="174"/>
      <c r="D126" s="175" t="s">
        <v>153</v>
      </c>
      <c r="E126" s="176" t="s">
        <v>1</v>
      </c>
      <c r="F126" s="177" t="s">
        <v>681</v>
      </c>
      <c r="H126" s="176" t="s">
        <v>1</v>
      </c>
      <c r="I126" s="178"/>
      <c r="L126" s="174"/>
      <c r="M126" s="179"/>
      <c r="N126" s="180"/>
      <c r="O126" s="180"/>
      <c r="P126" s="180"/>
      <c r="Q126" s="180"/>
      <c r="R126" s="180"/>
      <c r="S126" s="180"/>
      <c r="T126" s="181"/>
      <c r="AT126" s="176" t="s">
        <v>153</v>
      </c>
      <c r="AU126" s="176" t="s">
        <v>88</v>
      </c>
      <c r="AV126" s="13" t="s">
        <v>86</v>
      </c>
      <c r="AW126" s="13" t="s">
        <v>34</v>
      </c>
      <c r="AX126" s="13" t="s">
        <v>78</v>
      </c>
      <c r="AY126" s="176" t="s">
        <v>145</v>
      </c>
    </row>
    <row r="127" spans="1:65" s="13" customFormat="1" ht="11.25">
      <c r="B127" s="174"/>
      <c r="D127" s="175" t="s">
        <v>153</v>
      </c>
      <c r="E127" s="176" t="s">
        <v>1</v>
      </c>
      <c r="F127" s="177" t="s">
        <v>682</v>
      </c>
      <c r="H127" s="176" t="s">
        <v>1</v>
      </c>
      <c r="I127" s="178"/>
      <c r="L127" s="174"/>
      <c r="M127" s="179"/>
      <c r="N127" s="180"/>
      <c r="O127" s="180"/>
      <c r="P127" s="180"/>
      <c r="Q127" s="180"/>
      <c r="R127" s="180"/>
      <c r="S127" s="180"/>
      <c r="T127" s="181"/>
      <c r="AT127" s="176" t="s">
        <v>153</v>
      </c>
      <c r="AU127" s="176" t="s">
        <v>88</v>
      </c>
      <c r="AV127" s="13" t="s">
        <v>86</v>
      </c>
      <c r="AW127" s="13" t="s">
        <v>34</v>
      </c>
      <c r="AX127" s="13" t="s">
        <v>78</v>
      </c>
      <c r="AY127" s="176" t="s">
        <v>145</v>
      </c>
    </row>
    <row r="128" spans="1:65" s="14" customFormat="1" ht="11.25">
      <c r="B128" s="182"/>
      <c r="D128" s="175" t="s">
        <v>153</v>
      </c>
      <c r="E128" s="183" t="s">
        <v>1</v>
      </c>
      <c r="F128" s="184" t="s">
        <v>683</v>
      </c>
      <c r="H128" s="185">
        <v>6.72</v>
      </c>
      <c r="I128" s="186"/>
      <c r="L128" s="182"/>
      <c r="M128" s="187"/>
      <c r="N128" s="188"/>
      <c r="O128" s="188"/>
      <c r="P128" s="188"/>
      <c r="Q128" s="188"/>
      <c r="R128" s="188"/>
      <c r="S128" s="188"/>
      <c r="T128" s="189"/>
      <c r="AT128" s="183" t="s">
        <v>153</v>
      </c>
      <c r="AU128" s="183" t="s">
        <v>88</v>
      </c>
      <c r="AV128" s="14" t="s">
        <v>88</v>
      </c>
      <c r="AW128" s="14" t="s">
        <v>34</v>
      </c>
      <c r="AX128" s="14" t="s">
        <v>78</v>
      </c>
      <c r="AY128" s="183" t="s">
        <v>145</v>
      </c>
    </row>
    <row r="129" spans="1:65" s="14" customFormat="1" ht="11.25">
      <c r="B129" s="182"/>
      <c r="D129" s="175" t="s">
        <v>153</v>
      </c>
      <c r="E129" s="183" t="s">
        <v>1</v>
      </c>
      <c r="F129" s="184" t="s">
        <v>684</v>
      </c>
      <c r="H129" s="185">
        <v>11.25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83" t="s">
        <v>153</v>
      </c>
      <c r="AU129" s="183" t="s">
        <v>88</v>
      </c>
      <c r="AV129" s="14" t="s">
        <v>88</v>
      </c>
      <c r="AW129" s="14" t="s">
        <v>34</v>
      </c>
      <c r="AX129" s="14" t="s">
        <v>78</v>
      </c>
      <c r="AY129" s="183" t="s">
        <v>145</v>
      </c>
    </row>
    <row r="130" spans="1:65" s="15" customFormat="1" ht="11.25">
      <c r="B130" s="190"/>
      <c r="D130" s="175" t="s">
        <v>153</v>
      </c>
      <c r="E130" s="191" t="s">
        <v>1</v>
      </c>
      <c r="F130" s="192" t="s">
        <v>156</v>
      </c>
      <c r="H130" s="193">
        <v>17.97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1" t="s">
        <v>153</v>
      </c>
      <c r="AU130" s="191" t="s">
        <v>88</v>
      </c>
      <c r="AV130" s="15" t="s">
        <v>151</v>
      </c>
      <c r="AW130" s="15" t="s">
        <v>34</v>
      </c>
      <c r="AX130" s="15" t="s">
        <v>86</v>
      </c>
      <c r="AY130" s="191" t="s">
        <v>145</v>
      </c>
    </row>
    <row r="131" spans="1:65" s="2" customFormat="1" ht="21.75" customHeight="1">
      <c r="A131" s="32"/>
      <c r="B131" s="160"/>
      <c r="C131" s="161" t="s">
        <v>88</v>
      </c>
      <c r="D131" s="161" t="s">
        <v>147</v>
      </c>
      <c r="E131" s="162" t="s">
        <v>492</v>
      </c>
      <c r="F131" s="163" t="s">
        <v>493</v>
      </c>
      <c r="G131" s="164" t="s">
        <v>150</v>
      </c>
      <c r="H131" s="165">
        <v>17.97</v>
      </c>
      <c r="I131" s="166"/>
      <c r="J131" s="167">
        <f>ROUND(I131*H131,2)</f>
        <v>0</v>
      </c>
      <c r="K131" s="163" t="s">
        <v>1068</v>
      </c>
      <c r="L131" s="33"/>
      <c r="M131" s="168" t="s">
        <v>1</v>
      </c>
      <c r="N131" s="169" t="s">
        <v>43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151</v>
      </c>
      <c r="AT131" s="172" t="s">
        <v>147</v>
      </c>
      <c r="AU131" s="172" t="s">
        <v>88</v>
      </c>
      <c r="AY131" s="17" t="s">
        <v>145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86</v>
      </c>
      <c r="BK131" s="173">
        <f>ROUND(I131*H131,2)</f>
        <v>0</v>
      </c>
      <c r="BL131" s="17" t="s">
        <v>151</v>
      </c>
      <c r="BM131" s="172" t="s">
        <v>685</v>
      </c>
    </row>
    <row r="132" spans="1:65" s="14" customFormat="1" ht="11.25">
      <c r="B132" s="182"/>
      <c r="D132" s="175" t="s">
        <v>153</v>
      </c>
      <c r="E132" s="183" t="s">
        <v>1</v>
      </c>
      <c r="F132" s="184" t="s">
        <v>686</v>
      </c>
      <c r="H132" s="185">
        <v>17.97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83" t="s">
        <v>153</v>
      </c>
      <c r="AU132" s="183" t="s">
        <v>88</v>
      </c>
      <c r="AV132" s="14" t="s">
        <v>88</v>
      </c>
      <c r="AW132" s="14" t="s">
        <v>34</v>
      </c>
      <c r="AX132" s="14" t="s">
        <v>86</v>
      </c>
      <c r="AY132" s="183" t="s">
        <v>145</v>
      </c>
    </row>
    <row r="133" spans="1:65" s="2" customFormat="1" ht="21.75" customHeight="1">
      <c r="A133" s="32"/>
      <c r="B133" s="160"/>
      <c r="C133" s="161" t="s">
        <v>160</v>
      </c>
      <c r="D133" s="161" t="s">
        <v>147</v>
      </c>
      <c r="E133" s="162" t="s">
        <v>175</v>
      </c>
      <c r="F133" s="163" t="s">
        <v>176</v>
      </c>
      <c r="G133" s="164" t="s">
        <v>168</v>
      </c>
      <c r="H133" s="165">
        <v>5.8680000000000003</v>
      </c>
      <c r="I133" s="166"/>
      <c r="J133" s="167">
        <f>ROUND(I133*H133,2)</f>
        <v>0</v>
      </c>
      <c r="K133" s="163" t="s">
        <v>1068</v>
      </c>
      <c r="L133" s="33"/>
      <c r="M133" s="168" t="s">
        <v>1</v>
      </c>
      <c r="N133" s="169" t="s">
        <v>43</v>
      </c>
      <c r="O133" s="58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2" t="s">
        <v>151</v>
      </c>
      <c r="AT133" s="172" t="s">
        <v>147</v>
      </c>
      <c r="AU133" s="172" t="s">
        <v>88</v>
      </c>
      <c r="AY133" s="17" t="s">
        <v>145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7" t="s">
        <v>86</v>
      </c>
      <c r="BK133" s="173">
        <f>ROUND(I133*H133,2)</f>
        <v>0</v>
      </c>
      <c r="BL133" s="17" t="s">
        <v>151</v>
      </c>
      <c r="BM133" s="172" t="s">
        <v>687</v>
      </c>
    </row>
    <row r="134" spans="1:65" s="13" customFormat="1" ht="11.25">
      <c r="B134" s="174"/>
      <c r="D134" s="175" t="s">
        <v>153</v>
      </c>
      <c r="E134" s="176" t="s">
        <v>1</v>
      </c>
      <c r="F134" s="177" t="s">
        <v>688</v>
      </c>
      <c r="H134" s="176" t="s">
        <v>1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6" t="s">
        <v>153</v>
      </c>
      <c r="AU134" s="176" t="s">
        <v>88</v>
      </c>
      <c r="AV134" s="13" t="s">
        <v>86</v>
      </c>
      <c r="AW134" s="13" t="s">
        <v>34</v>
      </c>
      <c r="AX134" s="13" t="s">
        <v>78</v>
      </c>
      <c r="AY134" s="176" t="s">
        <v>145</v>
      </c>
    </row>
    <row r="135" spans="1:65" s="13" customFormat="1" ht="11.25">
      <c r="B135" s="174"/>
      <c r="D135" s="175" t="s">
        <v>153</v>
      </c>
      <c r="E135" s="176" t="s">
        <v>1</v>
      </c>
      <c r="F135" s="177" t="s">
        <v>689</v>
      </c>
      <c r="H135" s="176" t="s">
        <v>1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6" t="s">
        <v>153</v>
      </c>
      <c r="AU135" s="176" t="s">
        <v>88</v>
      </c>
      <c r="AV135" s="13" t="s">
        <v>86</v>
      </c>
      <c r="AW135" s="13" t="s">
        <v>34</v>
      </c>
      <c r="AX135" s="13" t="s">
        <v>78</v>
      </c>
      <c r="AY135" s="176" t="s">
        <v>145</v>
      </c>
    </row>
    <row r="136" spans="1:65" s="14" customFormat="1" ht="11.25">
      <c r="B136" s="182"/>
      <c r="D136" s="175" t="s">
        <v>153</v>
      </c>
      <c r="E136" s="183" t="s">
        <v>1</v>
      </c>
      <c r="F136" s="184" t="s">
        <v>690</v>
      </c>
      <c r="H136" s="185">
        <v>0.72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153</v>
      </c>
      <c r="AU136" s="183" t="s">
        <v>88</v>
      </c>
      <c r="AV136" s="14" t="s">
        <v>88</v>
      </c>
      <c r="AW136" s="14" t="s">
        <v>34</v>
      </c>
      <c r="AX136" s="14" t="s">
        <v>78</v>
      </c>
      <c r="AY136" s="183" t="s">
        <v>145</v>
      </c>
    </row>
    <row r="137" spans="1:65" s="14" customFormat="1" ht="11.25">
      <c r="B137" s="182"/>
      <c r="D137" s="175" t="s">
        <v>153</v>
      </c>
      <c r="E137" s="183" t="s">
        <v>1</v>
      </c>
      <c r="F137" s="184" t="s">
        <v>691</v>
      </c>
      <c r="H137" s="185">
        <v>0.6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83" t="s">
        <v>153</v>
      </c>
      <c r="AU137" s="183" t="s">
        <v>88</v>
      </c>
      <c r="AV137" s="14" t="s">
        <v>88</v>
      </c>
      <c r="AW137" s="14" t="s">
        <v>34</v>
      </c>
      <c r="AX137" s="14" t="s">
        <v>78</v>
      </c>
      <c r="AY137" s="183" t="s">
        <v>145</v>
      </c>
    </row>
    <row r="138" spans="1:65" s="13" customFormat="1" ht="11.25">
      <c r="B138" s="174"/>
      <c r="D138" s="175" t="s">
        <v>153</v>
      </c>
      <c r="E138" s="176" t="s">
        <v>1</v>
      </c>
      <c r="F138" s="177" t="s">
        <v>682</v>
      </c>
      <c r="H138" s="176" t="s">
        <v>1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6" t="s">
        <v>153</v>
      </c>
      <c r="AU138" s="176" t="s">
        <v>88</v>
      </c>
      <c r="AV138" s="13" t="s">
        <v>86</v>
      </c>
      <c r="AW138" s="13" t="s">
        <v>34</v>
      </c>
      <c r="AX138" s="13" t="s">
        <v>78</v>
      </c>
      <c r="AY138" s="176" t="s">
        <v>145</v>
      </c>
    </row>
    <row r="139" spans="1:65" s="14" customFormat="1" ht="11.25">
      <c r="B139" s="182"/>
      <c r="D139" s="175" t="s">
        <v>153</v>
      </c>
      <c r="E139" s="183" t="s">
        <v>1</v>
      </c>
      <c r="F139" s="184" t="s">
        <v>692</v>
      </c>
      <c r="H139" s="185">
        <v>0.57599999999999996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153</v>
      </c>
      <c r="AU139" s="183" t="s">
        <v>88</v>
      </c>
      <c r="AV139" s="14" t="s">
        <v>88</v>
      </c>
      <c r="AW139" s="14" t="s">
        <v>34</v>
      </c>
      <c r="AX139" s="14" t="s">
        <v>78</v>
      </c>
      <c r="AY139" s="183" t="s">
        <v>145</v>
      </c>
    </row>
    <row r="140" spans="1:65" s="14" customFormat="1" ht="11.25">
      <c r="B140" s="182"/>
      <c r="D140" s="175" t="s">
        <v>153</v>
      </c>
      <c r="E140" s="183" t="s">
        <v>1</v>
      </c>
      <c r="F140" s="184" t="s">
        <v>693</v>
      </c>
      <c r="H140" s="185">
        <v>0.504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153</v>
      </c>
      <c r="AU140" s="183" t="s">
        <v>88</v>
      </c>
      <c r="AV140" s="14" t="s">
        <v>88</v>
      </c>
      <c r="AW140" s="14" t="s">
        <v>34</v>
      </c>
      <c r="AX140" s="14" t="s">
        <v>78</v>
      </c>
      <c r="AY140" s="183" t="s">
        <v>145</v>
      </c>
    </row>
    <row r="141" spans="1:65" s="14" customFormat="1" ht="11.25">
      <c r="B141" s="182"/>
      <c r="D141" s="175" t="s">
        <v>153</v>
      </c>
      <c r="E141" s="183" t="s">
        <v>1</v>
      </c>
      <c r="F141" s="184" t="s">
        <v>694</v>
      </c>
      <c r="H141" s="185">
        <v>0.76800000000000002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83" t="s">
        <v>153</v>
      </c>
      <c r="AU141" s="183" t="s">
        <v>88</v>
      </c>
      <c r="AV141" s="14" t="s">
        <v>88</v>
      </c>
      <c r="AW141" s="14" t="s">
        <v>34</v>
      </c>
      <c r="AX141" s="14" t="s">
        <v>78</v>
      </c>
      <c r="AY141" s="183" t="s">
        <v>145</v>
      </c>
    </row>
    <row r="142" spans="1:65" s="14" customFormat="1" ht="11.25">
      <c r="B142" s="182"/>
      <c r="D142" s="175" t="s">
        <v>153</v>
      </c>
      <c r="E142" s="183" t="s">
        <v>1</v>
      </c>
      <c r="F142" s="184" t="s">
        <v>695</v>
      </c>
      <c r="H142" s="185">
        <v>2.7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153</v>
      </c>
      <c r="AU142" s="183" t="s">
        <v>88</v>
      </c>
      <c r="AV142" s="14" t="s">
        <v>88</v>
      </c>
      <c r="AW142" s="14" t="s">
        <v>34</v>
      </c>
      <c r="AX142" s="14" t="s">
        <v>78</v>
      </c>
      <c r="AY142" s="183" t="s">
        <v>145</v>
      </c>
    </row>
    <row r="143" spans="1:65" s="15" customFormat="1" ht="11.25">
      <c r="B143" s="190"/>
      <c r="D143" s="175" t="s">
        <v>153</v>
      </c>
      <c r="E143" s="191" t="s">
        <v>1</v>
      </c>
      <c r="F143" s="192" t="s">
        <v>156</v>
      </c>
      <c r="H143" s="193">
        <v>5.8680000000000003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153</v>
      </c>
      <c r="AU143" s="191" t="s">
        <v>88</v>
      </c>
      <c r="AV143" s="15" t="s">
        <v>151</v>
      </c>
      <c r="AW143" s="15" t="s">
        <v>34</v>
      </c>
      <c r="AX143" s="15" t="s">
        <v>86</v>
      </c>
      <c r="AY143" s="191" t="s">
        <v>145</v>
      </c>
    </row>
    <row r="144" spans="1:65" s="2" customFormat="1" ht="21.75" customHeight="1">
      <c r="A144" s="32"/>
      <c r="B144" s="160"/>
      <c r="C144" s="161" t="s">
        <v>151</v>
      </c>
      <c r="D144" s="161" t="s">
        <v>147</v>
      </c>
      <c r="E144" s="162" t="s">
        <v>513</v>
      </c>
      <c r="F144" s="163" t="s">
        <v>514</v>
      </c>
      <c r="G144" s="164" t="s">
        <v>168</v>
      </c>
      <c r="H144" s="165">
        <v>2.9910000000000001</v>
      </c>
      <c r="I144" s="166"/>
      <c r="J144" s="167">
        <f>ROUND(I144*H144,2)</f>
        <v>0</v>
      </c>
      <c r="K144" s="163" t="s">
        <v>1068</v>
      </c>
      <c r="L144" s="33"/>
      <c r="M144" s="168" t="s">
        <v>1</v>
      </c>
      <c r="N144" s="169" t="s">
        <v>43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151</v>
      </c>
      <c r="AT144" s="172" t="s">
        <v>147</v>
      </c>
      <c r="AU144" s="172" t="s">
        <v>88</v>
      </c>
      <c r="AY144" s="17" t="s">
        <v>145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86</v>
      </c>
      <c r="BK144" s="173">
        <f>ROUND(I144*H144,2)</f>
        <v>0</v>
      </c>
      <c r="BL144" s="17" t="s">
        <v>151</v>
      </c>
      <c r="BM144" s="172" t="s">
        <v>696</v>
      </c>
    </row>
    <row r="145" spans="1:65" s="13" customFormat="1" ht="11.25">
      <c r="B145" s="174"/>
      <c r="D145" s="175" t="s">
        <v>153</v>
      </c>
      <c r="E145" s="176" t="s">
        <v>1</v>
      </c>
      <c r="F145" s="177" t="s">
        <v>681</v>
      </c>
      <c r="H145" s="176" t="s">
        <v>1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6" t="s">
        <v>153</v>
      </c>
      <c r="AU145" s="176" t="s">
        <v>88</v>
      </c>
      <c r="AV145" s="13" t="s">
        <v>86</v>
      </c>
      <c r="AW145" s="13" t="s">
        <v>34</v>
      </c>
      <c r="AX145" s="13" t="s">
        <v>78</v>
      </c>
      <c r="AY145" s="176" t="s">
        <v>145</v>
      </c>
    </row>
    <row r="146" spans="1:65" s="14" customFormat="1" ht="11.25">
      <c r="B146" s="182"/>
      <c r="D146" s="175" t="s">
        <v>153</v>
      </c>
      <c r="E146" s="183" t="s">
        <v>1</v>
      </c>
      <c r="F146" s="184" t="s">
        <v>697</v>
      </c>
      <c r="H146" s="185">
        <v>1.7969999999999999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153</v>
      </c>
      <c r="AU146" s="183" t="s">
        <v>88</v>
      </c>
      <c r="AV146" s="14" t="s">
        <v>88</v>
      </c>
      <c r="AW146" s="14" t="s">
        <v>34</v>
      </c>
      <c r="AX146" s="14" t="s">
        <v>78</v>
      </c>
      <c r="AY146" s="183" t="s">
        <v>145</v>
      </c>
    </row>
    <row r="147" spans="1:65" s="14" customFormat="1" ht="11.25">
      <c r="B147" s="182"/>
      <c r="D147" s="175" t="s">
        <v>153</v>
      </c>
      <c r="E147" s="183" t="s">
        <v>1</v>
      </c>
      <c r="F147" s="184" t="s">
        <v>698</v>
      </c>
      <c r="H147" s="185">
        <v>1.194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83" t="s">
        <v>153</v>
      </c>
      <c r="AU147" s="183" t="s">
        <v>88</v>
      </c>
      <c r="AV147" s="14" t="s">
        <v>88</v>
      </c>
      <c r="AW147" s="14" t="s">
        <v>34</v>
      </c>
      <c r="AX147" s="14" t="s">
        <v>78</v>
      </c>
      <c r="AY147" s="183" t="s">
        <v>145</v>
      </c>
    </row>
    <row r="148" spans="1:65" s="15" customFormat="1" ht="11.25">
      <c r="B148" s="190"/>
      <c r="D148" s="175" t="s">
        <v>153</v>
      </c>
      <c r="E148" s="191" t="s">
        <v>1</v>
      </c>
      <c r="F148" s="192" t="s">
        <v>156</v>
      </c>
      <c r="H148" s="193">
        <v>2.9910000000000001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1" t="s">
        <v>153</v>
      </c>
      <c r="AU148" s="191" t="s">
        <v>88</v>
      </c>
      <c r="AV148" s="15" t="s">
        <v>151</v>
      </c>
      <c r="AW148" s="15" t="s">
        <v>34</v>
      </c>
      <c r="AX148" s="15" t="s">
        <v>86</v>
      </c>
      <c r="AY148" s="191" t="s">
        <v>145</v>
      </c>
    </row>
    <row r="149" spans="1:65" s="2" customFormat="1" ht="21.75" customHeight="1">
      <c r="A149" s="32"/>
      <c r="B149" s="160"/>
      <c r="C149" s="161" t="s">
        <v>174</v>
      </c>
      <c r="D149" s="161" t="s">
        <v>147</v>
      </c>
      <c r="E149" s="162" t="s">
        <v>182</v>
      </c>
      <c r="F149" s="163" t="s">
        <v>183</v>
      </c>
      <c r="G149" s="164" t="s">
        <v>168</v>
      </c>
      <c r="H149" s="165">
        <v>5.8680000000000003</v>
      </c>
      <c r="I149" s="166"/>
      <c r="J149" s="167">
        <f>ROUND(I149*H149,2)</f>
        <v>0</v>
      </c>
      <c r="K149" s="163" t="s">
        <v>1068</v>
      </c>
      <c r="L149" s="33"/>
      <c r="M149" s="168" t="s">
        <v>1</v>
      </c>
      <c r="N149" s="169" t="s">
        <v>43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151</v>
      </c>
      <c r="AT149" s="172" t="s">
        <v>147</v>
      </c>
      <c r="AU149" s="172" t="s">
        <v>88</v>
      </c>
      <c r="AY149" s="17" t="s">
        <v>145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86</v>
      </c>
      <c r="BK149" s="173">
        <f>ROUND(I149*H149,2)</f>
        <v>0</v>
      </c>
      <c r="BL149" s="17" t="s">
        <v>151</v>
      </c>
      <c r="BM149" s="172" t="s">
        <v>699</v>
      </c>
    </row>
    <row r="150" spans="1:65" s="14" customFormat="1" ht="11.25">
      <c r="B150" s="182"/>
      <c r="D150" s="175" t="s">
        <v>153</v>
      </c>
      <c r="E150" s="183" t="s">
        <v>1</v>
      </c>
      <c r="F150" s="184" t="s">
        <v>700</v>
      </c>
      <c r="H150" s="185">
        <v>5.8680000000000003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83" t="s">
        <v>153</v>
      </c>
      <c r="AU150" s="183" t="s">
        <v>88</v>
      </c>
      <c r="AV150" s="14" t="s">
        <v>88</v>
      </c>
      <c r="AW150" s="14" t="s">
        <v>34</v>
      </c>
      <c r="AX150" s="14" t="s">
        <v>78</v>
      </c>
      <c r="AY150" s="183" t="s">
        <v>145</v>
      </c>
    </row>
    <row r="151" spans="1:65" s="15" customFormat="1" ht="11.25">
      <c r="B151" s="190"/>
      <c r="D151" s="175" t="s">
        <v>153</v>
      </c>
      <c r="E151" s="191" t="s">
        <v>1</v>
      </c>
      <c r="F151" s="192" t="s">
        <v>156</v>
      </c>
      <c r="H151" s="193">
        <v>5.8680000000000003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153</v>
      </c>
      <c r="AU151" s="191" t="s">
        <v>88</v>
      </c>
      <c r="AV151" s="15" t="s">
        <v>151</v>
      </c>
      <c r="AW151" s="15" t="s">
        <v>34</v>
      </c>
      <c r="AX151" s="15" t="s">
        <v>86</v>
      </c>
      <c r="AY151" s="191" t="s">
        <v>145</v>
      </c>
    </row>
    <row r="152" spans="1:65" s="2" customFormat="1" ht="21.75" customHeight="1">
      <c r="A152" s="32"/>
      <c r="B152" s="160"/>
      <c r="C152" s="161" t="s">
        <v>181</v>
      </c>
      <c r="D152" s="161" t="s">
        <v>147</v>
      </c>
      <c r="E152" s="162" t="s">
        <v>188</v>
      </c>
      <c r="F152" s="163" t="s">
        <v>189</v>
      </c>
      <c r="G152" s="164" t="s">
        <v>168</v>
      </c>
      <c r="H152" s="165">
        <v>8.859</v>
      </c>
      <c r="I152" s="166"/>
      <c r="J152" s="167">
        <f>ROUND(I152*H152,2)</f>
        <v>0</v>
      </c>
      <c r="K152" s="163" t="s">
        <v>1068</v>
      </c>
      <c r="L152" s="33"/>
      <c r="M152" s="168" t="s">
        <v>1</v>
      </c>
      <c r="N152" s="169" t="s">
        <v>43</v>
      </c>
      <c r="O152" s="58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2" t="s">
        <v>151</v>
      </c>
      <c r="AT152" s="172" t="s">
        <v>147</v>
      </c>
      <c r="AU152" s="172" t="s">
        <v>88</v>
      </c>
      <c r="AY152" s="17" t="s">
        <v>145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17" t="s">
        <v>86</v>
      </c>
      <c r="BK152" s="173">
        <f>ROUND(I152*H152,2)</f>
        <v>0</v>
      </c>
      <c r="BL152" s="17" t="s">
        <v>151</v>
      </c>
      <c r="BM152" s="172" t="s">
        <v>701</v>
      </c>
    </row>
    <row r="153" spans="1:65" s="14" customFormat="1" ht="11.25">
      <c r="B153" s="182"/>
      <c r="D153" s="175" t="s">
        <v>153</v>
      </c>
      <c r="E153" s="183" t="s">
        <v>1</v>
      </c>
      <c r="F153" s="184" t="s">
        <v>702</v>
      </c>
      <c r="H153" s="185">
        <v>5.8680000000000003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83" t="s">
        <v>153</v>
      </c>
      <c r="AU153" s="183" t="s">
        <v>88</v>
      </c>
      <c r="AV153" s="14" t="s">
        <v>88</v>
      </c>
      <c r="AW153" s="14" t="s">
        <v>34</v>
      </c>
      <c r="AX153" s="14" t="s">
        <v>78</v>
      </c>
      <c r="AY153" s="183" t="s">
        <v>145</v>
      </c>
    </row>
    <row r="154" spans="1:65" s="14" customFormat="1" ht="11.25">
      <c r="B154" s="182"/>
      <c r="D154" s="175" t="s">
        <v>153</v>
      </c>
      <c r="E154" s="183" t="s">
        <v>1</v>
      </c>
      <c r="F154" s="184" t="s">
        <v>703</v>
      </c>
      <c r="H154" s="185">
        <v>2.9910000000000001</v>
      </c>
      <c r="I154" s="186"/>
      <c r="L154" s="182"/>
      <c r="M154" s="187"/>
      <c r="N154" s="188"/>
      <c r="O154" s="188"/>
      <c r="P154" s="188"/>
      <c r="Q154" s="188"/>
      <c r="R154" s="188"/>
      <c r="S154" s="188"/>
      <c r="T154" s="189"/>
      <c r="AT154" s="183" t="s">
        <v>153</v>
      </c>
      <c r="AU154" s="183" t="s">
        <v>88</v>
      </c>
      <c r="AV154" s="14" t="s">
        <v>88</v>
      </c>
      <c r="AW154" s="14" t="s">
        <v>34</v>
      </c>
      <c r="AX154" s="14" t="s">
        <v>78</v>
      </c>
      <c r="AY154" s="183" t="s">
        <v>145</v>
      </c>
    </row>
    <row r="155" spans="1:65" s="15" customFormat="1" ht="11.25">
      <c r="B155" s="190"/>
      <c r="D155" s="175" t="s">
        <v>153</v>
      </c>
      <c r="E155" s="191" t="s">
        <v>1</v>
      </c>
      <c r="F155" s="192" t="s">
        <v>156</v>
      </c>
      <c r="H155" s="193">
        <v>8.859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1" t="s">
        <v>153</v>
      </c>
      <c r="AU155" s="191" t="s">
        <v>88</v>
      </c>
      <c r="AV155" s="15" t="s">
        <v>151</v>
      </c>
      <c r="AW155" s="15" t="s">
        <v>34</v>
      </c>
      <c r="AX155" s="15" t="s">
        <v>86</v>
      </c>
      <c r="AY155" s="191" t="s">
        <v>145</v>
      </c>
    </row>
    <row r="156" spans="1:65" s="2" customFormat="1" ht="21.75" customHeight="1">
      <c r="A156" s="32"/>
      <c r="B156" s="160"/>
      <c r="C156" s="161" t="s">
        <v>187</v>
      </c>
      <c r="D156" s="161" t="s">
        <v>147</v>
      </c>
      <c r="E156" s="162" t="s">
        <v>197</v>
      </c>
      <c r="F156" s="163" t="s">
        <v>198</v>
      </c>
      <c r="G156" s="164" t="s">
        <v>199</v>
      </c>
      <c r="H156" s="165">
        <v>9.3889999999999993</v>
      </c>
      <c r="I156" s="166"/>
      <c r="J156" s="167">
        <f>ROUND(I156*H156,2)</f>
        <v>0</v>
      </c>
      <c r="K156" s="163" t="s">
        <v>1068</v>
      </c>
      <c r="L156" s="33"/>
      <c r="M156" s="168" t="s">
        <v>1</v>
      </c>
      <c r="N156" s="169" t="s">
        <v>43</v>
      </c>
      <c r="O156" s="58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2" t="s">
        <v>151</v>
      </c>
      <c r="AT156" s="172" t="s">
        <v>147</v>
      </c>
      <c r="AU156" s="172" t="s">
        <v>88</v>
      </c>
      <c r="AY156" s="17" t="s">
        <v>145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7" t="s">
        <v>86</v>
      </c>
      <c r="BK156" s="173">
        <f>ROUND(I156*H156,2)</f>
        <v>0</v>
      </c>
      <c r="BL156" s="17" t="s">
        <v>151</v>
      </c>
      <c r="BM156" s="172" t="s">
        <v>704</v>
      </c>
    </row>
    <row r="157" spans="1:65" s="14" customFormat="1" ht="11.25">
      <c r="B157" s="182"/>
      <c r="D157" s="175" t="s">
        <v>153</v>
      </c>
      <c r="E157" s="183" t="s">
        <v>1</v>
      </c>
      <c r="F157" s="184" t="s">
        <v>705</v>
      </c>
      <c r="H157" s="185">
        <v>9.3889999999999993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153</v>
      </c>
      <c r="AU157" s="183" t="s">
        <v>88</v>
      </c>
      <c r="AV157" s="14" t="s">
        <v>88</v>
      </c>
      <c r="AW157" s="14" t="s">
        <v>34</v>
      </c>
      <c r="AX157" s="14" t="s">
        <v>86</v>
      </c>
      <c r="AY157" s="183" t="s">
        <v>145</v>
      </c>
    </row>
    <row r="158" spans="1:65" s="2" customFormat="1" ht="16.5" customHeight="1">
      <c r="A158" s="32"/>
      <c r="B158" s="160"/>
      <c r="C158" s="161" t="s">
        <v>192</v>
      </c>
      <c r="D158" s="161" t="s">
        <v>147</v>
      </c>
      <c r="E158" s="162" t="s">
        <v>203</v>
      </c>
      <c r="F158" s="163" t="s">
        <v>204</v>
      </c>
      <c r="G158" s="164" t="s">
        <v>168</v>
      </c>
      <c r="H158" s="165">
        <v>8.859</v>
      </c>
      <c r="I158" s="166"/>
      <c r="J158" s="167">
        <f>ROUND(I158*H158,2)</f>
        <v>0</v>
      </c>
      <c r="K158" s="163" t="s">
        <v>1068</v>
      </c>
      <c r="L158" s="33"/>
      <c r="M158" s="168" t="s">
        <v>1</v>
      </c>
      <c r="N158" s="169" t="s">
        <v>43</v>
      </c>
      <c r="O158" s="58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2" t="s">
        <v>151</v>
      </c>
      <c r="AT158" s="172" t="s">
        <v>147</v>
      </c>
      <c r="AU158" s="172" t="s">
        <v>88</v>
      </c>
      <c r="AY158" s="17" t="s">
        <v>145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17" t="s">
        <v>86</v>
      </c>
      <c r="BK158" s="173">
        <f>ROUND(I158*H158,2)</f>
        <v>0</v>
      </c>
      <c r="BL158" s="17" t="s">
        <v>151</v>
      </c>
      <c r="BM158" s="172" t="s">
        <v>706</v>
      </c>
    </row>
    <row r="159" spans="1:65" s="14" customFormat="1" ht="11.25">
      <c r="B159" s="182"/>
      <c r="D159" s="175" t="s">
        <v>153</v>
      </c>
      <c r="E159" s="183" t="s">
        <v>1</v>
      </c>
      <c r="F159" s="184" t="s">
        <v>707</v>
      </c>
      <c r="H159" s="185">
        <v>8.859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83" t="s">
        <v>153</v>
      </c>
      <c r="AU159" s="183" t="s">
        <v>88</v>
      </c>
      <c r="AV159" s="14" t="s">
        <v>88</v>
      </c>
      <c r="AW159" s="14" t="s">
        <v>34</v>
      </c>
      <c r="AX159" s="14" t="s">
        <v>78</v>
      </c>
      <c r="AY159" s="183" t="s">
        <v>145</v>
      </c>
    </row>
    <row r="160" spans="1:65" s="15" customFormat="1" ht="11.25">
      <c r="B160" s="190"/>
      <c r="D160" s="175" t="s">
        <v>153</v>
      </c>
      <c r="E160" s="191" t="s">
        <v>1</v>
      </c>
      <c r="F160" s="192" t="s">
        <v>156</v>
      </c>
      <c r="H160" s="193">
        <v>8.859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1" t="s">
        <v>153</v>
      </c>
      <c r="AU160" s="191" t="s">
        <v>88</v>
      </c>
      <c r="AV160" s="15" t="s">
        <v>151</v>
      </c>
      <c r="AW160" s="15" t="s">
        <v>34</v>
      </c>
      <c r="AX160" s="15" t="s">
        <v>86</v>
      </c>
      <c r="AY160" s="191" t="s">
        <v>145</v>
      </c>
    </row>
    <row r="161" spans="1:65" s="2" customFormat="1" ht="21.75" customHeight="1">
      <c r="A161" s="32"/>
      <c r="B161" s="160"/>
      <c r="C161" s="161" t="s">
        <v>196</v>
      </c>
      <c r="D161" s="161" t="s">
        <v>147</v>
      </c>
      <c r="E161" s="162" t="s">
        <v>708</v>
      </c>
      <c r="F161" s="163" t="s">
        <v>709</v>
      </c>
      <c r="G161" s="164" t="s">
        <v>150</v>
      </c>
      <c r="H161" s="165">
        <v>12</v>
      </c>
      <c r="I161" s="166"/>
      <c r="J161" s="167">
        <f>ROUND(I161*H161,2)</f>
        <v>0</v>
      </c>
      <c r="K161" s="163" t="s">
        <v>1068</v>
      </c>
      <c r="L161" s="33"/>
      <c r="M161" s="168" t="s">
        <v>1</v>
      </c>
      <c r="N161" s="169" t="s">
        <v>43</v>
      </c>
      <c r="O161" s="58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151</v>
      </c>
      <c r="AT161" s="172" t="s">
        <v>147</v>
      </c>
      <c r="AU161" s="172" t="s">
        <v>88</v>
      </c>
      <c r="AY161" s="17" t="s">
        <v>145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86</v>
      </c>
      <c r="BK161" s="173">
        <f>ROUND(I161*H161,2)</f>
        <v>0</v>
      </c>
      <c r="BL161" s="17" t="s">
        <v>151</v>
      </c>
      <c r="BM161" s="172" t="s">
        <v>710</v>
      </c>
    </row>
    <row r="162" spans="1:65" s="14" customFormat="1" ht="11.25">
      <c r="B162" s="182"/>
      <c r="D162" s="175" t="s">
        <v>153</v>
      </c>
      <c r="E162" s="183" t="s">
        <v>1</v>
      </c>
      <c r="F162" s="184" t="s">
        <v>711</v>
      </c>
      <c r="H162" s="185">
        <v>12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153</v>
      </c>
      <c r="AU162" s="183" t="s">
        <v>88</v>
      </c>
      <c r="AV162" s="14" t="s">
        <v>88</v>
      </c>
      <c r="AW162" s="14" t="s">
        <v>34</v>
      </c>
      <c r="AX162" s="14" t="s">
        <v>86</v>
      </c>
      <c r="AY162" s="183" t="s">
        <v>145</v>
      </c>
    </row>
    <row r="163" spans="1:65" s="2" customFormat="1" ht="21.75" customHeight="1">
      <c r="A163" s="32"/>
      <c r="B163" s="160"/>
      <c r="C163" s="161" t="s">
        <v>202</v>
      </c>
      <c r="D163" s="161" t="s">
        <v>147</v>
      </c>
      <c r="E163" s="162" t="s">
        <v>712</v>
      </c>
      <c r="F163" s="163" t="s">
        <v>713</v>
      </c>
      <c r="G163" s="164" t="s">
        <v>150</v>
      </c>
      <c r="H163" s="165">
        <v>12</v>
      </c>
      <c r="I163" s="166"/>
      <c r="J163" s="167">
        <f>ROUND(I163*H163,2)</f>
        <v>0</v>
      </c>
      <c r="K163" s="163" t="s">
        <v>1068</v>
      </c>
      <c r="L163" s="33"/>
      <c r="M163" s="168" t="s">
        <v>1</v>
      </c>
      <c r="N163" s="169" t="s">
        <v>43</v>
      </c>
      <c r="O163" s="58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2" t="s">
        <v>151</v>
      </c>
      <c r="AT163" s="172" t="s">
        <v>147</v>
      </c>
      <c r="AU163" s="172" t="s">
        <v>88</v>
      </c>
      <c r="AY163" s="17" t="s">
        <v>145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7" t="s">
        <v>86</v>
      </c>
      <c r="BK163" s="173">
        <f>ROUND(I163*H163,2)</f>
        <v>0</v>
      </c>
      <c r="BL163" s="17" t="s">
        <v>151</v>
      </c>
      <c r="BM163" s="172" t="s">
        <v>714</v>
      </c>
    </row>
    <row r="164" spans="1:65" s="14" customFormat="1" ht="11.25">
      <c r="B164" s="182"/>
      <c r="D164" s="175" t="s">
        <v>153</v>
      </c>
      <c r="E164" s="183" t="s">
        <v>1</v>
      </c>
      <c r="F164" s="184" t="s">
        <v>212</v>
      </c>
      <c r="H164" s="185">
        <v>12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153</v>
      </c>
      <c r="AU164" s="183" t="s">
        <v>88</v>
      </c>
      <c r="AV164" s="14" t="s">
        <v>88</v>
      </c>
      <c r="AW164" s="14" t="s">
        <v>34</v>
      </c>
      <c r="AX164" s="14" t="s">
        <v>86</v>
      </c>
      <c r="AY164" s="183" t="s">
        <v>145</v>
      </c>
    </row>
    <row r="165" spans="1:65" s="2" customFormat="1" ht="16.5" customHeight="1">
      <c r="A165" s="32"/>
      <c r="B165" s="160"/>
      <c r="C165" s="198" t="s">
        <v>207</v>
      </c>
      <c r="D165" s="198" t="s">
        <v>258</v>
      </c>
      <c r="E165" s="199" t="s">
        <v>715</v>
      </c>
      <c r="F165" s="200" t="s">
        <v>716</v>
      </c>
      <c r="G165" s="201" t="s">
        <v>427</v>
      </c>
      <c r="H165" s="202">
        <v>0.36</v>
      </c>
      <c r="I165" s="203"/>
      <c r="J165" s="204">
        <f>ROUND(I165*H165,2)</f>
        <v>0</v>
      </c>
      <c r="K165" s="200" t="s">
        <v>1068</v>
      </c>
      <c r="L165" s="205"/>
      <c r="M165" s="206" t="s">
        <v>1</v>
      </c>
      <c r="N165" s="207" t="s">
        <v>43</v>
      </c>
      <c r="O165" s="58"/>
      <c r="P165" s="170">
        <f>O165*H165</f>
        <v>0</v>
      </c>
      <c r="Q165" s="170">
        <v>1E-3</v>
      </c>
      <c r="R165" s="170">
        <f>Q165*H165</f>
        <v>3.5999999999999997E-4</v>
      </c>
      <c r="S165" s="170">
        <v>0</v>
      </c>
      <c r="T165" s="17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2" t="s">
        <v>192</v>
      </c>
      <c r="AT165" s="172" t="s">
        <v>258</v>
      </c>
      <c r="AU165" s="172" t="s">
        <v>88</v>
      </c>
      <c r="AY165" s="17" t="s">
        <v>145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17" t="s">
        <v>86</v>
      </c>
      <c r="BK165" s="173">
        <f>ROUND(I165*H165,2)</f>
        <v>0</v>
      </c>
      <c r="BL165" s="17" t="s">
        <v>151</v>
      </c>
      <c r="BM165" s="172" t="s">
        <v>717</v>
      </c>
    </row>
    <row r="166" spans="1:65" s="14" customFormat="1" ht="11.25">
      <c r="B166" s="182"/>
      <c r="D166" s="175" t="s">
        <v>153</v>
      </c>
      <c r="E166" s="183" t="s">
        <v>1</v>
      </c>
      <c r="F166" s="184" t="s">
        <v>718</v>
      </c>
      <c r="H166" s="185">
        <v>0.36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83" t="s">
        <v>153</v>
      </c>
      <c r="AU166" s="183" t="s">
        <v>88</v>
      </c>
      <c r="AV166" s="14" t="s">
        <v>88</v>
      </c>
      <c r="AW166" s="14" t="s">
        <v>34</v>
      </c>
      <c r="AX166" s="14" t="s">
        <v>86</v>
      </c>
      <c r="AY166" s="183" t="s">
        <v>145</v>
      </c>
    </row>
    <row r="167" spans="1:65" s="2" customFormat="1" ht="21.75" customHeight="1">
      <c r="A167" s="32"/>
      <c r="B167" s="160"/>
      <c r="C167" s="161" t="s">
        <v>212</v>
      </c>
      <c r="D167" s="161" t="s">
        <v>147</v>
      </c>
      <c r="E167" s="162" t="s">
        <v>208</v>
      </c>
      <c r="F167" s="163" t="s">
        <v>209</v>
      </c>
      <c r="G167" s="164" t="s">
        <v>150</v>
      </c>
      <c r="H167" s="165">
        <v>6</v>
      </c>
      <c r="I167" s="166"/>
      <c r="J167" s="167">
        <f>ROUND(I167*H167,2)</f>
        <v>0</v>
      </c>
      <c r="K167" s="163" t="s">
        <v>1068</v>
      </c>
      <c r="L167" s="33"/>
      <c r="M167" s="168" t="s">
        <v>1</v>
      </c>
      <c r="N167" s="169" t="s">
        <v>43</v>
      </c>
      <c r="O167" s="58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2" t="s">
        <v>151</v>
      </c>
      <c r="AT167" s="172" t="s">
        <v>147</v>
      </c>
      <c r="AU167" s="172" t="s">
        <v>88</v>
      </c>
      <c r="AY167" s="17" t="s">
        <v>145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7" t="s">
        <v>86</v>
      </c>
      <c r="BK167" s="173">
        <f>ROUND(I167*H167,2)</f>
        <v>0</v>
      </c>
      <c r="BL167" s="17" t="s">
        <v>151</v>
      </c>
      <c r="BM167" s="172" t="s">
        <v>719</v>
      </c>
    </row>
    <row r="168" spans="1:65" s="13" customFormat="1" ht="11.25">
      <c r="B168" s="174"/>
      <c r="D168" s="175" t="s">
        <v>153</v>
      </c>
      <c r="E168" s="176" t="s">
        <v>1</v>
      </c>
      <c r="F168" s="177" t="s">
        <v>720</v>
      </c>
      <c r="H168" s="176" t="s">
        <v>1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6" t="s">
        <v>153</v>
      </c>
      <c r="AU168" s="176" t="s">
        <v>88</v>
      </c>
      <c r="AV168" s="13" t="s">
        <v>86</v>
      </c>
      <c r="AW168" s="13" t="s">
        <v>34</v>
      </c>
      <c r="AX168" s="13" t="s">
        <v>78</v>
      </c>
      <c r="AY168" s="176" t="s">
        <v>145</v>
      </c>
    </row>
    <row r="169" spans="1:65" s="13" customFormat="1" ht="11.25">
      <c r="B169" s="174"/>
      <c r="D169" s="175" t="s">
        <v>153</v>
      </c>
      <c r="E169" s="176" t="s">
        <v>1</v>
      </c>
      <c r="F169" s="177" t="s">
        <v>682</v>
      </c>
      <c r="H169" s="176" t="s">
        <v>1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6" t="s">
        <v>153</v>
      </c>
      <c r="AU169" s="176" t="s">
        <v>88</v>
      </c>
      <c r="AV169" s="13" t="s">
        <v>86</v>
      </c>
      <c r="AW169" s="13" t="s">
        <v>34</v>
      </c>
      <c r="AX169" s="13" t="s">
        <v>78</v>
      </c>
      <c r="AY169" s="176" t="s">
        <v>145</v>
      </c>
    </row>
    <row r="170" spans="1:65" s="14" customFormat="1" ht="11.25">
      <c r="B170" s="182"/>
      <c r="D170" s="175" t="s">
        <v>153</v>
      </c>
      <c r="E170" s="183" t="s">
        <v>1</v>
      </c>
      <c r="F170" s="184" t="s">
        <v>721</v>
      </c>
      <c r="H170" s="185">
        <v>4.08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83" t="s">
        <v>153</v>
      </c>
      <c r="AU170" s="183" t="s">
        <v>88</v>
      </c>
      <c r="AV170" s="14" t="s">
        <v>88</v>
      </c>
      <c r="AW170" s="14" t="s">
        <v>34</v>
      </c>
      <c r="AX170" s="14" t="s">
        <v>78</v>
      </c>
      <c r="AY170" s="183" t="s">
        <v>145</v>
      </c>
    </row>
    <row r="171" spans="1:65" s="13" customFormat="1" ht="11.25">
      <c r="B171" s="174"/>
      <c r="D171" s="175" t="s">
        <v>153</v>
      </c>
      <c r="E171" s="176" t="s">
        <v>1</v>
      </c>
      <c r="F171" s="177" t="s">
        <v>722</v>
      </c>
      <c r="H171" s="176" t="s">
        <v>1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6" t="s">
        <v>153</v>
      </c>
      <c r="AU171" s="176" t="s">
        <v>88</v>
      </c>
      <c r="AV171" s="13" t="s">
        <v>86</v>
      </c>
      <c r="AW171" s="13" t="s">
        <v>34</v>
      </c>
      <c r="AX171" s="13" t="s">
        <v>78</v>
      </c>
      <c r="AY171" s="176" t="s">
        <v>145</v>
      </c>
    </row>
    <row r="172" spans="1:65" s="14" customFormat="1" ht="11.25">
      <c r="B172" s="182"/>
      <c r="D172" s="175" t="s">
        <v>153</v>
      </c>
      <c r="E172" s="183" t="s">
        <v>1</v>
      </c>
      <c r="F172" s="184" t="s">
        <v>723</v>
      </c>
      <c r="H172" s="185">
        <v>1.92</v>
      </c>
      <c r="I172" s="186"/>
      <c r="L172" s="182"/>
      <c r="M172" s="187"/>
      <c r="N172" s="188"/>
      <c r="O172" s="188"/>
      <c r="P172" s="188"/>
      <c r="Q172" s="188"/>
      <c r="R172" s="188"/>
      <c r="S172" s="188"/>
      <c r="T172" s="189"/>
      <c r="AT172" s="183" t="s">
        <v>153</v>
      </c>
      <c r="AU172" s="183" t="s">
        <v>88</v>
      </c>
      <c r="AV172" s="14" t="s">
        <v>88</v>
      </c>
      <c r="AW172" s="14" t="s">
        <v>34</v>
      </c>
      <c r="AX172" s="14" t="s">
        <v>78</v>
      </c>
      <c r="AY172" s="183" t="s">
        <v>145</v>
      </c>
    </row>
    <row r="173" spans="1:65" s="15" customFormat="1" ht="11.25">
      <c r="B173" s="190"/>
      <c r="D173" s="175" t="s">
        <v>153</v>
      </c>
      <c r="E173" s="191" t="s">
        <v>1</v>
      </c>
      <c r="F173" s="192" t="s">
        <v>156</v>
      </c>
      <c r="H173" s="193">
        <v>6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1" t="s">
        <v>153</v>
      </c>
      <c r="AU173" s="191" t="s">
        <v>88</v>
      </c>
      <c r="AV173" s="15" t="s">
        <v>151</v>
      </c>
      <c r="AW173" s="15" t="s">
        <v>34</v>
      </c>
      <c r="AX173" s="15" t="s">
        <v>86</v>
      </c>
      <c r="AY173" s="191" t="s">
        <v>145</v>
      </c>
    </row>
    <row r="174" spans="1:65" s="2" customFormat="1" ht="21.75" customHeight="1">
      <c r="A174" s="32"/>
      <c r="B174" s="160"/>
      <c r="C174" s="161" t="s">
        <v>217</v>
      </c>
      <c r="D174" s="161" t="s">
        <v>147</v>
      </c>
      <c r="E174" s="162" t="s">
        <v>724</v>
      </c>
      <c r="F174" s="163" t="s">
        <v>725</v>
      </c>
      <c r="G174" s="164" t="s">
        <v>150</v>
      </c>
      <c r="H174" s="165">
        <v>12</v>
      </c>
      <c r="I174" s="166"/>
      <c r="J174" s="167">
        <f>ROUND(I174*H174,2)</f>
        <v>0</v>
      </c>
      <c r="K174" s="163" t="s">
        <v>1068</v>
      </c>
      <c r="L174" s="33"/>
      <c r="M174" s="168" t="s">
        <v>1</v>
      </c>
      <c r="N174" s="169" t="s">
        <v>43</v>
      </c>
      <c r="O174" s="58"/>
      <c r="P174" s="170">
        <f>O174*H174</f>
        <v>0</v>
      </c>
      <c r="Q174" s="170">
        <v>0</v>
      </c>
      <c r="R174" s="170">
        <f>Q174*H174</f>
        <v>0</v>
      </c>
      <c r="S174" s="170">
        <v>0</v>
      </c>
      <c r="T174" s="17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2" t="s">
        <v>151</v>
      </c>
      <c r="AT174" s="172" t="s">
        <v>147</v>
      </c>
      <c r="AU174" s="172" t="s">
        <v>88</v>
      </c>
      <c r="AY174" s="17" t="s">
        <v>145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17" t="s">
        <v>86</v>
      </c>
      <c r="BK174" s="173">
        <f>ROUND(I174*H174,2)</f>
        <v>0</v>
      </c>
      <c r="BL174" s="17" t="s">
        <v>151</v>
      </c>
      <c r="BM174" s="172" t="s">
        <v>726</v>
      </c>
    </row>
    <row r="175" spans="1:65" s="2" customFormat="1" ht="16.5" customHeight="1">
      <c r="A175" s="32"/>
      <c r="B175" s="160"/>
      <c r="C175" s="161" t="s">
        <v>222</v>
      </c>
      <c r="D175" s="161" t="s">
        <v>147</v>
      </c>
      <c r="E175" s="162" t="s">
        <v>727</v>
      </c>
      <c r="F175" s="163" t="s">
        <v>728</v>
      </c>
      <c r="G175" s="164" t="s">
        <v>150</v>
      </c>
      <c r="H175" s="165">
        <v>12</v>
      </c>
      <c r="I175" s="166"/>
      <c r="J175" s="167">
        <f>ROUND(I175*H175,2)</f>
        <v>0</v>
      </c>
      <c r="K175" s="163" t="s">
        <v>1068</v>
      </c>
      <c r="L175" s="33"/>
      <c r="M175" s="168" t="s">
        <v>1</v>
      </c>
      <c r="N175" s="169" t="s">
        <v>43</v>
      </c>
      <c r="O175" s="58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2" t="s">
        <v>151</v>
      </c>
      <c r="AT175" s="172" t="s">
        <v>147</v>
      </c>
      <c r="AU175" s="172" t="s">
        <v>88</v>
      </c>
      <c r="AY175" s="17" t="s">
        <v>145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7" t="s">
        <v>86</v>
      </c>
      <c r="BK175" s="173">
        <f>ROUND(I175*H175,2)</f>
        <v>0</v>
      </c>
      <c r="BL175" s="17" t="s">
        <v>151</v>
      </c>
      <c r="BM175" s="172" t="s">
        <v>729</v>
      </c>
    </row>
    <row r="176" spans="1:65" s="2" customFormat="1" ht="16.5" customHeight="1">
      <c r="A176" s="32"/>
      <c r="B176" s="160"/>
      <c r="C176" s="161" t="s">
        <v>8</v>
      </c>
      <c r="D176" s="161" t="s">
        <v>147</v>
      </c>
      <c r="E176" s="162" t="s">
        <v>730</v>
      </c>
      <c r="F176" s="163" t="s">
        <v>731</v>
      </c>
      <c r="G176" s="164" t="s">
        <v>150</v>
      </c>
      <c r="H176" s="165">
        <v>12</v>
      </c>
      <c r="I176" s="166"/>
      <c r="J176" s="167">
        <f>ROUND(I176*H176,2)</f>
        <v>0</v>
      </c>
      <c r="K176" s="163" t="s">
        <v>1068</v>
      </c>
      <c r="L176" s="33"/>
      <c r="M176" s="168" t="s">
        <v>1</v>
      </c>
      <c r="N176" s="169" t="s">
        <v>43</v>
      </c>
      <c r="O176" s="58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2" t="s">
        <v>151</v>
      </c>
      <c r="AT176" s="172" t="s">
        <v>147</v>
      </c>
      <c r="AU176" s="172" t="s">
        <v>88</v>
      </c>
      <c r="AY176" s="17" t="s">
        <v>145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7" t="s">
        <v>86</v>
      </c>
      <c r="BK176" s="173">
        <f>ROUND(I176*H176,2)</f>
        <v>0</v>
      </c>
      <c r="BL176" s="17" t="s">
        <v>151</v>
      </c>
      <c r="BM176" s="172" t="s">
        <v>732</v>
      </c>
    </row>
    <row r="177" spans="1:65" s="12" customFormat="1" ht="22.9" customHeight="1">
      <c r="B177" s="147"/>
      <c r="D177" s="148" t="s">
        <v>77</v>
      </c>
      <c r="E177" s="158" t="s">
        <v>88</v>
      </c>
      <c r="F177" s="158" t="s">
        <v>211</v>
      </c>
      <c r="I177" s="150"/>
      <c r="J177" s="159">
        <f>BK177</f>
        <v>0</v>
      </c>
      <c r="L177" s="147"/>
      <c r="M177" s="152"/>
      <c r="N177" s="153"/>
      <c r="O177" s="153"/>
      <c r="P177" s="154">
        <f>SUM(P178:P222)</f>
        <v>0</v>
      </c>
      <c r="Q177" s="153"/>
      <c r="R177" s="154">
        <f>SUM(R178:R222)</f>
        <v>20.319811340000001</v>
      </c>
      <c r="S177" s="153"/>
      <c r="T177" s="155">
        <f>SUM(T178:T222)</f>
        <v>0</v>
      </c>
      <c r="AR177" s="148" t="s">
        <v>86</v>
      </c>
      <c r="AT177" s="156" t="s">
        <v>77</v>
      </c>
      <c r="AU177" s="156" t="s">
        <v>86</v>
      </c>
      <c r="AY177" s="148" t="s">
        <v>145</v>
      </c>
      <c r="BK177" s="157">
        <f>SUM(BK178:BK222)</f>
        <v>0</v>
      </c>
    </row>
    <row r="178" spans="1:65" s="2" customFormat="1" ht="21.75" customHeight="1">
      <c r="A178" s="32"/>
      <c r="B178" s="160"/>
      <c r="C178" s="161" t="s">
        <v>227</v>
      </c>
      <c r="D178" s="161" t="s">
        <v>147</v>
      </c>
      <c r="E178" s="162" t="s">
        <v>733</v>
      </c>
      <c r="F178" s="163" t="s">
        <v>734</v>
      </c>
      <c r="G178" s="164" t="s">
        <v>168</v>
      </c>
      <c r="H178" s="165">
        <v>4.05</v>
      </c>
      <c r="I178" s="166"/>
      <c r="J178" s="167">
        <f>ROUND(I178*H178,2)</f>
        <v>0</v>
      </c>
      <c r="K178" s="163" t="s">
        <v>1068</v>
      </c>
      <c r="L178" s="33"/>
      <c r="M178" s="168" t="s">
        <v>1</v>
      </c>
      <c r="N178" s="169" t="s">
        <v>43</v>
      </c>
      <c r="O178" s="58"/>
      <c r="P178" s="170">
        <f>O178*H178</f>
        <v>0</v>
      </c>
      <c r="Q178" s="170">
        <v>2.16</v>
      </c>
      <c r="R178" s="170">
        <f>Q178*H178</f>
        <v>8.7479999999999993</v>
      </c>
      <c r="S178" s="170">
        <v>0</v>
      </c>
      <c r="T178" s="17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2" t="s">
        <v>151</v>
      </c>
      <c r="AT178" s="172" t="s">
        <v>147</v>
      </c>
      <c r="AU178" s="172" t="s">
        <v>88</v>
      </c>
      <c r="AY178" s="17" t="s">
        <v>145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7" t="s">
        <v>86</v>
      </c>
      <c r="BK178" s="173">
        <f>ROUND(I178*H178,2)</f>
        <v>0</v>
      </c>
      <c r="BL178" s="17" t="s">
        <v>151</v>
      </c>
      <c r="BM178" s="172" t="s">
        <v>735</v>
      </c>
    </row>
    <row r="179" spans="1:65" s="13" customFormat="1" ht="11.25">
      <c r="B179" s="174"/>
      <c r="D179" s="175" t="s">
        <v>153</v>
      </c>
      <c r="E179" s="176" t="s">
        <v>1</v>
      </c>
      <c r="F179" s="177" t="s">
        <v>736</v>
      </c>
      <c r="H179" s="176" t="s">
        <v>1</v>
      </c>
      <c r="I179" s="178"/>
      <c r="L179" s="174"/>
      <c r="M179" s="179"/>
      <c r="N179" s="180"/>
      <c r="O179" s="180"/>
      <c r="P179" s="180"/>
      <c r="Q179" s="180"/>
      <c r="R179" s="180"/>
      <c r="S179" s="180"/>
      <c r="T179" s="181"/>
      <c r="AT179" s="176" t="s">
        <v>153</v>
      </c>
      <c r="AU179" s="176" t="s">
        <v>88</v>
      </c>
      <c r="AV179" s="13" t="s">
        <v>86</v>
      </c>
      <c r="AW179" s="13" t="s">
        <v>34</v>
      </c>
      <c r="AX179" s="13" t="s">
        <v>78</v>
      </c>
      <c r="AY179" s="176" t="s">
        <v>145</v>
      </c>
    </row>
    <row r="180" spans="1:65" s="14" customFormat="1" ht="11.25">
      <c r="B180" s="182"/>
      <c r="D180" s="175" t="s">
        <v>153</v>
      </c>
      <c r="E180" s="183" t="s">
        <v>1</v>
      </c>
      <c r="F180" s="184" t="s">
        <v>737</v>
      </c>
      <c r="H180" s="185">
        <v>4.05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83" t="s">
        <v>153</v>
      </c>
      <c r="AU180" s="183" t="s">
        <v>88</v>
      </c>
      <c r="AV180" s="14" t="s">
        <v>88</v>
      </c>
      <c r="AW180" s="14" t="s">
        <v>34</v>
      </c>
      <c r="AX180" s="14" t="s">
        <v>78</v>
      </c>
      <c r="AY180" s="183" t="s">
        <v>145</v>
      </c>
    </row>
    <row r="181" spans="1:65" s="15" customFormat="1" ht="11.25">
      <c r="B181" s="190"/>
      <c r="D181" s="175" t="s">
        <v>153</v>
      </c>
      <c r="E181" s="191" t="s">
        <v>1</v>
      </c>
      <c r="F181" s="192" t="s">
        <v>156</v>
      </c>
      <c r="H181" s="193">
        <v>4.05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1" t="s">
        <v>153</v>
      </c>
      <c r="AU181" s="191" t="s">
        <v>88</v>
      </c>
      <c r="AV181" s="15" t="s">
        <v>151</v>
      </c>
      <c r="AW181" s="15" t="s">
        <v>34</v>
      </c>
      <c r="AX181" s="15" t="s">
        <v>86</v>
      </c>
      <c r="AY181" s="191" t="s">
        <v>145</v>
      </c>
    </row>
    <row r="182" spans="1:65" s="2" customFormat="1" ht="21.75" customHeight="1">
      <c r="A182" s="32"/>
      <c r="B182" s="160"/>
      <c r="C182" s="161" t="s">
        <v>238</v>
      </c>
      <c r="D182" s="161" t="s">
        <v>147</v>
      </c>
      <c r="E182" s="162" t="s">
        <v>539</v>
      </c>
      <c r="F182" s="163" t="s">
        <v>540</v>
      </c>
      <c r="G182" s="164" t="s">
        <v>168</v>
      </c>
      <c r="H182" s="165">
        <v>1.95</v>
      </c>
      <c r="I182" s="166"/>
      <c r="J182" s="167">
        <f>ROUND(I182*H182,2)</f>
        <v>0</v>
      </c>
      <c r="K182" s="163" t="s">
        <v>1068</v>
      </c>
      <c r="L182" s="33"/>
      <c r="M182" s="168" t="s">
        <v>1</v>
      </c>
      <c r="N182" s="169" t="s">
        <v>43</v>
      </c>
      <c r="O182" s="58"/>
      <c r="P182" s="170">
        <f>O182*H182</f>
        <v>0</v>
      </c>
      <c r="Q182" s="170">
        <v>1.98</v>
      </c>
      <c r="R182" s="170">
        <f>Q182*H182</f>
        <v>3.8609999999999998</v>
      </c>
      <c r="S182" s="170">
        <v>0</v>
      </c>
      <c r="T182" s="17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2" t="s">
        <v>151</v>
      </c>
      <c r="AT182" s="172" t="s">
        <v>147</v>
      </c>
      <c r="AU182" s="172" t="s">
        <v>88</v>
      </c>
      <c r="AY182" s="17" t="s">
        <v>145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7" t="s">
        <v>86</v>
      </c>
      <c r="BK182" s="173">
        <f>ROUND(I182*H182,2)</f>
        <v>0</v>
      </c>
      <c r="BL182" s="17" t="s">
        <v>151</v>
      </c>
      <c r="BM182" s="172" t="s">
        <v>738</v>
      </c>
    </row>
    <row r="183" spans="1:65" s="13" customFormat="1" ht="11.25">
      <c r="B183" s="174"/>
      <c r="D183" s="175" t="s">
        <v>153</v>
      </c>
      <c r="E183" s="176" t="s">
        <v>1</v>
      </c>
      <c r="F183" s="177" t="s">
        <v>739</v>
      </c>
      <c r="H183" s="176" t="s">
        <v>1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6" t="s">
        <v>153</v>
      </c>
      <c r="AU183" s="176" t="s">
        <v>88</v>
      </c>
      <c r="AV183" s="13" t="s">
        <v>86</v>
      </c>
      <c r="AW183" s="13" t="s">
        <v>34</v>
      </c>
      <c r="AX183" s="13" t="s">
        <v>78</v>
      </c>
      <c r="AY183" s="176" t="s">
        <v>145</v>
      </c>
    </row>
    <row r="184" spans="1:65" s="13" customFormat="1" ht="11.25">
      <c r="B184" s="174"/>
      <c r="D184" s="175" t="s">
        <v>153</v>
      </c>
      <c r="E184" s="176" t="s">
        <v>1</v>
      </c>
      <c r="F184" s="177" t="s">
        <v>720</v>
      </c>
      <c r="H184" s="176" t="s">
        <v>1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6" t="s">
        <v>153</v>
      </c>
      <c r="AU184" s="176" t="s">
        <v>88</v>
      </c>
      <c r="AV184" s="13" t="s">
        <v>86</v>
      </c>
      <c r="AW184" s="13" t="s">
        <v>34</v>
      </c>
      <c r="AX184" s="13" t="s">
        <v>78</v>
      </c>
      <c r="AY184" s="176" t="s">
        <v>145</v>
      </c>
    </row>
    <row r="185" spans="1:65" s="14" customFormat="1" ht="11.25">
      <c r="B185" s="182"/>
      <c r="D185" s="175" t="s">
        <v>153</v>
      </c>
      <c r="E185" s="183" t="s">
        <v>1</v>
      </c>
      <c r="F185" s="184" t="s">
        <v>740</v>
      </c>
      <c r="H185" s="185">
        <v>0.40799999999999997</v>
      </c>
      <c r="I185" s="186"/>
      <c r="L185" s="182"/>
      <c r="M185" s="187"/>
      <c r="N185" s="188"/>
      <c r="O185" s="188"/>
      <c r="P185" s="188"/>
      <c r="Q185" s="188"/>
      <c r="R185" s="188"/>
      <c r="S185" s="188"/>
      <c r="T185" s="189"/>
      <c r="AT185" s="183" t="s">
        <v>153</v>
      </c>
      <c r="AU185" s="183" t="s">
        <v>88</v>
      </c>
      <c r="AV185" s="14" t="s">
        <v>88</v>
      </c>
      <c r="AW185" s="14" t="s">
        <v>34</v>
      </c>
      <c r="AX185" s="14" t="s">
        <v>78</v>
      </c>
      <c r="AY185" s="183" t="s">
        <v>145</v>
      </c>
    </row>
    <row r="186" spans="1:65" s="13" customFormat="1" ht="11.25">
      <c r="B186" s="174"/>
      <c r="D186" s="175" t="s">
        <v>153</v>
      </c>
      <c r="E186" s="176" t="s">
        <v>1</v>
      </c>
      <c r="F186" s="177" t="s">
        <v>689</v>
      </c>
      <c r="H186" s="176" t="s">
        <v>1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6" t="s">
        <v>153</v>
      </c>
      <c r="AU186" s="176" t="s">
        <v>88</v>
      </c>
      <c r="AV186" s="13" t="s">
        <v>86</v>
      </c>
      <c r="AW186" s="13" t="s">
        <v>34</v>
      </c>
      <c r="AX186" s="13" t="s">
        <v>78</v>
      </c>
      <c r="AY186" s="176" t="s">
        <v>145</v>
      </c>
    </row>
    <row r="187" spans="1:65" s="14" customFormat="1" ht="11.25">
      <c r="B187" s="182"/>
      <c r="D187" s="175" t="s">
        <v>153</v>
      </c>
      <c r="E187" s="183" t="s">
        <v>1</v>
      </c>
      <c r="F187" s="184" t="s">
        <v>741</v>
      </c>
      <c r="H187" s="185">
        <v>9.6000000000000002E-2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153</v>
      </c>
      <c r="AU187" s="183" t="s">
        <v>88</v>
      </c>
      <c r="AV187" s="14" t="s">
        <v>88</v>
      </c>
      <c r="AW187" s="14" t="s">
        <v>34</v>
      </c>
      <c r="AX187" s="14" t="s">
        <v>78</v>
      </c>
      <c r="AY187" s="183" t="s">
        <v>145</v>
      </c>
    </row>
    <row r="188" spans="1:65" s="14" customFormat="1" ht="11.25">
      <c r="B188" s="182"/>
      <c r="D188" s="175" t="s">
        <v>153</v>
      </c>
      <c r="E188" s="183" t="s">
        <v>1</v>
      </c>
      <c r="F188" s="184" t="s">
        <v>741</v>
      </c>
      <c r="H188" s="185">
        <v>9.6000000000000002E-2</v>
      </c>
      <c r="I188" s="186"/>
      <c r="L188" s="182"/>
      <c r="M188" s="187"/>
      <c r="N188" s="188"/>
      <c r="O188" s="188"/>
      <c r="P188" s="188"/>
      <c r="Q188" s="188"/>
      <c r="R188" s="188"/>
      <c r="S188" s="188"/>
      <c r="T188" s="189"/>
      <c r="AT188" s="183" t="s">
        <v>153</v>
      </c>
      <c r="AU188" s="183" t="s">
        <v>88</v>
      </c>
      <c r="AV188" s="14" t="s">
        <v>88</v>
      </c>
      <c r="AW188" s="14" t="s">
        <v>34</v>
      </c>
      <c r="AX188" s="14" t="s">
        <v>78</v>
      </c>
      <c r="AY188" s="183" t="s">
        <v>145</v>
      </c>
    </row>
    <row r="189" spans="1:65" s="13" customFormat="1" ht="11.25">
      <c r="B189" s="174"/>
      <c r="D189" s="175" t="s">
        <v>153</v>
      </c>
      <c r="E189" s="176" t="s">
        <v>1</v>
      </c>
      <c r="F189" s="177" t="s">
        <v>742</v>
      </c>
      <c r="H189" s="176" t="s">
        <v>1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76" t="s">
        <v>153</v>
      </c>
      <c r="AU189" s="176" t="s">
        <v>88</v>
      </c>
      <c r="AV189" s="13" t="s">
        <v>86</v>
      </c>
      <c r="AW189" s="13" t="s">
        <v>34</v>
      </c>
      <c r="AX189" s="13" t="s">
        <v>78</v>
      </c>
      <c r="AY189" s="176" t="s">
        <v>145</v>
      </c>
    </row>
    <row r="190" spans="1:65" s="14" customFormat="1" ht="11.25">
      <c r="B190" s="182"/>
      <c r="D190" s="175" t="s">
        <v>153</v>
      </c>
      <c r="E190" s="183" t="s">
        <v>1</v>
      </c>
      <c r="F190" s="184" t="s">
        <v>743</v>
      </c>
      <c r="H190" s="185">
        <v>1.35</v>
      </c>
      <c r="I190" s="186"/>
      <c r="L190" s="182"/>
      <c r="M190" s="187"/>
      <c r="N190" s="188"/>
      <c r="O190" s="188"/>
      <c r="P190" s="188"/>
      <c r="Q190" s="188"/>
      <c r="R190" s="188"/>
      <c r="S190" s="188"/>
      <c r="T190" s="189"/>
      <c r="AT190" s="183" t="s">
        <v>153</v>
      </c>
      <c r="AU190" s="183" t="s">
        <v>88</v>
      </c>
      <c r="AV190" s="14" t="s">
        <v>88</v>
      </c>
      <c r="AW190" s="14" t="s">
        <v>34</v>
      </c>
      <c r="AX190" s="14" t="s">
        <v>78</v>
      </c>
      <c r="AY190" s="183" t="s">
        <v>145</v>
      </c>
    </row>
    <row r="191" spans="1:65" s="15" customFormat="1" ht="11.25">
      <c r="B191" s="190"/>
      <c r="D191" s="175" t="s">
        <v>153</v>
      </c>
      <c r="E191" s="191" t="s">
        <v>1</v>
      </c>
      <c r="F191" s="192" t="s">
        <v>156</v>
      </c>
      <c r="H191" s="193">
        <v>1.95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153</v>
      </c>
      <c r="AU191" s="191" t="s">
        <v>88</v>
      </c>
      <c r="AV191" s="15" t="s">
        <v>151</v>
      </c>
      <c r="AW191" s="15" t="s">
        <v>34</v>
      </c>
      <c r="AX191" s="15" t="s">
        <v>86</v>
      </c>
      <c r="AY191" s="191" t="s">
        <v>145</v>
      </c>
    </row>
    <row r="192" spans="1:65" s="2" customFormat="1" ht="16.5" customHeight="1">
      <c r="A192" s="32"/>
      <c r="B192" s="160"/>
      <c r="C192" s="161" t="s">
        <v>245</v>
      </c>
      <c r="D192" s="161" t="s">
        <v>147</v>
      </c>
      <c r="E192" s="162" t="s">
        <v>744</v>
      </c>
      <c r="F192" s="163" t="s">
        <v>745</v>
      </c>
      <c r="G192" s="164" t="s">
        <v>168</v>
      </c>
      <c r="H192" s="165">
        <v>1.8480000000000001</v>
      </c>
      <c r="I192" s="166"/>
      <c r="J192" s="167">
        <f>ROUND(I192*H192,2)</f>
        <v>0</v>
      </c>
      <c r="K192" s="163" t="s">
        <v>1068</v>
      </c>
      <c r="L192" s="33"/>
      <c r="M192" s="168" t="s">
        <v>1</v>
      </c>
      <c r="N192" s="169" t="s">
        <v>43</v>
      </c>
      <c r="O192" s="58"/>
      <c r="P192" s="170">
        <f>O192*H192</f>
        <v>0</v>
      </c>
      <c r="Q192" s="170">
        <v>2.45329</v>
      </c>
      <c r="R192" s="170">
        <f>Q192*H192</f>
        <v>4.53367992</v>
      </c>
      <c r="S192" s="170">
        <v>0</v>
      </c>
      <c r="T192" s="17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2" t="s">
        <v>151</v>
      </c>
      <c r="AT192" s="172" t="s">
        <v>147</v>
      </c>
      <c r="AU192" s="172" t="s">
        <v>88</v>
      </c>
      <c r="AY192" s="17" t="s">
        <v>145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7" t="s">
        <v>86</v>
      </c>
      <c r="BK192" s="173">
        <f>ROUND(I192*H192,2)</f>
        <v>0</v>
      </c>
      <c r="BL192" s="17" t="s">
        <v>151</v>
      </c>
      <c r="BM192" s="172" t="s">
        <v>746</v>
      </c>
    </row>
    <row r="193" spans="1:65" s="13" customFormat="1" ht="11.25">
      <c r="B193" s="174"/>
      <c r="D193" s="175" t="s">
        <v>153</v>
      </c>
      <c r="E193" s="176" t="s">
        <v>1</v>
      </c>
      <c r="F193" s="177" t="s">
        <v>747</v>
      </c>
      <c r="H193" s="176" t="s">
        <v>1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6" t="s">
        <v>153</v>
      </c>
      <c r="AU193" s="176" t="s">
        <v>88</v>
      </c>
      <c r="AV193" s="13" t="s">
        <v>86</v>
      </c>
      <c r="AW193" s="13" t="s">
        <v>34</v>
      </c>
      <c r="AX193" s="13" t="s">
        <v>78</v>
      </c>
      <c r="AY193" s="176" t="s">
        <v>145</v>
      </c>
    </row>
    <row r="194" spans="1:65" s="13" customFormat="1" ht="11.25">
      <c r="B194" s="174"/>
      <c r="D194" s="175" t="s">
        <v>153</v>
      </c>
      <c r="E194" s="176" t="s">
        <v>1</v>
      </c>
      <c r="F194" s="177" t="s">
        <v>688</v>
      </c>
      <c r="H194" s="176" t="s">
        <v>1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6" t="s">
        <v>153</v>
      </c>
      <c r="AU194" s="176" t="s">
        <v>88</v>
      </c>
      <c r="AV194" s="13" t="s">
        <v>86</v>
      </c>
      <c r="AW194" s="13" t="s">
        <v>34</v>
      </c>
      <c r="AX194" s="13" t="s">
        <v>78</v>
      </c>
      <c r="AY194" s="176" t="s">
        <v>145</v>
      </c>
    </row>
    <row r="195" spans="1:65" s="13" customFormat="1" ht="11.25">
      <c r="B195" s="174"/>
      <c r="D195" s="175" t="s">
        <v>153</v>
      </c>
      <c r="E195" s="176" t="s">
        <v>1</v>
      </c>
      <c r="F195" s="177" t="s">
        <v>682</v>
      </c>
      <c r="H195" s="176" t="s">
        <v>1</v>
      </c>
      <c r="I195" s="178"/>
      <c r="L195" s="174"/>
      <c r="M195" s="179"/>
      <c r="N195" s="180"/>
      <c r="O195" s="180"/>
      <c r="P195" s="180"/>
      <c r="Q195" s="180"/>
      <c r="R195" s="180"/>
      <c r="S195" s="180"/>
      <c r="T195" s="181"/>
      <c r="AT195" s="176" t="s">
        <v>153</v>
      </c>
      <c r="AU195" s="176" t="s">
        <v>88</v>
      </c>
      <c r="AV195" s="13" t="s">
        <v>86</v>
      </c>
      <c r="AW195" s="13" t="s">
        <v>34</v>
      </c>
      <c r="AX195" s="13" t="s">
        <v>78</v>
      </c>
      <c r="AY195" s="176" t="s">
        <v>145</v>
      </c>
    </row>
    <row r="196" spans="1:65" s="14" customFormat="1" ht="11.25">
      <c r="B196" s="182"/>
      <c r="D196" s="175" t="s">
        <v>153</v>
      </c>
      <c r="E196" s="183" t="s">
        <v>1</v>
      </c>
      <c r="F196" s="184" t="s">
        <v>692</v>
      </c>
      <c r="H196" s="185">
        <v>0.57599999999999996</v>
      </c>
      <c r="I196" s="186"/>
      <c r="L196" s="182"/>
      <c r="M196" s="187"/>
      <c r="N196" s="188"/>
      <c r="O196" s="188"/>
      <c r="P196" s="188"/>
      <c r="Q196" s="188"/>
      <c r="R196" s="188"/>
      <c r="S196" s="188"/>
      <c r="T196" s="189"/>
      <c r="AT196" s="183" t="s">
        <v>153</v>
      </c>
      <c r="AU196" s="183" t="s">
        <v>88</v>
      </c>
      <c r="AV196" s="14" t="s">
        <v>88</v>
      </c>
      <c r="AW196" s="14" t="s">
        <v>34</v>
      </c>
      <c r="AX196" s="14" t="s">
        <v>78</v>
      </c>
      <c r="AY196" s="183" t="s">
        <v>145</v>
      </c>
    </row>
    <row r="197" spans="1:65" s="14" customFormat="1" ht="11.25">
      <c r="B197" s="182"/>
      <c r="D197" s="175" t="s">
        <v>153</v>
      </c>
      <c r="E197" s="183" t="s">
        <v>1</v>
      </c>
      <c r="F197" s="184" t="s">
        <v>693</v>
      </c>
      <c r="H197" s="185">
        <v>0.504</v>
      </c>
      <c r="I197" s="186"/>
      <c r="L197" s="182"/>
      <c r="M197" s="187"/>
      <c r="N197" s="188"/>
      <c r="O197" s="188"/>
      <c r="P197" s="188"/>
      <c r="Q197" s="188"/>
      <c r="R197" s="188"/>
      <c r="S197" s="188"/>
      <c r="T197" s="189"/>
      <c r="AT197" s="183" t="s">
        <v>153</v>
      </c>
      <c r="AU197" s="183" t="s">
        <v>88</v>
      </c>
      <c r="AV197" s="14" t="s">
        <v>88</v>
      </c>
      <c r="AW197" s="14" t="s">
        <v>34</v>
      </c>
      <c r="AX197" s="14" t="s">
        <v>78</v>
      </c>
      <c r="AY197" s="183" t="s">
        <v>145</v>
      </c>
    </row>
    <row r="198" spans="1:65" s="14" customFormat="1" ht="11.25">
      <c r="B198" s="182"/>
      <c r="D198" s="175" t="s">
        <v>153</v>
      </c>
      <c r="E198" s="183" t="s">
        <v>1</v>
      </c>
      <c r="F198" s="184" t="s">
        <v>694</v>
      </c>
      <c r="H198" s="185">
        <v>0.76800000000000002</v>
      </c>
      <c r="I198" s="186"/>
      <c r="L198" s="182"/>
      <c r="M198" s="187"/>
      <c r="N198" s="188"/>
      <c r="O198" s="188"/>
      <c r="P198" s="188"/>
      <c r="Q198" s="188"/>
      <c r="R198" s="188"/>
      <c r="S198" s="188"/>
      <c r="T198" s="189"/>
      <c r="AT198" s="183" t="s">
        <v>153</v>
      </c>
      <c r="AU198" s="183" t="s">
        <v>88</v>
      </c>
      <c r="AV198" s="14" t="s">
        <v>88</v>
      </c>
      <c r="AW198" s="14" t="s">
        <v>34</v>
      </c>
      <c r="AX198" s="14" t="s">
        <v>78</v>
      </c>
      <c r="AY198" s="183" t="s">
        <v>145</v>
      </c>
    </row>
    <row r="199" spans="1:65" s="15" customFormat="1" ht="11.25">
      <c r="B199" s="190"/>
      <c r="D199" s="175" t="s">
        <v>153</v>
      </c>
      <c r="E199" s="191" t="s">
        <v>1</v>
      </c>
      <c r="F199" s="192" t="s">
        <v>156</v>
      </c>
      <c r="H199" s="193">
        <v>1.8480000000000001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1" t="s">
        <v>153</v>
      </c>
      <c r="AU199" s="191" t="s">
        <v>88</v>
      </c>
      <c r="AV199" s="15" t="s">
        <v>151</v>
      </c>
      <c r="AW199" s="15" t="s">
        <v>34</v>
      </c>
      <c r="AX199" s="15" t="s">
        <v>86</v>
      </c>
      <c r="AY199" s="191" t="s">
        <v>145</v>
      </c>
    </row>
    <row r="200" spans="1:65" s="2" customFormat="1" ht="16.5" customHeight="1">
      <c r="A200" s="32"/>
      <c r="B200" s="160"/>
      <c r="C200" s="161" t="s">
        <v>250</v>
      </c>
      <c r="D200" s="161" t="s">
        <v>147</v>
      </c>
      <c r="E200" s="162" t="s">
        <v>748</v>
      </c>
      <c r="F200" s="163" t="s">
        <v>749</v>
      </c>
      <c r="G200" s="164" t="s">
        <v>150</v>
      </c>
      <c r="H200" s="165">
        <v>9.0399999999999991</v>
      </c>
      <c r="I200" s="166"/>
      <c r="J200" s="167">
        <f>ROUND(I200*H200,2)</f>
        <v>0</v>
      </c>
      <c r="K200" s="163" t="s">
        <v>1068</v>
      </c>
      <c r="L200" s="33"/>
      <c r="M200" s="168" t="s">
        <v>1</v>
      </c>
      <c r="N200" s="169" t="s">
        <v>43</v>
      </c>
      <c r="O200" s="58"/>
      <c r="P200" s="170">
        <f>O200*H200</f>
        <v>0</v>
      </c>
      <c r="Q200" s="170">
        <v>2.6900000000000001E-3</v>
      </c>
      <c r="R200" s="170">
        <f>Q200*H200</f>
        <v>2.4317599999999998E-2</v>
      </c>
      <c r="S200" s="170">
        <v>0</v>
      </c>
      <c r="T200" s="17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2" t="s">
        <v>151</v>
      </c>
      <c r="AT200" s="172" t="s">
        <v>147</v>
      </c>
      <c r="AU200" s="172" t="s">
        <v>88</v>
      </c>
      <c r="AY200" s="17" t="s">
        <v>145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7" t="s">
        <v>86</v>
      </c>
      <c r="BK200" s="173">
        <f>ROUND(I200*H200,2)</f>
        <v>0</v>
      </c>
      <c r="BL200" s="17" t="s">
        <v>151</v>
      </c>
      <c r="BM200" s="172" t="s">
        <v>750</v>
      </c>
    </row>
    <row r="201" spans="1:65" s="13" customFormat="1" ht="11.25">
      <c r="B201" s="174"/>
      <c r="D201" s="175" t="s">
        <v>153</v>
      </c>
      <c r="E201" s="176" t="s">
        <v>1</v>
      </c>
      <c r="F201" s="177" t="s">
        <v>747</v>
      </c>
      <c r="H201" s="176" t="s">
        <v>1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6" t="s">
        <v>153</v>
      </c>
      <c r="AU201" s="176" t="s">
        <v>88</v>
      </c>
      <c r="AV201" s="13" t="s">
        <v>86</v>
      </c>
      <c r="AW201" s="13" t="s">
        <v>34</v>
      </c>
      <c r="AX201" s="13" t="s">
        <v>78</v>
      </c>
      <c r="AY201" s="176" t="s">
        <v>145</v>
      </c>
    </row>
    <row r="202" spans="1:65" s="13" customFormat="1" ht="11.25">
      <c r="B202" s="174"/>
      <c r="D202" s="175" t="s">
        <v>153</v>
      </c>
      <c r="E202" s="176" t="s">
        <v>1</v>
      </c>
      <c r="F202" s="177" t="s">
        <v>688</v>
      </c>
      <c r="H202" s="176" t="s">
        <v>1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6" t="s">
        <v>153</v>
      </c>
      <c r="AU202" s="176" t="s">
        <v>88</v>
      </c>
      <c r="AV202" s="13" t="s">
        <v>86</v>
      </c>
      <c r="AW202" s="13" t="s">
        <v>34</v>
      </c>
      <c r="AX202" s="13" t="s">
        <v>78</v>
      </c>
      <c r="AY202" s="176" t="s">
        <v>145</v>
      </c>
    </row>
    <row r="203" spans="1:65" s="13" customFormat="1" ht="11.25">
      <c r="B203" s="174"/>
      <c r="D203" s="175" t="s">
        <v>153</v>
      </c>
      <c r="E203" s="176" t="s">
        <v>1</v>
      </c>
      <c r="F203" s="177" t="s">
        <v>682</v>
      </c>
      <c r="H203" s="176" t="s">
        <v>1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6" t="s">
        <v>153</v>
      </c>
      <c r="AU203" s="176" t="s">
        <v>88</v>
      </c>
      <c r="AV203" s="13" t="s">
        <v>86</v>
      </c>
      <c r="AW203" s="13" t="s">
        <v>34</v>
      </c>
      <c r="AX203" s="13" t="s">
        <v>78</v>
      </c>
      <c r="AY203" s="176" t="s">
        <v>145</v>
      </c>
    </row>
    <row r="204" spans="1:65" s="14" customFormat="1" ht="11.25">
      <c r="B204" s="182"/>
      <c r="D204" s="175" t="s">
        <v>153</v>
      </c>
      <c r="E204" s="183" t="s">
        <v>1</v>
      </c>
      <c r="F204" s="184" t="s">
        <v>751</v>
      </c>
      <c r="H204" s="185">
        <v>1.92</v>
      </c>
      <c r="I204" s="186"/>
      <c r="L204" s="182"/>
      <c r="M204" s="187"/>
      <c r="N204" s="188"/>
      <c r="O204" s="188"/>
      <c r="P204" s="188"/>
      <c r="Q204" s="188"/>
      <c r="R204" s="188"/>
      <c r="S204" s="188"/>
      <c r="T204" s="189"/>
      <c r="AT204" s="183" t="s">
        <v>153</v>
      </c>
      <c r="AU204" s="183" t="s">
        <v>88</v>
      </c>
      <c r="AV204" s="14" t="s">
        <v>88</v>
      </c>
      <c r="AW204" s="14" t="s">
        <v>34</v>
      </c>
      <c r="AX204" s="14" t="s">
        <v>78</v>
      </c>
      <c r="AY204" s="183" t="s">
        <v>145</v>
      </c>
    </row>
    <row r="205" spans="1:65" s="14" customFormat="1" ht="11.25">
      <c r="B205" s="182"/>
      <c r="D205" s="175" t="s">
        <v>153</v>
      </c>
      <c r="E205" s="183" t="s">
        <v>1</v>
      </c>
      <c r="F205" s="184" t="s">
        <v>752</v>
      </c>
      <c r="H205" s="185">
        <v>1.68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153</v>
      </c>
      <c r="AU205" s="183" t="s">
        <v>88</v>
      </c>
      <c r="AV205" s="14" t="s">
        <v>88</v>
      </c>
      <c r="AW205" s="14" t="s">
        <v>34</v>
      </c>
      <c r="AX205" s="14" t="s">
        <v>78</v>
      </c>
      <c r="AY205" s="183" t="s">
        <v>145</v>
      </c>
    </row>
    <row r="206" spans="1:65" s="14" customFormat="1" ht="11.25">
      <c r="B206" s="182"/>
      <c r="D206" s="175" t="s">
        <v>153</v>
      </c>
      <c r="E206" s="183" t="s">
        <v>1</v>
      </c>
      <c r="F206" s="184" t="s">
        <v>753</v>
      </c>
      <c r="H206" s="185">
        <v>2.56</v>
      </c>
      <c r="I206" s="186"/>
      <c r="L206" s="182"/>
      <c r="M206" s="187"/>
      <c r="N206" s="188"/>
      <c r="O206" s="188"/>
      <c r="P206" s="188"/>
      <c r="Q206" s="188"/>
      <c r="R206" s="188"/>
      <c r="S206" s="188"/>
      <c r="T206" s="189"/>
      <c r="AT206" s="183" t="s">
        <v>153</v>
      </c>
      <c r="AU206" s="183" t="s">
        <v>88</v>
      </c>
      <c r="AV206" s="14" t="s">
        <v>88</v>
      </c>
      <c r="AW206" s="14" t="s">
        <v>34</v>
      </c>
      <c r="AX206" s="14" t="s">
        <v>78</v>
      </c>
      <c r="AY206" s="183" t="s">
        <v>145</v>
      </c>
    </row>
    <row r="207" spans="1:65" s="14" customFormat="1" ht="11.25">
      <c r="B207" s="182"/>
      <c r="D207" s="175" t="s">
        <v>153</v>
      </c>
      <c r="E207" s="183" t="s">
        <v>1</v>
      </c>
      <c r="F207" s="184" t="s">
        <v>754</v>
      </c>
      <c r="H207" s="185">
        <v>2.88</v>
      </c>
      <c r="I207" s="186"/>
      <c r="L207" s="182"/>
      <c r="M207" s="187"/>
      <c r="N207" s="188"/>
      <c r="O207" s="188"/>
      <c r="P207" s="188"/>
      <c r="Q207" s="188"/>
      <c r="R207" s="188"/>
      <c r="S207" s="188"/>
      <c r="T207" s="189"/>
      <c r="AT207" s="183" t="s">
        <v>153</v>
      </c>
      <c r="AU207" s="183" t="s">
        <v>88</v>
      </c>
      <c r="AV207" s="14" t="s">
        <v>88</v>
      </c>
      <c r="AW207" s="14" t="s">
        <v>34</v>
      </c>
      <c r="AX207" s="14" t="s">
        <v>78</v>
      </c>
      <c r="AY207" s="183" t="s">
        <v>145</v>
      </c>
    </row>
    <row r="208" spans="1:65" s="15" customFormat="1" ht="11.25">
      <c r="B208" s="190"/>
      <c r="D208" s="175" t="s">
        <v>153</v>
      </c>
      <c r="E208" s="191" t="s">
        <v>1</v>
      </c>
      <c r="F208" s="192" t="s">
        <v>156</v>
      </c>
      <c r="H208" s="193">
        <v>9.0399999999999991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1" t="s">
        <v>153</v>
      </c>
      <c r="AU208" s="191" t="s">
        <v>88</v>
      </c>
      <c r="AV208" s="15" t="s">
        <v>151</v>
      </c>
      <c r="AW208" s="15" t="s">
        <v>34</v>
      </c>
      <c r="AX208" s="15" t="s">
        <v>86</v>
      </c>
      <c r="AY208" s="191" t="s">
        <v>145</v>
      </c>
    </row>
    <row r="209" spans="1:65" s="2" customFormat="1" ht="16.5" customHeight="1">
      <c r="A209" s="32"/>
      <c r="B209" s="160"/>
      <c r="C209" s="161" t="s">
        <v>257</v>
      </c>
      <c r="D209" s="161" t="s">
        <v>147</v>
      </c>
      <c r="E209" s="162" t="s">
        <v>755</v>
      </c>
      <c r="F209" s="163" t="s">
        <v>756</v>
      </c>
      <c r="G209" s="164" t="s">
        <v>150</v>
      </c>
      <c r="H209" s="165">
        <v>9.0399999999999991</v>
      </c>
      <c r="I209" s="166"/>
      <c r="J209" s="167">
        <f>ROUND(I209*H209,2)</f>
        <v>0</v>
      </c>
      <c r="K209" s="163" t="s">
        <v>1068</v>
      </c>
      <c r="L209" s="33"/>
      <c r="M209" s="168" t="s">
        <v>1</v>
      </c>
      <c r="N209" s="169" t="s">
        <v>43</v>
      </c>
      <c r="O209" s="58"/>
      <c r="P209" s="170">
        <f>O209*H209</f>
        <v>0</v>
      </c>
      <c r="Q209" s="170">
        <v>0</v>
      </c>
      <c r="R209" s="170">
        <f>Q209*H209</f>
        <v>0</v>
      </c>
      <c r="S209" s="170">
        <v>0</v>
      </c>
      <c r="T209" s="17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2" t="s">
        <v>151</v>
      </c>
      <c r="AT209" s="172" t="s">
        <v>147</v>
      </c>
      <c r="AU209" s="172" t="s">
        <v>88</v>
      </c>
      <c r="AY209" s="17" t="s">
        <v>145</v>
      </c>
      <c r="BE209" s="173">
        <f>IF(N209="základní",J209,0)</f>
        <v>0</v>
      </c>
      <c r="BF209" s="173">
        <f>IF(N209="snížená",J209,0)</f>
        <v>0</v>
      </c>
      <c r="BG209" s="173">
        <f>IF(N209="zákl. přenesená",J209,0)</f>
        <v>0</v>
      </c>
      <c r="BH209" s="173">
        <f>IF(N209="sníž. přenesená",J209,0)</f>
        <v>0</v>
      </c>
      <c r="BI209" s="173">
        <f>IF(N209="nulová",J209,0)</f>
        <v>0</v>
      </c>
      <c r="BJ209" s="17" t="s">
        <v>86</v>
      </c>
      <c r="BK209" s="173">
        <f>ROUND(I209*H209,2)</f>
        <v>0</v>
      </c>
      <c r="BL209" s="17" t="s">
        <v>151</v>
      </c>
      <c r="BM209" s="172" t="s">
        <v>757</v>
      </c>
    </row>
    <row r="210" spans="1:65" s="2" customFormat="1" ht="16.5" customHeight="1">
      <c r="A210" s="32"/>
      <c r="B210" s="160"/>
      <c r="C210" s="161" t="s">
        <v>7</v>
      </c>
      <c r="D210" s="161" t="s">
        <v>147</v>
      </c>
      <c r="E210" s="162" t="s">
        <v>758</v>
      </c>
      <c r="F210" s="163" t="s">
        <v>759</v>
      </c>
      <c r="G210" s="164" t="s">
        <v>199</v>
      </c>
      <c r="H210" s="165">
        <v>7.0000000000000007E-2</v>
      </c>
      <c r="I210" s="166"/>
      <c r="J210" s="167">
        <f>ROUND(I210*H210,2)</f>
        <v>0</v>
      </c>
      <c r="K210" s="163" t="s">
        <v>1068</v>
      </c>
      <c r="L210" s="33"/>
      <c r="M210" s="168" t="s">
        <v>1</v>
      </c>
      <c r="N210" s="169" t="s">
        <v>43</v>
      </c>
      <c r="O210" s="58"/>
      <c r="P210" s="170">
        <f>O210*H210</f>
        <v>0</v>
      </c>
      <c r="Q210" s="170">
        <v>1.0601700000000001</v>
      </c>
      <c r="R210" s="170">
        <f>Q210*H210</f>
        <v>7.4211900000000011E-2</v>
      </c>
      <c r="S210" s="170">
        <v>0</v>
      </c>
      <c r="T210" s="17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2" t="s">
        <v>151</v>
      </c>
      <c r="AT210" s="172" t="s">
        <v>147</v>
      </c>
      <c r="AU210" s="172" t="s">
        <v>88</v>
      </c>
      <c r="AY210" s="17" t="s">
        <v>145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7" t="s">
        <v>86</v>
      </c>
      <c r="BK210" s="173">
        <f>ROUND(I210*H210,2)</f>
        <v>0</v>
      </c>
      <c r="BL210" s="17" t="s">
        <v>151</v>
      </c>
      <c r="BM210" s="172" t="s">
        <v>760</v>
      </c>
    </row>
    <row r="211" spans="1:65" s="14" customFormat="1" ht="11.25">
      <c r="B211" s="182"/>
      <c r="D211" s="175" t="s">
        <v>153</v>
      </c>
      <c r="E211" s="183" t="s">
        <v>1</v>
      </c>
      <c r="F211" s="184" t="s">
        <v>761</v>
      </c>
      <c r="H211" s="185">
        <v>4.0000000000000001E-3</v>
      </c>
      <c r="I211" s="186"/>
      <c r="L211" s="182"/>
      <c r="M211" s="187"/>
      <c r="N211" s="188"/>
      <c r="O211" s="188"/>
      <c r="P211" s="188"/>
      <c r="Q211" s="188"/>
      <c r="R211" s="188"/>
      <c r="S211" s="188"/>
      <c r="T211" s="189"/>
      <c r="AT211" s="183" t="s">
        <v>153</v>
      </c>
      <c r="AU211" s="183" t="s">
        <v>88</v>
      </c>
      <c r="AV211" s="14" t="s">
        <v>88</v>
      </c>
      <c r="AW211" s="14" t="s">
        <v>34</v>
      </c>
      <c r="AX211" s="14" t="s">
        <v>78</v>
      </c>
      <c r="AY211" s="183" t="s">
        <v>145</v>
      </c>
    </row>
    <row r="212" spans="1:65" s="14" customFormat="1" ht="11.25">
      <c r="B212" s="182"/>
      <c r="D212" s="175" t="s">
        <v>153</v>
      </c>
      <c r="E212" s="183" t="s">
        <v>1</v>
      </c>
      <c r="F212" s="184" t="s">
        <v>762</v>
      </c>
      <c r="H212" s="185">
        <v>6.6000000000000003E-2</v>
      </c>
      <c r="I212" s="186"/>
      <c r="L212" s="182"/>
      <c r="M212" s="187"/>
      <c r="N212" s="188"/>
      <c r="O212" s="188"/>
      <c r="P212" s="188"/>
      <c r="Q212" s="188"/>
      <c r="R212" s="188"/>
      <c r="S212" s="188"/>
      <c r="T212" s="189"/>
      <c r="AT212" s="183" t="s">
        <v>153</v>
      </c>
      <c r="AU212" s="183" t="s">
        <v>88</v>
      </c>
      <c r="AV212" s="14" t="s">
        <v>88</v>
      </c>
      <c r="AW212" s="14" t="s">
        <v>34</v>
      </c>
      <c r="AX212" s="14" t="s">
        <v>78</v>
      </c>
      <c r="AY212" s="183" t="s">
        <v>145</v>
      </c>
    </row>
    <row r="213" spans="1:65" s="15" customFormat="1" ht="11.25">
      <c r="B213" s="190"/>
      <c r="D213" s="175" t="s">
        <v>153</v>
      </c>
      <c r="E213" s="191" t="s">
        <v>1</v>
      </c>
      <c r="F213" s="192" t="s">
        <v>156</v>
      </c>
      <c r="H213" s="193">
        <v>7.0000000000000007E-2</v>
      </c>
      <c r="I213" s="194"/>
      <c r="L213" s="190"/>
      <c r="M213" s="195"/>
      <c r="N213" s="196"/>
      <c r="O213" s="196"/>
      <c r="P213" s="196"/>
      <c r="Q213" s="196"/>
      <c r="R213" s="196"/>
      <c r="S213" s="196"/>
      <c r="T213" s="197"/>
      <c r="AT213" s="191" t="s">
        <v>153</v>
      </c>
      <c r="AU213" s="191" t="s">
        <v>88</v>
      </c>
      <c r="AV213" s="15" t="s">
        <v>151</v>
      </c>
      <c r="AW213" s="15" t="s">
        <v>34</v>
      </c>
      <c r="AX213" s="15" t="s">
        <v>86</v>
      </c>
      <c r="AY213" s="191" t="s">
        <v>145</v>
      </c>
    </row>
    <row r="214" spans="1:65" s="2" customFormat="1" ht="16.5" customHeight="1">
      <c r="A214" s="32"/>
      <c r="B214" s="160"/>
      <c r="C214" s="161" t="s">
        <v>265</v>
      </c>
      <c r="D214" s="161" t="s">
        <v>147</v>
      </c>
      <c r="E214" s="162" t="s">
        <v>763</v>
      </c>
      <c r="F214" s="163" t="s">
        <v>764</v>
      </c>
      <c r="G214" s="164" t="s">
        <v>168</v>
      </c>
      <c r="H214" s="165">
        <v>1.248</v>
      </c>
      <c r="I214" s="166"/>
      <c r="J214" s="167">
        <f>ROUND(I214*H214,2)</f>
        <v>0</v>
      </c>
      <c r="K214" s="163" t="s">
        <v>1068</v>
      </c>
      <c r="L214" s="33"/>
      <c r="M214" s="168" t="s">
        <v>1</v>
      </c>
      <c r="N214" s="169" t="s">
        <v>43</v>
      </c>
      <c r="O214" s="58"/>
      <c r="P214" s="170">
        <f>O214*H214</f>
        <v>0</v>
      </c>
      <c r="Q214" s="170">
        <v>2.45329</v>
      </c>
      <c r="R214" s="170">
        <f>Q214*H214</f>
        <v>3.0617059200000001</v>
      </c>
      <c r="S214" s="170">
        <v>0</v>
      </c>
      <c r="T214" s="17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2" t="s">
        <v>151</v>
      </c>
      <c r="AT214" s="172" t="s">
        <v>147</v>
      </c>
      <c r="AU214" s="172" t="s">
        <v>88</v>
      </c>
      <c r="AY214" s="17" t="s">
        <v>145</v>
      </c>
      <c r="BE214" s="173">
        <f>IF(N214="základní",J214,0)</f>
        <v>0</v>
      </c>
      <c r="BF214" s="173">
        <f>IF(N214="snížená",J214,0)</f>
        <v>0</v>
      </c>
      <c r="BG214" s="173">
        <f>IF(N214="zákl. přenesená",J214,0)</f>
        <v>0</v>
      </c>
      <c r="BH214" s="173">
        <f>IF(N214="sníž. přenesená",J214,0)</f>
        <v>0</v>
      </c>
      <c r="BI214" s="173">
        <f>IF(N214="nulová",J214,0)</f>
        <v>0</v>
      </c>
      <c r="BJ214" s="17" t="s">
        <v>86</v>
      </c>
      <c r="BK214" s="173">
        <f>ROUND(I214*H214,2)</f>
        <v>0</v>
      </c>
      <c r="BL214" s="17" t="s">
        <v>151</v>
      </c>
      <c r="BM214" s="172" t="s">
        <v>765</v>
      </c>
    </row>
    <row r="215" spans="1:65" s="14" customFormat="1" ht="11.25">
      <c r="B215" s="182"/>
      <c r="D215" s="175" t="s">
        <v>153</v>
      </c>
      <c r="E215" s="183" t="s">
        <v>1</v>
      </c>
      <c r="F215" s="184" t="s">
        <v>766</v>
      </c>
      <c r="H215" s="185">
        <v>0.624</v>
      </c>
      <c r="I215" s="186"/>
      <c r="L215" s="182"/>
      <c r="M215" s="187"/>
      <c r="N215" s="188"/>
      <c r="O215" s="188"/>
      <c r="P215" s="188"/>
      <c r="Q215" s="188"/>
      <c r="R215" s="188"/>
      <c r="S215" s="188"/>
      <c r="T215" s="189"/>
      <c r="AT215" s="183" t="s">
        <v>153</v>
      </c>
      <c r="AU215" s="183" t="s">
        <v>88</v>
      </c>
      <c r="AV215" s="14" t="s">
        <v>88</v>
      </c>
      <c r="AW215" s="14" t="s">
        <v>34</v>
      </c>
      <c r="AX215" s="14" t="s">
        <v>78</v>
      </c>
      <c r="AY215" s="183" t="s">
        <v>145</v>
      </c>
    </row>
    <row r="216" spans="1:65" s="14" customFormat="1" ht="11.25">
      <c r="B216" s="182"/>
      <c r="D216" s="175" t="s">
        <v>153</v>
      </c>
      <c r="E216" s="183" t="s">
        <v>1</v>
      </c>
      <c r="F216" s="184" t="s">
        <v>766</v>
      </c>
      <c r="H216" s="185">
        <v>0.624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3" t="s">
        <v>153</v>
      </c>
      <c r="AU216" s="183" t="s">
        <v>88</v>
      </c>
      <c r="AV216" s="14" t="s">
        <v>88</v>
      </c>
      <c r="AW216" s="14" t="s">
        <v>34</v>
      </c>
      <c r="AX216" s="14" t="s">
        <v>78</v>
      </c>
      <c r="AY216" s="183" t="s">
        <v>145</v>
      </c>
    </row>
    <row r="217" spans="1:65" s="15" customFormat="1" ht="11.25">
      <c r="B217" s="190"/>
      <c r="D217" s="175" t="s">
        <v>153</v>
      </c>
      <c r="E217" s="191" t="s">
        <v>1</v>
      </c>
      <c r="F217" s="192" t="s">
        <v>156</v>
      </c>
      <c r="H217" s="193">
        <v>1.248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153</v>
      </c>
      <c r="AU217" s="191" t="s">
        <v>88</v>
      </c>
      <c r="AV217" s="15" t="s">
        <v>151</v>
      </c>
      <c r="AW217" s="15" t="s">
        <v>34</v>
      </c>
      <c r="AX217" s="15" t="s">
        <v>86</v>
      </c>
      <c r="AY217" s="191" t="s">
        <v>145</v>
      </c>
    </row>
    <row r="218" spans="1:65" s="2" customFormat="1" ht="16.5" customHeight="1">
      <c r="A218" s="32"/>
      <c r="B218" s="160"/>
      <c r="C218" s="161" t="s">
        <v>270</v>
      </c>
      <c r="D218" s="161" t="s">
        <v>147</v>
      </c>
      <c r="E218" s="162" t="s">
        <v>239</v>
      </c>
      <c r="F218" s="163" t="s">
        <v>240</v>
      </c>
      <c r="G218" s="164" t="s">
        <v>150</v>
      </c>
      <c r="H218" s="165">
        <v>6.4</v>
      </c>
      <c r="I218" s="166"/>
      <c r="J218" s="167">
        <f>ROUND(I218*H218,2)</f>
        <v>0</v>
      </c>
      <c r="K218" s="163" t="s">
        <v>1068</v>
      </c>
      <c r="L218" s="33"/>
      <c r="M218" s="168" t="s">
        <v>1</v>
      </c>
      <c r="N218" s="169" t="s">
        <v>43</v>
      </c>
      <c r="O218" s="58"/>
      <c r="P218" s="170">
        <f>O218*H218</f>
        <v>0</v>
      </c>
      <c r="Q218" s="170">
        <v>2.64E-3</v>
      </c>
      <c r="R218" s="170">
        <f>Q218*H218</f>
        <v>1.6896000000000001E-2</v>
      </c>
      <c r="S218" s="170">
        <v>0</v>
      </c>
      <c r="T218" s="17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2" t="s">
        <v>151</v>
      </c>
      <c r="AT218" s="172" t="s">
        <v>147</v>
      </c>
      <c r="AU218" s="172" t="s">
        <v>88</v>
      </c>
      <c r="AY218" s="17" t="s">
        <v>145</v>
      </c>
      <c r="BE218" s="173">
        <f>IF(N218="základní",J218,0)</f>
        <v>0</v>
      </c>
      <c r="BF218" s="173">
        <f>IF(N218="snížená",J218,0)</f>
        <v>0</v>
      </c>
      <c r="BG218" s="173">
        <f>IF(N218="zákl. přenesená",J218,0)</f>
        <v>0</v>
      </c>
      <c r="BH218" s="173">
        <f>IF(N218="sníž. přenesená",J218,0)</f>
        <v>0</v>
      </c>
      <c r="BI218" s="173">
        <f>IF(N218="nulová",J218,0)</f>
        <v>0</v>
      </c>
      <c r="BJ218" s="17" t="s">
        <v>86</v>
      </c>
      <c r="BK218" s="173">
        <f>ROUND(I218*H218,2)</f>
        <v>0</v>
      </c>
      <c r="BL218" s="17" t="s">
        <v>151</v>
      </c>
      <c r="BM218" s="172" t="s">
        <v>767</v>
      </c>
    </row>
    <row r="219" spans="1:65" s="14" customFormat="1" ht="11.25">
      <c r="B219" s="182"/>
      <c r="D219" s="175" t="s">
        <v>153</v>
      </c>
      <c r="E219" s="183" t="s">
        <v>1</v>
      </c>
      <c r="F219" s="184" t="s">
        <v>768</v>
      </c>
      <c r="H219" s="185">
        <v>2.4</v>
      </c>
      <c r="I219" s="186"/>
      <c r="L219" s="182"/>
      <c r="M219" s="187"/>
      <c r="N219" s="188"/>
      <c r="O219" s="188"/>
      <c r="P219" s="188"/>
      <c r="Q219" s="188"/>
      <c r="R219" s="188"/>
      <c r="S219" s="188"/>
      <c r="T219" s="189"/>
      <c r="AT219" s="183" t="s">
        <v>153</v>
      </c>
      <c r="AU219" s="183" t="s">
        <v>88</v>
      </c>
      <c r="AV219" s="14" t="s">
        <v>88</v>
      </c>
      <c r="AW219" s="14" t="s">
        <v>34</v>
      </c>
      <c r="AX219" s="14" t="s">
        <v>78</v>
      </c>
      <c r="AY219" s="183" t="s">
        <v>145</v>
      </c>
    </row>
    <row r="220" spans="1:65" s="14" customFormat="1" ht="11.25">
      <c r="B220" s="182"/>
      <c r="D220" s="175" t="s">
        <v>153</v>
      </c>
      <c r="E220" s="183" t="s">
        <v>1</v>
      </c>
      <c r="F220" s="184" t="s">
        <v>769</v>
      </c>
      <c r="H220" s="185">
        <v>4</v>
      </c>
      <c r="I220" s="186"/>
      <c r="L220" s="182"/>
      <c r="M220" s="187"/>
      <c r="N220" s="188"/>
      <c r="O220" s="188"/>
      <c r="P220" s="188"/>
      <c r="Q220" s="188"/>
      <c r="R220" s="188"/>
      <c r="S220" s="188"/>
      <c r="T220" s="189"/>
      <c r="AT220" s="183" t="s">
        <v>153</v>
      </c>
      <c r="AU220" s="183" t="s">
        <v>88</v>
      </c>
      <c r="AV220" s="14" t="s">
        <v>88</v>
      </c>
      <c r="AW220" s="14" t="s">
        <v>34</v>
      </c>
      <c r="AX220" s="14" t="s">
        <v>78</v>
      </c>
      <c r="AY220" s="183" t="s">
        <v>145</v>
      </c>
    </row>
    <row r="221" spans="1:65" s="15" customFormat="1" ht="11.25">
      <c r="B221" s="190"/>
      <c r="D221" s="175" t="s">
        <v>153</v>
      </c>
      <c r="E221" s="191" t="s">
        <v>1</v>
      </c>
      <c r="F221" s="192" t="s">
        <v>156</v>
      </c>
      <c r="H221" s="193">
        <v>6.4</v>
      </c>
      <c r="I221" s="194"/>
      <c r="L221" s="190"/>
      <c r="M221" s="195"/>
      <c r="N221" s="196"/>
      <c r="O221" s="196"/>
      <c r="P221" s="196"/>
      <c r="Q221" s="196"/>
      <c r="R221" s="196"/>
      <c r="S221" s="196"/>
      <c r="T221" s="197"/>
      <c r="AT221" s="191" t="s">
        <v>153</v>
      </c>
      <c r="AU221" s="191" t="s">
        <v>88</v>
      </c>
      <c r="AV221" s="15" t="s">
        <v>151</v>
      </c>
      <c r="AW221" s="15" t="s">
        <v>34</v>
      </c>
      <c r="AX221" s="15" t="s">
        <v>86</v>
      </c>
      <c r="AY221" s="191" t="s">
        <v>145</v>
      </c>
    </row>
    <row r="222" spans="1:65" s="2" customFormat="1" ht="16.5" customHeight="1">
      <c r="A222" s="32"/>
      <c r="B222" s="160"/>
      <c r="C222" s="161" t="s">
        <v>276</v>
      </c>
      <c r="D222" s="161" t="s">
        <v>147</v>
      </c>
      <c r="E222" s="162" t="s">
        <v>246</v>
      </c>
      <c r="F222" s="163" t="s">
        <v>247</v>
      </c>
      <c r="G222" s="164" t="s">
        <v>150</v>
      </c>
      <c r="H222" s="165">
        <v>6.4</v>
      </c>
      <c r="I222" s="166"/>
      <c r="J222" s="167">
        <f>ROUND(I222*H222,2)</f>
        <v>0</v>
      </c>
      <c r="K222" s="163" t="s">
        <v>1068</v>
      </c>
      <c r="L222" s="33"/>
      <c r="M222" s="168" t="s">
        <v>1</v>
      </c>
      <c r="N222" s="169" t="s">
        <v>43</v>
      </c>
      <c r="O222" s="58"/>
      <c r="P222" s="170">
        <f>O222*H222</f>
        <v>0</v>
      </c>
      <c r="Q222" s="170">
        <v>0</v>
      </c>
      <c r="R222" s="170">
        <f>Q222*H222</f>
        <v>0</v>
      </c>
      <c r="S222" s="170">
        <v>0</v>
      </c>
      <c r="T222" s="17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2" t="s">
        <v>151</v>
      </c>
      <c r="AT222" s="172" t="s">
        <v>147</v>
      </c>
      <c r="AU222" s="172" t="s">
        <v>88</v>
      </c>
      <c r="AY222" s="17" t="s">
        <v>145</v>
      </c>
      <c r="BE222" s="173">
        <f>IF(N222="základní",J222,0)</f>
        <v>0</v>
      </c>
      <c r="BF222" s="173">
        <f>IF(N222="snížená",J222,0)</f>
        <v>0</v>
      </c>
      <c r="BG222" s="173">
        <f>IF(N222="zákl. přenesená",J222,0)</f>
        <v>0</v>
      </c>
      <c r="BH222" s="173">
        <f>IF(N222="sníž. přenesená",J222,0)</f>
        <v>0</v>
      </c>
      <c r="BI222" s="173">
        <f>IF(N222="nulová",J222,0)</f>
        <v>0</v>
      </c>
      <c r="BJ222" s="17" t="s">
        <v>86</v>
      </c>
      <c r="BK222" s="173">
        <f>ROUND(I222*H222,2)</f>
        <v>0</v>
      </c>
      <c r="BL222" s="17" t="s">
        <v>151</v>
      </c>
      <c r="BM222" s="172" t="s">
        <v>770</v>
      </c>
    </row>
    <row r="223" spans="1:65" s="12" customFormat="1" ht="22.9" customHeight="1">
      <c r="B223" s="147"/>
      <c r="D223" s="148" t="s">
        <v>77</v>
      </c>
      <c r="E223" s="158" t="s">
        <v>160</v>
      </c>
      <c r="F223" s="158" t="s">
        <v>249</v>
      </c>
      <c r="I223" s="150"/>
      <c r="J223" s="159">
        <f>BK223</f>
        <v>0</v>
      </c>
      <c r="L223" s="147"/>
      <c r="M223" s="152"/>
      <c r="N223" s="153"/>
      <c r="O223" s="153"/>
      <c r="P223" s="154">
        <f>SUM(P224:P227)</f>
        <v>0</v>
      </c>
      <c r="Q223" s="153"/>
      <c r="R223" s="154">
        <f>SUM(R224:R227)</f>
        <v>20.26464</v>
      </c>
      <c r="S223" s="153"/>
      <c r="T223" s="155">
        <f>SUM(T224:T227)</f>
        <v>0</v>
      </c>
      <c r="AR223" s="148" t="s">
        <v>86</v>
      </c>
      <c r="AT223" s="156" t="s">
        <v>77</v>
      </c>
      <c r="AU223" s="156" t="s">
        <v>86</v>
      </c>
      <c r="AY223" s="148" t="s">
        <v>145</v>
      </c>
      <c r="BK223" s="157">
        <f>SUM(BK224:BK227)</f>
        <v>0</v>
      </c>
    </row>
    <row r="224" spans="1:65" s="2" customFormat="1" ht="21.75" customHeight="1">
      <c r="A224" s="32"/>
      <c r="B224" s="160"/>
      <c r="C224" s="161" t="s">
        <v>282</v>
      </c>
      <c r="D224" s="161" t="s">
        <v>147</v>
      </c>
      <c r="E224" s="162" t="s">
        <v>771</v>
      </c>
      <c r="F224" s="163" t="s">
        <v>772</v>
      </c>
      <c r="G224" s="164" t="s">
        <v>253</v>
      </c>
      <c r="H224" s="165">
        <v>12</v>
      </c>
      <c r="I224" s="166"/>
      <c r="J224" s="167">
        <f>ROUND(I224*H224,2)</f>
        <v>0</v>
      </c>
      <c r="K224" s="163" t="s">
        <v>1068</v>
      </c>
      <c r="L224" s="33"/>
      <c r="M224" s="168" t="s">
        <v>1</v>
      </c>
      <c r="N224" s="169" t="s">
        <v>43</v>
      </c>
      <c r="O224" s="58"/>
      <c r="P224" s="170">
        <f>O224*H224</f>
        <v>0</v>
      </c>
      <c r="Q224" s="170">
        <v>0.20472000000000001</v>
      </c>
      <c r="R224" s="170">
        <f>Q224*H224</f>
        <v>2.4566400000000002</v>
      </c>
      <c r="S224" s="170">
        <v>0</v>
      </c>
      <c r="T224" s="17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2" t="s">
        <v>151</v>
      </c>
      <c r="AT224" s="172" t="s">
        <v>147</v>
      </c>
      <c r="AU224" s="172" t="s">
        <v>88</v>
      </c>
      <c r="AY224" s="17" t="s">
        <v>145</v>
      </c>
      <c r="BE224" s="173">
        <f>IF(N224="základní",J224,0)</f>
        <v>0</v>
      </c>
      <c r="BF224" s="173">
        <f>IF(N224="snížená",J224,0)</f>
        <v>0</v>
      </c>
      <c r="BG224" s="173">
        <f>IF(N224="zákl. přenesená",J224,0)</f>
        <v>0</v>
      </c>
      <c r="BH224" s="173">
        <f>IF(N224="sníž. přenesená",J224,0)</f>
        <v>0</v>
      </c>
      <c r="BI224" s="173">
        <f>IF(N224="nulová",J224,0)</f>
        <v>0</v>
      </c>
      <c r="BJ224" s="17" t="s">
        <v>86</v>
      </c>
      <c r="BK224" s="173">
        <f>ROUND(I224*H224,2)</f>
        <v>0</v>
      </c>
      <c r="BL224" s="17" t="s">
        <v>151</v>
      </c>
      <c r="BM224" s="172" t="s">
        <v>773</v>
      </c>
    </row>
    <row r="225" spans="1:65" s="14" customFormat="1" ht="11.25">
      <c r="B225" s="182"/>
      <c r="D225" s="175" t="s">
        <v>153</v>
      </c>
      <c r="E225" s="183" t="s">
        <v>1</v>
      </c>
      <c r="F225" s="184" t="s">
        <v>774</v>
      </c>
      <c r="H225" s="185">
        <v>12</v>
      </c>
      <c r="I225" s="186"/>
      <c r="L225" s="182"/>
      <c r="M225" s="187"/>
      <c r="N225" s="188"/>
      <c r="O225" s="188"/>
      <c r="P225" s="188"/>
      <c r="Q225" s="188"/>
      <c r="R225" s="188"/>
      <c r="S225" s="188"/>
      <c r="T225" s="189"/>
      <c r="AT225" s="183" t="s">
        <v>153</v>
      </c>
      <c r="AU225" s="183" t="s">
        <v>88</v>
      </c>
      <c r="AV225" s="14" t="s">
        <v>88</v>
      </c>
      <c r="AW225" s="14" t="s">
        <v>34</v>
      </c>
      <c r="AX225" s="14" t="s">
        <v>86</v>
      </c>
      <c r="AY225" s="183" t="s">
        <v>145</v>
      </c>
    </row>
    <row r="226" spans="1:65" s="2" customFormat="1" ht="21.75" customHeight="1">
      <c r="A226" s="32"/>
      <c r="B226" s="160"/>
      <c r="C226" s="198" t="s">
        <v>287</v>
      </c>
      <c r="D226" s="198" t="s">
        <v>258</v>
      </c>
      <c r="E226" s="199" t="s">
        <v>775</v>
      </c>
      <c r="F226" s="200" t="s">
        <v>776</v>
      </c>
      <c r="G226" s="201" t="s">
        <v>253</v>
      </c>
      <c r="H226" s="202">
        <v>12</v>
      </c>
      <c r="I226" s="203"/>
      <c r="J226" s="204">
        <f>ROUND(I226*H226,2)</f>
        <v>0</v>
      </c>
      <c r="K226" s="200" t="s">
        <v>1</v>
      </c>
      <c r="L226" s="205"/>
      <c r="M226" s="206" t="s">
        <v>1</v>
      </c>
      <c r="N226" s="207" t="s">
        <v>43</v>
      </c>
      <c r="O226" s="58"/>
      <c r="P226" s="170">
        <f>O226*H226</f>
        <v>0</v>
      </c>
      <c r="Q226" s="170">
        <v>1.484</v>
      </c>
      <c r="R226" s="170">
        <f>Q226*H226</f>
        <v>17.808</v>
      </c>
      <c r="S226" s="170">
        <v>0</v>
      </c>
      <c r="T226" s="17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2" t="s">
        <v>192</v>
      </c>
      <c r="AT226" s="172" t="s">
        <v>258</v>
      </c>
      <c r="AU226" s="172" t="s">
        <v>88</v>
      </c>
      <c r="AY226" s="17" t="s">
        <v>145</v>
      </c>
      <c r="BE226" s="173">
        <f>IF(N226="základní",J226,0)</f>
        <v>0</v>
      </c>
      <c r="BF226" s="173">
        <f>IF(N226="snížená",J226,0)</f>
        <v>0</v>
      </c>
      <c r="BG226" s="173">
        <f>IF(N226="zákl. přenesená",J226,0)</f>
        <v>0</v>
      </c>
      <c r="BH226" s="173">
        <f>IF(N226="sníž. přenesená",J226,0)</f>
        <v>0</v>
      </c>
      <c r="BI226" s="173">
        <f>IF(N226="nulová",J226,0)</f>
        <v>0</v>
      </c>
      <c r="BJ226" s="17" t="s">
        <v>86</v>
      </c>
      <c r="BK226" s="173">
        <f>ROUND(I226*H226,2)</f>
        <v>0</v>
      </c>
      <c r="BL226" s="17" t="s">
        <v>151</v>
      </c>
      <c r="BM226" s="172" t="s">
        <v>777</v>
      </c>
    </row>
    <row r="227" spans="1:65" s="14" customFormat="1" ht="11.25">
      <c r="B227" s="182"/>
      <c r="D227" s="175" t="s">
        <v>153</v>
      </c>
      <c r="E227" s="183" t="s">
        <v>1</v>
      </c>
      <c r="F227" s="184" t="s">
        <v>212</v>
      </c>
      <c r="H227" s="185">
        <v>12</v>
      </c>
      <c r="I227" s="186"/>
      <c r="L227" s="182"/>
      <c r="M227" s="187"/>
      <c r="N227" s="188"/>
      <c r="O227" s="188"/>
      <c r="P227" s="188"/>
      <c r="Q227" s="188"/>
      <c r="R227" s="188"/>
      <c r="S227" s="188"/>
      <c r="T227" s="189"/>
      <c r="AT227" s="183" t="s">
        <v>153</v>
      </c>
      <c r="AU227" s="183" t="s">
        <v>88</v>
      </c>
      <c r="AV227" s="14" t="s">
        <v>88</v>
      </c>
      <c r="AW227" s="14" t="s">
        <v>34</v>
      </c>
      <c r="AX227" s="14" t="s">
        <v>86</v>
      </c>
      <c r="AY227" s="183" t="s">
        <v>145</v>
      </c>
    </row>
    <row r="228" spans="1:65" s="12" customFormat="1" ht="22.9" customHeight="1">
      <c r="B228" s="147"/>
      <c r="D228" s="148" t="s">
        <v>77</v>
      </c>
      <c r="E228" s="158" t="s">
        <v>196</v>
      </c>
      <c r="F228" s="158" t="s">
        <v>313</v>
      </c>
      <c r="I228" s="150"/>
      <c r="J228" s="159">
        <f>BK228</f>
        <v>0</v>
      </c>
      <c r="L228" s="147"/>
      <c r="M228" s="152"/>
      <c r="N228" s="153"/>
      <c r="O228" s="153"/>
      <c r="P228" s="154">
        <f>SUM(P229:P232)</f>
        <v>0</v>
      </c>
      <c r="Q228" s="153"/>
      <c r="R228" s="154">
        <f>SUM(R229:R232)</f>
        <v>1.3980000000000001</v>
      </c>
      <c r="S228" s="153"/>
      <c r="T228" s="155">
        <f>SUM(T229:T232)</f>
        <v>0</v>
      </c>
      <c r="AR228" s="148" t="s">
        <v>86</v>
      </c>
      <c r="AT228" s="156" t="s">
        <v>77</v>
      </c>
      <c r="AU228" s="156" t="s">
        <v>86</v>
      </c>
      <c r="AY228" s="148" t="s">
        <v>145</v>
      </c>
      <c r="BK228" s="157">
        <f>SUM(BK229:BK232)</f>
        <v>0</v>
      </c>
    </row>
    <row r="229" spans="1:65" s="2" customFormat="1" ht="21.75" customHeight="1">
      <c r="A229" s="32"/>
      <c r="B229" s="160"/>
      <c r="C229" s="161" t="s">
        <v>291</v>
      </c>
      <c r="D229" s="161" t="s">
        <v>147</v>
      </c>
      <c r="E229" s="162" t="s">
        <v>778</v>
      </c>
      <c r="F229" s="163" t="s">
        <v>779</v>
      </c>
      <c r="G229" s="164" t="s">
        <v>253</v>
      </c>
      <c r="H229" s="165">
        <v>72</v>
      </c>
      <c r="I229" s="166"/>
      <c r="J229" s="167">
        <f>ROUND(I229*H229,2)</f>
        <v>0</v>
      </c>
      <c r="K229" s="163" t="s">
        <v>1</v>
      </c>
      <c r="L229" s="33"/>
      <c r="M229" s="168" t="s">
        <v>1</v>
      </c>
      <c r="N229" s="169" t="s">
        <v>43</v>
      </c>
      <c r="O229" s="58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2" t="s">
        <v>227</v>
      </c>
      <c r="AT229" s="172" t="s">
        <v>147</v>
      </c>
      <c r="AU229" s="172" t="s">
        <v>88</v>
      </c>
      <c r="AY229" s="17" t="s">
        <v>145</v>
      </c>
      <c r="BE229" s="173">
        <f>IF(N229="základní",J229,0)</f>
        <v>0</v>
      </c>
      <c r="BF229" s="173">
        <f>IF(N229="snížená",J229,0)</f>
        <v>0</v>
      </c>
      <c r="BG229" s="173">
        <f>IF(N229="zákl. přenesená",J229,0)</f>
        <v>0</v>
      </c>
      <c r="BH229" s="173">
        <f>IF(N229="sníž. přenesená",J229,0)</f>
        <v>0</v>
      </c>
      <c r="BI229" s="173">
        <f>IF(N229="nulová",J229,0)</f>
        <v>0</v>
      </c>
      <c r="BJ229" s="17" t="s">
        <v>86</v>
      </c>
      <c r="BK229" s="173">
        <f>ROUND(I229*H229,2)</f>
        <v>0</v>
      </c>
      <c r="BL229" s="17" t="s">
        <v>227</v>
      </c>
      <c r="BM229" s="172" t="s">
        <v>780</v>
      </c>
    </row>
    <row r="230" spans="1:65" s="2" customFormat="1" ht="21.75" customHeight="1">
      <c r="A230" s="32"/>
      <c r="B230" s="160"/>
      <c r="C230" s="161" t="s">
        <v>296</v>
      </c>
      <c r="D230" s="161" t="s">
        <v>147</v>
      </c>
      <c r="E230" s="162" t="s">
        <v>781</v>
      </c>
      <c r="F230" s="163" t="s">
        <v>782</v>
      </c>
      <c r="G230" s="164" t="s">
        <v>253</v>
      </c>
      <c r="H230" s="165">
        <v>6</v>
      </c>
      <c r="I230" s="166"/>
      <c r="J230" s="167">
        <f>ROUND(I230*H230,2)</f>
        <v>0</v>
      </c>
      <c r="K230" s="163" t="s">
        <v>1068</v>
      </c>
      <c r="L230" s="33"/>
      <c r="M230" s="168" t="s">
        <v>1</v>
      </c>
      <c r="N230" s="169" t="s">
        <v>43</v>
      </c>
      <c r="O230" s="58"/>
      <c r="P230" s="170">
        <f>O230*H230</f>
        <v>0</v>
      </c>
      <c r="Q230" s="170">
        <v>0</v>
      </c>
      <c r="R230" s="170">
        <f>Q230*H230</f>
        <v>0</v>
      </c>
      <c r="S230" s="170">
        <v>0</v>
      </c>
      <c r="T230" s="17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2" t="s">
        <v>151</v>
      </c>
      <c r="AT230" s="172" t="s">
        <v>147</v>
      </c>
      <c r="AU230" s="172" t="s">
        <v>88</v>
      </c>
      <c r="AY230" s="17" t="s">
        <v>145</v>
      </c>
      <c r="BE230" s="173">
        <f>IF(N230="základní",J230,0)</f>
        <v>0</v>
      </c>
      <c r="BF230" s="173">
        <f>IF(N230="snížená",J230,0)</f>
        <v>0</v>
      </c>
      <c r="BG230" s="173">
        <f>IF(N230="zákl. přenesená",J230,0)</f>
        <v>0</v>
      </c>
      <c r="BH230" s="173">
        <f>IF(N230="sníž. přenesená",J230,0)</f>
        <v>0</v>
      </c>
      <c r="BI230" s="173">
        <f>IF(N230="nulová",J230,0)</f>
        <v>0</v>
      </c>
      <c r="BJ230" s="17" t="s">
        <v>86</v>
      </c>
      <c r="BK230" s="173">
        <f>ROUND(I230*H230,2)</f>
        <v>0</v>
      </c>
      <c r="BL230" s="17" t="s">
        <v>151</v>
      </c>
      <c r="BM230" s="172" t="s">
        <v>783</v>
      </c>
    </row>
    <row r="231" spans="1:65" s="14" customFormat="1" ht="11.25">
      <c r="B231" s="182"/>
      <c r="D231" s="175" t="s">
        <v>153</v>
      </c>
      <c r="E231" s="183" t="s">
        <v>1</v>
      </c>
      <c r="F231" s="184" t="s">
        <v>784</v>
      </c>
      <c r="H231" s="185">
        <v>6</v>
      </c>
      <c r="I231" s="186"/>
      <c r="L231" s="182"/>
      <c r="M231" s="187"/>
      <c r="N231" s="188"/>
      <c r="O231" s="188"/>
      <c r="P231" s="188"/>
      <c r="Q231" s="188"/>
      <c r="R231" s="188"/>
      <c r="S231" s="188"/>
      <c r="T231" s="189"/>
      <c r="AT231" s="183" t="s">
        <v>153</v>
      </c>
      <c r="AU231" s="183" t="s">
        <v>88</v>
      </c>
      <c r="AV231" s="14" t="s">
        <v>88</v>
      </c>
      <c r="AW231" s="14" t="s">
        <v>34</v>
      </c>
      <c r="AX231" s="14" t="s">
        <v>86</v>
      </c>
      <c r="AY231" s="183" t="s">
        <v>145</v>
      </c>
    </row>
    <row r="232" spans="1:65" s="2" customFormat="1" ht="16.5" customHeight="1">
      <c r="A232" s="32"/>
      <c r="B232" s="160"/>
      <c r="C232" s="198" t="s">
        <v>300</v>
      </c>
      <c r="D232" s="198" t="s">
        <v>258</v>
      </c>
      <c r="E232" s="199" t="s">
        <v>785</v>
      </c>
      <c r="F232" s="200" t="s">
        <v>786</v>
      </c>
      <c r="G232" s="201" t="s">
        <v>253</v>
      </c>
      <c r="H232" s="202">
        <v>6</v>
      </c>
      <c r="I232" s="203"/>
      <c r="J232" s="204">
        <f>ROUND(I232*H232,2)</f>
        <v>0</v>
      </c>
      <c r="K232" s="200" t="s">
        <v>1</v>
      </c>
      <c r="L232" s="205"/>
      <c r="M232" s="206" t="s">
        <v>1</v>
      </c>
      <c r="N232" s="207" t="s">
        <v>43</v>
      </c>
      <c r="O232" s="58"/>
      <c r="P232" s="170">
        <f>O232*H232</f>
        <v>0</v>
      </c>
      <c r="Q232" s="170">
        <v>0.23300000000000001</v>
      </c>
      <c r="R232" s="170">
        <f>Q232*H232</f>
        <v>1.3980000000000001</v>
      </c>
      <c r="S232" s="170">
        <v>0</v>
      </c>
      <c r="T232" s="17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2" t="s">
        <v>192</v>
      </c>
      <c r="AT232" s="172" t="s">
        <v>258</v>
      </c>
      <c r="AU232" s="172" t="s">
        <v>88</v>
      </c>
      <c r="AY232" s="17" t="s">
        <v>145</v>
      </c>
      <c r="BE232" s="173">
        <f>IF(N232="základní",J232,0)</f>
        <v>0</v>
      </c>
      <c r="BF232" s="173">
        <f>IF(N232="snížená",J232,0)</f>
        <v>0</v>
      </c>
      <c r="BG232" s="173">
        <f>IF(N232="zákl. přenesená",J232,0)</f>
        <v>0</v>
      </c>
      <c r="BH232" s="173">
        <f>IF(N232="sníž. přenesená",J232,0)</f>
        <v>0</v>
      </c>
      <c r="BI232" s="173">
        <f>IF(N232="nulová",J232,0)</f>
        <v>0</v>
      </c>
      <c r="BJ232" s="17" t="s">
        <v>86</v>
      </c>
      <c r="BK232" s="173">
        <f>ROUND(I232*H232,2)</f>
        <v>0</v>
      </c>
      <c r="BL232" s="17" t="s">
        <v>151</v>
      </c>
      <c r="BM232" s="172" t="s">
        <v>787</v>
      </c>
    </row>
    <row r="233" spans="1:65" s="12" customFormat="1" ht="22.9" customHeight="1">
      <c r="B233" s="147"/>
      <c r="D233" s="148" t="s">
        <v>77</v>
      </c>
      <c r="E233" s="158" t="s">
        <v>403</v>
      </c>
      <c r="F233" s="158" t="s">
        <v>404</v>
      </c>
      <c r="I233" s="150"/>
      <c r="J233" s="159">
        <f>BK233</f>
        <v>0</v>
      </c>
      <c r="L233" s="147"/>
      <c r="M233" s="152"/>
      <c r="N233" s="153"/>
      <c r="O233" s="153"/>
      <c r="P233" s="154">
        <f>P234</f>
        <v>0</v>
      </c>
      <c r="Q233" s="153"/>
      <c r="R233" s="154">
        <f>R234</f>
        <v>0</v>
      </c>
      <c r="S233" s="153"/>
      <c r="T233" s="155">
        <f>T234</f>
        <v>0</v>
      </c>
      <c r="AR233" s="148" t="s">
        <v>86</v>
      </c>
      <c r="AT233" s="156" t="s">
        <v>77</v>
      </c>
      <c r="AU233" s="156" t="s">
        <v>86</v>
      </c>
      <c r="AY233" s="148" t="s">
        <v>145</v>
      </c>
      <c r="BK233" s="157">
        <f>BK234</f>
        <v>0</v>
      </c>
    </row>
    <row r="234" spans="1:65" s="2" customFormat="1" ht="16.5" customHeight="1">
      <c r="A234" s="32"/>
      <c r="B234" s="160"/>
      <c r="C234" s="161" t="s">
        <v>304</v>
      </c>
      <c r="D234" s="161" t="s">
        <v>147</v>
      </c>
      <c r="E234" s="162" t="s">
        <v>406</v>
      </c>
      <c r="F234" s="163" t="s">
        <v>407</v>
      </c>
      <c r="G234" s="164" t="s">
        <v>199</v>
      </c>
      <c r="H234" s="165">
        <v>41.982999999999997</v>
      </c>
      <c r="I234" s="166"/>
      <c r="J234" s="167">
        <f>ROUND(I234*H234,2)</f>
        <v>0</v>
      </c>
      <c r="K234" s="163" t="s">
        <v>1068</v>
      </c>
      <c r="L234" s="33"/>
      <c r="M234" s="209" t="s">
        <v>1</v>
      </c>
      <c r="N234" s="210" t="s">
        <v>43</v>
      </c>
      <c r="O234" s="211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2" t="s">
        <v>151</v>
      </c>
      <c r="AT234" s="172" t="s">
        <v>147</v>
      </c>
      <c r="AU234" s="172" t="s">
        <v>88</v>
      </c>
      <c r="AY234" s="17" t="s">
        <v>145</v>
      </c>
      <c r="BE234" s="173">
        <f>IF(N234="základní",J234,0)</f>
        <v>0</v>
      </c>
      <c r="BF234" s="173">
        <f>IF(N234="snížená",J234,0)</f>
        <v>0</v>
      </c>
      <c r="BG234" s="173">
        <f>IF(N234="zákl. přenesená",J234,0)</f>
        <v>0</v>
      </c>
      <c r="BH234" s="173">
        <f>IF(N234="sníž. přenesená",J234,0)</f>
        <v>0</v>
      </c>
      <c r="BI234" s="173">
        <f>IF(N234="nulová",J234,0)</f>
        <v>0</v>
      </c>
      <c r="BJ234" s="17" t="s">
        <v>86</v>
      </c>
      <c r="BK234" s="173">
        <f>ROUND(I234*H234,2)</f>
        <v>0</v>
      </c>
      <c r="BL234" s="17" t="s">
        <v>151</v>
      </c>
      <c r="BM234" s="172" t="s">
        <v>788</v>
      </c>
    </row>
    <row r="235" spans="1:65" s="2" customFormat="1" ht="6.95" customHeight="1">
      <c r="A235" s="32"/>
      <c r="B235" s="47"/>
      <c r="C235" s="48"/>
      <c r="D235" s="48"/>
      <c r="E235" s="48"/>
      <c r="F235" s="48"/>
      <c r="G235" s="48"/>
      <c r="H235" s="48"/>
      <c r="I235" s="120"/>
      <c r="J235" s="48"/>
      <c r="K235" s="48"/>
      <c r="L235" s="33"/>
      <c r="M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</sheetData>
  <autoFilter ref="C121:K23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topLeftCell="A79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2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100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88</v>
      </c>
    </row>
    <row r="4" spans="1:46" s="1" customFormat="1" ht="24.95" customHeight="1">
      <c r="B4" s="20"/>
      <c r="D4" s="21" t="s">
        <v>107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3" t="str">
        <f>'Rekapitulace stavby'!K6</f>
        <v>Rekonstrukce a modernizace školního hřiště ZŠ  5 května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108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4" t="s">
        <v>789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14. 1. 2022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1" t="s">
        <v>1</v>
      </c>
      <c r="F27" s="241"/>
      <c r="G27" s="241"/>
      <c r="H27" s="24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ROUND((SUM(BE122:BE190)),  2)</f>
        <v>0</v>
      </c>
      <c r="G33" s="32"/>
      <c r="H33" s="32"/>
      <c r="I33" s="107">
        <v>0.21</v>
      </c>
      <c r="J33" s="106">
        <f>ROUND(((SUM(BE122:BE190))*I33),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ROUND((SUM(BF122:BF190)),  2)</f>
        <v>0</v>
      </c>
      <c r="G34" s="32"/>
      <c r="H34" s="32"/>
      <c r="I34" s="107">
        <v>0.15</v>
      </c>
      <c r="J34" s="106">
        <f>ROUND(((SUM(BF122:BF190))*I34),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ROUND((SUM(BG122:BG190)),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ROUND((SUM(BH122:BH190)),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ROUND((SUM(BI122:BI190)),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a modernizace školního hřiště ZŠ  5 května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14" t="str">
        <f>E9</f>
        <v>05 - SO 05 Gabionová stěna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Liberec</v>
      </c>
      <c r="G89" s="32"/>
      <c r="H89" s="32"/>
      <c r="I89" s="97" t="s">
        <v>22</v>
      </c>
      <c r="J89" s="55" t="str">
        <f>IF(J12="","",J12)</f>
        <v>14. 1. 2022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Statutární město Liberec, nám .Dr.E. Beneše</v>
      </c>
      <c r="G91" s="32"/>
      <c r="H91" s="32"/>
      <c r="I91" s="97" t="s">
        <v>31</v>
      </c>
      <c r="J91" s="30" t="str">
        <f>E21</f>
        <v>Pitter Design, s.r.o.Pardubice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111</v>
      </c>
      <c r="D94" s="108"/>
      <c r="E94" s="108"/>
      <c r="F94" s="108"/>
      <c r="G94" s="108"/>
      <c r="H94" s="108"/>
      <c r="I94" s="123"/>
      <c r="J94" s="124" t="s">
        <v>112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113</v>
      </c>
      <c r="D96" s="32"/>
      <c r="E96" s="32"/>
      <c r="F96" s="32"/>
      <c r="G96" s="32"/>
      <c r="H96" s="32"/>
      <c r="I96" s="96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114</v>
      </c>
    </row>
    <row r="97" spans="1:31" s="9" customFormat="1" ht="24.95" customHeight="1">
      <c r="B97" s="126"/>
      <c r="D97" s="127" t="s">
        <v>115</v>
      </c>
      <c r="E97" s="128"/>
      <c r="F97" s="128"/>
      <c r="G97" s="128"/>
      <c r="H97" s="128"/>
      <c r="I97" s="129"/>
      <c r="J97" s="130">
        <f>J123</f>
        <v>0</v>
      </c>
      <c r="L97" s="126"/>
    </row>
    <row r="98" spans="1:31" s="10" customFormat="1" ht="19.899999999999999" customHeight="1">
      <c r="B98" s="131"/>
      <c r="D98" s="132" t="s">
        <v>116</v>
      </c>
      <c r="E98" s="133"/>
      <c r="F98" s="133"/>
      <c r="G98" s="133"/>
      <c r="H98" s="133"/>
      <c r="I98" s="134"/>
      <c r="J98" s="135">
        <f>J124</f>
        <v>0</v>
      </c>
      <c r="L98" s="131"/>
    </row>
    <row r="99" spans="1:31" s="10" customFormat="1" ht="19.899999999999999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J167</f>
        <v>0</v>
      </c>
      <c r="L99" s="131"/>
    </row>
    <row r="100" spans="1:31" s="10" customFormat="1" ht="19.899999999999999" customHeight="1">
      <c r="B100" s="131"/>
      <c r="D100" s="132" t="s">
        <v>118</v>
      </c>
      <c r="E100" s="133"/>
      <c r="F100" s="133"/>
      <c r="G100" s="133"/>
      <c r="H100" s="133"/>
      <c r="I100" s="134"/>
      <c r="J100" s="135">
        <f>J178</f>
        <v>0</v>
      </c>
      <c r="L100" s="131"/>
    </row>
    <row r="101" spans="1:31" s="10" customFormat="1" ht="19.899999999999999" customHeight="1">
      <c r="B101" s="131"/>
      <c r="D101" s="132" t="s">
        <v>120</v>
      </c>
      <c r="E101" s="133"/>
      <c r="F101" s="133"/>
      <c r="G101" s="133"/>
      <c r="H101" s="133"/>
      <c r="I101" s="134"/>
      <c r="J101" s="135">
        <f>J184</f>
        <v>0</v>
      </c>
      <c r="L101" s="131"/>
    </row>
    <row r="102" spans="1:31" s="10" customFormat="1" ht="19.899999999999999" customHeight="1">
      <c r="B102" s="131"/>
      <c r="D102" s="132" t="s">
        <v>122</v>
      </c>
      <c r="E102" s="133"/>
      <c r="F102" s="133"/>
      <c r="G102" s="133"/>
      <c r="H102" s="133"/>
      <c r="I102" s="134"/>
      <c r="J102" s="135">
        <f>J189</f>
        <v>0</v>
      </c>
      <c r="L102" s="131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120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121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130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53" t="str">
        <f>E7</f>
        <v>Rekonstrukce a modernizace školního hřiště ZŠ  5 května</v>
      </c>
      <c r="F112" s="254"/>
      <c r="G112" s="254"/>
      <c r="H112" s="254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108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14" t="str">
        <f>E9</f>
        <v>05 - SO 05 Gabionová stěna</v>
      </c>
      <c r="F114" s="255"/>
      <c r="G114" s="255"/>
      <c r="H114" s="255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>Liberec</v>
      </c>
      <c r="G116" s="32"/>
      <c r="H116" s="32"/>
      <c r="I116" s="97" t="s">
        <v>22</v>
      </c>
      <c r="J116" s="55" t="str">
        <f>IF(J12="","",J12)</f>
        <v>14. 1. 2022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" customHeight="1">
      <c r="A118" s="32"/>
      <c r="B118" s="33"/>
      <c r="C118" s="27" t="s">
        <v>24</v>
      </c>
      <c r="D118" s="32"/>
      <c r="E118" s="32"/>
      <c r="F118" s="25" t="str">
        <f>E15</f>
        <v>Statutární město Liberec, nám .Dr.E. Beneše</v>
      </c>
      <c r="G118" s="32"/>
      <c r="H118" s="32"/>
      <c r="I118" s="97" t="s">
        <v>31</v>
      </c>
      <c r="J118" s="30" t="str">
        <f>E21</f>
        <v>Pitter Design, s.r.o.Pardubice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29</v>
      </c>
      <c r="D119" s="32"/>
      <c r="E119" s="32"/>
      <c r="F119" s="25" t="str">
        <f>IF(E18="","",E18)</f>
        <v>Vyplň údaj</v>
      </c>
      <c r="G119" s="32"/>
      <c r="H119" s="32"/>
      <c r="I119" s="97" t="s">
        <v>35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6"/>
      <c r="B121" s="137"/>
      <c r="C121" s="138" t="s">
        <v>131</v>
      </c>
      <c r="D121" s="139" t="s">
        <v>63</v>
      </c>
      <c r="E121" s="139" t="s">
        <v>59</v>
      </c>
      <c r="F121" s="139" t="s">
        <v>60</v>
      </c>
      <c r="G121" s="139" t="s">
        <v>132</v>
      </c>
      <c r="H121" s="139" t="s">
        <v>133</v>
      </c>
      <c r="I121" s="140" t="s">
        <v>134</v>
      </c>
      <c r="J121" s="139" t="s">
        <v>112</v>
      </c>
      <c r="K121" s="141" t="s">
        <v>135</v>
      </c>
      <c r="L121" s="142"/>
      <c r="M121" s="62" t="s">
        <v>1</v>
      </c>
      <c r="N121" s="63" t="s">
        <v>42</v>
      </c>
      <c r="O121" s="63" t="s">
        <v>136</v>
      </c>
      <c r="P121" s="63" t="s">
        <v>137</v>
      </c>
      <c r="Q121" s="63" t="s">
        <v>138</v>
      </c>
      <c r="R121" s="63" t="s">
        <v>139</v>
      </c>
      <c r="S121" s="63" t="s">
        <v>140</v>
      </c>
      <c r="T121" s="64" t="s">
        <v>141</v>
      </c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</row>
    <row r="122" spans="1:65" s="2" customFormat="1" ht="22.9" customHeight="1">
      <c r="A122" s="32"/>
      <c r="B122" s="33"/>
      <c r="C122" s="69" t="s">
        <v>142</v>
      </c>
      <c r="D122" s="32"/>
      <c r="E122" s="32"/>
      <c r="F122" s="32"/>
      <c r="G122" s="32"/>
      <c r="H122" s="32"/>
      <c r="I122" s="96"/>
      <c r="J122" s="143">
        <f>BK122</f>
        <v>0</v>
      </c>
      <c r="K122" s="32"/>
      <c r="L122" s="33"/>
      <c r="M122" s="65"/>
      <c r="N122" s="56"/>
      <c r="O122" s="66"/>
      <c r="P122" s="144">
        <f>P123</f>
        <v>0</v>
      </c>
      <c r="Q122" s="66"/>
      <c r="R122" s="144">
        <f>R123</f>
        <v>167.84294000000003</v>
      </c>
      <c r="S122" s="66"/>
      <c r="T122" s="145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77</v>
      </c>
      <c r="AU122" s="17" t="s">
        <v>114</v>
      </c>
      <c r="BK122" s="146">
        <f>BK123</f>
        <v>0</v>
      </c>
    </row>
    <row r="123" spans="1:65" s="12" customFormat="1" ht="25.9" customHeight="1">
      <c r="B123" s="147"/>
      <c r="D123" s="148" t="s">
        <v>77</v>
      </c>
      <c r="E123" s="149" t="s">
        <v>143</v>
      </c>
      <c r="F123" s="149" t="s">
        <v>144</v>
      </c>
      <c r="I123" s="150"/>
      <c r="J123" s="151">
        <f>BK123</f>
        <v>0</v>
      </c>
      <c r="L123" s="147"/>
      <c r="M123" s="152"/>
      <c r="N123" s="153"/>
      <c r="O123" s="153"/>
      <c r="P123" s="154">
        <f>P124+P167+P178+P184+P189</f>
        <v>0</v>
      </c>
      <c r="Q123" s="153"/>
      <c r="R123" s="154">
        <f>R124+R167+R178+R184+R189</f>
        <v>167.84294000000003</v>
      </c>
      <c r="S123" s="153"/>
      <c r="T123" s="155">
        <f>T124+T167+T178+T184+T189</f>
        <v>0</v>
      </c>
      <c r="AR123" s="148" t="s">
        <v>86</v>
      </c>
      <c r="AT123" s="156" t="s">
        <v>77</v>
      </c>
      <c r="AU123" s="156" t="s">
        <v>78</v>
      </c>
      <c r="AY123" s="148" t="s">
        <v>145</v>
      </c>
      <c r="BK123" s="157">
        <f>BK124+BK167+BK178+BK184+BK189</f>
        <v>0</v>
      </c>
    </row>
    <row r="124" spans="1:65" s="12" customFormat="1" ht="22.9" customHeight="1">
      <c r="B124" s="147"/>
      <c r="D124" s="148" t="s">
        <v>77</v>
      </c>
      <c r="E124" s="158" t="s">
        <v>86</v>
      </c>
      <c r="F124" s="158" t="s">
        <v>146</v>
      </c>
      <c r="I124" s="150"/>
      <c r="J124" s="159">
        <f>BK124</f>
        <v>0</v>
      </c>
      <c r="L124" s="147"/>
      <c r="M124" s="152"/>
      <c r="N124" s="153"/>
      <c r="O124" s="153"/>
      <c r="P124" s="154">
        <f>SUM(P125:P166)</f>
        <v>0</v>
      </c>
      <c r="Q124" s="153"/>
      <c r="R124" s="154">
        <f>SUM(R125:R166)</f>
        <v>0</v>
      </c>
      <c r="S124" s="153"/>
      <c r="T124" s="155">
        <f>SUM(T125:T166)</f>
        <v>0</v>
      </c>
      <c r="AR124" s="148" t="s">
        <v>86</v>
      </c>
      <c r="AT124" s="156" t="s">
        <v>77</v>
      </c>
      <c r="AU124" s="156" t="s">
        <v>86</v>
      </c>
      <c r="AY124" s="148" t="s">
        <v>145</v>
      </c>
      <c r="BK124" s="157">
        <f>SUM(BK125:BK166)</f>
        <v>0</v>
      </c>
    </row>
    <row r="125" spans="1:65" s="2" customFormat="1" ht="21.75" customHeight="1">
      <c r="A125" s="32"/>
      <c r="B125" s="160"/>
      <c r="C125" s="161" t="s">
        <v>86</v>
      </c>
      <c r="D125" s="161" t="s">
        <v>147</v>
      </c>
      <c r="E125" s="162" t="s">
        <v>488</v>
      </c>
      <c r="F125" s="163" t="s">
        <v>489</v>
      </c>
      <c r="G125" s="164" t="s">
        <v>150</v>
      </c>
      <c r="H125" s="165">
        <v>76</v>
      </c>
      <c r="I125" s="166"/>
      <c r="J125" s="167">
        <f>ROUND(I125*H125,2)</f>
        <v>0</v>
      </c>
      <c r="K125" s="163" t="s">
        <v>1</v>
      </c>
      <c r="L125" s="33"/>
      <c r="M125" s="168" t="s">
        <v>1</v>
      </c>
      <c r="N125" s="169" t="s">
        <v>43</v>
      </c>
      <c r="O125" s="58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2" t="s">
        <v>151</v>
      </c>
      <c r="AT125" s="172" t="s">
        <v>147</v>
      </c>
      <c r="AU125" s="172" t="s">
        <v>88</v>
      </c>
      <c r="AY125" s="17" t="s">
        <v>145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17" t="s">
        <v>86</v>
      </c>
      <c r="BK125" s="173">
        <f>ROUND(I125*H125,2)</f>
        <v>0</v>
      </c>
      <c r="BL125" s="17" t="s">
        <v>151</v>
      </c>
      <c r="BM125" s="172" t="s">
        <v>790</v>
      </c>
    </row>
    <row r="126" spans="1:65" s="13" customFormat="1" ht="11.25">
      <c r="B126" s="174"/>
      <c r="D126" s="175" t="s">
        <v>153</v>
      </c>
      <c r="E126" s="176" t="s">
        <v>1</v>
      </c>
      <c r="F126" s="177" t="s">
        <v>791</v>
      </c>
      <c r="H126" s="176" t="s">
        <v>1</v>
      </c>
      <c r="I126" s="178"/>
      <c r="L126" s="174"/>
      <c r="M126" s="179"/>
      <c r="N126" s="180"/>
      <c r="O126" s="180"/>
      <c r="P126" s="180"/>
      <c r="Q126" s="180"/>
      <c r="R126" s="180"/>
      <c r="S126" s="180"/>
      <c r="T126" s="181"/>
      <c r="AT126" s="176" t="s">
        <v>153</v>
      </c>
      <c r="AU126" s="176" t="s">
        <v>88</v>
      </c>
      <c r="AV126" s="13" t="s">
        <v>86</v>
      </c>
      <c r="AW126" s="13" t="s">
        <v>34</v>
      </c>
      <c r="AX126" s="13" t="s">
        <v>78</v>
      </c>
      <c r="AY126" s="176" t="s">
        <v>145</v>
      </c>
    </row>
    <row r="127" spans="1:65" s="14" customFormat="1" ht="11.25">
      <c r="B127" s="182"/>
      <c r="D127" s="175" t="s">
        <v>153</v>
      </c>
      <c r="E127" s="183" t="s">
        <v>1</v>
      </c>
      <c r="F127" s="184" t="s">
        <v>792</v>
      </c>
      <c r="H127" s="185">
        <v>76</v>
      </c>
      <c r="I127" s="186"/>
      <c r="L127" s="182"/>
      <c r="M127" s="187"/>
      <c r="N127" s="188"/>
      <c r="O127" s="188"/>
      <c r="P127" s="188"/>
      <c r="Q127" s="188"/>
      <c r="R127" s="188"/>
      <c r="S127" s="188"/>
      <c r="T127" s="189"/>
      <c r="AT127" s="183" t="s">
        <v>153</v>
      </c>
      <c r="AU127" s="183" t="s">
        <v>88</v>
      </c>
      <c r="AV127" s="14" t="s">
        <v>88</v>
      </c>
      <c r="AW127" s="14" t="s">
        <v>34</v>
      </c>
      <c r="AX127" s="14" t="s">
        <v>78</v>
      </c>
      <c r="AY127" s="183" t="s">
        <v>145</v>
      </c>
    </row>
    <row r="128" spans="1:65" s="15" customFormat="1" ht="11.25">
      <c r="B128" s="190"/>
      <c r="D128" s="175" t="s">
        <v>153</v>
      </c>
      <c r="E128" s="191" t="s">
        <v>1</v>
      </c>
      <c r="F128" s="192" t="s">
        <v>156</v>
      </c>
      <c r="H128" s="193">
        <v>76</v>
      </c>
      <c r="I128" s="194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1" t="s">
        <v>153</v>
      </c>
      <c r="AU128" s="191" t="s">
        <v>88</v>
      </c>
      <c r="AV128" s="15" t="s">
        <v>151</v>
      </c>
      <c r="AW128" s="15" t="s">
        <v>34</v>
      </c>
      <c r="AX128" s="15" t="s">
        <v>86</v>
      </c>
      <c r="AY128" s="191" t="s">
        <v>145</v>
      </c>
    </row>
    <row r="129" spans="1:65" s="2" customFormat="1" ht="21.75" customHeight="1">
      <c r="A129" s="32"/>
      <c r="B129" s="160"/>
      <c r="C129" s="161" t="s">
        <v>88</v>
      </c>
      <c r="D129" s="161" t="s">
        <v>147</v>
      </c>
      <c r="E129" s="162" t="s">
        <v>492</v>
      </c>
      <c r="F129" s="163" t="s">
        <v>493</v>
      </c>
      <c r="G129" s="164" t="s">
        <v>150</v>
      </c>
      <c r="H129" s="165">
        <v>76</v>
      </c>
      <c r="I129" s="166"/>
      <c r="J129" s="167">
        <f>ROUND(I129*H129,2)</f>
        <v>0</v>
      </c>
      <c r="K129" s="163" t="s">
        <v>1068</v>
      </c>
      <c r="L129" s="33"/>
      <c r="M129" s="168" t="s">
        <v>1</v>
      </c>
      <c r="N129" s="169" t="s">
        <v>43</v>
      </c>
      <c r="O129" s="58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2" t="s">
        <v>151</v>
      </c>
      <c r="AT129" s="172" t="s">
        <v>147</v>
      </c>
      <c r="AU129" s="172" t="s">
        <v>88</v>
      </c>
      <c r="AY129" s="17" t="s">
        <v>145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7" t="s">
        <v>86</v>
      </c>
      <c r="BK129" s="173">
        <f>ROUND(I129*H129,2)</f>
        <v>0</v>
      </c>
      <c r="BL129" s="17" t="s">
        <v>151</v>
      </c>
      <c r="BM129" s="172" t="s">
        <v>793</v>
      </c>
    </row>
    <row r="130" spans="1:65" s="14" customFormat="1" ht="11.25">
      <c r="B130" s="182"/>
      <c r="D130" s="175" t="s">
        <v>153</v>
      </c>
      <c r="E130" s="183" t="s">
        <v>1</v>
      </c>
      <c r="F130" s="184" t="s">
        <v>794</v>
      </c>
      <c r="H130" s="185">
        <v>76</v>
      </c>
      <c r="I130" s="186"/>
      <c r="L130" s="182"/>
      <c r="M130" s="187"/>
      <c r="N130" s="188"/>
      <c r="O130" s="188"/>
      <c r="P130" s="188"/>
      <c r="Q130" s="188"/>
      <c r="R130" s="188"/>
      <c r="S130" s="188"/>
      <c r="T130" s="189"/>
      <c r="AT130" s="183" t="s">
        <v>153</v>
      </c>
      <c r="AU130" s="183" t="s">
        <v>88</v>
      </c>
      <c r="AV130" s="14" t="s">
        <v>88</v>
      </c>
      <c r="AW130" s="14" t="s">
        <v>34</v>
      </c>
      <c r="AX130" s="14" t="s">
        <v>86</v>
      </c>
      <c r="AY130" s="183" t="s">
        <v>145</v>
      </c>
    </row>
    <row r="131" spans="1:65" s="2" customFormat="1" ht="21.75" customHeight="1">
      <c r="A131" s="32"/>
      <c r="B131" s="160"/>
      <c r="C131" s="161" t="s">
        <v>160</v>
      </c>
      <c r="D131" s="161" t="s">
        <v>147</v>
      </c>
      <c r="E131" s="162" t="s">
        <v>795</v>
      </c>
      <c r="F131" s="163" t="s">
        <v>796</v>
      </c>
      <c r="G131" s="164" t="s">
        <v>168</v>
      </c>
      <c r="H131" s="165">
        <v>189.9</v>
      </c>
      <c r="I131" s="166"/>
      <c r="J131" s="167">
        <f>ROUND(I131*H131,2)</f>
        <v>0</v>
      </c>
      <c r="K131" s="163" t="s">
        <v>1068</v>
      </c>
      <c r="L131" s="33"/>
      <c r="M131" s="168" t="s">
        <v>1</v>
      </c>
      <c r="N131" s="169" t="s">
        <v>43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151</v>
      </c>
      <c r="AT131" s="172" t="s">
        <v>147</v>
      </c>
      <c r="AU131" s="172" t="s">
        <v>88</v>
      </c>
      <c r="AY131" s="17" t="s">
        <v>145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86</v>
      </c>
      <c r="BK131" s="173">
        <f>ROUND(I131*H131,2)</f>
        <v>0</v>
      </c>
      <c r="BL131" s="17" t="s">
        <v>151</v>
      </c>
      <c r="BM131" s="172" t="s">
        <v>797</v>
      </c>
    </row>
    <row r="132" spans="1:65" s="13" customFormat="1" ht="11.25">
      <c r="B132" s="174"/>
      <c r="D132" s="175" t="s">
        <v>153</v>
      </c>
      <c r="E132" s="176" t="s">
        <v>1</v>
      </c>
      <c r="F132" s="177" t="s">
        <v>791</v>
      </c>
      <c r="H132" s="176" t="s">
        <v>1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6" t="s">
        <v>153</v>
      </c>
      <c r="AU132" s="176" t="s">
        <v>88</v>
      </c>
      <c r="AV132" s="13" t="s">
        <v>86</v>
      </c>
      <c r="AW132" s="13" t="s">
        <v>34</v>
      </c>
      <c r="AX132" s="13" t="s">
        <v>78</v>
      </c>
      <c r="AY132" s="176" t="s">
        <v>145</v>
      </c>
    </row>
    <row r="133" spans="1:65" s="14" customFormat="1" ht="11.25">
      <c r="B133" s="182"/>
      <c r="D133" s="175" t="s">
        <v>153</v>
      </c>
      <c r="E133" s="183" t="s">
        <v>1</v>
      </c>
      <c r="F133" s="184" t="s">
        <v>798</v>
      </c>
      <c r="H133" s="185">
        <v>66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83" t="s">
        <v>153</v>
      </c>
      <c r="AU133" s="183" t="s">
        <v>88</v>
      </c>
      <c r="AV133" s="14" t="s">
        <v>88</v>
      </c>
      <c r="AW133" s="14" t="s">
        <v>34</v>
      </c>
      <c r="AX133" s="14" t="s">
        <v>78</v>
      </c>
      <c r="AY133" s="183" t="s">
        <v>145</v>
      </c>
    </row>
    <row r="134" spans="1:65" s="14" customFormat="1" ht="11.25">
      <c r="B134" s="182"/>
      <c r="D134" s="175" t="s">
        <v>153</v>
      </c>
      <c r="E134" s="183" t="s">
        <v>1</v>
      </c>
      <c r="F134" s="184" t="s">
        <v>799</v>
      </c>
      <c r="H134" s="185">
        <v>123.9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83" t="s">
        <v>153</v>
      </c>
      <c r="AU134" s="183" t="s">
        <v>88</v>
      </c>
      <c r="AV134" s="14" t="s">
        <v>88</v>
      </c>
      <c r="AW134" s="14" t="s">
        <v>34</v>
      </c>
      <c r="AX134" s="14" t="s">
        <v>78</v>
      </c>
      <c r="AY134" s="183" t="s">
        <v>145</v>
      </c>
    </row>
    <row r="135" spans="1:65" s="15" customFormat="1" ht="11.25">
      <c r="B135" s="190"/>
      <c r="D135" s="175" t="s">
        <v>153</v>
      </c>
      <c r="E135" s="191" t="s">
        <v>1</v>
      </c>
      <c r="F135" s="192" t="s">
        <v>156</v>
      </c>
      <c r="H135" s="193">
        <v>189.9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1" t="s">
        <v>153</v>
      </c>
      <c r="AU135" s="191" t="s">
        <v>88</v>
      </c>
      <c r="AV135" s="15" t="s">
        <v>151</v>
      </c>
      <c r="AW135" s="15" t="s">
        <v>34</v>
      </c>
      <c r="AX135" s="15" t="s">
        <v>86</v>
      </c>
      <c r="AY135" s="191" t="s">
        <v>145</v>
      </c>
    </row>
    <row r="136" spans="1:65" s="2" customFormat="1" ht="21.75" customHeight="1">
      <c r="A136" s="32"/>
      <c r="B136" s="160"/>
      <c r="C136" s="161" t="s">
        <v>151</v>
      </c>
      <c r="D136" s="161" t="s">
        <v>147</v>
      </c>
      <c r="E136" s="162" t="s">
        <v>513</v>
      </c>
      <c r="F136" s="163" t="s">
        <v>514</v>
      </c>
      <c r="G136" s="164" t="s">
        <v>168</v>
      </c>
      <c r="H136" s="165">
        <v>22.8</v>
      </c>
      <c r="I136" s="166"/>
      <c r="J136" s="167">
        <f>ROUND(I136*H136,2)</f>
        <v>0</v>
      </c>
      <c r="K136" s="163" t="s">
        <v>1068</v>
      </c>
      <c r="L136" s="33"/>
      <c r="M136" s="168" t="s">
        <v>1</v>
      </c>
      <c r="N136" s="169" t="s">
        <v>43</v>
      </c>
      <c r="O136" s="58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2" t="s">
        <v>151</v>
      </c>
      <c r="AT136" s="172" t="s">
        <v>147</v>
      </c>
      <c r="AU136" s="172" t="s">
        <v>88</v>
      </c>
      <c r="AY136" s="17" t="s">
        <v>145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17" t="s">
        <v>86</v>
      </c>
      <c r="BK136" s="173">
        <f>ROUND(I136*H136,2)</f>
        <v>0</v>
      </c>
      <c r="BL136" s="17" t="s">
        <v>151</v>
      </c>
      <c r="BM136" s="172" t="s">
        <v>800</v>
      </c>
    </row>
    <row r="137" spans="1:65" s="13" customFormat="1" ht="11.25">
      <c r="B137" s="174"/>
      <c r="D137" s="175" t="s">
        <v>153</v>
      </c>
      <c r="E137" s="176" t="s">
        <v>1</v>
      </c>
      <c r="F137" s="177" t="s">
        <v>791</v>
      </c>
      <c r="H137" s="176" t="s">
        <v>1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6" t="s">
        <v>153</v>
      </c>
      <c r="AU137" s="176" t="s">
        <v>88</v>
      </c>
      <c r="AV137" s="13" t="s">
        <v>86</v>
      </c>
      <c r="AW137" s="13" t="s">
        <v>34</v>
      </c>
      <c r="AX137" s="13" t="s">
        <v>78</v>
      </c>
      <c r="AY137" s="176" t="s">
        <v>145</v>
      </c>
    </row>
    <row r="138" spans="1:65" s="13" customFormat="1" ht="11.25">
      <c r="B138" s="174"/>
      <c r="D138" s="175" t="s">
        <v>153</v>
      </c>
      <c r="E138" s="176" t="s">
        <v>1</v>
      </c>
      <c r="F138" s="177" t="s">
        <v>801</v>
      </c>
      <c r="H138" s="176" t="s">
        <v>1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6" t="s">
        <v>153</v>
      </c>
      <c r="AU138" s="176" t="s">
        <v>88</v>
      </c>
      <c r="AV138" s="13" t="s">
        <v>86</v>
      </c>
      <c r="AW138" s="13" t="s">
        <v>34</v>
      </c>
      <c r="AX138" s="13" t="s">
        <v>78</v>
      </c>
      <c r="AY138" s="176" t="s">
        <v>145</v>
      </c>
    </row>
    <row r="139" spans="1:65" s="14" customFormat="1" ht="11.25">
      <c r="B139" s="182"/>
      <c r="D139" s="175" t="s">
        <v>153</v>
      </c>
      <c r="E139" s="183" t="s">
        <v>1</v>
      </c>
      <c r="F139" s="184" t="s">
        <v>802</v>
      </c>
      <c r="H139" s="185">
        <v>22.8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153</v>
      </c>
      <c r="AU139" s="183" t="s">
        <v>88</v>
      </c>
      <c r="AV139" s="14" t="s">
        <v>88</v>
      </c>
      <c r="AW139" s="14" t="s">
        <v>34</v>
      </c>
      <c r="AX139" s="14" t="s">
        <v>78</v>
      </c>
      <c r="AY139" s="183" t="s">
        <v>145</v>
      </c>
    </row>
    <row r="140" spans="1:65" s="15" customFormat="1" ht="11.25">
      <c r="B140" s="190"/>
      <c r="D140" s="175" t="s">
        <v>153</v>
      </c>
      <c r="E140" s="191" t="s">
        <v>1</v>
      </c>
      <c r="F140" s="192" t="s">
        <v>156</v>
      </c>
      <c r="H140" s="193">
        <v>22.8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1" t="s">
        <v>153</v>
      </c>
      <c r="AU140" s="191" t="s">
        <v>88</v>
      </c>
      <c r="AV140" s="15" t="s">
        <v>151</v>
      </c>
      <c r="AW140" s="15" t="s">
        <v>34</v>
      </c>
      <c r="AX140" s="15" t="s">
        <v>86</v>
      </c>
      <c r="AY140" s="191" t="s">
        <v>145</v>
      </c>
    </row>
    <row r="141" spans="1:65" s="2" customFormat="1" ht="21.75" customHeight="1">
      <c r="A141" s="32"/>
      <c r="B141" s="160"/>
      <c r="C141" s="161" t="s">
        <v>174</v>
      </c>
      <c r="D141" s="161" t="s">
        <v>147</v>
      </c>
      <c r="E141" s="162" t="s">
        <v>182</v>
      </c>
      <c r="F141" s="163" t="s">
        <v>183</v>
      </c>
      <c r="G141" s="164" t="s">
        <v>168</v>
      </c>
      <c r="H141" s="165">
        <v>82.6</v>
      </c>
      <c r="I141" s="166"/>
      <c r="J141" s="167">
        <f>ROUND(I141*H141,2)</f>
        <v>0</v>
      </c>
      <c r="K141" s="163" t="s">
        <v>1068</v>
      </c>
      <c r="L141" s="33"/>
      <c r="M141" s="168" t="s">
        <v>1</v>
      </c>
      <c r="N141" s="169" t="s">
        <v>43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151</v>
      </c>
      <c r="AT141" s="172" t="s">
        <v>147</v>
      </c>
      <c r="AU141" s="172" t="s">
        <v>88</v>
      </c>
      <c r="AY141" s="17" t="s">
        <v>145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86</v>
      </c>
      <c r="BK141" s="173">
        <f>ROUND(I141*H141,2)</f>
        <v>0</v>
      </c>
      <c r="BL141" s="17" t="s">
        <v>151</v>
      </c>
      <c r="BM141" s="172" t="s">
        <v>803</v>
      </c>
    </row>
    <row r="142" spans="1:65" s="14" customFormat="1" ht="11.25">
      <c r="B142" s="182"/>
      <c r="D142" s="175" t="s">
        <v>153</v>
      </c>
      <c r="E142" s="183" t="s">
        <v>1</v>
      </c>
      <c r="F142" s="184" t="s">
        <v>804</v>
      </c>
      <c r="H142" s="185">
        <v>82.6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153</v>
      </c>
      <c r="AU142" s="183" t="s">
        <v>88</v>
      </c>
      <c r="AV142" s="14" t="s">
        <v>88</v>
      </c>
      <c r="AW142" s="14" t="s">
        <v>34</v>
      </c>
      <c r="AX142" s="14" t="s">
        <v>78</v>
      </c>
      <c r="AY142" s="183" t="s">
        <v>145</v>
      </c>
    </row>
    <row r="143" spans="1:65" s="15" customFormat="1" ht="11.25">
      <c r="B143" s="190"/>
      <c r="D143" s="175" t="s">
        <v>153</v>
      </c>
      <c r="E143" s="191" t="s">
        <v>1</v>
      </c>
      <c r="F143" s="192" t="s">
        <v>156</v>
      </c>
      <c r="H143" s="193">
        <v>82.6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153</v>
      </c>
      <c r="AU143" s="191" t="s">
        <v>88</v>
      </c>
      <c r="AV143" s="15" t="s">
        <v>151</v>
      </c>
      <c r="AW143" s="15" t="s">
        <v>34</v>
      </c>
      <c r="AX143" s="15" t="s">
        <v>86</v>
      </c>
      <c r="AY143" s="191" t="s">
        <v>145</v>
      </c>
    </row>
    <row r="144" spans="1:65" s="2" customFormat="1" ht="21.75" customHeight="1">
      <c r="A144" s="32"/>
      <c r="B144" s="160"/>
      <c r="C144" s="161" t="s">
        <v>181</v>
      </c>
      <c r="D144" s="161" t="s">
        <v>147</v>
      </c>
      <c r="E144" s="162" t="s">
        <v>188</v>
      </c>
      <c r="F144" s="163" t="s">
        <v>189</v>
      </c>
      <c r="G144" s="164" t="s">
        <v>168</v>
      </c>
      <c r="H144" s="165">
        <v>105.4</v>
      </c>
      <c r="I144" s="166"/>
      <c r="J144" s="167">
        <f>ROUND(I144*H144,2)</f>
        <v>0</v>
      </c>
      <c r="K144" s="163" t="s">
        <v>1068</v>
      </c>
      <c r="L144" s="33"/>
      <c r="M144" s="168" t="s">
        <v>1</v>
      </c>
      <c r="N144" s="169" t="s">
        <v>43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151</v>
      </c>
      <c r="AT144" s="172" t="s">
        <v>147</v>
      </c>
      <c r="AU144" s="172" t="s">
        <v>88</v>
      </c>
      <c r="AY144" s="17" t="s">
        <v>145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86</v>
      </c>
      <c r="BK144" s="173">
        <f>ROUND(I144*H144,2)</f>
        <v>0</v>
      </c>
      <c r="BL144" s="17" t="s">
        <v>151</v>
      </c>
      <c r="BM144" s="172" t="s">
        <v>805</v>
      </c>
    </row>
    <row r="145" spans="1:65" s="14" customFormat="1" ht="11.25">
      <c r="B145" s="182"/>
      <c r="D145" s="175" t="s">
        <v>153</v>
      </c>
      <c r="E145" s="183" t="s">
        <v>1</v>
      </c>
      <c r="F145" s="184" t="s">
        <v>806</v>
      </c>
      <c r="H145" s="185">
        <v>82.6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83" t="s">
        <v>153</v>
      </c>
      <c r="AU145" s="183" t="s">
        <v>88</v>
      </c>
      <c r="AV145" s="14" t="s">
        <v>88</v>
      </c>
      <c r="AW145" s="14" t="s">
        <v>34</v>
      </c>
      <c r="AX145" s="14" t="s">
        <v>78</v>
      </c>
      <c r="AY145" s="183" t="s">
        <v>145</v>
      </c>
    </row>
    <row r="146" spans="1:65" s="14" customFormat="1" ht="11.25">
      <c r="B146" s="182"/>
      <c r="D146" s="175" t="s">
        <v>153</v>
      </c>
      <c r="E146" s="183" t="s">
        <v>1</v>
      </c>
      <c r="F146" s="184" t="s">
        <v>807</v>
      </c>
      <c r="H146" s="185">
        <v>22.8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153</v>
      </c>
      <c r="AU146" s="183" t="s">
        <v>88</v>
      </c>
      <c r="AV146" s="14" t="s">
        <v>88</v>
      </c>
      <c r="AW146" s="14" t="s">
        <v>34</v>
      </c>
      <c r="AX146" s="14" t="s">
        <v>78</v>
      </c>
      <c r="AY146" s="183" t="s">
        <v>145</v>
      </c>
    </row>
    <row r="147" spans="1:65" s="15" customFormat="1" ht="11.25">
      <c r="B147" s="190"/>
      <c r="D147" s="175" t="s">
        <v>153</v>
      </c>
      <c r="E147" s="191" t="s">
        <v>1</v>
      </c>
      <c r="F147" s="192" t="s">
        <v>156</v>
      </c>
      <c r="H147" s="193">
        <v>105.39999999999999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1" t="s">
        <v>153</v>
      </c>
      <c r="AU147" s="191" t="s">
        <v>88</v>
      </c>
      <c r="AV147" s="15" t="s">
        <v>151</v>
      </c>
      <c r="AW147" s="15" t="s">
        <v>34</v>
      </c>
      <c r="AX147" s="15" t="s">
        <v>86</v>
      </c>
      <c r="AY147" s="191" t="s">
        <v>145</v>
      </c>
    </row>
    <row r="148" spans="1:65" s="2" customFormat="1" ht="21.75" customHeight="1">
      <c r="A148" s="32"/>
      <c r="B148" s="160"/>
      <c r="C148" s="161" t="s">
        <v>187</v>
      </c>
      <c r="D148" s="161" t="s">
        <v>147</v>
      </c>
      <c r="E148" s="162" t="s">
        <v>197</v>
      </c>
      <c r="F148" s="163" t="s">
        <v>198</v>
      </c>
      <c r="G148" s="164" t="s">
        <v>199</v>
      </c>
      <c r="H148" s="165">
        <v>158.72</v>
      </c>
      <c r="I148" s="166"/>
      <c r="J148" s="167">
        <f>ROUND(I148*H148,2)</f>
        <v>0</v>
      </c>
      <c r="K148" s="163" t="s">
        <v>1068</v>
      </c>
      <c r="L148" s="33"/>
      <c r="M148" s="168" t="s">
        <v>1</v>
      </c>
      <c r="N148" s="169" t="s">
        <v>43</v>
      </c>
      <c r="O148" s="58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2" t="s">
        <v>151</v>
      </c>
      <c r="AT148" s="172" t="s">
        <v>147</v>
      </c>
      <c r="AU148" s="172" t="s">
        <v>88</v>
      </c>
      <c r="AY148" s="17" t="s">
        <v>145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7" t="s">
        <v>86</v>
      </c>
      <c r="BK148" s="173">
        <f>ROUND(I148*H148,2)</f>
        <v>0</v>
      </c>
      <c r="BL148" s="17" t="s">
        <v>151</v>
      </c>
      <c r="BM148" s="172" t="s">
        <v>808</v>
      </c>
    </row>
    <row r="149" spans="1:65" s="14" customFormat="1" ht="11.25">
      <c r="B149" s="182"/>
      <c r="D149" s="175" t="s">
        <v>153</v>
      </c>
      <c r="E149" s="183" t="s">
        <v>1</v>
      </c>
      <c r="F149" s="184" t="s">
        <v>809</v>
      </c>
      <c r="H149" s="185">
        <v>158.72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153</v>
      </c>
      <c r="AU149" s="183" t="s">
        <v>88</v>
      </c>
      <c r="AV149" s="14" t="s">
        <v>88</v>
      </c>
      <c r="AW149" s="14" t="s">
        <v>34</v>
      </c>
      <c r="AX149" s="14" t="s">
        <v>86</v>
      </c>
      <c r="AY149" s="183" t="s">
        <v>145</v>
      </c>
    </row>
    <row r="150" spans="1:65" s="2" customFormat="1" ht="21.75" customHeight="1">
      <c r="A150" s="32"/>
      <c r="B150" s="160"/>
      <c r="C150" s="161" t="s">
        <v>192</v>
      </c>
      <c r="D150" s="161" t="s">
        <v>147</v>
      </c>
      <c r="E150" s="162" t="s">
        <v>193</v>
      </c>
      <c r="F150" s="163" t="s">
        <v>194</v>
      </c>
      <c r="G150" s="164" t="s">
        <v>150</v>
      </c>
      <c r="H150" s="165">
        <v>72</v>
      </c>
      <c r="I150" s="166"/>
      <c r="J150" s="167">
        <f>ROUND(I150*H150,2)</f>
        <v>0</v>
      </c>
      <c r="K150" s="163" t="s">
        <v>1068</v>
      </c>
      <c r="L150" s="33"/>
      <c r="M150" s="168" t="s">
        <v>1</v>
      </c>
      <c r="N150" s="169" t="s">
        <v>43</v>
      </c>
      <c r="O150" s="58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2" t="s">
        <v>151</v>
      </c>
      <c r="AT150" s="172" t="s">
        <v>147</v>
      </c>
      <c r="AU150" s="172" t="s">
        <v>88</v>
      </c>
      <c r="AY150" s="17" t="s">
        <v>145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7" t="s">
        <v>86</v>
      </c>
      <c r="BK150" s="173">
        <f>ROUND(I150*H150,2)</f>
        <v>0</v>
      </c>
      <c r="BL150" s="17" t="s">
        <v>151</v>
      </c>
      <c r="BM150" s="172" t="s">
        <v>810</v>
      </c>
    </row>
    <row r="151" spans="1:65" s="13" customFormat="1" ht="11.25">
      <c r="B151" s="174"/>
      <c r="D151" s="175" t="s">
        <v>153</v>
      </c>
      <c r="E151" s="176" t="s">
        <v>1</v>
      </c>
      <c r="F151" s="177" t="s">
        <v>791</v>
      </c>
      <c r="H151" s="176" t="s">
        <v>1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6" t="s">
        <v>153</v>
      </c>
      <c r="AU151" s="176" t="s">
        <v>88</v>
      </c>
      <c r="AV151" s="13" t="s">
        <v>86</v>
      </c>
      <c r="AW151" s="13" t="s">
        <v>34</v>
      </c>
      <c r="AX151" s="13" t="s">
        <v>78</v>
      </c>
      <c r="AY151" s="176" t="s">
        <v>145</v>
      </c>
    </row>
    <row r="152" spans="1:65" s="14" customFormat="1" ht="11.25">
      <c r="B152" s="182"/>
      <c r="D152" s="175" t="s">
        <v>153</v>
      </c>
      <c r="E152" s="183" t="s">
        <v>1</v>
      </c>
      <c r="F152" s="184" t="s">
        <v>811</v>
      </c>
      <c r="H152" s="185">
        <v>72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3" t="s">
        <v>153</v>
      </c>
      <c r="AU152" s="183" t="s">
        <v>88</v>
      </c>
      <c r="AV152" s="14" t="s">
        <v>88</v>
      </c>
      <c r="AW152" s="14" t="s">
        <v>34</v>
      </c>
      <c r="AX152" s="14" t="s">
        <v>78</v>
      </c>
      <c r="AY152" s="183" t="s">
        <v>145</v>
      </c>
    </row>
    <row r="153" spans="1:65" s="15" customFormat="1" ht="11.25">
      <c r="B153" s="190"/>
      <c r="D153" s="175" t="s">
        <v>153</v>
      </c>
      <c r="E153" s="191" t="s">
        <v>1</v>
      </c>
      <c r="F153" s="192" t="s">
        <v>156</v>
      </c>
      <c r="H153" s="193">
        <v>72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1" t="s">
        <v>153</v>
      </c>
      <c r="AU153" s="191" t="s">
        <v>88</v>
      </c>
      <c r="AV153" s="15" t="s">
        <v>151</v>
      </c>
      <c r="AW153" s="15" t="s">
        <v>34</v>
      </c>
      <c r="AX153" s="15" t="s">
        <v>86</v>
      </c>
      <c r="AY153" s="191" t="s">
        <v>145</v>
      </c>
    </row>
    <row r="154" spans="1:65" s="2" customFormat="1" ht="16.5" customHeight="1">
      <c r="A154" s="32"/>
      <c r="B154" s="160"/>
      <c r="C154" s="161" t="s">
        <v>196</v>
      </c>
      <c r="D154" s="161" t="s">
        <v>147</v>
      </c>
      <c r="E154" s="162" t="s">
        <v>203</v>
      </c>
      <c r="F154" s="163" t="s">
        <v>204</v>
      </c>
      <c r="G154" s="164" t="s">
        <v>168</v>
      </c>
      <c r="H154" s="165">
        <v>105.4</v>
      </c>
      <c r="I154" s="166"/>
      <c r="J154" s="167">
        <f>ROUND(I154*H154,2)</f>
        <v>0</v>
      </c>
      <c r="K154" s="163" t="s">
        <v>1068</v>
      </c>
      <c r="L154" s="33"/>
      <c r="M154" s="168" t="s">
        <v>1</v>
      </c>
      <c r="N154" s="169" t="s">
        <v>43</v>
      </c>
      <c r="O154" s="58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2" t="s">
        <v>151</v>
      </c>
      <c r="AT154" s="172" t="s">
        <v>147</v>
      </c>
      <c r="AU154" s="172" t="s">
        <v>88</v>
      </c>
      <c r="AY154" s="17" t="s">
        <v>145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7" t="s">
        <v>86</v>
      </c>
      <c r="BK154" s="173">
        <f>ROUND(I154*H154,2)</f>
        <v>0</v>
      </c>
      <c r="BL154" s="17" t="s">
        <v>151</v>
      </c>
      <c r="BM154" s="172" t="s">
        <v>812</v>
      </c>
    </row>
    <row r="155" spans="1:65" s="14" customFormat="1" ht="11.25">
      <c r="B155" s="182"/>
      <c r="D155" s="175" t="s">
        <v>153</v>
      </c>
      <c r="E155" s="183" t="s">
        <v>1</v>
      </c>
      <c r="F155" s="184" t="s">
        <v>813</v>
      </c>
      <c r="H155" s="185">
        <v>82.6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83" t="s">
        <v>153</v>
      </c>
      <c r="AU155" s="183" t="s">
        <v>88</v>
      </c>
      <c r="AV155" s="14" t="s">
        <v>88</v>
      </c>
      <c r="AW155" s="14" t="s">
        <v>34</v>
      </c>
      <c r="AX155" s="14" t="s">
        <v>78</v>
      </c>
      <c r="AY155" s="183" t="s">
        <v>145</v>
      </c>
    </row>
    <row r="156" spans="1:65" s="13" customFormat="1" ht="11.25">
      <c r="B156" s="174"/>
      <c r="D156" s="175" t="s">
        <v>153</v>
      </c>
      <c r="E156" s="176" t="s">
        <v>1</v>
      </c>
      <c r="F156" s="177" t="s">
        <v>801</v>
      </c>
      <c r="H156" s="176" t="s">
        <v>1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6" t="s">
        <v>153</v>
      </c>
      <c r="AU156" s="176" t="s">
        <v>88</v>
      </c>
      <c r="AV156" s="13" t="s">
        <v>86</v>
      </c>
      <c r="AW156" s="13" t="s">
        <v>34</v>
      </c>
      <c r="AX156" s="13" t="s">
        <v>78</v>
      </c>
      <c r="AY156" s="176" t="s">
        <v>145</v>
      </c>
    </row>
    <row r="157" spans="1:65" s="14" customFormat="1" ht="11.25">
      <c r="B157" s="182"/>
      <c r="D157" s="175" t="s">
        <v>153</v>
      </c>
      <c r="E157" s="183" t="s">
        <v>1</v>
      </c>
      <c r="F157" s="184" t="s">
        <v>802</v>
      </c>
      <c r="H157" s="185">
        <v>22.8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153</v>
      </c>
      <c r="AU157" s="183" t="s">
        <v>88</v>
      </c>
      <c r="AV157" s="14" t="s">
        <v>88</v>
      </c>
      <c r="AW157" s="14" t="s">
        <v>34</v>
      </c>
      <c r="AX157" s="14" t="s">
        <v>78</v>
      </c>
      <c r="AY157" s="183" t="s">
        <v>145</v>
      </c>
    </row>
    <row r="158" spans="1:65" s="15" customFormat="1" ht="11.25">
      <c r="B158" s="190"/>
      <c r="D158" s="175" t="s">
        <v>153</v>
      </c>
      <c r="E158" s="191" t="s">
        <v>1</v>
      </c>
      <c r="F158" s="192" t="s">
        <v>156</v>
      </c>
      <c r="H158" s="193">
        <v>105.39999999999999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153</v>
      </c>
      <c r="AU158" s="191" t="s">
        <v>88</v>
      </c>
      <c r="AV158" s="15" t="s">
        <v>151</v>
      </c>
      <c r="AW158" s="15" t="s">
        <v>34</v>
      </c>
      <c r="AX158" s="15" t="s">
        <v>86</v>
      </c>
      <c r="AY158" s="191" t="s">
        <v>145</v>
      </c>
    </row>
    <row r="159" spans="1:65" s="2" customFormat="1" ht="16.5" customHeight="1">
      <c r="A159" s="32"/>
      <c r="B159" s="160"/>
      <c r="C159" s="161" t="s">
        <v>202</v>
      </c>
      <c r="D159" s="161" t="s">
        <v>147</v>
      </c>
      <c r="E159" s="162" t="s">
        <v>814</v>
      </c>
      <c r="F159" s="163" t="s">
        <v>815</v>
      </c>
      <c r="G159" s="164" t="s">
        <v>168</v>
      </c>
      <c r="H159" s="165">
        <v>107.3</v>
      </c>
      <c r="I159" s="166"/>
      <c r="J159" s="167">
        <f>ROUND(I159*H159,2)</f>
        <v>0</v>
      </c>
      <c r="K159" s="163" t="s">
        <v>1068</v>
      </c>
      <c r="L159" s="33"/>
      <c r="M159" s="168" t="s">
        <v>1</v>
      </c>
      <c r="N159" s="169" t="s">
        <v>43</v>
      </c>
      <c r="O159" s="58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2" t="s">
        <v>151</v>
      </c>
      <c r="AT159" s="172" t="s">
        <v>147</v>
      </c>
      <c r="AU159" s="172" t="s">
        <v>88</v>
      </c>
      <c r="AY159" s="17" t="s">
        <v>145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17" t="s">
        <v>86</v>
      </c>
      <c r="BK159" s="173">
        <f>ROUND(I159*H159,2)</f>
        <v>0</v>
      </c>
      <c r="BL159" s="17" t="s">
        <v>151</v>
      </c>
      <c r="BM159" s="172" t="s">
        <v>816</v>
      </c>
    </row>
    <row r="160" spans="1:65" s="14" customFormat="1" ht="11.25">
      <c r="B160" s="182"/>
      <c r="D160" s="175" t="s">
        <v>153</v>
      </c>
      <c r="E160" s="183" t="s">
        <v>1</v>
      </c>
      <c r="F160" s="184" t="s">
        <v>817</v>
      </c>
      <c r="H160" s="185">
        <v>71.3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83" t="s">
        <v>153</v>
      </c>
      <c r="AU160" s="183" t="s">
        <v>88</v>
      </c>
      <c r="AV160" s="14" t="s">
        <v>88</v>
      </c>
      <c r="AW160" s="14" t="s">
        <v>34</v>
      </c>
      <c r="AX160" s="14" t="s">
        <v>78</v>
      </c>
      <c r="AY160" s="183" t="s">
        <v>145</v>
      </c>
    </row>
    <row r="161" spans="1:65" s="14" customFormat="1" ht="11.25">
      <c r="B161" s="182"/>
      <c r="D161" s="175" t="s">
        <v>153</v>
      </c>
      <c r="E161" s="183" t="s">
        <v>1</v>
      </c>
      <c r="F161" s="184" t="s">
        <v>818</v>
      </c>
      <c r="H161" s="185">
        <v>10</v>
      </c>
      <c r="I161" s="186"/>
      <c r="L161" s="182"/>
      <c r="M161" s="187"/>
      <c r="N161" s="188"/>
      <c r="O161" s="188"/>
      <c r="P161" s="188"/>
      <c r="Q161" s="188"/>
      <c r="R161" s="188"/>
      <c r="S161" s="188"/>
      <c r="T161" s="189"/>
      <c r="AT161" s="183" t="s">
        <v>153</v>
      </c>
      <c r="AU161" s="183" t="s">
        <v>88</v>
      </c>
      <c r="AV161" s="14" t="s">
        <v>88</v>
      </c>
      <c r="AW161" s="14" t="s">
        <v>34</v>
      </c>
      <c r="AX161" s="14" t="s">
        <v>78</v>
      </c>
      <c r="AY161" s="183" t="s">
        <v>145</v>
      </c>
    </row>
    <row r="162" spans="1:65" s="14" customFormat="1" ht="11.25">
      <c r="B162" s="182"/>
      <c r="D162" s="175" t="s">
        <v>153</v>
      </c>
      <c r="E162" s="183" t="s">
        <v>1</v>
      </c>
      <c r="F162" s="184" t="s">
        <v>819</v>
      </c>
      <c r="H162" s="185">
        <v>8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153</v>
      </c>
      <c r="AU162" s="183" t="s">
        <v>88</v>
      </c>
      <c r="AV162" s="14" t="s">
        <v>88</v>
      </c>
      <c r="AW162" s="14" t="s">
        <v>34</v>
      </c>
      <c r="AX162" s="14" t="s">
        <v>78</v>
      </c>
      <c r="AY162" s="183" t="s">
        <v>145</v>
      </c>
    </row>
    <row r="163" spans="1:65" s="14" customFormat="1" ht="11.25">
      <c r="B163" s="182"/>
      <c r="D163" s="175" t="s">
        <v>153</v>
      </c>
      <c r="E163" s="183" t="s">
        <v>1</v>
      </c>
      <c r="F163" s="184" t="s">
        <v>820</v>
      </c>
      <c r="H163" s="185">
        <v>7</v>
      </c>
      <c r="I163" s="186"/>
      <c r="L163" s="182"/>
      <c r="M163" s="187"/>
      <c r="N163" s="188"/>
      <c r="O163" s="188"/>
      <c r="P163" s="188"/>
      <c r="Q163" s="188"/>
      <c r="R163" s="188"/>
      <c r="S163" s="188"/>
      <c r="T163" s="189"/>
      <c r="AT163" s="183" t="s">
        <v>153</v>
      </c>
      <c r="AU163" s="183" t="s">
        <v>88</v>
      </c>
      <c r="AV163" s="14" t="s">
        <v>88</v>
      </c>
      <c r="AW163" s="14" t="s">
        <v>34</v>
      </c>
      <c r="AX163" s="14" t="s">
        <v>78</v>
      </c>
      <c r="AY163" s="183" t="s">
        <v>145</v>
      </c>
    </row>
    <row r="164" spans="1:65" s="14" customFormat="1" ht="11.25">
      <c r="B164" s="182"/>
      <c r="D164" s="175" t="s">
        <v>153</v>
      </c>
      <c r="E164" s="183" t="s">
        <v>1</v>
      </c>
      <c r="F164" s="184" t="s">
        <v>821</v>
      </c>
      <c r="H164" s="185">
        <v>11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153</v>
      </c>
      <c r="AU164" s="183" t="s">
        <v>88</v>
      </c>
      <c r="AV164" s="14" t="s">
        <v>88</v>
      </c>
      <c r="AW164" s="14" t="s">
        <v>34</v>
      </c>
      <c r="AX164" s="14" t="s">
        <v>78</v>
      </c>
      <c r="AY164" s="183" t="s">
        <v>145</v>
      </c>
    </row>
    <row r="165" spans="1:65" s="15" customFormat="1" ht="11.25">
      <c r="B165" s="190"/>
      <c r="D165" s="175" t="s">
        <v>153</v>
      </c>
      <c r="E165" s="191" t="s">
        <v>1</v>
      </c>
      <c r="F165" s="192" t="s">
        <v>156</v>
      </c>
      <c r="H165" s="193">
        <v>107.3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1" t="s">
        <v>153</v>
      </c>
      <c r="AU165" s="191" t="s">
        <v>88</v>
      </c>
      <c r="AV165" s="15" t="s">
        <v>151</v>
      </c>
      <c r="AW165" s="15" t="s">
        <v>34</v>
      </c>
      <c r="AX165" s="15" t="s">
        <v>86</v>
      </c>
      <c r="AY165" s="191" t="s">
        <v>145</v>
      </c>
    </row>
    <row r="166" spans="1:65" s="2" customFormat="1" ht="21.75" customHeight="1">
      <c r="A166" s="32"/>
      <c r="B166" s="160"/>
      <c r="C166" s="161" t="s">
        <v>207</v>
      </c>
      <c r="D166" s="161" t="s">
        <v>147</v>
      </c>
      <c r="E166" s="162" t="s">
        <v>208</v>
      </c>
      <c r="F166" s="163" t="s">
        <v>209</v>
      </c>
      <c r="G166" s="164" t="s">
        <v>150</v>
      </c>
      <c r="H166" s="165">
        <v>72</v>
      </c>
      <c r="I166" s="166"/>
      <c r="J166" s="167">
        <f>ROUND(I166*H166,2)</f>
        <v>0</v>
      </c>
      <c r="K166" s="163" t="s">
        <v>1068</v>
      </c>
      <c r="L166" s="33"/>
      <c r="M166" s="168" t="s">
        <v>1</v>
      </c>
      <c r="N166" s="169" t="s">
        <v>43</v>
      </c>
      <c r="O166" s="58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2" t="s">
        <v>151</v>
      </c>
      <c r="AT166" s="172" t="s">
        <v>147</v>
      </c>
      <c r="AU166" s="172" t="s">
        <v>88</v>
      </c>
      <c r="AY166" s="17" t="s">
        <v>145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7" t="s">
        <v>86</v>
      </c>
      <c r="BK166" s="173">
        <f>ROUND(I166*H166,2)</f>
        <v>0</v>
      </c>
      <c r="BL166" s="17" t="s">
        <v>151</v>
      </c>
      <c r="BM166" s="172" t="s">
        <v>822</v>
      </c>
    </row>
    <row r="167" spans="1:65" s="12" customFormat="1" ht="22.9" customHeight="1">
      <c r="B167" s="147"/>
      <c r="D167" s="148" t="s">
        <v>77</v>
      </c>
      <c r="E167" s="158" t="s">
        <v>88</v>
      </c>
      <c r="F167" s="158" t="s">
        <v>211</v>
      </c>
      <c r="I167" s="150"/>
      <c r="J167" s="159">
        <f>BK167</f>
        <v>0</v>
      </c>
      <c r="L167" s="147"/>
      <c r="M167" s="152"/>
      <c r="N167" s="153"/>
      <c r="O167" s="153"/>
      <c r="P167" s="154">
        <f>SUM(P168:P177)</f>
        <v>0</v>
      </c>
      <c r="Q167" s="153"/>
      <c r="R167" s="154">
        <f>SUM(R168:R177)</f>
        <v>37.006459999999997</v>
      </c>
      <c r="S167" s="153"/>
      <c r="T167" s="155">
        <f>SUM(T168:T177)</f>
        <v>0</v>
      </c>
      <c r="AR167" s="148" t="s">
        <v>86</v>
      </c>
      <c r="AT167" s="156" t="s">
        <v>77</v>
      </c>
      <c r="AU167" s="156" t="s">
        <v>86</v>
      </c>
      <c r="AY167" s="148" t="s">
        <v>145</v>
      </c>
      <c r="BK167" s="157">
        <f>SUM(BK168:BK177)</f>
        <v>0</v>
      </c>
    </row>
    <row r="168" spans="1:65" s="2" customFormat="1" ht="33" customHeight="1">
      <c r="A168" s="32"/>
      <c r="B168" s="160"/>
      <c r="C168" s="161" t="s">
        <v>212</v>
      </c>
      <c r="D168" s="161" t="s">
        <v>147</v>
      </c>
      <c r="E168" s="162" t="s">
        <v>218</v>
      </c>
      <c r="F168" s="163" t="s">
        <v>219</v>
      </c>
      <c r="G168" s="164" t="s">
        <v>163</v>
      </c>
      <c r="H168" s="165">
        <v>22</v>
      </c>
      <c r="I168" s="166"/>
      <c r="J168" s="167">
        <f>ROUND(I168*H168,2)</f>
        <v>0</v>
      </c>
      <c r="K168" s="163" t="s">
        <v>1068</v>
      </c>
      <c r="L168" s="33"/>
      <c r="M168" s="168" t="s">
        <v>1</v>
      </c>
      <c r="N168" s="169" t="s">
        <v>43</v>
      </c>
      <c r="O168" s="58"/>
      <c r="P168" s="170">
        <f>O168*H168</f>
        <v>0</v>
      </c>
      <c r="Q168" s="170">
        <v>0.17993000000000001</v>
      </c>
      <c r="R168" s="170">
        <f>Q168*H168</f>
        <v>3.9584600000000001</v>
      </c>
      <c r="S168" s="170">
        <v>0</v>
      </c>
      <c r="T168" s="17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2" t="s">
        <v>151</v>
      </c>
      <c r="AT168" s="172" t="s">
        <v>147</v>
      </c>
      <c r="AU168" s="172" t="s">
        <v>88</v>
      </c>
      <c r="AY168" s="17" t="s">
        <v>145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7" t="s">
        <v>86</v>
      </c>
      <c r="BK168" s="173">
        <f>ROUND(I168*H168,2)</f>
        <v>0</v>
      </c>
      <c r="BL168" s="17" t="s">
        <v>151</v>
      </c>
      <c r="BM168" s="172" t="s">
        <v>823</v>
      </c>
    </row>
    <row r="169" spans="1:65" s="13" customFormat="1" ht="11.25">
      <c r="B169" s="174"/>
      <c r="D169" s="175" t="s">
        <v>153</v>
      </c>
      <c r="E169" s="176" t="s">
        <v>1</v>
      </c>
      <c r="F169" s="177" t="s">
        <v>824</v>
      </c>
      <c r="H169" s="176" t="s">
        <v>1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6" t="s">
        <v>153</v>
      </c>
      <c r="AU169" s="176" t="s">
        <v>88</v>
      </c>
      <c r="AV169" s="13" t="s">
        <v>86</v>
      </c>
      <c r="AW169" s="13" t="s">
        <v>34</v>
      </c>
      <c r="AX169" s="13" t="s">
        <v>78</v>
      </c>
      <c r="AY169" s="176" t="s">
        <v>145</v>
      </c>
    </row>
    <row r="170" spans="1:65" s="14" customFormat="1" ht="11.25">
      <c r="B170" s="182"/>
      <c r="D170" s="175" t="s">
        <v>153</v>
      </c>
      <c r="E170" s="183" t="s">
        <v>1</v>
      </c>
      <c r="F170" s="184" t="s">
        <v>265</v>
      </c>
      <c r="H170" s="185">
        <v>22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83" t="s">
        <v>153</v>
      </c>
      <c r="AU170" s="183" t="s">
        <v>88</v>
      </c>
      <c r="AV170" s="14" t="s">
        <v>88</v>
      </c>
      <c r="AW170" s="14" t="s">
        <v>34</v>
      </c>
      <c r="AX170" s="14" t="s">
        <v>78</v>
      </c>
      <c r="AY170" s="183" t="s">
        <v>145</v>
      </c>
    </row>
    <row r="171" spans="1:65" s="15" customFormat="1" ht="11.25">
      <c r="B171" s="190"/>
      <c r="D171" s="175" t="s">
        <v>153</v>
      </c>
      <c r="E171" s="191" t="s">
        <v>1</v>
      </c>
      <c r="F171" s="192" t="s">
        <v>156</v>
      </c>
      <c r="H171" s="193">
        <v>22</v>
      </c>
      <c r="I171" s="194"/>
      <c r="L171" s="190"/>
      <c r="M171" s="195"/>
      <c r="N171" s="196"/>
      <c r="O171" s="196"/>
      <c r="P171" s="196"/>
      <c r="Q171" s="196"/>
      <c r="R171" s="196"/>
      <c r="S171" s="196"/>
      <c r="T171" s="197"/>
      <c r="AT171" s="191" t="s">
        <v>153</v>
      </c>
      <c r="AU171" s="191" t="s">
        <v>88</v>
      </c>
      <c r="AV171" s="15" t="s">
        <v>151</v>
      </c>
      <c r="AW171" s="15" t="s">
        <v>34</v>
      </c>
      <c r="AX171" s="15" t="s">
        <v>86</v>
      </c>
      <c r="AY171" s="191" t="s">
        <v>145</v>
      </c>
    </row>
    <row r="172" spans="1:65" s="2" customFormat="1" ht="21.75" customHeight="1">
      <c r="A172" s="32"/>
      <c r="B172" s="160"/>
      <c r="C172" s="161" t="s">
        <v>217</v>
      </c>
      <c r="D172" s="161" t="s">
        <v>147</v>
      </c>
      <c r="E172" s="162" t="s">
        <v>228</v>
      </c>
      <c r="F172" s="163" t="s">
        <v>229</v>
      </c>
      <c r="G172" s="164" t="s">
        <v>168</v>
      </c>
      <c r="H172" s="165">
        <v>11.25</v>
      </c>
      <c r="I172" s="166"/>
      <c r="J172" s="167">
        <f>ROUND(I172*H172,2)</f>
        <v>0</v>
      </c>
      <c r="K172" s="163" t="s">
        <v>1068</v>
      </c>
      <c r="L172" s="33"/>
      <c r="M172" s="168" t="s">
        <v>1</v>
      </c>
      <c r="N172" s="169" t="s">
        <v>43</v>
      </c>
      <c r="O172" s="58"/>
      <c r="P172" s="170">
        <f>O172*H172</f>
        <v>0</v>
      </c>
      <c r="Q172" s="170">
        <v>2.16</v>
      </c>
      <c r="R172" s="170">
        <f>Q172*H172</f>
        <v>24.3</v>
      </c>
      <c r="S172" s="170">
        <v>0</v>
      </c>
      <c r="T172" s="17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2" t="s">
        <v>151</v>
      </c>
      <c r="AT172" s="172" t="s">
        <v>147</v>
      </c>
      <c r="AU172" s="172" t="s">
        <v>88</v>
      </c>
      <c r="AY172" s="17" t="s">
        <v>145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7" t="s">
        <v>86</v>
      </c>
      <c r="BK172" s="173">
        <f>ROUND(I172*H172,2)</f>
        <v>0</v>
      </c>
      <c r="BL172" s="17" t="s">
        <v>151</v>
      </c>
      <c r="BM172" s="172" t="s">
        <v>825</v>
      </c>
    </row>
    <row r="173" spans="1:65" s="14" customFormat="1" ht="11.25">
      <c r="B173" s="182"/>
      <c r="D173" s="175" t="s">
        <v>153</v>
      </c>
      <c r="E173" s="183" t="s">
        <v>1</v>
      </c>
      <c r="F173" s="184" t="s">
        <v>826</v>
      </c>
      <c r="H173" s="185">
        <v>11.25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153</v>
      </c>
      <c r="AU173" s="183" t="s">
        <v>88</v>
      </c>
      <c r="AV173" s="14" t="s">
        <v>88</v>
      </c>
      <c r="AW173" s="14" t="s">
        <v>34</v>
      </c>
      <c r="AX173" s="14" t="s">
        <v>86</v>
      </c>
      <c r="AY173" s="183" t="s">
        <v>145</v>
      </c>
    </row>
    <row r="174" spans="1:65" s="2" customFormat="1" ht="21.75" customHeight="1">
      <c r="A174" s="32"/>
      <c r="B174" s="160"/>
      <c r="C174" s="161" t="s">
        <v>222</v>
      </c>
      <c r="D174" s="161" t="s">
        <v>147</v>
      </c>
      <c r="E174" s="162" t="s">
        <v>733</v>
      </c>
      <c r="F174" s="163" t="s">
        <v>734</v>
      </c>
      <c r="G174" s="164" t="s">
        <v>168</v>
      </c>
      <c r="H174" s="165">
        <v>4.05</v>
      </c>
      <c r="I174" s="166"/>
      <c r="J174" s="167">
        <f>ROUND(I174*H174,2)</f>
        <v>0</v>
      </c>
      <c r="K174" s="163" t="s">
        <v>1068</v>
      </c>
      <c r="L174" s="33"/>
      <c r="M174" s="168" t="s">
        <v>1</v>
      </c>
      <c r="N174" s="169" t="s">
        <v>43</v>
      </c>
      <c r="O174" s="58"/>
      <c r="P174" s="170">
        <f>O174*H174</f>
        <v>0</v>
      </c>
      <c r="Q174" s="170">
        <v>2.16</v>
      </c>
      <c r="R174" s="170">
        <f>Q174*H174</f>
        <v>8.7479999999999993</v>
      </c>
      <c r="S174" s="170">
        <v>0</v>
      </c>
      <c r="T174" s="17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2" t="s">
        <v>151</v>
      </c>
      <c r="AT174" s="172" t="s">
        <v>147</v>
      </c>
      <c r="AU174" s="172" t="s">
        <v>88</v>
      </c>
      <c r="AY174" s="17" t="s">
        <v>145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17" t="s">
        <v>86</v>
      </c>
      <c r="BK174" s="173">
        <f>ROUND(I174*H174,2)</f>
        <v>0</v>
      </c>
      <c r="BL174" s="17" t="s">
        <v>151</v>
      </c>
      <c r="BM174" s="172" t="s">
        <v>827</v>
      </c>
    </row>
    <row r="175" spans="1:65" s="13" customFormat="1" ht="11.25">
      <c r="B175" s="174"/>
      <c r="D175" s="175" t="s">
        <v>153</v>
      </c>
      <c r="E175" s="176" t="s">
        <v>1</v>
      </c>
      <c r="F175" s="177" t="s">
        <v>736</v>
      </c>
      <c r="H175" s="176" t="s">
        <v>1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6" t="s">
        <v>153</v>
      </c>
      <c r="AU175" s="176" t="s">
        <v>88</v>
      </c>
      <c r="AV175" s="13" t="s">
        <v>86</v>
      </c>
      <c r="AW175" s="13" t="s">
        <v>34</v>
      </c>
      <c r="AX175" s="13" t="s">
        <v>78</v>
      </c>
      <c r="AY175" s="176" t="s">
        <v>145</v>
      </c>
    </row>
    <row r="176" spans="1:65" s="14" customFormat="1" ht="11.25">
      <c r="B176" s="182"/>
      <c r="D176" s="175" t="s">
        <v>153</v>
      </c>
      <c r="E176" s="183" t="s">
        <v>1</v>
      </c>
      <c r="F176" s="184" t="s">
        <v>737</v>
      </c>
      <c r="H176" s="185">
        <v>4.05</v>
      </c>
      <c r="I176" s="186"/>
      <c r="L176" s="182"/>
      <c r="M176" s="187"/>
      <c r="N176" s="188"/>
      <c r="O176" s="188"/>
      <c r="P176" s="188"/>
      <c r="Q176" s="188"/>
      <c r="R176" s="188"/>
      <c r="S176" s="188"/>
      <c r="T176" s="189"/>
      <c r="AT176" s="183" t="s">
        <v>153</v>
      </c>
      <c r="AU176" s="183" t="s">
        <v>88</v>
      </c>
      <c r="AV176" s="14" t="s">
        <v>88</v>
      </c>
      <c r="AW176" s="14" t="s">
        <v>34</v>
      </c>
      <c r="AX176" s="14" t="s">
        <v>78</v>
      </c>
      <c r="AY176" s="183" t="s">
        <v>145</v>
      </c>
    </row>
    <row r="177" spans="1:65" s="15" customFormat="1" ht="11.25">
      <c r="B177" s="190"/>
      <c r="D177" s="175" t="s">
        <v>153</v>
      </c>
      <c r="E177" s="191" t="s">
        <v>1</v>
      </c>
      <c r="F177" s="192" t="s">
        <v>156</v>
      </c>
      <c r="H177" s="193">
        <v>4.05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1" t="s">
        <v>153</v>
      </c>
      <c r="AU177" s="191" t="s">
        <v>88</v>
      </c>
      <c r="AV177" s="15" t="s">
        <v>151</v>
      </c>
      <c r="AW177" s="15" t="s">
        <v>34</v>
      </c>
      <c r="AX177" s="15" t="s">
        <v>86</v>
      </c>
      <c r="AY177" s="191" t="s">
        <v>145</v>
      </c>
    </row>
    <row r="178" spans="1:65" s="12" customFormat="1" ht="22.9" customHeight="1">
      <c r="B178" s="147"/>
      <c r="D178" s="148" t="s">
        <v>77</v>
      </c>
      <c r="E178" s="158" t="s">
        <v>160</v>
      </c>
      <c r="F178" s="158" t="s">
        <v>249</v>
      </c>
      <c r="I178" s="150"/>
      <c r="J178" s="159">
        <f>BK178</f>
        <v>0</v>
      </c>
      <c r="L178" s="147"/>
      <c r="M178" s="152"/>
      <c r="N178" s="153"/>
      <c r="O178" s="153"/>
      <c r="P178" s="154">
        <f>SUM(P179:P183)</f>
        <v>0</v>
      </c>
      <c r="Q178" s="153"/>
      <c r="R178" s="154">
        <f>SUM(R179:R183)</f>
        <v>130.81272000000001</v>
      </c>
      <c r="S178" s="153"/>
      <c r="T178" s="155">
        <f>SUM(T179:T183)</f>
        <v>0</v>
      </c>
      <c r="AR178" s="148" t="s">
        <v>86</v>
      </c>
      <c r="AT178" s="156" t="s">
        <v>77</v>
      </c>
      <c r="AU178" s="156" t="s">
        <v>86</v>
      </c>
      <c r="AY178" s="148" t="s">
        <v>145</v>
      </c>
      <c r="BK178" s="157">
        <f>SUM(BK179:BK183)</f>
        <v>0</v>
      </c>
    </row>
    <row r="179" spans="1:65" s="2" customFormat="1" ht="21.75" customHeight="1">
      <c r="A179" s="32"/>
      <c r="B179" s="160"/>
      <c r="C179" s="161" t="s">
        <v>8</v>
      </c>
      <c r="D179" s="161" t="s">
        <v>147</v>
      </c>
      <c r="E179" s="162" t="s">
        <v>828</v>
      </c>
      <c r="F179" s="163" t="s">
        <v>829</v>
      </c>
      <c r="G179" s="164" t="s">
        <v>168</v>
      </c>
      <c r="H179" s="165">
        <v>57</v>
      </c>
      <c r="I179" s="166"/>
      <c r="J179" s="167">
        <f>ROUND(I179*H179,2)</f>
        <v>0</v>
      </c>
      <c r="K179" s="163" t="s">
        <v>1068</v>
      </c>
      <c r="L179" s="33"/>
      <c r="M179" s="168" t="s">
        <v>1</v>
      </c>
      <c r="N179" s="169" t="s">
        <v>43</v>
      </c>
      <c r="O179" s="58"/>
      <c r="P179" s="170">
        <f>O179*H179</f>
        <v>0</v>
      </c>
      <c r="Q179" s="170">
        <v>2.2949600000000001</v>
      </c>
      <c r="R179" s="170">
        <f>Q179*H179</f>
        <v>130.81272000000001</v>
      </c>
      <c r="S179" s="170">
        <v>0</v>
      </c>
      <c r="T179" s="17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2" t="s">
        <v>151</v>
      </c>
      <c r="AT179" s="172" t="s">
        <v>147</v>
      </c>
      <c r="AU179" s="172" t="s">
        <v>88</v>
      </c>
      <c r="AY179" s="17" t="s">
        <v>145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7" t="s">
        <v>86</v>
      </c>
      <c r="BK179" s="173">
        <f>ROUND(I179*H179,2)</f>
        <v>0</v>
      </c>
      <c r="BL179" s="17" t="s">
        <v>151</v>
      </c>
      <c r="BM179" s="172" t="s">
        <v>830</v>
      </c>
    </row>
    <row r="180" spans="1:65" s="14" customFormat="1" ht="11.25">
      <c r="B180" s="182"/>
      <c r="D180" s="175" t="s">
        <v>153</v>
      </c>
      <c r="E180" s="183" t="s">
        <v>1</v>
      </c>
      <c r="F180" s="184" t="s">
        <v>831</v>
      </c>
      <c r="H180" s="185">
        <v>30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83" t="s">
        <v>153</v>
      </c>
      <c r="AU180" s="183" t="s">
        <v>88</v>
      </c>
      <c r="AV180" s="14" t="s">
        <v>88</v>
      </c>
      <c r="AW180" s="14" t="s">
        <v>34</v>
      </c>
      <c r="AX180" s="14" t="s">
        <v>78</v>
      </c>
      <c r="AY180" s="183" t="s">
        <v>145</v>
      </c>
    </row>
    <row r="181" spans="1:65" s="14" customFormat="1" ht="11.25">
      <c r="B181" s="182"/>
      <c r="D181" s="175" t="s">
        <v>153</v>
      </c>
      <c r="E181" s="183" t="s">
        <v>1</v>
      </c>
      <c r="F181" s="184" t="s">
        <v>832</v>
      </c>
      <c r="H181" s="185">
        <v>20</v>
      </c>
      <c r="I181" s="186"/>
      <c r="L181" s="182"/>
      <c r="M181" s="187"/>
      <c r="N181" s="188"/>
      <c r="O181" s="188"/>
      <c r="P181" s="188"/>
      <c r="Q181" s="188"/>
      <c r="R181" s="188"/>
      <c r="S181" s="188"/>
      <c r="T181" s="189"/>
      <c r="AT181" s="183" t="s">
        <v>153</v>
      </c>
      <c r="AU181" s="183" t="s">
        <v>88</v>
      </c>
      <c r="AV181" s="14" t="s">
        <v>88</v>
      </c>
      <c r="AW181" s="14" t="s">
        <v>34</v>
      </c>
      <c r="AX181" s="14" t="s">
        <v>78</v>
      </c>
      <c r="AY181" s="183" t="s">
        <v>145</v>
      </c>
    </row>
    <row r="182" spans="1:65" s="14" customFormat="1" ht="11.25">
      <c r="B182" s="182"/>
      <c r="D182" s="175" t="s">
        <v>153</v>
      </c>
      <c r="E182" s="183" t="s">
        <v>1</v>
      </c>
      <c r="F182" s="184" t="s">
        <v>820</v>
      </c>
      <c r="H182" s="185">
        <v>7</v>
      </c>
      <c r="I182" s="186"/>
      <c r="L182" s="182"/>
      <c r="M182" s="187"/>
      <c r="N182" s="188"/>
      <c r="O182" s="188"/>
      <c r="P182" s="188"/>
      <c r="Q182" s="188"/>
      <c r="R182" s="188"/>
      <c r="S182" s="188"/>
      <c r="T182" s="189"/>
      <c r="AT182" s="183" t="s">
        <v>153</v>
      </c>
      <c r="AU182" s="183" t="s">
        <v>88</v>
      </c>
      <c r="AV182" s="14" t="s">
        <v>88</v>
      </c>
      <c r="AW182" s="14" t="s">
        <v>34</v>
      </c>
      <c r="AX182" s="14" t="s">
        <v>78</v>
      </c>
      <c r="AY182" s="183" t="s">
        <v>145</v>
      </c>
    </row>
    <row r="183" spans="1:65" s="15" customFormat="1" ht="11.25">
      <c r="B183" s="190"/>
      <c r="D183" s="175" t="s">
        <v>153</v>
      </c>
      <c r="E183" s="191" t="s">
        <v>1</v>
      </c>
      <c r="F183" s="192" t="s">
        <v>156</v>
      </c>
      <c r="H183" s="193">
        <v>57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153</v>
      </c>
      <c r="AU183" s="191" t="s">
        <v>88</v>
      </c>
      <c r="AV183" s="15" t="s">
        <v>151</v>
      </c>
      <c r="AW183" s="15" t="s">
        <v>34</v>
      </c>
      <c r="AX183" s="15" t="s">
        <v>86</v>
      </c>
      <c r="AY183" s="191" t="s">
        <v>145</v>
      </c>
    </row>
    <row r="184" spans="1:65" s="12" customFormat="1" ht="22.9" customHeight="1">
      <c r="B184" s="147"/>
      <c r="D184" s="148" t="s">
        <v>77</v>
      </c>
      <c r="E184" s="158" t="s">
        <v>196</v>
      </c>
      <c r="F184" s="158" t="s">
        <v>313</v>
      </c>
      <c r="I184" s="150"/>
      <c r="J184" s="159">
        <f>BK184</f>
        <v>0</v>
      </c>
      <c r="L184" s="147"/>
      <c r="M184" s="152"/>
      <c r="N184" s="153"/>
      <c r="O184" s="153"/>
      <c r="P184" s="154">
        <f>SUM(P185:P188)</f>
        <v>0</v>
      </c>
      <c r="Q184" s="153"/>
      <c r="R184" s="154">
        <f>SUM(R185:R188)</f>
        <v>2.376E-2</v>
      </c>
      <c r="S184" s="153"/>
      <c r="T184" s="155">
        <f>SUM(T185:T188)</f>
        <v>0</v>
      </c>
      <c r="AR184" s="148" t="s">
        <v>86</v>
      </c>
      <c r="AT184" s="156" t="s">
        <v>77</v>
      </c>
      <c r="AU184" s="156" t="s">
        <v>86</v>
      </c>
      <c r="AY184" s="148" t="s">
        <v>145</v>
      </c>
      <c r="BK184" s="157">
        <f>SUM(BK185:BK188)</f>
        <v>0</v>
      </c>
    </row>
    <row r="185" spans="1:65" s="2" customFormat="1" ht="21.75" customHeight="1">
      <c r="A185" s="32"/>
      <c r="B185" s="160"/>
      <c r="C185" s="161" t="s">
        <v>227</v>
      </c>
      <c r="D185" s="161" t="s">
        <v>147</v>
      </c>
      <c r="E185" s="162" t="s">
        <v>329</v>
      </c>
      <c r="F185" s="163" t="s">
        <v>330</v>
      </c>
      <c r="G185" s="164" t="s">
        <v>150</v>
      </c>
      <c r="H185" s="165">
        <v>66</v>
      </c>
      <c r="I185" s="166"/>
      <c r="J185" s="167">
        <f>ROUND(I185*H185,2)</f>
        <v>0</v>
      </c>
      <c r="K185" s="163" t="s">
        <v>1068</v>
      </c>
      <c r="L185" s="33"/>
      <c r="M185" s="168" t="s">
        <v>1</v>
      </c>
      <c r="N185" s="169" t="s">
        <v>43</v>
      </c>
      <c r="O185" s="58"/>
      <c r="P185" s="170">
        <f>O185*H185</f>
        <v>0</v>
      </c>
      <c r="Q185" s="170">
        <v>3.6000000000000002E-4</v>
      </c>
      <c r="R185" s="170">
        <f>Q185*H185</f>
        <v>2.376E-2</v>
      </c>
      <c r="S185" s="170">
        <v>0</v>
      </c>
      <c r="T185" s="17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2" t="s">
        <v>151</v>
      </c>
      <c r="AT185" s="172" t="s">
        <v>147</v>
      </c>
      <c r="AU185" s="172" t="s">
        <v>88</v>
      </c>
      <c r="AY185" s="17" t="s">
        <v>145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17" t="s">
        <v>86</v>
      </c>
      <c r="BK185" s="173">
        <f>ROUND(I185*H185,2)</f>
        <v>0</v>
      </c>
      <c r="BL185" s="17" t="s">
        <v>151</v>
      </c>
      <c r="BM185" s="172" t="s">
        <v>833</v>
      </c>
    </row>
    <row r="186" spans="1:65" s="13" customFormat="1" ht="11.25">
      <c r="B186" s="174"/>
      <c r="D186" s="175" t="s">
        <v>153</v>
      </c>
      <c r="E186" s="176" t="s">
        <v>1</v>
      </c>
      <c r="F186" s="177" t="s">
        <v>834</v>
      </c>
      <c r="H186" s="176" t="s">
        <v>1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6" t="s">
        <v>153</v>
      </c>
      <c r="AU186" s="176" t="s">
        <v>88</v>
      </c>
      <c r="AV186" s="13" t="s">
        <v>86</v>
      </c>
      <c r="AW186" s="13" t="s">
        <v>34</v>
      </c>
      <c r="AX186" s="13" t="s">
        <v>78</v>
      </c>
      <c r="AY186" s="176" t="s">
        <v>145</v>
      </c>
    </row>
    <row r="187" spans="1:65" s="14" customFormat="1" ht="11.25">
      <c r="B187" s="182"/>
      <c r="D187" s="175" t="s">
        <v>153</v>
      </c>
      <c r="E187" s="183" t="s">
        <v>1</v>
      </c>
      <c r="F187" s="184" t="s">
        <v>835</v>
      </c>
      <c r="H187" s="185">
        <v>66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153</v>
      </c>
      <c r="AU187" s="183" t="s">
        <v>88</v>
      </c>
      <c r="AV187" s="14" t="s">
        <v>88</v>
      </c>
      <c r="AW187" s="14" t="s">
        <v>34</v>
      </c>
      <c r="AX187" s="14" t="s">
        <v>78</v>
      </c>
      <c r="AY187" s="183" t="s">
        <v>145</v>
      </c>
    </row>
    <row r="188" spans="1:65" s="15" customFormat="1" ht="11.25">
      <c r="B188" s="190"/>
      <c r="D188" s="175" t="s">
        <v>153</v>
      </c>
      <c r="E188" s="191" t="s">
        <v>1</v>
      </c>
      <c r="F188" s="192" t="s">
        <v>156</v>
      </c>
      <c r="H188" s="193">
        <v>66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153</v>
      </c>
      <c r="AU188" s="191" t="s">
        <v>88</v>
      </c>
      <c r="AV188" s="15" t="s">
        <v>151</v>
      </c>
      <c r="AW188" s="15" t="s">
        <v>34</v>
      </c>
      <c r="AX188" s="15" t="s">
        <v>86</v>
      </c>
      <c r="AY188" s="191" t="s">
        <v>145</v>
      </c>
    </row>
    <row r="189" spans="1:65" s="12" customFormat="1" ht="22.9" customHeight="1">
      <c r="B189" s="147"/>
      <c r="D189" s="148" t="s">
        <v>77</v>
      </c>
      <c r="E189" s="158" t="s">
        <v>403</v>
      </c>
      <c r="F189" s="158" t="s">
        <v>404</v>
      </c>
      <c r="I189" s="150"/>
      <c r="J189" s="159">
        <f>BK189</f>
        <v>0</v>
      </c>
      <c r="L189" s="147"/>
      <c r="M189" s="152"/>
      <c r="N189" s="153"/>
      <c r="O189" s="153"/>
      <c r="P189" s="154">
        <f>P190</f>
        <v>0</v>
      </c>
      <c r="Q189" s="153"/>
      <c r="R189" s="154">
        <f>R190</f>
        <v>0</v>
      </c>
      <c r="S189" s="153"/>
      <c r="T189" s="155">
        <f>T190</f>
        <v>0</v>
      </c>
      <c r="AR189" s="148" t="s">
        <v>86</v>
      </c>
      <c r="AT189" s="156" t="s">
        <v>77</v>
      </c>
      <c r="AU189" s="156" t="s">
        <v>86</v>
      </c>
      <c r="AY189" s="148" t="s">
        <v>145</v>
      </c>
      <c r="BK189" s="157">
        <f>BK190</f>
        <v>0</v>
      </c>
    </row>
    <row r="190" spans="1:65" s="2" customFormat="1" ht="16.5" customHeight="1">
      <c r="A190" s="32"/>
      <c r="B190" s="160"/>
      <c r="C190" s="161" t="s">
        <v>238</v>
      </c>
      <c r="D190" s="161" t="s">
        <v>147</v>
      </c>
      <c r="E190" s="162" t="s">
        <v>406</v>
      </c>
      <c r="F190" s="163" t="s">
        <v>407</v>
      </c>
      <c r="G190" s="164" t="s">
        <v>199</v>
      </c>
      <c r="H190" s="165">
        <v>167.84299999999999</v>
      </c>
      <c r="I190" s="166"/>
      <c r="J190" s="167">
        <f>ROUND(I190*H190,2)</f>
        <v>0</v>
      </c>
      <c r="K190" s="163" t="s">
        <v>1</v>
      </c>
      <c r="L190" s="33"/>
      <c r="M190" s="209" t="s">
        <v>1</v>
      </c>
      <c r="N190" s="210" t="s">
        <v>43</v>
      </c>
      <c r="O190" s="211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2" t="s">
        <v>151</v>
      </c>
      <c r="AT190" s="172" t="s">
        <v>147</v>
      </c>
      <c r="AU190" s="172" t="s">
        <v>88</v>
      </c>
      <c r="AY190" s="17" t="s">
        <v>145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7" t="s">
        <v>86</v>
      </c>
      <c r="BK190" s="173">
        <f>ROUND(I190*H190,2)</f>
        <v>0</v>
      </c>
      <c r="BL190" s="17" t="s">
        <v>151</v>
      </c>
      <c r="BM190" s="172" t="s">
        <v>836</v>
      </c>
    </row>
    <row r="191" spans="1:65" s="2" customFormat="1" ht="6.95" customHeight="1">
      <c r="A191" s="32"/>
      <c r="B191" s="47"/>
      <c r="C191" s="48"/>
      <c r="D191" s="48"/>
      <c r="E191" s="48"/>
      <c r="F191" s="48"/>
      <c r="G191" s="48"/>
      <c r="H191" s="48"/>
      <c r="I191" s="120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1:K19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topLeftCell="A14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2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103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88</v>
      </c>
    </row>
    <row r="4" spans="1:46" s="1" customFormat="1" ht="24.95" customHeight="1">
      <c r="B4" s="20"/>
      <c r="D4" s="21" t="s">
        <v>107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3" t="str">
        <f>'Rekapitulace stavby'!K6</f>
        <v>Rekonstrukce a modernizace školního hřiště ZŠ  5 května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108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4" t="s">
        <v>837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14. 1. 2022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1" t="s">
        <v>1</v>
      </c>
      <c r="F27" s="241"/>
      <c r="G27" s="241"/>
      <c r="H27" s="24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ROUND(J128,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ROUND((SUM(BE128:BE317)),  2)</f>
        <v>0</v>
      </c>
      <c r="G33" s="32"/>
      <c r="H33" s="32"/>
      <c r="I33" s="107">
        <v>0.21</v>
      </c>
      <c r="J33" s="106">
        <f>ROUND(((SUM(BE128:BE317))*I33),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ROUND((SUM(BF128:BF317)),  2)</f>
        <v>0</v>
      </c>
      <c r="G34" s="32"/>
      <c r="H34" s="32"/>
      <c r="I34" s="107">
        <v>0.15</v>
      </c>
      <c r="J34" s="106">
        <f>ROUND(((SUM(BF128:BF317))*I34),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ROUND((SUM(BG128:BG317)),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ROUND((SUM(BH128:BH317)),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ROUND((SUM(BI128:BI317)),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a modernizace školního hřiště ZŠ  5 května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14" t="str">
        <f>E9</f>
        <v>06 - SO 06 Venkovní schodiště, chodníky a úprava terénu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Liberec</v>
      </c>
      <c r="G89" s="32"/>
      <c r="H89" s="32"/>
      <c r="I89" s="97" t="s">
        <v>22</v>
      </c>
      <c r="J89" s="55" t="str">
        <f>IF(J12="","",J12)</f>
        <v>14. 1. 2022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Statutární město Liberec, nám .Dr.E. Beneše</v>
      </c>
      <c r="G91" s="32"/>
      <c r="H91" s="32"/>
      <c r="I91" s="97" t="s">
        <v>31</v>
      </c>
      <c r="J91" s="30" t="str">
        <f>E21</f>
        <v>Pitter Design, s.r.o.Pardubice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111</v>
      </c>
      <c r="D94" s="108"/>
      <c r="E94" s="108"/>
      <c r="F94" s="108"/>
      <c r="G94" s="108"/>
      <c r="H94" s="108"/>
      <c r="I94" s="123"/>
      <c r="J94" s="124" t="s">
        <v>112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113</v>
      </c>
      <c r="D96" s="32"/>
      <c r="E96" s="32"/>
      <c r="F96" s="32"/>
      <c r="G96" s="32"/>
      <c r="H96" s="32"/>
      <c r="I96" s="96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114</v>
      </c>
    </row>
    <row r="97" spans="1:31" s="9" customFormat="1" ht="24.95" customHeight="1">
      <c r="B97" s="126"/>
      <c r="D97" s="127" t="s">
        <v>115</v>
      </c>
      <c r="E97" s="128"/>
      <c r="F97" s="128"/>
      <c r="G97" s="128"/>
      <c r="H97" s="128"/>
      <c r="I97" s="129"/>
      <c r="J97" s="130">
        <f>J129</f>
        <v>0</v>
      </c>
      <c r="L97" s="126"/>
    </row>
    <row r="98" spans="1:31" s="10" customFormat="1" ht="19.899999999999999" customHeight="1">
      <c r="B98" s="131"/>
      <c r="D98" s="132" t="s">
        <v>116</v>
      </c>
      <c r="E98" s="133"/>
      <c r="F98" s="133"/>
      <c r="G98" s="133"/>
      <c r="H98" s="133"/>
      <c r="I98" s="134"/>
      <c r="J98" s="135">
        <f>J130</f>
        <v>0</v>
      </c>
      <c r="L98" s="131"/>
    </row>
    <row r="99" spans="1:31" s="10" customFormat="1" ht="19.899999999999999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J194</f>
        <v>0</v>
      </c>
      <c r="L99" s="131"/>
    </row>
    <row r="100" spans="1:31" s="10" customFormat="1" ht="19.899999999999999" customHeight="1">
      <c r="B100" s="131"/>
      <c r="D100" s="132" t="s">
        <v>838</v>
      </c>
      <c r="E100" s="133"/>
      <c r="F100" s="133"/>
      <c r="G100" s="133"/>
      <c r="H100" s="133"/>
      <c r="I100" s="134"/>
      <c r="J100" s="135">
        <f>J218</f>
        <v>0</v>
      </c>
      <c r="L100" s="131"/>
    </row>
    <row r="101" spans="1:31" s="10" customFormat="1" ht="19.899999999999999" customHeight="1">
      <c r="B101" s="131"/>
      <c r="D101" s="132" t="s">
        <v>119</v>
      </c>
      <c r="E101" s="133"/>
      <c r="F101" s="133"/>
      <c r="G101" s="133"/>
      <c r="H101" s="133"/>
      <c r="I101" s="134"/>
      <c r="J101" s="135">
        <f>J250</f>
        <v>0</v>
      </c>
      <c r="L101" s="131"/>
    </row>
    <row r="102" spans="1:31" s="10" customFormat="1" ht="19.899999999999999" customHeight="1">
      <c r="B102" s="131"/>
      <c r="D102" s="132" t="s">
        <v>839</v>
      </c>
      <c r="E102" s="133"/>
      <c r="F102" s="133"/>
      <c r="G102" s="133"/>
      <c r="H102" s="133"/>
      <c r="I102" s="134"/>
      <c r="J102" s="135">
        <f>J263</f>
        <v>0</v>
      </c>
      <c r="L102" s="131"/>
    </row>
    <row r="103" spans="1:31" s="10" customFormat="1" ht="19.899999999999999" customHeight="1">
      <c r="B103" s="131"/>
      <c r="D103" s="132" t="s">
        <v>120</v>
      </c>
      <c r="E103" s="133"/>
      <c r="F103" s="133"/>
      <c r="G103" s="133"/>
      <c r="H103" s="133"/>
      <c r="I103" s="134"/>
      <c r="J103" s="135">
        <f>J270</f>
        <v>0</v>
      </c>
      <c r="L103" s="131"/>
    </row>
    <row r="104" spans="1:31" s="10" customFormat="1" ht="19.899999999999999" customHeight="1">
      <c r="B104" s="131"/>
      <c r="D104" s="132" t="s">
        <v>121</v>
      </c>
      <c r="E104" s="133"/>
      <c r="F104" s="133"/>
      <c r="G104" s="133"/>
      <c r="H104" s="133"/>
      <c r="I104" s="134"/>
      <c r="J104" s="135">
        <f>J297</f>
        <v>0</v>
      </c>
      <c r="L104" s="131"/>
    </row>
    <row r="105" spans="1:31" s="10" customFormat="1" ht="19.899999999999999" customHeight="1">
      <c r="B105" s="131"/>
      <c r="D105" s="132" t="s">
        <v>122</v>
      </c>
      <c r="E105" s="133"/>
      <c r="F105" s="133"/>
      <c r="G105" s="133"/>
      <c r="H105" s="133"/>
      <c r="I105" s="134"/>
      <c r="J105" s="135">
        <f>J303</f>
        <v>0</v>
      </c>
      <c r="L105" s="131"/>
    </row>
    <row r="106" spans="1:31" s="9" customFormat="1" ht="24.95" customHeight="1">
      <c r="B106" s="126"/>
      <c r="D106" s="127" t="s">
        <v>123</v>
      </c>
      <c r="E106" s="128"/>
      <c r="F106" s="128"/>
      <c r="G106" s="128"/>
      <c r="H106" s="128"/>
      <c r="I106" s="129"/>
      <c r="J106" s="130">
        <f>J305</f>
        <v>0</v>
      </c>
      <c r="L106" s="126"/>
    </row>
    <row r="107" spans="1:31" s="10" customFormat="1" ht="19.899999999999999" customHeight="1">
      <c r="B107" s="131"/>
      <c r="D107" s="132" t="s">
        <v>124</v>
      </c>
      <c r="E107" s="133"/>
      <c r="F107" s="133"/>
      <c r="G107" s="133"/>
      <c r="H107" s="133"/>
      <c r="I107" s="134"/>
      <c r="J107" s="135">
        <f>J306</f>
        <v>0</v>
      </c>
      <c r="L107" s="131"/>
    </row>
    <row r="108" spans="1:31" s="10" customFormat="1" ht="19.899999999999999" customHeight="1">
      <c r="B108" s="131"/>
      <c r="D108" s="132" t="s">
        <v>840</v>
      </c>
      <c r="E108" s="133"/>
      <c r="F108" s="133"/>
      <c r="G108" s="133"/>
      <c r="H108" s="133"/>
      <c r="I108" s="134"/>
      <c r="J108" s="135">
        <f>J310</f>
        <v>0</v>
      </c>
      <c r="L108" s="131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120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121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>
      <c r="A115" s="32"/>
      <c r="B115" s="33"/>
      <c r="C115" s="21" t="s">
        <v>130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53" t="str">
        <f>E7</f>
        <v>Rekonstrukce a modernizace školního hřiště ZŠ  5 května</v>
      </c>
      <c r="F118" s="254"/>
      <c r="G118" s="254"/>
      <c r="H118" s="254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108</v>
      </c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14" t="str">
        <f>E9</f>
        <v>06 - SO 06 Venkovní schodiště, chodníky a úprava terénu</v>
      </c>
      <c r="F120" s="255"/>
      <c r="G120" s="255"/>
      <c r="H120" s="255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20</v>
      </c>
      <c r="D122" s="32"/>
      <c r="E122" s="32"/>
      <c r="F122" s="25" t="str">
        <f>F12</f>
        <v>Liberec</v>
      </c>
      <c r="G122" s="32"/>
      <c r="H122" s="32"/>
      <c r="I122" s="97" t="s">
        <v>22</v>
      </c>
      <c r="J122" s="55" t="str">
        <f>IF(J12="","",J12)</f>
        <v>14. 1. 2022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25.7" customHeight="1">
      <c r="A124" s="32"/>
      <c r="B124" s="33"/>
      <c r="C124" s="27" t="s">
        <v>24</v>
      </c>
      <c r="D124" s="32"/>
      <c r="E124" s="32"/>
      <c r="F124" s="25" t="str">
        <f>E15</f>
        <v>Statutární město Liberec, nám .Dr.E. Beneše</v>
      </c>
      <c r="G124" s="32"/>
      <c r="H124" s="32"/>
      <c r="I124" s="97" t="s">
        <v>31</v>
      </c>
      <c r="J124" s="30" t="str">
        <f>E21</f>
        <v>Pitter Design, s.r.o.Pardubice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29</v>
      </c>
      <c r="D125" s="32"/>
      <c r="E125" s="32"/>
      <c r="F125" s="25" t="str">
        <f>IF(E18="","",E18)</f>
        <v>Vyplň údaj</v>
      </c>
      <c r="G125" s="32"/>
      <c r="H125" s="32"/>
      <c r="I125" s="97" t="s">
        <v>35</v>
      </c>
      <c r="J125" s="30" t="str">
        <f>E24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36"/>
      <c r="B127" s="137"/>
      <c r="C127" s="138" t="s">
        <v>131</v>
      </c>
      <c r="D127" s="139" t="s">
        <v>63</v>
      </c>
      <c r="E127" s="139" t="s">
        <v>59</v>
      </c>
      <c r="F127" s="139" t="s">
        <v>60</v>
      </c>
      <c r="G127" s="139" t="s">
        <v>132</v>
      </c>
      <c r="H127" s="139" t="s">
        <v>133</v>
      </c>
      <c r="I127" s="140" t="s">
        <v>134</v>
      </c>
      <c r="J127" s="139" t="s">
        <v>112</v>
      </c>
      <c r="K127" s="141" t="s">
        <v>135</v>
      </c>
      <c r="L127" s="142"/>
      <c r="M127" s="62" t="s">
        <v>1</v>
      </c>
      <c r="N127" s="63" t="s">
        <v>42</v>
      </c>
      <c r="O127" s="63" t="s">
        <v>136</v>
      </c>
      <c r="P127" s="63" t="s">
        <v>137</v>
      </c>
      <c r="Q127" s="63" t="s">
        <v>138</v>
      </c>
      <c r="R127" s="63" t="s">
        <v>139</v>
      </c>
      <c r="S127" s="63" t="s">
        <v>140</v>
      </c>
      <c r="T127" s="64" t="s">
        <v>141</v>
      </c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</row>
    <row r="128" spans="1:63" s="2" customFormat="1" ht="22.9" customHeight="1">
      <c r="A128" s="32"/>
      <c r="B128" s="33"/>
      <c r="C128" s="69" t="s">
        <v>142</v>
      </c>
      <c r="D128" s="32"/>
      <c r="E128" s="32"/>
      <c r="F128" s="32"/>
      <c r="G128" s="32"/>
      <c r="H128" s="32"/>
      <c r="I128" s="96"/>
      <c r="J128" s="143">
        <f>BK128</f>
        <v>0</v>
      </c>
      <c r="K128" s="32"/>
      <c r="L128" s="33"/>
      <c r="M128" s="65"/>
      <c r="N128" s="56"/>
      <c r="O128" s="66"/>
      <c r="P128" s="144">
        <f>P129+P305</f>
        <v>0</v>
      </c>
      <c r="Q128" s="66"/>
      <c r="R128" s="144">
        <f>R129+R305</f>
        <v>58.912426179999997</v>
      </c>
      <c r="S128" s="66"/>
      <c r="T128" s="145">
        <f>T129+T305</f>
        <v>47.6751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77</v>
      </c>
      <c r="AU128" s="17" t="s">
        <v>114</v>
      </c>
      <c r="BK128" s="146">
        <f>BK129+BK305</f>
        <v>0</v>
      </c>
    </row>
    <row r="129" spans="1:65" s="12" customFormat="1" ht="25.9" customHeight="1">
      <c r="B129" s="147"/>
      <c r="D129" s="148" t="s">
        <v>77</v>
      </c>
      <c r="E129" s="149" t="s">
        <v>143</v>
      </c>
      <c r="F129" s="149" t="s">
        <v>144</v>
      </c>
      <c r="I129" s="150"/>
      <c r="J129" s="151">
        <f>BK129</f>
        <v>0</v>
      </c>
      <c r="L129" s="147"/>
      <c r="M129" s="152"/>
      <c r="N129" s="153"/>
      <c r="O129" s="153"/>
      <c r="P129" s="154">
        <f>P130+P194+P218+P250+P263+P270+P297+P303</f>
        <v>0</v>
      </c>
      <c r="Q129" s="153"/>
      <c r="R129" s="154">
        <f>R130+R194+R218+R250+R263+R270+R297+R303</f>
        <v>58.849194179999998</v>
      </c>
      <c r="S129" s="153"/>
      <c r="T129" s="155">
        <f>T130+T194+T218+T250+T263+T270+T297+T303</f>
        <v>47.6751</v>
      </c>
      <c r="AR129" s="148" t="s">
        <v>86</v>
      </c>
      <c r="AT129" s="156" t="s">
        <v>77</v>
      </c>
      <c r="AU129" s="156" t="s">
        <v>78</v>
      </c>
      <c r="AY129" s="148" t="s">
        <v>145</v>
      </c>
      <c r="BK129" s="157">
        <f>BK130+BK194+BK218+BK250+BK263+BK270+BK297+BK303</f>
        <v>0</v>
      </c>
    </row>
    <row r="130" spans="1:65" s="12" customFormat="1" ht="22.9" customHeight="1">
      <c r="B130" s="147"/>
      <c r="D130" s="148" t="s">
        <v>77</v>
      </c>
      <c r="E130" s="158" t="s">
        <v>86</v>
      </c>
      <c r="F130" s="158" t="s">
        <v>146</v>
      </c>
      <c r="I130" s="150"/>
      <c r="J130" s="159">
        <f>BK130</f>
        <v>0</v>
      </c>
      <c r="L130" s="147"/>
      <c r="M130" s="152"/>
      <c r="N130" s="153"/>
      <c r="O130" s="153"/>
      <c r="P130" s="154">
        <f>SUM(P131:P193)</f>
        <v>0</v>
      </c>
      <c r="Q130" s="153"/>
      <c r="R130" s="154">
        <f>SUM(R131:R193)</f>
        <v>0.16120000000000001</v>
      </c>
      <c r="S130" s="153"/>
      <c r="T130" s="155">
        <f>SUM(T131:T193)</f>
        <v>0</v>
      </c>
      <c r="AR130" s="148" t="s">
        <v>86</v>
      </c>
      <c r="AT130" s="156" t="s">
        <v>77</v>
      </c>
      <c r="AU130" s="156" t="s">
        <v>86</v>
      </c>
      <c r="AY130" s="148" t="s">
        <v>145</v>
      </c>
      <c r="BK130" s="157">
        <f>SUM(BK131:BK193)</f>
        <v>0</v>
      </c>
    </row>
    <row r="131" spans="1:65" s="2" customFormat="1" ht="21.75" customHeight="1">
      <c r="A131" s="32"/>
      <c r="B131" s="160"/>
      <c r="C131" s="161" t="s">
        <v>86</v>
      </c>
      <c r="D131" s="161" t="s">
        <v>147</v>
      </c>
      <c r="E131" s="162" t="s">
        <v>488</v>
      </c>
      <c r="F131" s="163" t="s">
        <v>489</v>
      </c>
      <c r="G131" s="164" t="s">
        <v>150</v>
      </c>
      <c r="H131" s="165">
        <v>162.16</v>
      </c>
      <c r="I131" s="166"/>
      <c r="J131" s="167">
        <f>ROUND(I131*H131,2)</f>
        <v>0</v>
      </c>
      <c r="K131" s="163" t="s">
        <v>1</v>
      </c>
      <c r="L131" s="33"/>
      <c r="M131" s="168" t="s">
        <v>1</v>
      </c>
      <c r="N131" s="169" t="s">
        <v>43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151</v>
      </c>
      <c r="AT131" s="172" t="s">
        <v>147</v>
      </c>
      <c r="AU131" s="172" t="s">
        <v>88</v>
      </c>
      <c r="AY131" s="17" t="s">
        <v>145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86</v>
      </c>
      <c r="BK131" s="173">
        <f>ROUND(I131*H131,2)</f>
        <v>0</v>
      </c>
      <c r="BL131" s="17" t="s">
        <v>151</v>
      </c>
      <c r="BM131" s="172" t="s">
        <v>841</v>
      </c>
    </row>
    <row r="132" spans="1:65" s="13" customFormat="1" ht="11.25">
      <c r="B132" s="174"/>
      <c r="D132" s="175" t="s">
        <v>153</v>
      </c>
      <c r="E132" s="176" t="s">
        <v>1</v>
      </c>
      <c r="F132" s="177" t="s">
        <v>842</v>
      </c>
      <c r="H132" s="176" t="s">
        <v>1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6" t="s">
        <v>153</v>
      </c>
      <c r="AU132" s="176" t="s">
        <v>88</v>
      </c>
      <c r="AV132" s="13" t="s">
        <v>86</v>
      </c>
      <c r="AW132" s="13" t="s">
        <v>34</v>
      </c>
      <c r="AX132" s="13" t="s">
        <v>78</v>
      </c>
      <c r="AY132" s="176" t="s">
        <v>145</v>
      </c>
    </row>
    <row r="133" spans="1:65" s="14" customFormat="1" ht="11.25">
      <c r="B133" s="182"/>
      <c r="D133" s="175" t="s">
        <v>153</v>
      </c>
      <c r="E133" s="183" t="s">
        <v>1</v>
      </c>
      <c r="F133" s="184" t="s">
        <v>843</v>
      </c>
      <c r="H133" s="185">
        <v>6.12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83" t="s">
        <v>153</v>
      </c>
      <c r="AU133" s="183" t="s">
        <v>88</v>
      </c>
      <c r="AV133" s="14" t="s">
        <v>88</v>
      </c>
      <c r="AW133" s="14" t="s">
        <v>34</v>
      </c>
      <c r="AX133" s="14" t="s">
        <v>78</v>
      </c>
      <c r="AY133" s="183" t="s">
        <v>145</v>
      </c>
    </row>
    <row r="134" spans="1:65" s="14" customFormat="1" ht="11.25">
      <c r="B134" s="182"/>
      <c r="D134" s="175" t="s">
        <v>153</v>
      </c>
      <c r="E134" s="183" t="s">
        <v>1</v>
      </c>
      <c r="F134" s="184" t="s">
        <v>844</v>
      </c>
      <c r="H134" s="185">
        <v>1.08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83" t="s">
        <v>153</v>
      </c>
      <c r="AU134" s="183" t="s">
        <v>88</v>
      </c>
      <c r="AV134" s="14" t="s">
        <v>88</v>
      </c>
      <c r="AW134" s="14" t="s">
        <v>34</v>
      </c>
      <c r="AX134" s="14" t="s">
        <v>78</v>
      </c>
      <c r="AY134" s="183" t="s">
        <v>145</v>
      </c>
    </row>
    <row r="135" spans="1:65" s="13" customFormat="1" ht="11.25">
      <c r="B135" s="174"/>
      <c r="D135" s="175" t="s">
        <v>153</v>
      </c>
      <c r="E135" s="176" t="s">
        <v>1</v>
      </c>
      <c r="F135" s="177" t="s">
        <v>845</v>
      </c>
      <c r="H135" s="176" t="s">
        <v>1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6" t="s">
        <v>153</v>
      </c>
      <c r="AU135" s="176" t="s">
        <v>88</v>
      </c>
      <c r="AV135" s="13" t="s">
        <v>86</v>
      </c>
      <c r="AW135" s="13" t="s">
        <v>34</v>
      </c>
      <c r="AX135" s="13" t="s">
        <v>78</v>
      </c>
      <c r="AY135" s="176" t="s">
        <v>145</v>
      </c>
    </row>
    <row r="136" spans="1:65" s="14" customFormat="1" ht="11.25">
      <c r="B136" s="182"/>
      <c r="D136" s="175" t="s">
        <v>153</v>
      </c>
      <c r="E136" s="183" t="s">
        <v>1</v>
      </c>
      <c r="F136" s="184" t="s">
        <v>846</v>
      </c>
      <c r="H136" s="185">
        <v>2.88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153</v>
      </c>
      <c r="AU136" s="183" t="s">
        <v>88</v>
      </c>
      <c r="AV136" s="14" t="s">
        <v>88</v>
      </c>
      <c r="AW136" s="14" t="s">
        <v>34</v>
      </c>
      <c r="AX136" s="14" t="s">
        <v>78</v>
      </c>
      <c r="AY136" s="183" t="s">
        <v>145</v>
      </c>
    </row>
    <row r="137" spans="1:65" s="14" customFormat="1" ht="11.25">
      <c r="B137" s="182"/>
      <c r="D137" s="175" t="s">
        <v>153</v>
      </c>
      <c r="E137" s="183" t="s">
        <v>1</v>
      </c>
      <c r="F137" s="184" t="s">
        <v>844</v>
      </c>
      <c r="H137" s="185">
        <v>1.08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83" t="s">
        <v>153</v>
      </c>
      <c r="AU137" s="183" t="s">
        <v>88</v>
      </c>
      <c r="AV137" s="14" t="s">
        <v>88</v>
      </c>
      <c r="AW137" s="14" t="s">
        <v>34</v>
      </c>
      <c r="AX137" s="14" t="s">
        <v>78</v>
      </c>
      <c r="AY137" s="183" t="s">
        <v>145</v>
      </c>
    </row>
    <row r="138" spans="1:65" s="13" customFormat="1" ht="11.25">
      <c r="B138" s="174"/>
      <c r="D138" s="175" t="s">
        <v>153</v>
      </c>
      <c r="E138" s="176" t="s">
        <v>1</v>
      </c>
      <c r="F138" s="177" t="s">
        <v>847</v>
      </c>
      <c r="H138" s="176" t="s">
        <v>1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6" t="s">
        <v>153</v>
      </c>
      <c r="AU138" s="176" t="s">
        <v>88</v>
      </c>
      <c r="AV138" s="13" t="s">
        <v>86</v>
      </c>
      <c r="AW138" s="13" t="s">
        <v>34</v>
      </c>
      <c r="AX138" s="13" t="s">
        <v>78</v>
      </c>
      <c r="AY138" s="176" t="s">
        <v>145</v>
      </c>
    </row>
    <row r="139" spans="1:65" s="13" customFormat="1" ht="11.25">
      <c r="B139" s="174"/>
      <c r="D139" s="175" t="s">
        <v>153</v>
      </c>
      <c r="E139" s="176" t="s">
        <v>1</v>
      </c>
      <c r="F139" s="177" t="s">
        <v>848</v>
      </c>
      <c r="H139" s="176" t="s">
        <v>1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6" t="s">
        <v>153</v>
      </c>
      <c r="AU139" s="176" t="s">
        <v>88</v>
      </c>
      <c r="AV139" s="13" t="s">
        <v>86</v>
      </c>
      <c r="AW139" s="13" t="s">
        <v>34</v>
      </c>
      <c r="AX139" s="13" t="s">
        <v>78</v>
      </c>
      <c r="AY139" s="176" t="s">
        <v>145</v>
      </c>
    </row>
    <row r="140" spans="1:65" s="14" customFormat="1" ht="11.25">
      <c r="B140" s="182"/>
      <c r="D140" s="175" t="s">
        <v>153</v>
      </c>
      <c r="E140" s="183" t="s">
        <v>1</v>
      </c>
      <c r="F140" s="184" t="s">
        <v>849</v>
      </c>
      <c r="H140" s="185">
        <v>50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153</v>
      </c>
      <c r="AU140" s="183" t="s">
        <v>88</v>
      </c>
      <c r="AV140" s="14" t="s">
        <v>88</v>
      </c>
      <c r="AW140" s="14" t="s">
        <v>34</v>
      </c>
      <c r="AX140" s="14" t="s">
        <v>78</v>
      </c>
      <c r="AY140" s="183" t="s">
        <v>145</v>
      </c>
    </row>
    <row r="141" spans="1:65" s="14" customFormat="1" ht="11.25">
      <c r="B141" s="182"/>
      <c r="D141" s="175" t="s">
        <v>153</v>
      </c>
      <c r="E141" s="183" t="s">
        <v>1</v>
      </c>
      <c r="F141" s="184" t="s">
        <v>850</v>
      </c>
      <c r="H141" s="185">
        <v>45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83" t="s">
        <v>153</v>
      </c>
      <c r="AU141" s="183" t="s">
        <v>88</v>
      </c>
      <c r="AV141" s="14" t="s">
        <v>88</v>
      </c>
      <c r="AW141" s="14" t="s">
        <v>34</v>
      </c>
      <c r="AX141" s="14" t="s">
        <v>78</v>
      </c>
      <c r="AY141" s="183" t="s">
        <v>145</v>
      </c>
    </row>
    <row r="142" spans="1:65" s="14" customFormat="1" ht="11.25">
      <c r="B142" s="182"/>
      <c r="D142" s="175" t="s">
        <v>153</v>
      </c>
      <c r="E142" s="183" t="s">
        <v>1</v>
      </c>
      <c r="F142" s="184" t="s">
        <v>851</v>
      </c>
      <c r="H142" s="185">
        <v>56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153</v>
      </c>
      <c r="AU142" s="183" t="s">
        <v>88</v>
      </c>
      <c r="AV142" s="14" t="s">
        <v>88</v>
      </c>
      <c r="AW142" s="14" t="s">
        <v>34</v>
      </c>
      <c r="AX142" s="14" t="s">
        <v>78</v>
      </c>
      <c r="AY142" s="183" t="s">
        <v>145</v>
      </c>
    </row>
    <row r="143" spans="1:65" s="15" customFormat="1" ht="11.25">
      <c r="B143" s="190"/>
      <c r="D143" s="175" t="s">
        <v>153</v>
      </c>
      <c r="E143" s="191" t="s">
        <v>1</v>
      </c>
      <c r="F143" s="192" t="s">
        <v>156</v>
      </c>
      <c r="H143" s="193">
        <v>162.16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153</v>
      </c>
      <c r="AU143" s="191" t="s">
        <v>88</v>
      </c>
      <c r="AV143" s="15" t="s">
        <v>151</v>
      </c>
      <c r="AW143" s="15" t="s">
        <v>34</v>
      </c>
      <c r="AX143" s="15" t="s">
        <v>86</v>
      </c>
      <c r="AY143" s="191" t="s">
        <v>145</v>
      </c>
    </row>
    <row r="144" spans="1:65" s="2" customFormat="1" ht="21.75" customHeight="1">
      <c r="A144" s="32"/>
      <c r="B144" s="160"/>
      <c r="C144" s="161" t="s">
        <v>88</v>
      </c>
      <c r="D144" s="161" t="s">
        <v>147</v>
      </c>
      <c r="E144" s="162" t="s">
        <v>492</v>
      </c>
      <c r="F144" s="163" t="s">
        <v>493</v>
      </c>
      <c r="G144" s="164" t="s">
        <v>150</v>
      </c>
      <c r="H144" s="165">
        <v>162.16</v>
      </c>
      <c r="I144" s="166"/>
      <c r="J144" s="167">
        <f>ROUND(I144*H144,2)</f>
        <v>0</v>
      </c>
      <c r="K144" s="163" t="s">
        <v>1068</v>
      </c>
      <c r="L144" s="33"/>
      <c r="M144" s="168" t="s">
        <v>1</v>
      </c>
      <c r="N144" s="169" t="s">
        <v>43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151</v>
      </c>
      <c r="AT144" s="172" t="s">
        <v>147</v>
      </c>
      <c r="AU144" s="172" t="s">
        <v>88</v>
      </c>
      <c r="AY144" s="17" t="s">
        <v>145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86</v>
      </c>
      <c r="BK144" s="173">
        <f>ROUND(I144*H144,2)</f>
        <v>0</v>
      </c>
      <c r="BL144" s="17" t="s">
        <v>151</v>
      </c>
      <c r="BM144" s="172" t="s">
        <v>852</v>
      </c>
    </row>
    <row r="145" spans="1:65" s="14" customFormat="1" ht="11.25">
      <c r="B145" s="182"/>
      <c r="D145" s="175" t="s">
        <v>153</v>
      </c>
      <c r="E145" s="183" t="s">
        <v>1</v>
      </c>
      <c r="F145" s="184" t="s">
        <v>853</v>
      </c>
      <c r="H145" s="185">
        <v>162.16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83" t="s">
        <v>153</v>
      </c>
      <c r="AU145" s="183" t="s">
        <v>88</v>
      </c>
      <c r="AV145" s="14" t="s">
        <v>88</v>
      </c>
      <c r="AW145" s="14" t="s">
        <v>34</v>
      </c>
      <c r="AX145" s="14" t="s">
        <v>86</v>
      </c>
      <c r="AY145" s="183" t="s">
        <v>145</v>
      </c>
    </row>
    <row r="146" spans="1:65" s="2" customFormat="1" ht="21.75" customHeight="1">
      <c r="A146" s="32"/>
      <c r="B146" s="160"/>
      <c r="C146" s="161" t="s">
        <v>160</v>
      </c>
      <c r="D146" s="161" t="s">
        <v>147</v>
      </c>
      <c r="E146" s="162" t="s">
        <v>175</v>
      </c>
      <c r="F146" s="163" t="s">
        <v>176</v>
      </c>
      <c r="G146" s="164" t="s">
        <v>168</v>
      </c>
      <c r="H146" s="165">
        <v>3.06</v>
      </c>
      <c r="I146" s="166"/>
      <c r="J146" s="167">
        <f>ROUND(I146*H146,2)</f>
        <v>0</v>
      </c>
      <c r="K146" s="163" t="s">
        <v>1068</v>
      </c>
      <c r="L146" s="33"/>
      <c r="M146" s="168" t="s">
        <v>1</v>
      </c>
      <c r="N146" s="169" t="s">
        <v>43</v>
      </c>
      <c r="O146" s="58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2" t="s">
        <v>151</v>
      </c>
      <c r="AT146" s="172" t="s">
        <v>147</v>
      </c>
      <c r="AU146" s="172" t="s">
        <v>88</v>
      </c>
      <c r="AY146" s="17" t="s">
        <v>145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7" t="s">
        <v>86</v>
      </c>
      <c r="BK146" s="173">
        <f>ROUND(I146*H146,2)</f>
        <v>0</v>
      </c>
      <c r="BL146" s="17" t="s">
        <v>151</v>
      </c>
      <c r="BM146" s="172" t="s">
        <v>854</v>
      </c>
    </row>
    <row r="147" spans="1:65" s="13" customFormat="1" ht="11.25">
      <c r="B147" s="174"/>
      <c r="D147" s="175" t="s">
        <v>153</v>
      </c>
      <c r="E147" s="176" t="s">
        <v>1</v>
      </c>
      <c r="F147" s="177" t="s">
        <v>855</v>
      </c>
      <c r="H147" s="176" t="s">
        <v>1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6" t="s">
        <v>153</v>
      </c>
      <c r="AU147" s="176" t="s">
        <v>88</v>
      </c>
      <c r="AV147" s="13" t="s">
        <v>86</v>
      </c>
      <c r="AW147" s="13" t="s">
        <v>34</v>
      </c>
      <c r="AX147" s="13" t="s">
        <v>78</v>
      </c>
      <c r="AY147" s="176" t="s">
        <v>145</v>
      </c>
    </row>
    <row r="148" spans="1:65" s="13" customFormat="1" ht="11.25">
      <c r="B148" s="174"/>
      <c r="D148" s="175" t="s">
        <v>153</v>
      </c>
      <c r="E148" s="176" t="s">
        <v>1</v>
      </c>
      <c r="F148" s="177" t="s">
        <v>856</v>
      </c>
      <c r="H148" s="176" t="s">
        <v>1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6" t="s">
        <v>153</v>
      </c>
      <c r="AU148" s="176" t="s">
        <v>88</v>
      </c>
      <c r="AV148" s="13" t="s">
        <v>86</v>
      </c>
      <c r="AW148" s="13" t="s">
        <v>34</v>
      </c>
      <c r="AX148" s="13" t="s">
        <v>78</v>
      </c>
      <c r="AY148" s="176" t="s">
        <v>145</v>
      </c>
    </row>
    <row r="149" spans="1:65" s="13" customFormat="1" ht="11.25">
      <c r="B149" s="174"/>
      <c r="D149" s="175" t="s">
        <v>153</v>
      </c>
      <c r="E149" s="176" t="s">
        <v>1</v>
      </c>
      <c r="F149" s="177" t="s">
        <v>842</v>
      </c>
      <c r="H149" s="176" t="s">
        <v>1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6" t="s">
        <v>153</v>
      </c>
      <c r="AU149" s="176" t="s">
        <v>88</v>
      </c>
      <c r="AV149" s="13" t="s">
        <v>86</v>
      </c>
      <c r="AW149" s="13" t="s">
        <v>34</v>
      </c>
      <c r="AX149" s="13" t="s">
        <v>78</v>
      </c>
      <c r="AY149" s="176" t="s">
        <v>145</v>
      </c>
    </row>
    <row r="150" spans="1:65" s="14" customFormat="1" ht="11.25">
      <c r="B150" s="182"/>
      <c r="D150" s="175" t="s">
        <v>153</v>
      </c>
      <c r="E150" s="183" t="s">
        <v>1</v>
      </c>
      <c r="F150" s="184" t="s">
        <v>857</v>
      </c>
      <c r="H150" s="185">
        <v>1.08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83" t="s">
        <v>153</v>
      </c>
      <c r="AU150" s="183" t="s">
        <v>88</v>
      </c>
      <c r="AV150" s="14" t="s">
        <v>88</v>
      </c>
      <c r="AW150" s="14" t="s">
        <v>34</v>
      </c>
      <c r="AX150" s="14" t="s">
        <v>78</v>
      </c>
      <c r="AY150" s="183" t="s">
        <v>145</v>
      </c>
    </row>
    <row r="151" spans="1:65" s="14" customFormat="1" ht="11.25">
      <c r="B151" s="182"/>
      <c r="D151" s="175" t="s">
        <v>153</v>
      </c>
      <c r="E151" s="183" t="s">
        <v>1</v>
      </c>
      <c r="F151" s="184" t="s">
        <v>858</v>
      </c>
      <c r="H151" s="185">
        <v>0.61199999999999999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83" t="s">
        <v>153</v>
      </c>
      <c r="AU151" s="183" t="s">
        <v>88</v>
      </c>
      <c r="AV151" s="14" t="s">
        <v>88</v>
      </c>
      <c r="AW151" s="14" t="s">
        <v>34</v>
      </c>
      <c r="AX151" s="14" t="s">
        <v>78</v>
      </c>
      <c r="AY151" s="183" t="s">
        <v>145</v>
      </c>
    </row>
    <row r="152" spans="1:65" s="13" customFormat="1" ht="11.25">
      <c r="B152" s="174"/>
      <c r="D152" s="175" t="s">
        <v>153</v>
      </c>
      <c r="E152" s="176" t="s">
        <v>1</v>
      </c>
      <c r="F152" s="177" t="s">
        <v>845</v>
      </c>
      <c r="H152" s="176" t="s">
        <v>1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6" t="s">
        <v>153</v>
      </c>
      <c r="AU152" s="176" t="s">
        <v>88</v>
      </c>
      <c r="AV152" s="13" t="s">
        <v>86</v>
      </c>
      <c r="AW152" s="13" t="s">
        <v>34</v>
      </c>
      <c r="AX152" s="13" t="s">
        <v>78</v>
      </c>
      <c r="AY152" s="176" t="s">
        <v>145</v>
      </c>
    </row>
    <row r="153" spans="1:65" s="14" customFormat="1" ht="11.25">
      <c r="B153" s="182"/>
      <c r="D153" s="175" t="s">
        <v>153</v>
      </c>
      <c r="E153" s="183" t="s">
        <v>1</v>
      </c>
      <c r="F153" s="184" t="s">
        <v>859</v>
      </c>
      <c r="H153" s="185">
        <v>0.28799999999999998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83" t="s">
        <v>153</v>
      </c>
      <c r="AU153" s="183" t="s">
        <v>88</v>
      </c>
      <c r="AV153" s="14" t="s">
        <v>88</v>
      </c>
      <c r="AW153" s="14" t="s">
        <v>34</v>
      </c>
      <c r="AX153" s="14" t="s">
        <v>78</v>
      </c>
      <c r="AY153" s="183" t="s">
        <v>145</v>
      </c>
    </row>
    <row r="154" spans="1:65" s="14" customFormat="1" ht="11.25">
      <c r="B154" s="182"/>
      <c r="D154" s="175" t="s">
        <v>153</v>
      </c>
      <c r="E154" s="183" t="s">
        <v>1</v>
      </c>
      <c r="F154" s="184" t="s">
        <v>860</v>
      </c>
      <c r="H154" s="185">
        <v>1.08</v>
      </c>
      <c r="I154" s="186"/>
      <c r="L154" s="182"/>
      <c r="M154" s="187"/>
      <c r="N154" s="188"/>
      <c r="O154" s="188"/>
      <c r="P154" s="188"/>
      <c r="Q154" s="188"/>
      <c r="R154" s="188"/>
      <c r="S154" s="188"/>
      <c r="T154" s="189"/>
      <c r="AT154" s="183" t="s">
        <v>153</v>
      </c>
      <c r="AU154" s="183" t="s">
        <v>88</v>
      </c>
      <c r="AV154" s="14" t="s">
        <v>88</v>
      </c>
      <c r="AW154" s="14" t="s">
        <v>34</v>
      </c>
      <c r="AX154" s="14" t="s">
        <v>78</v>
      </c>
      <c r="AY154" s="183" t="s">
        <v>145</v>
      </c>
    </row>
    <row r="155" spans="1:65" s="15" customFormat="1" ht="11.25">
      <c r="B155" s="190"/>
      <c r="D155" s="175" t="s">
        <v>153</v>
      </c>
      <c r="E155" s="191" t="s">
        <v>1</v>
      </c>
      <c r="F155" s="192" t="s">
        <v>156</v>
      </c>
      <c r="H155" s="193">
        <v>3.06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1" t="s">
        <v>153</v>
      </c>
      <c r="AU155" s="191" t="s">
        <v>88</v>
      </c>
      <c r="AV155" s="15" t="s">
        <v>151</v>
      </c>
      <c r="AW155" s="15" t="s">
        <v>34</v>
      </c>
      <c r="AX155" s="15" t="s">
        <v>86</v>
      </c>
      <c r="AY155" s="191" t="s">
        <v>145</v>
      </c>
    </row>
    <row r="156" spans="1:65" s="2" customFormat="1" ht="21.75" customHeight="1">
      <c r="A156" s="32"/>
      <c r="B156" s="160"/>
      <c r="C156" s="161" t="s">
        <v>151</v>
      </c>
      <c r="D156" s="161" t="s">
        <v>147</v>
      </c>
      <c r="E156" s="162" t="s">
        <v>513</v>
      </c>
      <c r="F156" s="163" t="s">
        <v>514</v>
      </c>
      <c r="G156" s="164" t="s">
        <v>168</v>
      </c>
      <c r="H156" s="165">
        <v>23.847999999999999</v>
      </c>
      <c r="I156" s="166"/>
      <c r="J156" s="167">
        <f>ROUND(I156*H156,2)</f>
        <v>0</v>
      </c>
      <c r="K156" s="163" t="s">
        <v>1068</v>
      </c>
      <c r="L156" s="33"/>
      <c r="M156" s="168" t="s">
        <v>1</v>
      </c>
      <c r="N156" s="169" t="s">
        <v>43</v>
      </c>
      <c r="O156" s="58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2" t="s">
        <v>151</v>
      </c>
      <c r="AT156" s="172" t="s">
        <v>147</v>
      </c>
      <c r="AU156" s="172" t="s">
        <v>88</v>
      </c>
      <c r="AY156" s="17" t="s">
        <v>145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7" t="s">
        <v>86</v>
      </c>
      <c r="BK156" s="173">
        <f>ROUND(I156*H156,2)</f>
        <v>0</v>
      </c>
      <c r="BL156" s="17" t="s">
        <v>151</v>
      </c>
      <c r="BM156" s="172" t="s">
        <v>861</v>
      </c>
    </row>
    <row r="157" spans="1:65" s="14" customFormat="1" ht="11.25">
      <c r="B157" s="182"/>
      <c r="D157" s="175" t="s">
        <v>153</v>
      </c>
      <c r="E157" s="183" t="s">
        <v>1</v>
      </c>
      <c r="F157" s="184" t="s">
        <v>862</v>
      </c>
      <c r="H157" s="185">
        <v>16.216000000000001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153</v>
      </c>
      <c r="AU157" s="183" t="s">
        <v>88</v>
      </c>
      <c r="AV157" s="14" t="s">
        <v>88</v>
      </c>
      <c r="AW157" s="14" t="s">
        <v>34</v>
      </c>
      <c r="AX157" s="14" t="s">
        <v>78</v>
      </c>
      <c r="AY157" s="183" t="s">
        <v>145</v>
      </c>
    </row>
    <row r="158" spans="1:65" s="14" customFormat="1" ht="11.25">
      <c r="B158" s="182"/>
      <c r="D158" s="175" t="s">
        <v>153</v>
      </c>
      <c r="E158" s="183" t="s">
        <v>1</v>
      </c>
      <c r="F158" s="184" t="s">
        <v>863</v>
      </c>
      <c r="H158" s="185">
        <v>7.6319999999999997</v>
      </c>
      <c r="I158" s="186"/>
      <c r="L158" s="182"/>
      <c r="M158" s="187"/>
      <c r="N158" s="188"/>
      <c r="O158" s="188"/>
      <c r="P158" s="188"/>
      <c r="Q158" s="188"/>
      <c r="R158" s="188"/>
      <c r="S158" s="188"/>
      <c r="T158" s="189"/>
      <c r="AT158" s="183" t="s">
        <v>153</v>
      </c>
      <c r="AU158" s="183" t="s">
        <v>88</v>
      </c>
      <c r="AV158" s="14" t="s">
        <v>88</v>
      </c>
      <c r="AW158" s="14" t="s">
        <v>34</v>
      </c>
      <c r="AX158" s="14" t="s">
        <v>78</v>
      </c>
      <c r="AY158" s="183" t="s">
        <v>145</v>
      </c>
    </row>
    <row r="159" spans="1:65" s="15" customFormat="1" ht="11.25">
      <c r="B159" s="190"/>
      <c r="D159" s="175" t="s">
        <v>153</v>
      </c>
      <c r="E159" s="191" t="s">
        <v>1</v>
      </c>
      <c r="F159" s="192" t="s">
        <v>156</v>
      </c>
      <c r="H159" s="193">
        <v>23.847999999999999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1" t="s">
        <v>153</v>
      </c>
      <c r="AU159" s="191" t="s">
        <v>88</v>
      </c>
      <c r="AV159" s="15" t="s">
        <v>151</v>
      </c>
      <c r="AW159" s="15" t="s">
        <v>34</v>
      </c>
      <c r="AX159" s="15" t="s">
        <v>86</v>
      </c>
      <c r="AY159" s="191" t="s">
        <v>145</v>
      </c>
    </row>
    <row r="160" spans="1:65" s="2" customFormat="1" ht="21.75" customHeight="1">
      <c r="A160" s="32"/>
      <c r="B160" s="160"/>
      <c r="C160" s="161" t="s">
        <v>174</v>
      </c>
      <c r="D160" s="161" t="s">
        <v>147</v>
      </c>
      <c r="E160" s="162" t="s">
        <v>182</v>
      </c>
      <c r="F160" s="163" t="s">
        <v>183</v>
      </c>
      <c r="G160" s="164" t="s">
        <v>168</v>
      </c>
      <c r="H160" s="165">
        <v>3.06</v>
      </c>
      <c r="I160" s="166"/>
      <c r="J160" s="167">
        <f>ROUND(I160*H160,2)</f>
        <v>0</v>
      </c>
      <c r="K160" s="163" t="s">
        <v>1068</v>
      </c>
      <c r="L160" s="33"/>
      <c r="M160" s="168" t="s">
        <v>1</v>
      </c>
      <c r="N160" s="169" t="s">
        <v>43</v>
      </c>
      <c r="O160" s="58"/>
      <c r="P160" s="170">
        <f>O160*H160</f>
        <v>0</v>
      </c>
      <c r="Q160" s="170">
        <v>0</v>
      </c>
      <c r="R160" s="170">
        <f>Q160*H160</f>
        <v>0</v>
      </c>
      <c r="S160" s="170">
        <v>0</v>
      </c>
      <c r="T160" s="17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2" t="s">
        <v>151</v>
      </c>
      <c r="AT160" s="172" t="s">
        <v>147</v>
      </c>
      <c r="AU160" s="172" t="s">
        <v>88</v>
      </c>
      <c r="AY160" s="17" t="s">
        <v>145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7" t="s">
        <v>86</v>
      </c>
      <c r="BK160" s="173">
        <f>ROUND(I160*H160,2)</f>
        <v>0</v>
      </c>
      <c r="BL160" s="17" t="s">
        <v>151</v>
      </c>
      <c r="BM160" s="172" t="s">
        <v>864</v>
      </c>
    </row>
    <row r="161" spans="1:65" s="14" customFormat="1" ht="11.25">
      <c r="B161" s="182"/>
      <c r="D161" s="175" t="s">
        <v>153</v>
      </c>
      <c r="E161" s="183" t="s">
        <v>1</v>
      </c>
      <c r="F161" s="184" t="s">
        <v>865</v>
      </c>
      <c r="H161" s="185">
        <v>3.06</v>
      </c>
      <c r="I161" s="186"/>
      <c r="L161" s="182"/>
      <c r="M161" s="187"/>
      <c r="N161" s="188"/>
      <c r="O161" s="188"/>
      <c r="P161" s="188"/>
      <c r="Q161" s="188"/>
      <c r="R161" s="188"/>
      <c r="S161" s="188"/>
      <c r="T161" s="189"/>
      <c r="AT161" s="183" t="s">
        <v>153</v>
      </c>
      <c r="AU161" s="183" t="s">
        <v>88</v>
      </c>
      <c r="AV161" s="14" t="s">
        <v>88</v>
      </c>
      <c r="AW161" s="14" t="s">
        <v>34</v>
      </c>
      <c r="AX161" s="14" t="s">
        <v>78</v>
      </c>
      <c r="AY161" s="183" t="s">
        <v>145</v>
      </c>
    </row>
    <row r="162" spans="1:65" s="15" customFormat="1" ht="11.25">
      <c r="B162" s="190"/>
      <c r="D162" s="175" t="s">
        <v>153</v>
      </c>
      <c r="E162" s="191" t="s">
        <v>1</v>
      </c>
      <c r="F162" s="192" t="s">
        <v>156</v>
      </c>
      <c r="H162" s="193">
        <v>3.06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1" t="s">
        <v>153</v>
      </c>
      <c r="AU162" s="191" t="s">
        <v>88</v>
      </c>
      <c r="AV162" s="15" t="s">
        <v>151</v>
      </c>
      <c r="AW162" s="15" t="s">
        <v>34</v>
      </c>
      <c r="AX162" s="15" t="s">
        <v>86</v>
      </c>
      <c r="AY162" s="191" t="s">
        <v>145</v>
      </c>
    </row>
    <row r="163" spans="1:65" s="2" customFormat="1" ht="21.75" customHeight="1">
      <c r="A163" s="32"/>
      <c r="B163" s="160"/>
      <c r="C163" s="161" t="s">
        <v>181</v>
      </c>
      <c r="D163" s="161" t="s">
        <v>147</v>
      </c>
      <c r="E163" s="162" t="s">
        <v>188</v>
      </c>
      <c r="F163" s="163" t="s">
        <v>189</v>
      </c>
      <c r="G163" s="164" t="s">
        <v>168</v>
      </c>
      <c r="H163" s="165">
        <v>26.908000000000001</v>
      </c>
      <c r="I163" s="166"/>
      <c r="J163" s="167">
        <f>ROUND(I163*H163,2)</f>
        <v>0</v>
      </c>
      <c r="K163" s="163" t="s">
        <v>1068</v>
      </c>
      <c r="L163" s="33"/>
      <c r="M163" s="168" t="s">
        <v>1</v>
      </c>
      <c r="N163" s="169" t="s">
        <v>43</v>
      </c>
      <c r="O163" s="58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2" t="s">
        <v>151</v>
      </c>
      <c r="AT163" s="172" t="s">
        <v>147</v>
      </c>
      <c r="AU163" s="172" t="s">
        <v>88</v>
      </c>
      <c r="AY163" s="17" t="s">
        <v>145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7" t="s">
        <v>86</v>
      </c>
      <c r="BK163" s="173">
        <f>ROUND(I163*H163,2)</f>
        <v>0</v>
      </c>
      <c r="BL163" s="17" t="s">
        <v>151</v>
      </c>
      <c r="BM163" s="172" t="s">
        <v>866</v>
      </c>
    </row>
    <row r="164" spans="1:65" s="14" customFormat="1" ht="11.25">
      <c r="B164" s="182"/>
      <c r="D164" s="175" t="s">
        <v>153</v>
      </c>
      <c r="E164" s="183" t="s">
        <v>1</v>
      </c>
      <c r="F164" s="184" t="s">
        <v>867</v>
      </c>
      <c r="H164" s="185">
        <v>3.06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153</v>
      </c>
      <c r="AU164" s="183" t="s">
        <v>88</v>
      </c>
      <c r="AV164" s="14" t="s">
        <v>88</v>
      </c>
      <c r="AW164" s="14" t="s">
        <v>34</v>
      </c>
      <c r="AX164" s="14" t="s">
        <v>78</v>
      </c>
      <c r="AY164" s="183" t="s">
        <v>145</v>
      </c>
    </row>
    <row r="165" spans="1:65" s="14" customFormat="1" ht="11.25">
      <c r="B165" s="182"/>
      <c r="D165" s="175" t="s">
        <v>153</v>
      </c>
      <c r="E165" s="183" t="s">
        <v>1</v>
      </c>
      <c r="F165" s="184" t="s">
        <v>868</v>
      </c>
      <c r="H165" s="185">
        <v>23.847999999999999</v>
      </c>
      <c r="I165" s="186"/>
      <c r="L165" s="182"/>
      <c r="M165" s="187"/>
      <c r="N165" s="188"/>
      <c r="O165" s="188"/>
      <c r="P165" s="188"/>
      <c r="Q165" s="188"/>
      <c r="R165" s="188"/>
      <c r="S165" s="188"/>
      <c r="T165" s="189"/>
      <c r="AT165" s="183" t="s">
        <v>153</v>
      </c>
      <c r="AU165" s="183" t="s">
        <v>88</v>
      </c>
      <c r="AV165" s="14" t="s">
        <v>88</v>
      </c>
      <c r="AW165" s="14" t="s">
        <v>34</v>
      </c>
      <c r="AX165" s="14" t="s">
        <v>78</v>
      </c>
      <c r="AY165" s="183" t="s">
        <v>145</v>
      </c>
    </row>
    <row r="166" spans="1:65" s="15" customFormat="1" ht="11.25">
      <c r="B166" s="190"/>
      <c r="D166" s="175" t="s">
        <v>153</v>
      </c>
      <c r="E166" s="191" t="s">
        <v>1</v>
      </c>
      <c r="F166" s="192" t="s">
        <v>156</v>
      </c>
      <c r="H166" s="193">
        <v>26.908000000000001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1" t="s">
        <v>153</v>
      </c>
      <c r="AU166" s="191" t="s">
        <v>88</v>
      </c>
      <c r="AV166" s="15" t="s">
        <v>151</v>
      </c>
      <c r="AW166" s="15" t="s">
        <v>34</v>
      </c>
      <c r="AX166" s="15" t="s">
        <v>86</v>
      </c>
      <c r="AY166" s="191" t="s">
        <v>145</v>
      </c>
    </row>
    <row r="167" spans="1:65" s="2" customFormat="1" ht="21.75" customHeight="1">
      <c r="A167" s="32"/>
      <c r="B167" s="160"/>
      <c r="C167" s="161" t="s">
        <v>187</v>
      </c>
      <c r="D167" s="161" t="s">
        <v>147</v>
      </c>
      <c r="E167" s="162" t="s">
        <v>197</v>
      </c>
      <c r="F167" s="163" t="s">
        <v>198</v>
      </c>
      <c r="G167" s="164" t="s">
        <v>199</v>
      </c>
      <c r="H167" s="165">
        <v>4.8959999999999999</v>
      </c>
      <c r="I167" s="166"/>
      <c r="J167" s="167">
        <f>ROUND(I167*H167,2)</f>
        <v>0</v>
      </c>
      <c r="K167" s="163" t="s">
        <v>1068</v>
      </c>
      <c r="L167" s="33"/>
      <c r="M167" s="168" t="s">
        <v>1</v>
      </c>
      <c r="N167" s="169" t="s">
        <v>43</v>
      </c>
      <c r="O167" s="58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2" t="s">
        <v>151</v>
      </c>
      <c r="AT167" s="172" t="s">
        <v>147</v>
      </c>
      <c r="AU167" s="172" t="s">
        <v>88</v>
      </c>
      <c r="AY167" s="17" t="s">
        <v>145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7" t="s">
        <v>86</v>
      </c>
      <c r="BK167" s="173">
        <f>ROUND(I167*H167,2)</f>
        <v>0</v>
      </c>
      <c r="BL167" s="17" t="s">
        <v>151</v>
      </c>
      <c r="BM167" s="172" t="s">
        <v>869</v>
      </c>
    </row>
    <row r="168" spans="1:65" s="14" customFormat="1" ht="11.25">
      <c r="B168" s="182"/>
      <c r="D168" s="175" t="s">
        <v>153</v>
      </c>
      <c r="E168" s="183" t="s">
        <v>1</v>
      </c>
      <c r="F168" s="184" t="s">
        <v>870</v>
      </c>
      <c r="H168" s="185">
        <v>4.8959999999999999</v>
      </c>
      <c r="I168" s="186"/>
      <c r="L168" s="182"/>
      <c r="M168" s="187"/>
      <c r="N168" s="188"/>
      <c r="O168" s="188"/>
      <c r="P168" s="188"/>
      <c r="Q168" s="188"/>
      <c r="R168" s="188"/>
      <c r="S168" s="188"/>
      <c r="T168" s="189"/>
      <c r="AT168" s="183" t="s">
        <v>153</v>
      </c>
      <c r="AU168" s="183" t="s">
        <v>88</v>
      </c>
      <c r="AV168" s="14" t="s">
        <v>88</v>
      </c>
      <c r="AW168" s="14" t="s">
        <v>34</v>
      </c>
      <c r="AX168" s="14" t="s">
        <v>86</v>
      </c>
      <c r="AY168" s="183" t="s">
        <v>145</v>
      </c>
    </row>
    <row r="169" spans="1:65" s="2" customFormat="1" ht="16.5" customHeight="1">
      <c r="A169" s="32"/>
      <c r="B169" s="160"/>
      <c r="C169" s="161" t="s">
        <v>192</v>
      </c>
      <c r="D169" s="161" t="s">
        <v>147</v>
      </c>
      <c r="E169" s="162" t="s">
        <v>203</v>
      </c>
      <c r="F169" s="163" t="s">
        <v>204</v>
      </c>
      <c r="G169" s="164" t="s">
        <v>168</v>
      </c>
      <c r="H169" s="165">
        <v>3.06</v>
      </c>
      <c r="I169" s="166"/>
      <c r="J169" s="167">
        <f>ROUND(I169*H169,2)</f>
        <v>0</v>
      </c>
      <c r="K169" s="163" t="s">
        <v>1068</v>
      </c>
      <c r="L169" s="33"/>
      <c r="M169" s="168" t="s">
        <v>1</v>
      </c>
      <c r="N169" s="169" t="s">
        <v>43</v>
      </c>
      <c r="O169" s="58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2" t="s">
        <v>151</v>
      </c>
      <c r="AT169" s="172" t="s">
        <v>147</v>
      </c>
      <c r="AU169" s="172" t="s">
        <v>88</v>
      </c>
      <c r="AY169" s="17" t="s">
        <v>145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7" t="s">
        <v>86</v>
      </c>
      <c r="BK169" s="173">
        <f>ROUND(I169*H169,2)</f>
        <v>0</v>
      </c>
      <c r="BL169" s="17" t="s">
        <v>151</v>
      </c>
      <c r="BM169" s="172" t="s">
        <v>871</v>
      </c>
    </row>
    <row r="170" spans="1:65" s="14" customFormat="1" ht="11.25">
      <c r="B170" s="182"/>
      <c r="D170" s="175" t="s">
        <v>153</v>
      </c>
      <c r="E170" s="183" t="s">
        <v>1</v>
      </c>
      <c r="F170" s="184" t="s">
        <v>872</v>
      </c>
      <c r="H170" s="185">
        <v>3.06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83" t="s">
        <v>153</v>
      </c>
      <c r="AU170" s="183" t="s">
        <v>88</v>
      </c>
      <c r="AV170" s="14" t="s">
        <v>88</v>
      </c>
      <c r="AW170" s="14" t="s">
        <v>34</v>
      </c>
      <c r="AX170" s="14" t="s">
        <v>78</v>
      </c>
      <c r="AY170" s="183" t="s">
        <v>145</v>
      </c>
    </row>
    <row r="171" spans="1:65" s="15" customFormat="1" ht="11.25">
      <c r="B171" s="190"/>
      <c r="D171" s="175" t="s">
        <v>153</v>
      </c>
      <c r="E171" s="191" t="s">
        <v>1</v>
      </c>
      <c r="F171" s="192" t="s">
        <v>156</v>
      </c>
      <c r="H171" s="193">
        <v>3.06</v>
      </c>
      <c r="I171" s="194"/>
      <c r="L171" s="190"/>
      <c r="M171" s="195"/>
      <c r="N171" s="196"/>
      <c r="O171" s="196"/>
      <c r="P171" s="196"/>
      <c r="Q171" s="196"/>
      <c r="R171" s="196"/>
      <c r="S171" s="196"/>
      <c r="T171" s="197"/>
      <c r="AT171" s="191" t="s">
        <v>153</v>
      </c>
      <c r="AU171" s="191" t="s">
        <v>88</v>
      </c>
      <c r="AV171" s="15" t="s">
        <v>151</v>
      </c>
      <c r="AW171" s="15" t="s">
        <v>34</v>
      </c>
      <c r="AX171" s="15" t="s">
        <v>86</v>
      </c>
      <c r="AY171" s="191" t="s">
        <v>145</v>
      </c>
    </row>
    <row r="172" spans="1:65" s="2" customFormat="1" ht="21.75" customHeight="1">
      <c r="A172" s="32"/>
      <c r="B172" s="160"/>
      <c r="C172" s="161" t="s">
        <v>196</v>
      </c>
      <c r="D172" s="161" t="s">
        <v>147</v>
      </c>
      <c r="E172" s="162" t="s">
        <v>708</v>
      </c>
      <c r="F172" s="163" t="s">
        <v>709</v>
      </c>
      <c r="G172" s="164" t="s">
        <v>150</v>
      </c>
      <c r="H172" s="165">
        <v>124</v>
      </c>
      <c r="I172" s="166"/>
      <c r="J172" s="167">
        <f>ROUND(I172*H172,2)</f>
        <v>0</v>
      </c>
      <c r="K172" s="163" t="s">
        <v>1068</v>
      </c>
      <c r="L172" s="33"/>
      <c r="M172" s="168" t="s">
        <v>1</v>
      </c>
      <c r="N172" s="169" t="s">
        <v>43</v>
      </c>
      <c r="O172" s="58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2" t="s">
        <v>151</v>
      </c>
      <c r="AT172" s="172" t="s">
        <v>147</v>
      </c>
      <c r="AU172" s="172" t="s">
        <v>88</v>
      </c>
      <c r="AY172" s="17" t="s">
        <v>145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7" t="s">
        <v>86</v>
      </c>
      <c r="BK172" s="173">
        <f>ROUND(I172*H172,2)</f>
        <v>0</v>
      </c>
      <c r="BL172" s="17" t="s">
        <v>151</v>
      </c>
      <c r="BM172" s="172" t="s">
        <v>873</v>
      </c>
    </row>
    <row r="173" spans="1:65" s="13" customFormat="1" ht="11.25">
      <c r="B173" s="174"/>
      <c r="D173" s="175" t="s">
        <v>153</v>
      </c>
      <c r="E173" s="176" t="s">
        <v>1</v>
      </c>
      <c r="F173" s="177" t="s">
        <v>874</v>
      </c>
      <c r="H173" s="176" t="s">
        <v>1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6" t="s">
        <v>153</v>
      </c>
      <c r="AU173" s="176" t="s">
        <v>88</v>
      </c>
      <c r="AV173" s="13" t="s">
        <v>86</v>
      </c>
      <c r="AW173" s="13" t="s">
        <v>34</v>
      </c>
      <c r="AX173" s="13" t="s">
        <v>78</v>
      </c>
      <c r="AY173" s="176" t="s">
        <v>145</v>
      </c>
    </row>
    <row r="174" spans="1:65" s="14" customFormat="1" ht="11.25">
      <c r="B174" s="182"/>
      <c r="D174" s="175" t="s">
        <v>153</v>
      </c>
      <c r="E174" s="183" t="s">
        <v>1</v>
      </c>
      <c r="F174" s="184" t="s">
        <v>875</v>
      </c>
      <c r="H174" s="185">
        <v>15.5</v>
      </c>
      <c r="I174" s="186"/>
      <c r="L174" s="182"/>
      <c r="M174" s="187"/>
      <c r="N174" s="188"/>
      <c r="O174" s="188"/>
      <c r="P174" s="188"/>
      <c r="Q174" s="188"/>
      <c r="R174" s="188"/>
      <c r="S174" s="188"/>
      <c r="T174" s="189"/>
      <c r="AT174" s="183" t="s">
        <v>153</v>
      </c>
      <c r="AU174" s="183" t="s">
        <v>88</v>
      </c>
      <c r="AV174" s="14" t="s">
        <v>88</v>
      </c>
      <c r="AW174" s="14" t="s">
        <v>34</v>
      </c>
      <c r="AX174" s="14" t="s">
        <v>78</v>
      </c>
      <c r="AY174" s="183" t="s">
        <v>145</v>
      </c>
    </row>
    <row r="175" spans="1:65" s="14" customFormat="1" ht="11.25">
      <c r="B175" s="182"/>
      <c r="D175" s="175" t="s">
        <v>153</v>
      </c>
      <c r="E175" s="183" t="s">
        <v>1</v>
      </c>
      <c r="F175" s="184" t="s">
        <v>876</v>
      </c>
      <c r="H175" s="185">
        <v>10.5</v>
      </c>
      <c r="I175" s="186"/>
      <c r="L175" s="182"/>
      <c r="M175" s="187"/>
      <c r="N175" s="188"/>
      <c r="O175" s="188"/>
      <c r="P175" s="188"/>
      <c r="Q175" s="188"/>
      <c r="R175" s="188"/>
      <c r="S175" s="188"/>
      <c r="T175" s="189"/>
      <c r="AT175" s="183" t="s">
        <v>153</v>
      </c>
      <c r="AU175" s="183" t="s">
        <v>88</v>
      </c>
      <c r="AV175" s="14" t="s">
        <v>88</v>
      </c>
      <c r="AW175" s="14" t="s">
        <v>34</v>
      </c>
      <c r="AX175" s="14" t="s">
        <v>78</v>
      </c>
      <c r="AY175" s="183" t="s">
        <v>145</v>
      </c>
    </row>
    <row r="176" spans="1:65" s="14" customFormat="1" ht="11.25">
      <c r="B176" s="182"/>
      <c r="D176" s="175" t="s">
        <v>153</v>
      </c>
      <c r="E176" s="183" t="s">
        <v>1</v>
      </c>
      <c r="F176" s="184" t="s">
        <v>877</v>
      </c>
      <c r="H176" s="185">
        <v>10</v>
      </c>
      <c r="I176" s="186"/>
      <c r="L176" s="182"/>
      <c r="M176" s="187"/>
      <c r="N176" s="188"/>
      <c r="O176" s="188"/>
      <c r="P176" s="188"/>
      <c r="Q176" s="188"/>
      <c r="R176" s="188"/>
      <c r="S176" s="188"/>
      <c r="T176" s="189"/>
      <c r="AT176" s="183" t="s">
        <v>153</v>
      </c>
      <c r="AU176" s="183" t="s">
        <v>88</v>
      </c>
      <c r="AV176" s="14" t="s">
        <v>88</v>
      </c>
      <c r="AW176" s="14" t="s">
        <v>34</v>
      </c>
      <c r="AX176" s="14" t="s">
        <v>78</v>
      </c>
      <c r="AY176" s="183" t="s">
        <v>145</v>
      </c>
    </row>
    <row r="177" spans="1:65" s="14" customFormat="1" ht="11.25">
      <c r="B177" s="182"/>
      <c r="D177" s="175" t="s">
        <v>153</v>
      </c>
      <c r="E177" s="183" t="s">
        <v>1</v>
      </c>
      <c r="F177" s="184" t="s">
        <v>878</v>
      </c>
      <c r="H177" s="185">
        <v>11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153</v>
      </c>
      <c r="AU177" s="183" t="s">
        <v>88</v>
      </c>
      <c r="AV177" s="14" t="s">
        <v>88</v>
      </c>
      <c r="AW177" s="14" t="s">
        <v>34</v>
      </c>
      <c r="AX177" s="14" t="s">
        <v>78</v>
      </c>
      <c r="AY177" s="183" t="s">
        <v>145</v>
      </c>
    </row>
    <row r="178" spans="1:65" s="14" customFormat="1" ht="11.25">
      <c r="B178" s="182"/>
      <c r="D178" s="175" t="s">
        <v>153</v>
      </c>
      <c r="E178" s="183" t="s">
        <v>1</v>
      </c>
      <c r="F178" s="184" t="s">
        <v>879</v>
      </c>
      <c r="H178" s="185">
        <v>54</v>
      </c>
      <c r="I178" s="186"/>
      <c r="L178" s="182"/>
      <c r="M178" s="187"/>
      <c r="N178" s="188"/>
      <c r="O178" s="188"/>
      <c r="P178" s="188"/>
      <c r="Q178" s="188"/>
      <c r="R178" s="188"/>
      <c r="S178" s="188"/>
      <c r="T178" s="189"/>
      <c r="AT178" s="183" t="s">
        <v>153</v>
      </c>
      <c r="AU178" s="183" t="s">
        <v>88</v>
      </c>
      <c r="AV178" s="14" t="s">
        <v>88</v>
      </c>
      <c r="AW178" s="14" t="s">
        <v>34</v>
      </c>
      <c r="AX178" s="14" t="s">
        <v>78</v>
      </c>
      <c r="AY178" s="183" t="s">
        <v>145</v>
      </c>
    </row>
    <row r="179" spans="1:65" s="14" customFormat="1" ht="11.25">
      <c r="B179" s="182"/>
      <c r="D179" s="175" t="s">
        <v>153</v>
      </c>
      <c r="E179" s="183" t="s">
        <v>1</v>
      </c>
      <c r="F179" s="184" t="s">
        <v>880</v>
      </c>
      <c r="H179" s="185">
        <v>23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83" t="s">
        <v>153</v>
      </c>
      <c r="AU179" s="183" t="s">
        <v>88</v>
      </c>
      <c r="AV179" s="14" t="s">
        <v>88</v>
      </c>
      <c r="AW179" s="14" t="s">
        <v>34</v>
      </c>
      <c r="AX179" s="14" t="s">
        <v>78</v>
      </c>
      <c r="AY179" s="183" t="s">
        <v>145</v>
      </c>
    </row>
    <row r="180" spans="1:65" s="15" customFormat="1" ht="11.25">
      <c r="B180" s="190"/>
      <c r="D180" s="175" t="s">
        <v>153</v>
      </c>
      <c r="E180" s="191" t="s">
        <v>1</v>
      </c>
      <c r="F180" s="192" t="s">
        <v>156</v>
      </c>
      <c r="H180" s="193">
        <v>124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1" t="s">
        <v>153</v>
      </c>
      <c r="AU180" s="191" t="s">
        <v>88</v>
      </c>
      <c r="AV180" s="15" t="s">
        <v>151</v>
      </c>
      <c r="AW180" s="15" t="s">
        <v>34</v>
      </c>
      <c r="AX180" s="15" t="s">
        <v>86</v>
      </c>
      <c r="AY180" s="191" t="s">
        <v>145</v>
      </c>
    </row>
    <row r="181" spans="1:65" s="2" customFormat="1" ht="21.75" customHeight="1">
      <c r="A181" s="32"/>
      <c r="B181" s="160"/>
      <c r="C181" s="161" t="s">
        <v>202</v>
      </c>
      <c r="D181" s="161" t="s">
        <v>147</v>
      </c>
      <c r="E181" s="162" t="s">
        <v>208</v>
      </c>
      <c r="F181" s="163" t="s">
        <v>209</v>
      </c>
      <c r="G181" s="164" t="s">
        <v>150</v>
      </c>
      <c r="H181" s="165">
        <v>7.92</v>
      </c>
      <c r="I181" s="166"/>
      <c r="J181" s="167">
        <f>ROUND(I181*H181,2)</f>
        <v>0</v>
      </c>
      <c r="K181" s="163" t="s">
        <v>1068</v>
      </c>
      <c r="L181" s="33"/>
      <c r="M181" s="168" t="s">
        <v>1</v>
      </c>
      <c r="N181" s="169" t="s">
        <v>43</v>
      </c>
      <c r="O181" s="58"/>
      <c r="P181" s="170">
        <f>O181*H181</f>
        <v>0</v>
      </c>
      <c r="Q181" s="170">
        <v>0</v>
      </c>
      <c r="R181" s="170">
        <f>Q181*H181</f>
        <v>0</v>
      </c>
      <c r="S181" s="170">
        <v>0</v>
      </c>
      <c r="T181" s="17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2" t="s">
        <v>151</v>
      </c>
      <c r="AT181" s="172" t="s">
        <v>147</v>
      </c>
      <c r="AU181" s="172" t="s">
        <v>88</v>
      </c>
      <c r="AY181" s="17" t="s">
        <v>145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17" t="s">
        <v>86</v>
      </c>
      <c r="BK181" s="173">
        <f>ROUND(I181*H181,2)</f>
        <v>0</v>
      </c>
      <c r="BL181" s="17" t="s">
        <v>151</v>
      </c>
      <c r="BM181" s="172" t="s">
        <v>881</v>
      </c>
    </row>
    <row r="182" spans="1:65" s="13" customFormat="1" ht="11.25">
      <c r="B182" s="174"/>
      <c r="D182" s="175" t="s">
        <v>153</v>
      </c>
      <c r="E182" s="176" t="s">
        <v>1</v>
      </c>
      <c r="F182" s="177" t="s">
        <v>842</v>
      </c>
      <c r="H182" s="176" t="s">
        <v>1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6" t="s">
        <v>153</v>
      </c>
      <c r="AU182" s="176" t="s">
        <v>88</v>
      </c>
      <c r="AV182" s="13" t="s">
        <v>86</v>
      </c>
      <c r="AW182" s="13" t="s">
        <v>34</v>
      </c>
      <c r="AX182" s="13" t="s">
        <v>78</v>
      </c>
      <c r="AY182" s="176" t="s">
        <v>145</v>
      </c>
    </row>
    <row r="183" spans="1:65" s="14" customFormat="1" ht="11.25">
      <c r="B183" s="182"/>
      <c r="D183" s="175" t="s">
        <v>153</v>
      </c>
      <c r="E183" s="183" t="s">
        <v>1</v>
      </c>
      <c r="F183" s="184" t="s">
        <v>882</v>
      </c>
      <c r="H183" s="185">
        <v>5.04</v>
      </c>
      <c r="I183" s="186"/>
      <c r="L183" s="182"/>
      <c r="M183" s="187"/>
      <c r="N183" s="188"/>
      <c r="O183" s="188"/>
      <c r="P183" s="188"/>
      <c r="Q183" s="188"/>
      <c r="R183" s="188"/>
      <c r="S183" s="188"/>
      <c r="T183" s="189"/>
      <c r="AT183" s="183" t="s">
        <v>153</v>
      </c>
      <c r="AU183" s="183" t="s">
        <v>88</v>
      </c>
      <c r="AV183" s="14" t="s">
        <v>88</v>
      </c>
      <c r="AW183" s="14" t="s">
        <v>34</v>
      </c>
      <c r="AX183" s="14" t="s">
        <v>78</v>
      </c>
      <c r="AY183" s="183" t="s">
        <v>145</v>
      </c>
    </row>
    <row r="184" spans="1:65" s="13" customFormat="1" ht="11.25">
      <c r="B184" s="174"/>
      <c r="D184" s="175" t="s">
        <v>153</v>
      </c>
      <c r="E184" s="176" t="s">
        <v>1</v>
      </c>
      <c r="F184" s="177" t="s">
        <v>883</v>
      </c>
      <c r="H184" s="176" t="s">
        <v>1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6" t="s">
        <v>153</v>
      </c>
      <c r="AU184" s="176" t="s">
        <v>88</v>
      </c>
      <c r="AV184" s="13" t="s">
        <v>86</v>
      </c>
      <c r="AW184" s="13" t="s">
        <v>34</v>
      </c>
      <c r="AX184" s="13" t="s">
        <v>78</v>
      </c>
      <c r="AY184" s="176" t="s">
        <v>145</v>
      </c>
    </row>
    <row r="185" spans="1:65" s="14" customFormat="1" ht="11.25">
      <c r="B185" s="182"/>
      <c r="D185" s="175" t="s">
        <v>153</v>
      </c>
      <c r="E185" s="183" t="s">
        <v>1</v>
      </c>
      <c r="F185" s="184" t="s">
        <v>846</v>
      </c>
      <c r="H185" s="185">
        <v>2.88</v>
      </c>
      <c r="I185" s="186"/>
      <c r="L185" s="182"/>
      <c r="M185" s="187"/>
      <c r="N185" s="188"/>
      <c r="O185" s="188"/>
      <c r="P185" s="188"/>
      <c r="Q185" s="188"/>
      <c r="R185" s="188"/>
      <c r="S185" s="188"/>
      <c r="T185" s="189"/>
      <c r="AT185" s="183" t="s">
        <v>153</v>
      </c>
      <c r="AU185" s="183" t="s">
        <v>88</v>
      </c>
      <c r="AV185" s="14" t="s">
        <v>88</v>
      </c>
      <c r="AW185" s="14" t="s">
        <v>34</v>
      </c>
      <c r="AX185" s="14" t="s">
        <v>78</v>
      </c>
      <c r="AY185" s="183" t="s">
        <v>145</v>
      </c>
    </row>
    <row r="186" spans="1:65" s="15" customFormat="1" ht="11.25">
      <c r="B186" s="190"/>
      <c r="D186" s="175" t="s">
        <v>153</v>
      </c>
      <c r="E186" s="191" t="s">
        <v>1</v>
      </c>
      <c r="F186" s="192" t="s">
        <v>156</v>
      </c>
      <c r="H186" s="193">
        <v>7.92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1" t="s">
        <v>153</v>
      </c>
      <c r="AU186" s="191" t="s">
        <v>88</v>
      </c>
      <c r="AV186" s="15" t="s">
        <v>151</v>
      </c>
      <c r="AW186" s="15" t="s">
        <v>34</v>
      </c>
      <c r="AX186" s="15" t="s">
        <v>86</v>
      </c>
      <c r="AY186" s="191" t="s">
        <v>145</v>
      </c>
    </row>
    <row r="187" spans="1:65" s="2" customFormat="1" ht="21.75" customHeight="1">
      <c r="A187" s="32"/>
      <c r="B187" s="160"/>
      <c r="C187" s="161" t="s">
        <v>207</v>
      </c>
      <c r="D187" s="161" t="s">
        <v>147</v>
      </c>
      <c r="E187" s="162" t="s">
        <v>724</v>
      </c>
      <c r="F187" s="163" t="s">
        <v>725</v>
      </c>
      <c r="G187" s="164" t="s">
        <v>150</v>
      </c>
      <c r="H187" s="165">
        <v>124</v>
      </c>
      <c r="I187" s="166"/>
      <c r="J187" s="167">
        <f>ROUND(I187*H187,2)</f>
        <v>0</v>
      </c>
      <c r="K187" s="163" t="s">
        <v>1068</v>
      </c>
      <c r="L187" s="33"/>
      <c r="M187" s="168" t="s">
        <v>1</v>
      </c>
      <c r="N187" s="169" t="s">
        <v>43</v>
      </c>
      <c r="O187" s="58"/>
      <c r="P187" s="170">
        <f>O187*H187</f>
        <v>0</v>
      </c>
      <c r="Q187" s="170">
        <v>0</v>
      </c>
      <c r="R187" s="170">
        <f>Q187*H187</f>
        <v>0</v>
      </c>
      <c r="S187" s="170">
        <v>0</v>
      </c>
      <c r="T187" s="17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2" t="s">
        <v>151</v>
      </c>
      <c r="AT187" s="172" t="s">
        <v>147</v>
      </c>
      <c r="AU187" s="172" t="s">
        <v>88</v>
      </c>
      <c r="AY187" s="17" t="s">
        <v>145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17" t="s">
        <v>86</v>
      </c>
      <c r="BK187" s="173">
        <f>ROUND(I187*H187,2)</f>
        <v>0</v>
      </c>
      <c r="BL187" s="17" t="s">
        <v>151</v>
      </c>
      <c r="BM187" s="172" t="s">
        <v>884</v>
      </c>
    </row>
    <row r="188" spans="1:65" s="2" customFormat="1" ht="16.5" customHeight="1">
      <c r="A188" s="32"/>
      <c r="B188" s="160"/>
      <c r="C188" s="161" t="s">
        <v>212</v>
      </c>
      <c r="D188" s="161" t="s">
        <v>147</v>
      </c>
      <c r="E188" s="162" t="s">
        <v>727</v>
      </c>
      <c r="F188" s="163" t="s">
        <v>728</v>
      </c>
      <c r="G188" s="164" t="s">
        <v>150</v>
      </c>
      <c r="H188" s="165">
        <v>124</v>
      </c>
      <c r="I188" s="166"/>
      <c r="J188" s="167">
        <f>ROUND(I188*H188,2)</f>
        <v>0</v>
      </c>
      <c r="K188" s="163" t="s">
        <v>1068</v>
      </c>
      <c r="L188" s="33"/>
      <c r="M188" s="168" t="s">
        <v>1</v>
      </c>
      <c r="N188" s="169" t="s">
        <v>43</v>
      </c>
      <c r="O188" s="58"/>
      <c r="P188" s="170">
        <f>O188*H188</f>
        <v>0</v>
      </c>
      <c r="Q188" s="170">
        <v>0</v>
      </c>
      <c r="R188" s="170">
        <f>Q188*H188</f>
        <v>0</v>
      </c>
      <c r="S188" s="170">
        <v>0</v>
      </c>
      <c r="T188" s="17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2" t="s">
        <v>151</v>
      </c>
      <c r="AT188" s="172" t="s">
        <v>147</v>
      </c>
      <c r="AU188" s="172" t="s">
        <v>88</v>
      </c>
      <c r="AY188" s="17" t="s">
        <v>145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7" t="s">
        <v>86</v>
      </c>
      <c r="BK188" s="173">
        <f>ROUND(I188*H188,2)</f>
        <v>0</v>
      </c>
      <c r="BL188" s="17" t="s">
        <v>151</v>
      </c>
      <c r="BM188" s="172" t="s">
        <v>885</v>
      </c>
    </row>
    <row r="189" spans="1:65" s="2" customFormat="1" ht="16.5" customHeight="1">
      <c r="A189" s="32"/>
      <c r="B189" s="160"/>
      <c r="C189" s="161" t="s">
        <v>217</v>
      </c>
      <c r="D189" s="161" t="s">
        <v>147</v>
      </c>
      <c r="E189" s="162" t="s">
        <v>730</v>
      </c>
      <c r="F189" s="163" t="s">
        <v>731</v>
      </c>
      <c r="G189" s="164" t="s">
        <v>150</v>
      </c>
      <c r="H189" s="165">
        <v>124</v>
      </c>
      <c r="I189" s="166"/>
      <c r="J189" s="167">
        <f>ROUND(I189*H189,2)</f>
        <v>0</v>
      </c>
      <c r="K189" s="163" t="s">
        <v>1068</v>
      </c>
      <c r="L189" s="33"/>
      <c r="M189" s="168" t="s">
        <v>1</v>
      </c>
      <c r="N189" s="169" t="s">
        <v>43</v>
      </c>
      <c r="O189" s="58"/>
      <c r="P189" s="170">
        <f>O189*H189</f>
        <v>0</v>
      </c>
      <c r="Q189" s="170">
        <v>0</v>
      </c>
      <c r="R189" s="170">
        <f>Q189*H189</f>
        <v>0</v>
      </c>
      <c r="S189" s="170">
        <v>0</v>
      </c>
      <c r="T189" s="17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2" t="s">
        <v>151</v>
      </c>
      <c r="AT189" s="172" t="s">
        <v>147</v>
      </c>
      <c r="AU189" s="172" t="s">
        <v>88</v>
      </c>
      <c r="AY189" s="17" t="s">
        <v>145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17" t="s">
        <v>86</v>
      </c>
      <c r="BK189" s="173">
        <f>ROUND(I189*H189,2)</f>
        <v>0</v>
      </c>
      <c r="BL189" s="17" t="s">
        <v>151</v>
      </c>
      <c r="BM189" s="172" t="s">
        <v>886</v>
      </c>
    </row>
    <row r="190" spans="1:65" s="2" customFormat="1" ht="16.5" customHeight="1">
      <c r="A190" s="32"/>
      <c r="B190" s="160"/>
      <c r="C190" s="161" t="s">
        <v>222</v>
      </c>
      <c r="D190" s="161" t="s">
        <v>147</v>
      </c>
      <c r="E190" s="162" t="s">
        <v>887</v>
      </c>
      <c r="F190" s="163" t="s">
        <v>888</v>
      </c>
      <c r="G190" s="164" t="s">
        <v>150</v>
      </c>
      <c r="H190" s="165">
        <v>124</v>
      </c>
      <c r="I190" s="166"/>
      <c r="J190" s="167">
        <f>ROUND(I190*H190,2)</f>
        <v>0</v>
      </c>
      <c r="K190" s="163" t="s">
        <v>1068</v>
      </c>
      <c r="L190" s="33"/>
      <c r="M190" s="168" t="s">
        <v>1</v>
      </c>
      <c r="N190" s="169" t="s">
        <v>43</v>
      </c>
      <c r="O190" s="58"/>
      <c r="P190" s="170">
        <f>O190*H190</f>
        <v>0</v>
      </c>
      <c r="Q190" s="170">
        <v>1.2700000000000001E-3</v>
      </c>
      <c r="R190" s="170">
        <f>Q190*H190</f>
        <v>0.15748000000000001</v>
      </c>
      <c r="S190" s="170">
        <v>0</v>
      </c>
      <c r="T190" s="17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2" t="s">
        <v>151</v>
      </c>
      <c r="AT190" s="172" t="s">
        <v>147</v>
      </c>
      <c r="AU190" s="172" t="s">
        <v>88</v>
      </c>
      <c r="AY190" s="17" t="s">
        <v>145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7" t="s">
        <v>86</v>
      </c>
      <c r="BK190" s="173">
        <f>ROUND(I190*H190,2)</f>
        <v>0</v>
      </c>
      <c r="BL190" s="17" t="s">
        <v>151</v>
      </c>
      <c r="BM190" s="172" t="s">
        <v>889</v>
      </c>
    </row>
    <row r="191" spans="1:65" s="14" customFormat="1" ht="11.25">
      <c r="B191" s="182"/>
      <c r="D191" s="175" t="s">
        <v>153</v>
      </c>
      <c r="E191" s="183" t="s">
        <v>1</v>
      </c>
      <c r="F191" s="184" t="s">
        <v>890</v>
      </c>
      <c r="H191" s="185">
        <v>124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83" t="s">
        <v>153</v>
      </c>
      <c r="AU191" s="183" t="s">
        <v>88</v>
      </c>
      <c r="AV191" s="14" t="s">
        <v>88</v>
      </c>
      <c r="AW191" s="14" t="s">
        <v>34</v>
      </c>
      <c r="AX191" s="14" t="s">
        <v>86</v>
      </c>
      <c r="AY191" s="183" t="s">
        <v>145</v>
      </c>
    </row>
    <row r="192" spans="1:65" s="2" customFormat="1" ht="16.5" customHeight="1">
      <c r="A192" s="32"/>
      <c r="B192" s="160"/>
      <c r="C192" s="198" t="s">
        <v>8</v>
      </c>
      <c r="D192" s="198" t="s">
        <v>258</v>
      </c>
      <c r="E192" s="199" t="s">
        <v>891</v>
      </c>
      <c r="F192" s="200" t="s">
        <v>892</v>
      </c>
      <c r="G192" s="201" t="s">
        <v>427</v>
      </c>
      <c r="H192" s="202">
        <v>3.72</v>
      </c>
      <c r="I192" s="203"/>
      <c r="J192" s="204">
        <f>ROUND(I192*H192,2)</f>
        <v>0</v>
      </c>
      <c r="K192" s="200" t="s">
        <v>1068</v>
      </c>
      <c r="L192" s="205"/>
      <c r="M192" s="206" t="s">
        <v>1</v>
      </c>
      <c r="N192" s="207" t="s">
        <v>43</v>
      </c>
      <c r="O192" s="58"/>
      <c r="P192" s="170">
        <f>O192*H192</f>
        <v>0</v>
      </c>
      <c r="Q192" s="170">
        <v>1E-3</v>
      </c>
      <c r="R192" s="170">
        <f>Q192*H192</f>
        <v>3.7200000000000002E-3</v>
      </c>
      <c r="S192" s="170">
        <v>0</v>
      </c>
      <c r="T192" s="17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2" t="s">
        <v>192</v>
      </c>
      <c r="AT192" s="172" t="s">
        <v>258</v>
      </c>
      <c r="AU192" s="172" t="s">
        <v>88</v>
      </c>
      <c r="AY192" s="17" t="s">
        <v>145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7" t="s">
        <v>86</v>
      </c>
      <c r="BK192" s="173">
        <f>ROUND(I192*H192,2)</f>
        <v>0</v>
      </c>
      <c r="BL192" s="17" t="s">
        <v>151</v>
      </c>
      <c r="BM192" s="172" t="s">
        <v>893</v>
      </c>
    </row>
    <row r="193" spans="1:65" s="14" customFormat="1" ht="11.25">
      <c r="B193" s="182"/>
      <c r="D193" s="175" t="s">
        <v>153</v>
      </c>
      <c r="E193" s="183" t="s">
        <v>1</v>
      </c>
      <c r="F193" s="184" t="s">
        <v>894</v>
      </c>
      <c r="H193" s="185">
        <v>3.72</v>
      </c>
      <c r="I193" s="186"/>
      <c r="L193" s="182"/>
      <c r="M193" s="187"/>
      <c r="N193" s="188"/>
      <c r="O193" s="188"/>
      <c r="P193" s="188"/>
      <c r="Q193" s="188"/>
      <c r="R193" s="188"/>
      <c r="S193" s="188"/>
      <c r="T193" s="189"/>
      <c r="AT193" s="183" t="s">
        <v>153</v>
      </c>
      <c r="AU193" s="183" t="s">
        <v>88</v>
      </c>
      <c r="AV193" s="14" t="s">
        <v>88</v>
      </c>
      <c r="AW193" s="14" t="s">
        <v>34</v>
      </c>
      <c r="AX193" s="14" t="s">
        <v>86</v>
      </c>
      <c r="AY193" s="183" t="s">
        <v>145</v>
      </c>
    </row>
    <row r="194" spans="1:65" s="12" customFormat="1" ht="22.9" customHeight="1">
      <c r="B194" s="147"/>
      <c r="D194" s="148" t="s">
        <v>77</v>
      </c>
      <c r="E194" s="158" t="s">
        <v>88</v>
      </c>
      <c r="F194" s="158" t="s">
        <v>211</v>
      </c>
      <c r="I194" s="150"/>
      <c r="J194" s="159">
        <f>BK194</f>
        <v>0</v>
      </c>
      <c r="L194" s="147"/>
      <c r="M194" s="152"/>
      <c r="N194" s="153"/>
      <c r="O194" s="153"/>
      <c r="P194" s="154">
        <f>SUM(P195:P217)</f>
        <v>0</v>
      </c>
      <c r="Q194" s="153"/>
      <c r="R194" s="154">
        <f>SUM(R195:R217)</f>
        <v>6.9969525599999995</v>
      </c>
      <c r="S194" s="153"/>
      <c r="T194" s="155">
        <f>SUM(T195:T217)</f>
        <v>0</v>
      </c>
      <c r="AR194" s="148" t="s">
        <v>86</v>
      </c>
      <c r="AT194" s="156" t="s">
        <v>77</v>
      </c>
      <c r="AU194" s="156" t="s">
        <v>86</v>
      </c>
      <c r="AY194" s="148" t="s">
        <v>145</v>
      </c>
      <c r="BK194" s="157">
        <f>SUM(BK195:BK217)</f>
        <v>0</v>
      </c>
    </row>
    <row r="195" spans="1:65" s="2" customFormat="1" ht="21.75" customHeight="1">
      <c r="A195" s="32"/>
      <c r="B195" s="160"/>
      <c r="C195" s="161" t="s">
        <v>227</v>
      </c>
      <c r="D195" s="161" t="s">
        <v>147</v>
      </c>
      <c r="E195" s="162" t="s">
        <v>539</v>
      </c>
      <c r="F195" s="163" t="s">
        <v>540</v>
      </c>
      <c r="G195" s="164" t="s">
        <v>168</v>
      </c>
      <c r="H195" s="165">
        <v>1.1160000000000001</v>
      </c>
      <c r="I195" s="166"/>
      <c r="J195" s="167">
        <f>ROUND(I195*H195,2)</f>
        <v>0</v>
      </c>
      <c r="K195" s="163" t="s">
        <v>1068</v>
      </c>
      <c r="L195" s="33"/>
      <c r="M195" s="168" t="s">
        <v>1</v>
      </c>
      <c r="N195" s="169" t="s">
        <v>43</v>
      </c>
      <c r="O195" s="58"/>
      <c r="P195" s="170">
        <f>O195*H195</f>
        <v>0</v>
      </c>
      <c r="Q195" s="170">
        <v>1.98</v>
      </c>
      <c r="R195" s="170">
        <f>Q195*H195</f>
        <v>2.2096800000000001</v>
      </c>
      <c r="S195" s="170">
        <v>0</v>
      </c>
      <c r="T195" s="17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2" t="s">
        <v>151</v>
      </c>
      <c r="AT195" s="172" t="s">
        <v>147</v>
      </c>
      <c r="AU195" s="172" t="s">
        <v>88</v>
      </c>
      <c r="AY195" s="17" t="s">
        <v>145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17" t="s">
        <v>86</v>
      </c>
      <c r="BK195" s="173">
        <f>ROUND(I195*H195,2)</f>
        <v>0</v>
      </c>
      <c r="BL195" s="17" t="s">
        <v>151</v>
      </c>
      <c r="BM195" s="172" t="s">
        <v>895</v>
      </c>
    </row>
    <row r="196" spans="1:65" s="13" customFormat="1" ht="11.25">
      <c r="B196" s="174"/>
      <c r="D196" s="175" t="s">
        <v>153</v>
      </c>
      <c r="E196" s="176" t="s">
        <v>1</v>
      </c>
      <c r="F196" s="177" t="s">
        <v>842</v>
      </c>
      <c r="H196" s="176" t="s">
        <v>1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6" t="s">
        <v>153</v>
      </c>
      <c r="AU196" s="176" t="s">
        <v>88</v>
      </c>
      <c r="AV196" s="13" t="s">
        <v>86</v>
      </c>
      <c r="AW196" s="13" t="s">
        <v>34</v>
      </c>
      <c r="AX196" s="13" t="s">
        <v>78</v>
      </c>
      <c r="AY196" s="176" t="s">
        <v>145</v>
      </c>
    </row>
    <row r="197" spans="1:65" s="14" customFormat="1" ht="11.25">
      <c r="B197" s="182"/>
      <c r="D197" s="175" t="s">
        <v>153</v>
      </c>
      <c r="E197" s="183" t="s">
        <v>1</v>
      </c>
      <c r="F197" s="184" t="s">
        <v>858</v>
      </c>
      <c r="H197" s="185">
        <v>0.61199999999999999</v>
      </c>
      <c r="I197" s="186"/>
      <c r="L197" s="182"/>
      <c r="M197" s="187"/>
      <c r="N197" s="188"/>
      <c r="O197" s="188"/>
      <c r="P197" s="188"/>
      <c r="Q197" s="188"/>
      <c r="R197" s="188"/>
      <c r="S197" s="188"/>
      <c r="T197" s="189"/>
      <c r="AT197" s="183" t="s">
        <v>153</v>
      </c>
      <c r="AU197" s="183" t="s">
        <v>88</v>
      </c>
      <c r="AV197" s="14" t="s">
        <v>88</v>
      </c>
      <c r="AW197" s="14" t="s">
        <v>34</v>
      </c>
      <c r="AX197" s="14" t="s">
        <v>78</v>
      </c>
      <c r="AY197" s="183" t="s">
        <v>145</v>
      </c>
    </row>
    <row r="198" spans="1:65" s="14" customFormat="1" ht="11.25">
      <c r="B198" s="182"/>
      <c r="D198" s="175" t="s">
        <v>153</v>
      </c>
      <c r="E198" s="183" t="s">
        <v>1</v>
      </c>
      <c r="F198" s="184" t="s">
        <v>896</v>
      </c>
      <c r="H198" s="185">
        <v>0.108</v>
      </c>
      <c r="I198" s="186"/>
      <c r="L198" s="182"/>
      <c r="M198" s="187"/>
      <c r="N198" s="188"/>
      <c r="O198" s="188"/>
      <c r="P198" s="188"/>
      <c r="Q198" s="188"/>
      <c r="R198" s="188"/>
      <c r="S198" s="188"/>
      <c r="T198" s="189"/>
      <c r="AT198" s="183" t="s">
        <v>153</v>
      </c>
      <c r="AU198" s="183" t="s">
        <v>88</v>
      </c>
      <c r="AV198" s="14" t="s">
        <v>88</v>
      </c>
      <c r="AW198" s="14" t="s">
        <v>34</v>
      </c>
      <c r="AX198" s="14" t="s">
        <v>78</v>
      </c>
      <c r="AY198" s="183" t="s">
        <v>145</v>
      </c>
    </row>
    <row r="199" spans="1:65" s="13" customFormat="1" ht="11.25">
      <c r="B199" s="174"/>
      <c r="D199" s="175" t="s">
        <v>153</v>
      </c>
      <c r="E199" s="176" t="s">
        <v>1</v>
      </c>
      <c r="F199" s="177" t="s">
        <v>845</v>
      </c>
      <c r="H199" s="176" t="s">
        <v>1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6" t="s">
        <v>153</v>
      </c>
      <c r="AU199" s="176" t="s">
        <v>88</v>
      </c>
      <c r="AV199" s="13" t="s">
        <v>86</v>
      </c>
      <c r="AW199" s="13" t="s">
        <v>34</v>
      </c>
      <c r="AX199" s="13" t="s">
        <v>78</v>
      </c>
      <c r="AY199" s="176" t="s">
        <v>145</v>
      </c>
    </row>
    <row r="200" spans="1:65" s="14" customFormat="1" ht="11.25">
      <c r="B200" s="182"/>
      <c r="D200" s="175" t="s">
        <v>153</v>
      </c>
      <c r="E200" s="183" t="s">
        <v>1</v>
      </c>
      <c r="F200" s="184" t="s">
        <v>859</v>
      </c>
      <c r="H200" s="185">
        <v>0.28799999999999998</v>
      </c>
      <c r="I200" s="186"/>
      <c r="L200" s="182"/>
      <c r="M200" s="187"/>
      <c r="N200" s="188"/>
      <c r="O200" s="188"/>
      <c r="P200" s="188"/>
      <c r="Q200" s="188"/>
      <c r="R200" s="188"/>
      <c r="S200" s="188"/>
      <c r="T200" s="189"/>
      <c r="AT200" s="183" t="s">
        <v>153</v>
      </c>
      <c r="AU200" s="183" t="s">
        <v>88</v>
      </c>
      <c r="AV200" s="14" t="s">
        <v>88</v>
      </c>
      <c r="AW200" s="14" t="s">
        <v>34</v>
      </c>
      <c r="AX200" s="14" t="s">
        <v>78</v>
      </c>
      <c r="AY200" s="183" t="s">
        <v>145</v>
      </c>
    </row>
    <row r="201" spans="1:65" s="14" customFormat="1" ht="11.25">
      <c r="B201" s="182"/>
      <c r="D201" s="175" t="s">
        <v>153</v>
      </c>
      <c r="E201" s="183" t="s">
        <v>1</v>
      </c>
      <c r="F201" s="184" t="s">
        <v>896</v>
      </c>
      <c r="H201" s="185">
        <v>0.108</v>
      </c>
      <c r="I201" s="186"/>
      <c r="L201" s="182"/>
      <c r="M201" s="187"/>
      <c r="N201" s="188"/>
      <c r="O201" s="188"/>
      <c r="P201" s="188"/>
      <c r="Q201" s="188"/>
      <c r="R201" s="188"/>
      <c r="S201" s="188"/>
      <c r="T201" s="189"/>
      <c r="AT201" s="183" t="s">
        <v>153</v>
      </c>
      <c r="AU201" s="183" t="s">
        <v>88</v>
      </c>
      <c r="AV201" s="14" t="s">
        <v>88</v>
      </c>
      <c r="AW201" s="14" t="s">
        <v>34</v>
      </c>
      <c r="AX201" s="14" t="s">
        <v>78</v>
      </c>
      <c r="AY201" s="183" t="s">
        <v>145</v>
      </c>
    </row>
    <row r="202" spans="1:65" s="15" customFormat="1" ht="11.25">
      <c r="B202" s="190"/>
      <c r="D202" s="175" t="s">
        <v>153</v>
      </c>
      <c r="E202" s="191" t="s">
        <v>1</v>
      </c>
      <c r="F202" s="192" t="s">
        <v>156</v>
      </c>
      <c r="H202" s="193">
        <v>1.1160000000000001</v>
      </c>
      <c r="I202" s="194"/>
      <c r="L202" s="190"/>
      <c r="M202" s="195"/>
      <c r="N202" s="196"/>
      <c r="O202" s="196"/>
      <c r="P202" s="196"/>
      <c r="Q202" s="196"/>
      <c r="R202" s="196"/>
      <c r="S202" s="196"/>
      <c r="T202" s="197"/>
      <c r="AT202" s="191" t="s">
        <v>153</v>
      </c>
      <c r="AU202" s="191" t="s">
        <v>88</v>
      </c>
      <c r="AV202" s="15" t="s">
        <v>151</v>
      </c>
      <c r="AW202" s="15" t="s">
        <v>34</v>
      </c>
      <c r="AX202" s="15" t="s">
        <v>86</v>
      </c>
      <c r="AY202" s="191" t="s">
        <v>145</v>
      </c>
    </row>
    <row r="203" spans="1:65" s="2" customFormat="1" ht="16.5" customHeight="1">
      <c r="A203" s="32"/>
      <c r="B203" s="160"/>
      <c r="C203" s="161" t="s">
        <v>238</v>
      </c>
      <c r="D203" s="161" t="s">
        <v>147</v>
      </c>
      <c r="E203" s="162" t="s">
        <v>744</v>
      </c>
      <c r="F203" s="163" t="s">
        <v>745</v>
      </c>
      <c r="G203" s="164" t="s">
        <v>168</v>
      </c>
      <c r="H203" s="165">
        <v>1.944</v>
      </c>
      <c r="I203" s="166"/>
      <c r="J203" s="167">
        <f>ROUND(I203*H203,2)</f>
        <v>0</v>
      </c>
      <c r="K203" s="163" t="s">
        <v>1068</v>
      </c>
      <c r="L203" s="33"/>
      <c r="M203" s="168" t="s">
        <v>1</v>
      </c>
      <c r="N203" s="169" t="s">
        <v>43</v>
      </c>
      <c r="O203" s="58"/>
      <c r="P203" s="170">
        <f>O203*H203</f>
        <v>0</v>
      </c>
      <c r="Q203" s="170">
        <v>2.45329</v>
      </c>
      <c r="R203" s="170">
        <f>Q203*H203</f>
        <v>4.7691957599999997</v>
      </c>
      <c r="S203" s="170">
        <v>0</v>
      </c>
      <c r="T203" s="17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2" t="s">
        <v>151</v>
      </c>
      <c r="AT203" s="172" t="s">
        <v>147</v>
      </c>
      <c r="AU203" s="172" t="s">
        <v>88</v>
      </c>
      <c r="AY203" s="17" t="s">
        <v>145</v>
      </c>
      <c r="BE203" s="173">
        <f>IF(N203="základní",J203,0)</f>
        <v>0</v>
      </c>
      <c r="BF203" s="173">
        <f>IF(N203="snížená",J203,0)</f>
        <v>0</v>
      </c>
      <c r="BG203" s="173">
        <f>IF(N203="zákl. přenesená",J203,0)</f>
        <v>0</v>
      </c>
      <c r="BH203" s="173">
        <f>IF(N203="sníž. přenesená",J203,0)</f>
        <v>0</v>
      </c>
      <c r="BI203" s="173">
        <f>IF(N203="nulová",J203,0)</f>
        <v>0</v>
      </c>
      <c r="BJ203" s="17" t="s">
        <v>86</v>
      </c>
      <c r="BK203" s="173">
        <f>ROUND(I203*H203,2)</f>
        <v>0</v>
      </c>
      <c r="BL203" s="17" t="s">
        <v>151</v>
      </c>
      <c r="BM203" s="172" t="s">
        <v>897</v>
      </c>
    </row>
    <row r="204" spans="1:65" s="13" customFormat="1" ht="11.25">
      <c r="B204" s="174"/>
      <c r="D204" s="175" t="s">
        <v>153</v>
      </c>
      <c r="E204" s="176" t="s">
        <v>1</v>
      </c>
      <c r="F204" s="177" t="s">
        <v>855</v>
      </c>
      <c r="H204" s="176" t="s">
        <v>1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6" t="s">
        <v>153</v>
      </c>
      <c r="AU204" s="176" t="s">
        <v>88</v>
      </c>
      <c r="AV204" s="13" t="s">
        <v>86</v>
      </c>
      <c r="AW204" s="13" t="s">
        <v>34</v>
      </c>
      <c r="AX204" s="13" t="s">
        <v>78</v>
      </c>
      <c r="AY204" s="176" t="s">
        <v>145</v>
      </c>
    </row>
    <row r="205" spans="1:65" s="13" customFormat="1" ht="11.25">
      <c r="B205" s="174"/>
      <c r="D205" s="175" t="s">
        <v>153</v>
      </c>
      <c r="E205" s="176" t="s">
        <v>1</v>
      </c>
      <c r="F205" s="177" t="s">
        <v>682</v>
      </c>
      <c r="H205" s="176" t="s">
        <v>1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6" t="s">
        <v>153</v>
      </c>
      <c r="AU205" s="176" t="s">
        <v>88</v>
      </c>
      <c r="AV205" s="13" t="s">
        <v>86</v>
      </c>
      <c r="AW205" s="13" t="s">
        <v>34</v>
      </c>
      <c r="AX205" s="13" t="s">
        <v>78</v>
      </c>
      <c r="AY205" s="176" t="s">
        <v>145</v>
      </c>
    </row>
    <row r="206" spans="1:65" s="14" customFormat="1" ht="11.25">
      <c r="B206" s="182"/>
      <c r="D206" s="175" t="s">
        <v>153</v>
      </c>
      <c r="E206" s="183" t="s">
        <v>1</v>
      </c>
      <c r="F206" s="184" t="s">
        <v>898</v>
      </c>
      <c r="H206" s="185">
        <v>0.97199999999999998</v>
      </c>
      <c r="I206" s="186"/>
      <c r="L206" s="182"/>
      <c r="M206" s="187"/>
      <c r="N206" s="188"/>
      <c r="O206" s="188"/>
      <c r="P206" s="188"/>
      <c r="Q206" s="188"/>
      <c r="R206" s="188"/>
      <c r="S206" s="188"/>
      <c r="T206" s="189"/>
      <c r="AT206" s="183" t="s">
        <v>153</v>
      </c>
      <c r="AU206" s="183" t="s">
        <v>88</v>
      </c>
      <c r="AV206" s="14" t="s">
        <v>88</v>
      </c>
      <c r="AW206" s="14" t="s">
        <v>34</v>
      </c>
      <c r="AX206" s="14" t="s">
        <v>78</v>
      </c>
      <c r="AY206" s="183" t="s">
        <v>145</v>
      </c>
    </row>
    <row r="207" spans="1:65" s="13" customFormat="1" ht="11.25">
      <c r="B207" s="174"/>
      <c r="D207" s="175" t="s">
        <v>153</v>
      </c>
      <c r="E207" s="176" t="s">
        <v>1</v>
      </c>
      <c r="F207" s="177" t="s">
        <v>899</v>
      </c>
      <c r="H207" s="176" t="s">
        <v>1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6" t="s">
        <v>153</v>
      </c>
      <c r="AU207" s="176" t="s">
        <v>88</v>
      </c>
      <c r="AV207" s="13" t="s">
        <v>86</v>
      </c>
      <c r="AW207" s="13" t="s">
        <v>34</v>
      </c>
      <c r="AX207" s="13" t="s">
        <v>78</v>
      </c>
      <c r="AY207" s="176" t="s">
        <v>145</v>
      </c>
    </row>
    <row r="208" spans="1:65" s="14" customFormat="1" ht="11.25">
      <c r="B208" s="182"/>
      <c r="D208" s="175" t="s">
        <v>153</v>
      </c>
      <c r="E208" s="183" t="s">
        <v>1</v>
      </c>
      <c r="F208" s="184" t="s">
        <v>898</v>
      </c>
      <c r="H208" s="185">
        <v>0.97199999999999998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83" t="s">
        <v>153</v>
      </c>
      <c r="AU208" s="183" t="s">
        <v>88</v>
      </c>
      <c r="AV208" s="14" t="s">
        <v>88</v>
      </c>
      <c r="AW208" s="14" t="s">
        <v>34</v>
      </c>
      <c r="AX208" s="14" t="s">
        <v>78</v>
      </c>
      <c r="AY208" s="183" t="s">
        <v>145</v>
      </c>
    </row>
    <row r="209" spans="1:65" s="15" customFormat="1" ht="11.25">
      <c r="B209" s="190"/>
      <c r="D209" s="175" t="s">
        <v>153</v>
      </c>
      <c r="E209" s="191" t="s">
        <v>1</v>
      </c>
      <c r="F209" s="192" t="s">
        <v>156</v>
      </c>
      <c r="H209" s="193">
        <v>1.944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1" t="s">
        <v>153</v>
      </c>
      <c r="AU209" s="191" t="s">
        <v>88</v>
      </c>
      <c r="AV209" s="15" t="s">
        <v>151</v>
      </c>
      <c r="AW209" s="15" t="s">
        <v>34</v>
      </c>
      <c r="AX209" s="15" t="s">
        <v>86</v>
      </c>
      <c r="AY209" s="191" t="s">
        <v>145</v>
      </c>
    </row>
    <row r="210" spans="1:65" s="2" customFormat="1" ht="16.5" customHeight="1">
      <c r="A210" s="32"/>
      <c r="B210" s="160"/>
      <c r="C210" s="161" t="s">
        <v>245</v>
      </c>
      <c r="D210" s="161" t="s">
        <v>147</v>
      </c>
      <c r="E210" s="162" t="s">
        <v>748</v>
      </c>
      <c r="F210" s="163" t="s">
        <v>749</v>
      </c>
      <c r="G210" s="164" t="s">
        <v>150</v>
      </c>
      <c r="H210" s="165">
        <v>6.72</v>
      </c>
      <c r="I210" s="166"/>
      <c r="J210" s="167">
        <f>ROUND(I210*H210,2)</f>
        <v>0</v>
      </c>
      <c r="K210" s="163" t="s">
        <v>1068</v>
      </c>
      <c r="L210" s="33"/>
      <c r="M210" s="168" t="s">
        <v>1</v>
      </c>
      <c r="N210" s="169" t="s">
        <v>43</v>
      </c>
      <c r="O210" s="58"/>
      <c r="P210" s="170">
        <f>O210*H210</f>
        <v>0</v>
      </c>
      <c r="Q210" s="170">
        <v>2.6900000000000001E-3</v>
      </c>
      <c r="R210" s="170">
        <f>Q210*H210</f>
        <v>1.8076800000000001E-2</v>
      </c>
      <c r="S210" s="170">
        <v>0</v>
      </c>
      <c r="T210" s="17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2" t="s">
        <v>151</v>
      </c>
      <c r="AT210" s="172" t="s">
        <v>147</v>
      </c>
      <c r="AU210" s="172" t="s">
        <v>88</v>
      </c>
      <c r="AY210" s="17" t="s">
        <v>145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7" t="s">
        <v>86</v>
      </c>
      <c r="BK210" s="173">
        <f>ROUND(I210*H210,2)</f>
        <v>0</v>
      </c>
      <c r="BL210" s="17" t="s">
        <v>151</v>
      </c>
      <c r="BM210" s="172" t="s">
        <v>900</v>
      </c>
    </row>
    <row r="211" spans="1:65" s="13" customFormat="1" ht="11.25">
      <c r="B211" s="174"/>
      <c r="D211" s="175" t="s">
        <v>153</v>
      </c>
      <c r="E211" s="176" t="s">
        <v>1</v>
      </c>
      <c r="F211" s="177" t="s">
        <v>855</v>
      </c>
      <c r="H211" s="176" t="s">
        <v>1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6" t="s">
        <v>153</v>
      </c>
      <c r="AU211" s="176" t="s">
        <v>88</v>
      </c>
      <c r="AV211" s="13" t="s">
        <v>86</v>
      </c>
      <c r="AW211" s="13" t="s">
        <v>34</v>
      </c>
      <c r="AX211" s="13" t="s">
        <v>78</v>
      </c>
      <c r="AY211" s="176" t="s">
        <v>145</v>
      </c>
    </row>
    <row r="212" spans="1:65" s="13" customFormat="1" ht="11.25">
      <c r="B212" s="174"/>
      <c r="D212" s="175" t="s">
        <v>153</v>
      </c>
      <c r="E212" s="176" t="s">
        <v>1</v>
      </c>
      <c r="F212" s="177" t="s">
        <v>682</v>
      </c>
      <c r="H212" s="176" t="s">
        <v>1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6" t="s">
        <v>153</v>
      </c>
      <c r="AU212" s="176" t="s">
        <v>88</v>
      </c>
      <c r="AV212" s="13" t="s">
        <v>86</v>
      </c>
      <c r="AW212" s="13" t="s">
        <v>34</v>
      </c>
      <c r="AX212" s="13" t="s">
        <v>78</v>
      </c>
      <c r="AY212" s="176" t="s">
        <v>145</v>
      </c>
    </row>
    <row r="213" spans="1:65" s="14" customFormat="1" ht="11.25">
      <c r="B213" s="182"/>
      <c r="D213" s="175" t="s">
        <v>153</v>
      </c>
      <c r="E213" s="183" t="s">
        <v>1</v>
      </c>
      <c r="F213" s="184" t="s">
        <v>901</v>
      </c>
      <c r="H213" s="185">
        <v>3.36</v>
      </c>
      <c r="I213" s="186"/>
      <c r="L213" s="182"/>
      <c r="M213" s="187"/>
      <c r="N213" s="188"/>
      <c r="O213" s="188"/>
      <c r="P213" s="188"/>
      <c r="Q213" s="188"/>
      <c r="R213" s="188"/>
      <c r="S213" s="188"/>
      <c r="T213" s="189"/>
      <c r="AT213" s="183" t="s">
        <v>153</v>
      </c>
      <c r="AU213" s="183" t="s">
        <v>88</v>
      </c>
      <c r="AV213" s="14" t="s">
        <v>88</v>
      </c>
      <c r="AW213" s="14" t="s">
        <v>34</v>
      </c>
      <c r="AX213" s="14" t="s">
        <v>78</v>
      </c>
      <c r="AY213" s="183" t="s">
        <v>145</v>
      </c>
    </row>
    <row r="214" spans="1:65" s="13" customFormat="1" ht="11.25">
      <c r="B214" s="174"/>
      <c r="D214" s="175" t="s">
        <v>153</v>
      </c>
      <c r="E214" s="176" t="s">
        <v>1</v>
      </c>
      <c r="F214" s="177" t="s">
        <v>899</v>
      </c>
      <c r="H214" s="176" t="s">
        <v>1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6" t="s">
        <v>153</v>
      </c>
      <c r="AU214" s="176" t="s">
        <v>88</v>
      </c>
      <c r="AV214" s="13" t="s">
        <v>86</v>
      </c>
      <c r="AW214" s="13" t="s">
        <v>34</v>
      </c>
      <c r="AX214" s="13" t="s">
        <v>78</v>
      </c>
      <c r="AY214" s="176" t="s">
        <v>145</v>
      </c>
    </row>
    <row r="215" spans="1:65" s="14" customFormat="1" ht="11.25">
      <c r="B215" s="182"/>
      <c r="D215" s="175" t="s">
        <v>153</v>
      </c>
      <c r="E215" s="183" t="s">
        <v>1</v>
      </c>
      <c r="F215" s="184" t="s">
        <v>901</v>
      </c>
      <c r="H215" s="185">
        <v>3.36</v>
      </c>
      <c r="I215" s="186"/>
      <c r="L215" s="182"/>
      <c r="M215" s="187"/>
      <c r="N215" s="188"/>
      <c r="O215" s="188"/>
      <c r="P215" s="188"/>
      <c r="Q215" s="188"/>
      <c r="R215" s="188"/>
      <c r="S215" s="188"/>
      <c r="T215" s="189"/>
      <c r="AT215" s="183" t="s">
        <v>153</v>
      </c>
      <c r="AU215" s="183" t="s">
        <v>88</v>
      </c>
      <c r="AV215" s="14" t="s">
        <v>88</v>
      </c>
      <c r="AW215" s="14" t="s">
        <v>34</v>
      </c>
      <c r="AX215" s="14" t="s">
        <v>78</v>
      </c>
      <c r="AY215" s="183" t="s">
        <v>145</v>
      </c>
    </row>
    <row r="216" spans="1:65" s="15" customFormat="1" ht="11.25">
      <c r="B216" s="190"/>
      <c r="D216" s="175" t="s">
        <v>153</v>
      </c>
      <c r="E216" s="191" t="s">
        <v>1</v>
      </c>
      <c r="F216" s="192" t="s">
        <v>156</v>
      </c>
      <c r="H216" s="193">
        <v>6.72</v>
      </c>
      <c r="I216" s="194"/>
      <c r="L216" s="190"/>
      <c r="M216" s="195"/>
      <c r="N216" s="196"/>
      <c r="O216" s="196"/>
      <c r="P216" s="196"/>
      <c r="Q216" s="196"/>
      <c r="R216" s="196"/>
      <c r="S216" s="196"/>
      <c r="T216" s="197"/>
      <c r="AT216" s="191" t="s">
        <v>153</v>
      </c>
      <c r="AU216" s="191" t="s">
        <v>88</v>
      </c>
      <c r="AV216" s="15" t="s">
        <v>151</v>
      </c>
      <c r="AW216" s="15" t="s">
        <v>34</v>
      </c>
      <c r="AX216" s="15" t="s">
        <v>86</v>
      </c>
      <c r="AY216" s="191" t="s">
        <v>145</v>
      </c>
    </row>
    <row r="217" spans="1:65" s="2" customFormat="1" ht="16.5" customHeight="1">
      <c r="A217" s="32"/>
      <c r="B217" s="160"/>
      <c r="C217" s="161" t="s">
        <v>250</v>
      </c>
      <c r="D217" s="161" t="s">
        <v>147</v>
      </c>
      <c r="E217" s="162" t="s">
        <v>755</v>
      </c>
      <c r="F217" s="163" t="s">
        <v>756</v>
      </c>
      <c r="G217" s="164" t="s">
        <v>150</v>
      </c>
      <c r="H217" s="165">
        <v>6.72</v>
      </c>
      <c r="I217" s="166"/>
      <c r="J217" s="167">
        <f>ROUND(I217*H217,2)</f>
        <v>0</v>
      </c>
      <c r="K217" s="163" t="s">
        <v>1068</v>
      </c>
      <c r="L217" s="33"/>
      <c r="M217" s="168" t="s">
        <v>1</v>
      </c>
      <c r="N217" s="169" t="s">
        <v>43</v>
      </c>
      <c r="O217" s="58"/>
      <c r="P217" s="170">
        <f>O217*H217</f>
        <v>0</v>
      </c>
      <c r="Q217" s="170">
        <v>0</v>
      </c>
      <c r="R217" s="170">
        <f>Q217*H217</f>
        <v>0</v>
      </c>
      <c r="S217" s="170">
        <v>0</v>
      </c>
      <c r="T217" s="17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2" t="s">
        <v>151</v>
      </c>
      <c r="AT217" s="172" t="s">
        <v>147</v>
      </c>
      <c r="AU217" s="172" t="s">
        <v>88</v>
      </c>
      <c r="AY217" s="17" t="s">
        <v>145</v>
      </c>
      <c r="BE217" s="173">
        <f>IF(N217="základní",J217,0)</f>
        <v>0</v>
      </c>
      <c r="BF217" s="173">
        <f>IF(N217="snížená",J217,0)</f>
        <v>0</v>
      </c>
      <c r="BG217" s="173">
        <f>IF(N217="zákl. přenesená",J217,0)</f>
        <v>0</v>
      </c>
      <c r="BH217" s="173">
        <f>IF(N217="sníž. přenesená",J217,0)</f>
        <v>0</v>
      </c>
      <c r="BI217" s="173">
        <f>IF(N217="nulová",J217,0)</f>
        <v>0</v>
      </c>
      <c r="BJ217" s="17" t="s">
        <v>86</v>
      </c>
      <c r="BK217" s="173">
        <f>ROUND(I217*H217,2)</f>
        <v>0</v>
      </c>
      <c r="BL217" s="17" t="s">
        <v>151</v>
      </c>
      <c r="BM217" s="172" t="s">
        <v>902</v>
      </c>
    </row>
    <row r="218" spans="1:65" s="12" customFormat="1" ht="22.9" customHeight="1">
      <c r="B218" s="147"/>
      <c r="D218" s="148" t="s">
        <v>77</v>
      </c>
      <c r="E218" s="158" t="s">
        <v>151</v>
      </c>
      <c r="F218" s="158" t="s">
        <v>903</v>
      </c>
      <c r="I218" s="150"/>
      <c r="J218" s="159">
        <f>BK218</f>
        <v>0</v>
      </c>
      <c r="L218" s="147"/>
      <c r="M218" s="152"/>
      <c r="N218" s="153"/>
      <c r="O218" s="153"/>
      <c r="P218" s="154">
        <f>SUM(P219:P249)</f>
        <v>0</v>
      </c>
      <c r="Q218" s="153"/>
      <c r="R218" s="154">
        <f>SUM(R219:R249)</f>
        <v>7.3329671199999993</v>
      </c>
      <c r="S218" s="153"/>
      <c r="T218" s="155">
        <f>SUM(T219:T249)</f>
        <v>0</v>
      </c>
      <c r="AR218" s="148" t="s">
        <v>86</v>
      </c>
      <c r="AT218" s="156" t="s">
        <v>77</v>
      </c>
      <c r="AU218" s="156" t="s">
        <v>86</v>
      </c>
      <c r="AY218" s="148" t="s">
        <v>145</v>
      </c>
      <c r="BK218" s="157">
        <f>SUM(BK219:BK249)</f>
        <v>0</v>
      </c>
    </row>
    <row r="219" spans="1:65" s="2" customFormat="1" ht="16.5" customHeight="1">
      <c r="A219" s="32"/>
      <c r="B219" s="160"/>
      <c r="C219" s="161" t="s">
        <v>257</v>
      </c>
      <c r="D219" s="161" t="s">
        <v>147</v>
      </c>
      <c r="E219" s="162" t="s">
        <v>904</v>
      </c>
      <c r="F219" s="163" t="s">
        <v>905</v>
      </c>
      <c r="G219" s="164" t="s">
        <v>168</v>
      </c>
      <c r="H219" s="165">
        <v>1.5169999999999999</v>
      </c>
      <c r="I219" s="166"/>
      <c r="J219" s="167">
        <f>ROUND(I219*H219,2)</f>
        <v>0</v>
      </c>
      <c r="K219" s="163" t="s">
        <v>1068</v>
      </c>
      <c r="L219" s="33"/>
      <c r="M219" s="168" t="s">
        <v>1</v>
      </c>
      <c r="N219" s="169" t="s">
        <v>43</v>
      </c>
      <c r="O219" s="58"/>
      <c r="P219" s="170">
        <f>O219*H219</f>
        <v>0</v>
      </c>
      <c r="Q219" s="170">
        <v>2.4533700000000001</v>
      </c>
      <c r="R219" s="170">
        <f>Q219*H219</f>
        <v>3.72176229</v>
      </c>
      <c r="S219" s="170">
        <v>0</v>
      </c>
      <c r="T219" s="17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2" t="s">
        <v>151</v>
      </c>
      <c r="AT219" s="172" t="s">
        <v>147</v>
      </c>
      <c r="AU219" s="172" t="s">
        <v>88</v>
      </c>
      <c r="AY219" s="17" t="s">
        <v>145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17" t="s">
        <v>86</v>
      </c>
      <c r="BK219" s="173">
        <f>ROUND(I219*H219,2)</f>
        <v>0</v>
      </c>
      <c r="BL219" s="17" t="s">
        <v>151</v>
      </c>
      <c r="BM219" s="172" t="s">
        <v>906</v>
      </c>
    </row>
    <row r="220" spans="1:65" s="13" customFormat="1" ht="11.25">
      <c r="B220" s="174"/>
      <c r="D220" s="175" t="s">
        <v>153</v>
      </c>
      <c r="E220" s="176" t="s">
        <v>1</v>
      </c>
      <c r="F220" s="177" t="s">
        <v>907</v>
      </c>
      <c r="H220" s="176" t="s">
        <v>1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76" t="s">
        <v>153</v>
      </c>
      <c r="AU220" s="176" t="s">
        <v>88</v>
      </c>
      <c r="AV220" s="13" t="s">
        <v>86</v>
      </c>
      <c r="AW220" s="13" t="s">
        <v>34</v>
      </c>
      <c r="AX220" s="13" t="s">
        <v>78</v>
      </c>
      <c r="AY220" s="176" t="s">
        <v>145</v>
      </c>
    </row>
    <row r="221" spans="1:65" s="14" customFormat="1" ht="11.25">
      <c r="B221" s="182"/>
      <c r="D221" s="175" t="s">
        <v>153</v>
      </c>
      <c r="E221" s="183" t="s">
        <v>1</v>
      </c>
      <c r="F221" s="184" t="s">
        <v>858</v>
      </c>
      <c r="H221" s="185">
        <v>0.61199999999999999</v>
      </c>
      <c r="I221" s="186"/>
      <c r="L221" s="182"/>
      <c r="M221" s="187"/>
      <c r="N221" s="188"/>
      <c r="O221" s="188"/>
      <c r="P221" s="188"/>
      <c r="Q221" s="188"/>
      <c r="R221" s="188"/>
      <c r="S221" s="188"/>
      <c r="T221" s="189"/>
      <c r="AT221" s="183" t="s">
        <v>153</v>
      </c>
      <c r="AU221" s="183" t="s">
        <v>88</v>
      </c>
      <c r="AV221" s="14" t="s">
        <v>88</v>
      </c>
      <c r="AW221" s="14" t="s">
        <v>34</v>
      </c>
      <c r="AX221" s="14" t="s">
        <v>78</v>
      </c>
      <c r="AY221" s="183" t="s">
        <v>145</v>
      </c>
    </row>
    <row r="222" spans="1:65" s="14" customFormat="1" ht="11.25">
      <c r="B222" s="182"/>
      <c r="D222" s="175" t="s">
        <v>153</v>
      </c>
      <c r="E222" s="183" t="s">
        <v>1</v>
      </c>
      <c r="F222" s="184" t="s">
        <v>908</v>
      </c>
      <c r="H222" s="185">
        <v>0.40500000000000003</v>
      </c>
      <c r="I222" s="186"/>
      <c r="L222" s="182"/>
      <c r="M222" s="187"/>
      <c r="N222" s="188"/>
      <c r="O222" s="188"/>
      <c r="P222" s="188"/>
      <c r="Q222" s="188"/>
      <c r="R222" s="188"/>
      <c r="S222" s="188"/>
      <c r="T222" s="189"/>
      <c r="AT222" s="183" t="s">
        <v>153</v>
      </c>
      <c r="AU222" s="183" t="s">
        <v>88</v>
      </c>
      <c r="AV222" s="14" t="s">
        <v>88</v>
      </c>
      <c r="AW222" s="14" t="s">
        <v>34</v>
      </c>
      <c r="AX222" s="14" t="s">
        <v>78</v>
      </c>
      <c r="AY222" s="183" t="s">
        <v>145</v>
      </c>
    </row>
    <row r="223" spans="1:65" s="13" customFormat="1" ht="11.25">
      <c r="B223" s="174"/>
      <c r="D223" s="175" t="s">
        <v>153</v>
      </c>
      <c r="E223" s="176" t="s">
        <v>1</v>
      </c>
      <c r="F223" s="177" t="s">
        <v>899</v>
      </c>
      <c r="H223" s="176" t="s">
        <v>1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6" t="s">
        <v>153</v>
      </c>
      <c r="AU223" s="176" t="s">
        <v>88</v>
      </c>
      <c r="AV223" s="13" t="s">
        <v>86</v>
      </c>
      <c r="AW223" s="13" t="s">
        <v>34</v>
      </c>
      <c r="AX223" s="13" t="s">
        <v>78</v>
      </c>
      <c r="AY223" s="176" t="s">
        <v>145</v>
      </c>
    </row>
    <row r="224" spans="1:65" s="14" customFormat="1" ht="11.25">
      <c r="B224" s="182"/>
      <c r="D224" s="175" t="s">
        <v>153</v>
      </c>
      <c r="E224" s="183" t="s">
        <v>1</v>
      </c>
      <c r="F224" s="184" t="s">
        <v>909</v>
      </c>
      <c r="H224" s="185">
        <v>0.29699999999999999</v>
      </c>
      <c r="I224" s="186"/>
      <c r="L224" s="182"/>
      <c r="M224" s="187"/>
      <c r="N224" s="188"/>
      <c r="O224" s="188"/>
      <c r="P224" s="188"/>
      <c r="Q224" s="188"/>
      <c r="R224" s="188"/>
      <c r="S224" s="188"/>
      <c r="T224" s="189"/>
      <c r="AT224" s="183" t="s">
        <v>153</v>
      </c>
      <c r="AU224" s="183" t="s">
        <v>88</v>
      </c>
      <c r="AV224" s="14" t="s">
        <v>88</v>
      </c>
      <c r="AW224" s="14" t="s">
        <v>34</v>
      </c>
      <c r="AX224" s="14" t="s">
        <v>78</v>
      </c>
      <c r="AY224" s="183" t="s">
        <v>145</v>
      </c>
    </row>
    <row r="225" spans="1:65" s="14" customFormat="1" ht="11.25">
      <c r="B225" s="182"/>
      <c r="D225" s="175" t="s">
        <v>153</v>
      </c>
      <c r="E225" s="183" t="s">
        <v>1</v>
      </c>
      <c r="F225" s="184" t="s">
        <v>910</v>
      </c>
      <c r="H225" s="185">
        <v>0.20300000000000001</v>
      </c>
      <c r="I225" s="186"/>
      <c r="L225" s="182"/>
      <c r="M225" s="187"/>
      <c r="N225" s="188"/>
      <c r="O225" s="188"/>
      <c r="P225" s="188"/>
      <c r="Q225" s="188"/>
      <c r="R225" s="188"/>
      <c r="S225" s="188"/>
      <c r="T225" s="189"/>
      <c r="AT225" s="183" t="s">
        <v>153</v>
      </c>
      <c r="AU225" s="183" t="s">
        <v>88</v>
      </c>
      <c r="AV225" s="14" t="s">
        <v>88</v>
      </c>
      <c r="AW225" s="14" t="s">
        <v>34</v>
      </c>
      <c r="AX225" s="14" t="s">
        <v>78</v>
      </c>
      <c r="AY225" s="183" t="s">
        <v>145</v>
      </c>
    </row>
    <row r="226" spans="1:65" s="15" customFormat="1" ht="11.25">
      <c r="B226" s="190"/>
      <c r="D226" s="175" t="s">
        <v>153</v>
      </c>
      <c r="E226" s="191" t="s">
        <v>1</v>
      </c>
      <c r="F226" s="192" t="s">
        <v>156</v>
      </c>
      <c r="H226" s="193">
        <v>1.5169999999999999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1" t="s">
        <v>153</v>
      </c>
      <c r="AU226" s="191" t="s">
        <v>88</v>
      </c>
      <c r="AV226" s="15" t="s">
        <v>151</v>
      </c>
      <c r="AW226" s="15" t="s">
        <v>34</v>
      </c>
      <c r="AX226" s="15" t="s">
        <v>86</v>
      </c>
      <c r="AY226" s="191" t="s">
        <v>145</v>
      </c>
    </row>
    <row r="227" spans="1:65" s="2" customFormat="1" ht="21.75" customHeight="1">
      <c r="A227" s="32"/>
      <c r="B227" s="160"/>
      <c r="C227" s="161" t="s">
        <v>7</v>
      </c>
      <c r="D227" s="161" t="s">
        <v>147</v>
      </c>
      <c r="E227" s="162" t="s">
        <v>911</v>
      </c>
      <c r="F227" s="163" t="s">
        <v>912</v>
      </c>
      <c r="G227" s="164" t="s">
        <v>199</v>
      </c>
      <c r="H227" s="165">
        <v>5.8999999999999997E-2</v>
      </c>
      <c r="I227" s="166"/>
      <c r="J227" s="167">
        <f>ROUND(I227*H227,2)</f>
        <v>0</v>
      </c>
      <c r="K227" s="163" t="s">
        <v>1068</v>
      </c>
      <c r="L227" s="33"/>
      <c r="M227" s="168" t="s">
        <v>1</v>
      </c>
      <c r="N227" s="169" t="s">
        <v>43</v>
      </c>
      <c r="O227" s="58"/>
      <c r="P227" s="170">
        <f>O227*H227</f>
        <v>0</v>
      </c>
      <c r="Q227" s="170">
        <v>1.04887</v>
      </c>
      <c r="R227" s="170">
        <f>Q227*H227</f>
        <v>6.1883329999999993E-2</v>
      </c>
      <c r="S227" s="170">
        <v>0</v>
      </c>
      <c r="T227" s="17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2" t="s">
        <v>151</v>
      </c>
      <c r="AT227" s="172" t="s">
        <v>147</v>
      </c>
      <c r="AU227" s="172" t="s">
        <v>88</v>
      </c>
      <c r="AY227" s="17" t="s">
        <v>145</v>
      </c>
      <c r="BE227" s="173">
        <f>IF(N227="základní",J227,0)</f>
        <v>0</v>
      </c>
      <c r="BF227" s="173">
        <f>IF(N227="snížená",J227,0)</f>
        <v>0</v>
      </c>
      <c r="BG227" s="173">
        <f>IF(N227="zákl. přenesená",J227,0)</f>
        <v>0</v>
      </c>
      <c r="BH227" s="173">
        <f>IF(N227="sníž. přenesená",J227,0)</f>
        <v>0</v>
      </c>
      <c r="BI227" s="173">
        <f>IF(N227="nulová",J227,0)</f>
        <v>0</v>
      </c>
      <c r="BJ227" s="17" t="s">
        <v>86</v>
      </c>
      <c r="BK227" s="173">
        <f>ROUND(I227*H227,2)</f>
        <v>0</v>
      </c>
      <c r="BL227" s="17" t="s">
        <v>151</v>
      </c>
      <c r="BM227" s="172" t="s">
        <v>913</v>
      </c>
    </row>
    <row r="228" spans="1:65" s="13" customFormat="1" ht="11.25">
      <c r="B228" s="174"/>
      <c r="D228" s="175" t="s">
        <v>153</v>
      </c>
      <c r="E228" s="176" t="s">
        <v>1</v>
      </c>
      <c r="F228" s="177" t="s">
        <v>914</v>
      </c>
      <c r="H228" s="176" t="s">
        <v>1</v>
      </c>
      <c r="I228" s="178"/>
      <c r="L228" s="174"/>
      <c r="M228" s="179"/>
      <c r="N228" s="180"/>
      <c r="O228" s="180"/>
      <c r="P228" s="180"/>
      <c r="Q228" s="180"/>
      <c r="R228" s="180"/>
      <c r="S228" s="180"/>
      <c r="T228" s="181"/>
      <c r="AT228" s="176" t="s">
        <v>153</v>
      </c>
      <c r="AU228" s="176" t="s">
        <v>88</v>
      </c>
      <c r="AV228" s="13" t="s">
        <v>86</v>
      </c>
      <c r="AW228" s="13" t="s">
        <v>34</v>
      </c>
      <c r="AX228" s="13" t="s">
        <v>78</v>
      </c>
      <c r="AY228" s="176" t="s">
        <v>145</v>
      </c>
    </row>
    <row r="229" spans="1:65" s="14" customFormat="1" ht="11.25">
      <c r="B229" s="182"/>
      <c r="D229" s="175" t="s">
        <v>153</v>
      </c>
      <c r="E229" s="183" t="s">
        <v>1</v>
      </c>
      <c r="F229" s="184" t="s">
        <v>915</v>
      </c>
      <c r="H229" s="185">
        <v>6.0000000000000001E-3</v>
      </c>
      <c r="I229" s="186"/>
      <c r="L229" s="182"/>
      <c r="M229" s="187"/>
      <c r="N229" s="188"/>
      <c r="O229" s="188"/>
      <c r="P229" s="188"/>
      <c r="Q229" s="188"/>
      <c r="R229" s="188"/>
      <c r="S229" s="188"/>
      <c r="T229" s="189"/>
      <c r="AT229" s="183" t="s">
        <v>153</v>
      </c>
      <c r="AU229" s="183" t="s">
        <v>88</v>
      </c>
      <c r="AV229" s="14" t="s">
        <v>88</v>
      </c>
      <c r="AW229" s="14" t="s">
        <v>34</v>
      </c>
      <c r="AX229" s="14" t="s">
        <v>78</v>
      </c>
      <c r="AY229" s="183" t="s">
        <v>145</v>
      </c>
    </row>
    <row r="230" spans="1:65" s="14" customFormat="1" ht="11.25">
      <c r="B230" s="182"/>
      <c r="D230" s="175" t="s">
        <v>153</v>
      </c>
      <c r="E230" s="183" t="s">
        <v>1</v>
      </c>
      <c r="F230" s="184" t="s">
        <v>916</v>
      </c>
      <c r="H230" s="185">
        <v>3.1E-2</v>
      </c>
      <c r="I230" s="186"/>
      <c r="L230" s="182"/>
      <c r="M230" s="187"/>
      <c r="N230" s="188"/>
      <c r="O230" s="188"/>
      <c r="P230" s="188"/>
      <c r="Q230" s="188"/>
      <c r="R230" s="188"/>
      <c r="S230" s="188"/>
      <c r="T230" s="189"/>
      <c r="AT230" s="183" t="s">
        <v>153</v>
      </c>
      <c r="AU230" s="183" t="s">
        <v>88</v>
      </c>
      <c r="AV230" s="14" t="s">
        <v>88</v>
      </c>
      <c r="AW230" s="14" t="s">
        <v>34</v>
      </c>
      <c r="AX230" s="14" t="s">
        <v>78</v>
      </c>
      <c r="AY230" s="183" t="s">
        <v>145</v>
      </c>
    </row>
    <row r="231" spans="1:65" s="13" customFormat="1" ht="11.25">
      <c r="B231" s="174"/>
      <c r="D231" s="175" t="s">
        <v>153</v>
      </c>
      <c r="E231" s="176" t="s">
        <v>1</v>
      </c>
      <c r="F231" s="177" t="s">
        <v>917</v>
      </c>
      <c r="H231" s="176" t="s">
        <v>1</v>
      </c>
      <c r="I231" s="178"/>
      <c r="L231" s="174"/>
      <c r="M231" s="179"/>
      <c r="N231" s="180"/>
      <c r="O231" s="180"/>
      <c r="P231" s="180"/>
      <c r="Q231" s="180"/>
      <c r="R231" s="180"/>
      <c r="S231" s="180"/>
      <c r="T231" s="181"/>
      <c r="AT231" s="176" t="s">
        <v>153</v>
      </c>
      <c r="AU231" s="176" t="s">
        <v>88</v>
      </c>
      <c r="AV231" s="13" t="s">
        <v>86</v>
      </c>
      <c r="AW231" s="13" t="s">
        <v>34</v>
      </c>
      <c r="AX231" s="13" t="s">
        <v>78</v>
      </c>
      <c r="AY231" s="176" t="s">
        <v>145</v>
      </c>
    </row>
    <row r="232" spans="1:65" s="14" customFormat="1" ht="11.25">
      <c r="B232" s="182"/>
      <c r="D232" s="175" t="s">
        <v>153</v>
      </c>
      <c r="E232" s="183" t="s">
        <v>1</v>
      </c>
      <c r="F232" s="184" t="s">
        <v>918</v>
      </c>
      <c r="H232" s="185">
        <v>4.0000000000000001E-3</v>
      </c>
      <c r="I232" s="186"/>
      <c r="L232" s="182"/>
      <c r="M232" s="187"/>
      <c r="N232" s="188"/>
      <c r="O232" s="188"/>
      <c r="P232" s="188"/>
      <c r="Q232" s="188"/>
      <c r="R232" s="188"/>
      <c r="S232" s="188"/>
      <c r="T232" s="189"/>
      <c r="AT232" s="183" t="s">
        <v>153</v>
      </c>
      <c r="AU232" s="183" t="s">
        <v>88</v>
      </c>
      <c r="AV232" s="14" t="s">
        <v>88</v>
      </c>
      <c r="AW232" s="14" t="s">
        <v>34</v>
      </c>
      <c r="AX232" s="14" t="s">
        <v>78</v>
      </c>
      <c r="AY232" s="183" t="s">
        <v>145</v>
      </c>
    </row>
    <row r="233" spans="1:65" s="14" customFormat="1" ht="11.25">
      <c r="B233" s="182"/>
      <c r="D233" s="175" t="s">
        <v>153</v>
      </c>
      <c r="E233" s="183" t="s">
        <v>1</v>
      </c>
      <c r="F233" s="184" t="s">
        <v>919</v>
      </c>
      <c r="H233" s="185">
        <v>1.7999999999999999E-2</v>
      </c>
      <c r="I233" s="186"/>
      <c r="L233" s="182"/>
      <c r="M233" s="187"/>
      <c r="N233" s="188"/>
      <c r="O233" s="188"/>
      <c r="P233" s="188"/>
      <c r="Q233" s="188"/>
      <c r="R233" s="188"/>
      <c r="S233" s="188"/>
      <c r="T233" s="189"/>
      <c r="AT233" s="183" t="s">
        <v>153</v>
      </c>
      <c r="AU233" s="183" t="s">
        <v>88</v>
      </c>
      <c r="AV233" s="14" t="s">
        <v>88</v>
      </c>
      <c r="AW233" s="14" t="s">
        <v>34</v>
      </c>
      <c r="AX233" s="14" t="s">
        <v>78</v>
      </c>
      <c r="AY233" s="183" t="s">
        <v>145</v>
      </c>
    </row>
    <row r="234" spans="1:65" s="15" customFormat="1" ht="11.25">
      <c r="B234" s="190"/>
      <c r="D234" s="175" t="s">
        <v>153</v>
      </c>
      <c r="E234" s="191" t="s">
        <v>1</v>
      </c>
      <c r="F234" s="192" t="s">
        <v>156</v>
      </c>
      <c r="H234" s="193">
        <v>5.8999999999999997E-2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1" t="s">
        <v>153</v>
      </c>
      <c r="AU234" s="191" t="s">
        <v>88</v>
      </c>
      <c r="AV234" s="15" t="s">
        <v>151</v>
      </c>
      <c r="AW234" s="15" t="s">
        <v>34</v>
      </c>
      <c r="AX234" s="15" t="s">
        <v>86</v>
      </c>
      <c r="AY234" s="191" t="s">
        <v>145</v>
      </c>
    </row>
    <row r="235" spans="1:65" s="2" customFormat="1" ht="21.75" customHeight="1">
      <c r="A235" s="32"/>
      <c r="B235" s="160"/>
      <c r="C235" s="161" t="s">
        <v>265</v>
      </c>
      <c r="D235" s="161" t="s">
        <v>147</v>
      </c>
      <c r="E235" s="162" t="s">
        <v>920</v>
      </c>
      <c r="F235" s="163" t="s">
        <v>921</v>
      </c>
      <c r="G235" s="164" t="s">
        <v>150</v>
      </c>
      <c r="H235" s="165">
        <v>6.5750000000000002</v>
      </c>
      <c r="I235" s="166"/>
      <c r="J235" s="167">
        <f>ROUND(I235*H235,2)</f>
        <v>0</v>
      </c>
      <c r="K235" s="163" t="s">
        <v>1068</v>
      </c>
      <c r="L235" s="33"/>
      <c r="M235" s="168" t="s">
        <v>1</v>
      </c>
      <c r="N235" s="169" t="s">
        <v>43</v>
      </c>
      <c r="O235" s="58"/>
      <c r="P235" s="170">
        <f>O235*H235</f>
        <v>0</v>
      </c>
      <c r="Q235" s="170">
        <v>1.282E-2</v>
      </c>
      <c r="R235" s="170">
        <f>Q235*H235</f>
        <v>8.4291500000000005E-2</v>
      </c>
      <c r="S235" s="170">
        <v>0</v>
      </c>
      <c r="T235" s="17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2" t="s">
        <v>151</v>
      </c>
      <c r="AT235" s="172" t="s">
        <v>147</v>
      </c>
      <c r="AU235" s="172" t="s">
        <v>88</v>
      </c>
      <c r="AY235" s="17" t="s">
        <v>145</v>
      </c>
      <c r="BE235" s="173">
        <f>IF(N235="základní",J235,0)</f>
        <v>0</v>
      </c>
      <c r="BF235" s="173">
        <f>IF(N235="snížená",J235,0)</f>
        <v>0</v>
      </c>
      <c r="BG235" s="173">
        <f>IF(N235="zákl. přenesená",J235,0)</f>
        <v>0</v>
      </c>
      <c r="BH235" s="173">
        <f>IF(N235="sníž. přenesená",J235,0)</f>
        <v>0</v>
      </c>
      <c r="BI235" s="173">
        <f>IF(N235="nulová",J235,0)</f>
        <v>0</v>
      </c>
      <c r="BJ235" s="17" t="s">
        <v>86</v>
      </c>
      <c r="BK235" s="173">
        <f>ROUND(I235*H235,2)</f>
        <v>0</v>
      </c>
      <c r="BL235" s="17" t="s">
        <v>151</v>
      </c>
      <c r="BM235" s="172" t="s">
        <v>922</v>
      </c>
    </row>
    <row r="236" spans="1:65" s="13" customFormat="1" ht="11.25">
      <c r="B236" s="174"/>
      <c r="D236" s="175" t="s">
        <v>153</v>
      </c>
      <c r="E236" s="176" t="s">
        <v>1</v>
      </c>
      <c r="F236" s="177" t="s">
        <v>907</v>
      </c>
      <c r="H236" s="176" t="s">
        <v>1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6" t="s">
        <v>153</v>
      </c>
      <c r="AU236" s="176" t="s">
        <v>88</v>
      </c>
      <c r="AV236" s="13" t="s">
        <v>86</v>
      </c>
      <c r="AW236" s="13" t="s">
        <v>34</v>
      </c>
      <c r="AX236" s="13" t="s">
        <v>78</v>
      </c>
      <c r="AY236" s="176" t="s">
        <v>145</v>
      </c>
    </row>
    <row r="237" spans="1:65" s="14" customFormat="1" ht="11.25">
      <c r="B237" s="182"/>
      <c r="D237" s="175" t="s">
        <v>153</v>
      </c>
      <c r="E237" s="183" t="s">
        <v>1</v>
      </c>
      <c r="F237" s="184" t="s">
        <v>923</v>
      </c>
      <c r="H237" s="185">
        <v>1.7</v>
      </c>
      <c r="I237" s="186"/>
      <c r="L237" s="182"/>
      <c r="M237" s="187"/>
      <c r="N237" s="188"/>
      <c r="O237" s="188"/>
      <c r="P237" s="188"/>
      <c r="Q237" s="188"/>
      <c r="R237" s="188"/>
      <c r="S237" s="188"/>
      <c r="T237" s="189"/>
      <c r="AT237" s="183" t="s">
        <v>153</v>
      </c>
      <c r="AU237" s="183" t="s">
        <v>88</v>
      </c>
      <c r="AV237" s="14" t="s">
        <v>88</v>
      </c>
      <c r="AW237" s="14" t="s">
        <v>34</v>
      </c>
      <c r="AX237" s="14" t="s">
        <v>78</v>
      </c>
      <c r="AY237" s="183" t="s">
        <v>145</v>
      </c>
    </row>
    <row r="238" spans="1:65" s="14" customFormat="1" ht="11.25">
      <c r="B238" s="182"/>
      <c r="D238" s="175" t="s">
        <v>153</v>
      </c>
      <c r="E238" s="183" t="s">
        <v>1</v>
      </c>
      <c r="F238" s="184" t="s">
        <v>924</v>
      </c>
      <c r="H238" s="185">
        <v>2.7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83" t="s">
        <v>153</v>
      </c>
      <c r="AU238" s="183" t="s">
        <v>88</v>
      </c>
      <c r="AV238" s="14" t="s">
        <v>88</v>
      </c>
      <c r="AW238" s="14" t="s">
        <v>34</v>
      </c>
      <c r="AX238" s="14" t="s">
        <v>78</v>
      </c>
      <c r="AY238" s="183" t="s">
        <v>145</v>
      </c>
    </row>
    <row r="239" spans="1:65" s="13" customFormat="1" ht="11.25">
      <c r="B239" s="174"/>
      <c r="D239" s="175" t="s">
        <v>153</v>
      </c>
      <c r="E239" s="176" t="s">
        <v>1</v>
      </c>
      <c r="F239" s="177" t="s">
        <v>899</v>
      </c>
      <c r="H239" s="176" t="s">
        <v>1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6" t="s">
        <v>153</v>
      </c>
      <c r="AU239" s="176" t="s">
        <v>88</v>
      </c>
      <c r="AV239" s="13" t="s">
        <v>86</v>
      </c>
      <c r="AW239" s="13" t="s">
        <v>34</v>
      </c>
      <c r="AX239" s="13" t="s">
        <v>78</v>
      </c>
      <c r="AY239" s="176" t="s">
        <v>145</v>
      </c>
    </row>
    <row r="240" spans="1:65" s="14" customFormat="1" ht="11.25">
      <c r="B240" s="182"/>
      <c r="D240" s="175" t="s">
        <v>153</v>
      </c>
      <c r="E240" s="183" t="s">
        <v>1</v>
      </c>
      <c r="F240" s="184" t="s">
        <v>925</v>
      </c>
      <c r="H240" s="185">
        <v>0.82499999999999996</v>
      </c>
      <c r="I240" s="186"/>
      <c r="L240" s="182"/>
      <c r="M240" s="187"/>
      <c r="N240" s="188"/>
      <c r="O240" s="188"/>
      <c r="P240" s="188"/>
      <c r="Q240" s="188"/>
      <c r="R240" s="188"/>
      <c r="S240" s="188"/>
      <c r="T240" s="189"/>
      <c r="AT240" s="183" t="s">
        <v>153</v>
      </c>
      <c r="AU240" s="183" t="s">
        <v>88</v>
      </c>
      <c r="AV240" s="14" t="s">
        <v>88</v>
      </c>
      <c r="AW240" s="14" t="s">
        <v>34</v>
      </c>
      <c r="AX240" s="14" t="s">
        <v>78</v>
      </c>
      <c r="AY240" s="183" t="s">
        <v>145</v>
      </c>
    </row>
    <row r="241" spans="1:65" s="14" customFormat="1" ht="11.25">
      <c r="B241" s="182"/>
      <c r="D241" s="175" t="s">
        <v>153</v>
      </c>
      <c r="E241" s="183" t="s">
        <v>1</v>
      </c>
      <c r="F241" s="184" t="s">
        <v>926</v>
      </c>
      <c r="H241" s="185">
        <v>1.35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153</v>
      </c>
      <c r="AU241" s="183" t="s">
        <v>88</v>
      </c>
      <c r="AV241" s="14" t="s">
        <v>88</v>
      </c>
      <c r="AW241" s="14" t="s">
        <v>34</v>
      </c>
      <c r="AX241" s="14" t="s">
        <v>78</v>
      </c>
      <c r="AY241" s="183" t="s">
        <v>145</v>
      </c>
    </row>
    <row r="242" spans="1:65" s="15" customFormat="1" ht="11.25">
      <c r="B242" s="190"/>
      <c r="D242" s="175" t="s">
        <v>153</v>
      </c>
      <c r="E242" s="191" t="s">
        <v>1</v>
      </c>
      <c r="F242" s="192" t="s">
        <v>156</v>
      </c>
      <c r="H242" s="193">
        <v>6.5750000000000002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1" t="s">
        <v>153</v>
      </c>
      <c r="AU242" s="191" t="s">
        <v>88</v>
      </c>
      <c r="AV242" s="15" t="s">
        <v>151</v>
      </c>
      <c r="AW242" s="15" t="s">
        <v>34</v>
      </c>
      <c r="AX242" s="15" t="s">
        <v>86</v>
      </c>
      <c r="AY242" s="191" t="s">
        <v>145</v>
      </c>
    </row>
    <row r="243" spans="1:65" s="2" customFormat="1" ht="21.75" customHeight="1">
      <c r="A243" s="32"/>
      <c r="B243" s="160"/>
      <c r="C243" s="161" t="s">
        <v>270</v>
      </c>
      <c r="D243" s="161" t="s">
        <v>147</v>
      </c>
      <c r="E243" s="162" t="s">
        <v>927</v>
      </c>
      <c r="F243" s="163" t="s">
        <v>928</v>
      </c>
      <c r="G243" s="164" t="s">
        <v>150</v>
      </c>
      <c r="H243" s="165">
        <v>6.5750000000000002</v>
      </c>
      <c r="I243" s="166"/>
      <c r="J243" s="167">
        <f>ROUND(I243*H243,2)</f>
        <v>0</v>
      </c>
      <c r="K243" s="163" t="s">
        <v>1068</v>
      </c>
      <c r="L243" s="33"/>
      <c r="M243" s="168" t="s">
        <v>1</v>
      </c>
      <c r="N243" s="169" t="s">
        <v>43</v>
      </c>
      <c r="O243" s="58"/>
      <c r="P243" s="170">
        <f>O243*H243</f>
        <v>0</v>
      </c>
      <c r="Q243" s="170">
        <v>0</v>
      </c>
      <c r="R243" s="170">
        <f>Q243*H243</f>
        <v>0</v>
      </c>
      <c r="S243" s="170">
        <v>0</v>
      </c>
      <c r="T243" s="17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2" t="s">
        <v>151</v>
      </c>
      <c r="AT243" s="172" t="s">
        <v>147</v>
      </c>
      <c r="AU243" s="172" t="s">
        <v>88</v>
      </c>
      <c r="AY243" s="17" t="s">
        <v>145</v>
      </c>
      <c r="BE243" s="173">
        <f>IF(N243="základní",J243,0)</f>
        <v>0</v>
      </c>
      <c r="BF243" s="173">
        <f>IF(N243="snížená",J243,0)</f>
        <v>0</v>
      </c>
      <c r="BG243" s="173">
        <f>IF(N243="zákl. přenesená",J243,0)</f>
        <v>0</v>
      </c>
      <c r="BH243" s="173">
        <f>IF(N243="sníž. přenesená",J243,0)</f>
        <v>0</v>
      </c>
      <c r="BI243" s="173">
        <f>IF(N243="nulová",J243,0)</f>
        <v>0</v>
      </c>
      <c r="BJ243" s="17" t="s">
        <v>86</v>
      </c>
      <c r="BK243" s="173">
        <f>ROUND(I243*H243,2)</f>
        <v>0</v>
      </c>
      <c r="BL243" s="17" t="s">
        <v>151</v>
      </c>
      <c r="BM243" s="172" t="s">
        <v>929</v>
      </c>
    </row>
    <row r="244" spans="1:65" s="2" customFormat="1" ht="16.5" customHeight="1">
      <c r="A244" s="32"/>
      <c r="B244" s="160"/>
      <c r="C244" s="161" t="s">
        <v>276</v>
      </c>
      <c r="D244" s="161" t="s">
        <v>147</v>
      </c>
      <c r="E244" s="162" t="s">
        <v>930</v>
      </c>
      <c r="F244" s="163" t="s">
        <v>931</v>
      </c>
      <c r="G244" s="164" t="s">
        <v>163</v>
      </c>
      <c r="H244" s="165">
        <v>34.200000000000003</v>
      </c>
      <c r="I244" s="166"/>
      <c r="J244" s="167">
        <f>ROUND(I244*H244,2)</f>
        <v>0</v>
      </c>
      <c r="K244" s="163" t="s">
        <v>1068</v>
      </c>
      <c r="L244" s="33"/>
      <c r="M244" s="168" t="s">
        <v>1</v>
      </c>
      <c r="N244" s="169" t="s">
        <v>43</v>
      </c>
      <c r="O244" s="58"/>
      <c r="P244" s="170">
        <f>O244*H244</f>
        <v>0</v>
      </c>
      <c r="Q244" s="170">
        <v>3.465E-2</v>
      </c>
      <c r="R244" s="170">
        <f>Q244*H244</f>
        <v>1.18503</v>
      </c>
      <c r="S244" s="170">
        <v>0</v>
      </c>
      <c r="T244" s="17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2" t="s">
        <v>151</v>
      </c>
      <c r="AT244" s="172" t="s">
        <v>147</v>
      </c>
      <c r="AU244" s="172" t="s">
        <v>88</v>
      </c>
      <c r="AY244" s="17" t="s">
        <v>145</v>
      </c>
      <c r="BE244" s="173">
        <f>IF(N244="základní",J244,0)</f>
        <v>0</v>
      </c>
      <c r="BF244" s="173">
        <f>IF(N244="snížená",J244,0)</f>
        <v>0</v>
      </c>
      <c r="BG244" s="173">
        <f>IF(N244="zákl. přenesená",J244,0)</f>
        <v>0</v>
      </c>
      <c r="BH244" s="173">
        <f>IF(N244="sníž. přenesená",J244,0)</f>
        <v>0</v>
      </c>
      <c r="BI244" s="173">
        <f>IF(N244="nulová",J244,0)</f>
        <v>0</v>
      </c>
      <c r="BJ244" s="17" t="s">
        <v>86</v>
      </c>
      <c r="BK244" s="173">
        <f>ROUND(I244*H244,2)</f>
        <v>0</v>
      </c>
      <c r="BL244" s="17" t="s">
        <v>151</v>
      </c>
      <c r="BM244" s="172" t="s">
        <v>932</v>
      </c>
    </row>
    <row r="245" spans="1:65" s="14" customFormat="1" ht="11.25">
      <c r="B245" s="182"/>
      <c r="D245" s="175" t="s">
        <v>153</v>
      </c>
      <c r="E245" s="183" t="s">
        <v>1</v>
      </c>
      <c r="F245" s="184" t="s">
        <v>933</v>
      </c>
      <c r="H245" s="185">
        <v>21.6</v>
      </c>
      <c r="I245" s="186"/>
      <c r="L245" s="182"/>
      <c r="M245" s="187"/>
      <c r="N245" s="188"/>
      <c r="O245" s="188"/>
      <c r="P245" s="188"/>
      <c r="Q245" s="188"/>
      <c r="R245" s="188"/>
      <c r="S245" s="188"/>
      <c r="T245" s="189"/>
      <c r="AT245" s="183" t="s">
        <v>153</v>
      </c>
      <c r="AU245" s="183" t="s">
        <v>88</v>
      </c>
      <c r="AV245" s="14" t="s">
        <v>88</v>
      </c>
      <c r="AW245" s="14" t="s">
        <v>34</v>
      </c>
      <c r="AX245" s="14" t="s">
        <v>78</v>
      </c>
      <c r="AY245" s="183" t="s">
        <v>145</v>
      </c>
    </row>
    <row r="246" spans="1:65" s="14" customFormat="1" ht="11.25">
      <c r="B246" s="182"/>
      <c r="D246" s="175" t="s">
        <v>153</v>
      </c>
      <c r="E246" s="183" t="s">
        <v>1</v>
      </c>
      <c r="F246" s="184" t="s">
        <v>934</v>
      </c>
      <c r="H246" s="185">
        <v>12.6</v>
      </c>
      <c r="I246" s="186"/>
      <c r="L246" s="182"/>
      <c r="M246" s="187"/>
      <c r="N246" s="188"/>
      <c r="O246" s="188"/>
      <c r="P246" s="188"/>
      <c r="Q246" s="188"/>
      <c r="R246" s="188"/>
      <c r="S246" s="188"/>
      <c r="T246" s="189"/>
      <c r="AT246" s="183" t="s">
        <v>153</v>
      </c>
      <c r="AU246" s="183" t="s">
        <v>88</v>
      </c>
      <c r="AV246" s="14" t="s">
        <v>88</v>
      </c>
      <c r="AW246" s="14" t="s">
        <v>34</v>
      </c>
      <c r="AX246" s="14" t="s">
        <v>78</v>
      </c>
      <c r="AY246" s="183" t="s">
        <v>145</v>
      </c>
    </row>
    <row r="247" spans="1:65" s="15" customFormat="1" ht="11.25">
      <c r="B247" s="190"/>
      <c r="D247" s="175" t="s">
        <v>153</v>
      </c>
      <c r="E247" s="191" t="s">
        <v>1</v>
      </c>
      <c r="F247" s="192" t="s">
        <v>156</v>
      </c>
      <c r="H247" s="193">
        <v>34.200000000000003</v>
      </c>
      <c r="I247" s="194"/>
      <c r="L247" s="190"/>
      <c r="M247" s="195"/>
      <c r="N247" s="196"/>
      <c r="O247" s="196"/>
      <c r="P247" s="196"/>
      <c r="Q247" s="196"/>
      <c r="R247" s="196"/>
      <c r="S247" s="196"/>
      <c r="T247" s="197"/>
      <c r="AT247" s="191" t="s">
        <v>153</v>
      </c>
      <c r="AU247" s="191" t="s">
        <v>88</v>
      </c>
      <c r="AV247" s="15" t="s">
        <v>151</v>
      </c>
      <c r="AW247" s="15" t="s">
        <v>34</v>
      </c>
      <c r="AX247" s="15" t="s">
        <v>86</v>
      </c>
      <c r="AY247" s="191" t="s">
        <v>145</v>
      </c>
    </row>
    <row r="248" spans="1:65" s="2" customFormat="1" ht="16.5" customHeight="1">
      <c r="A248" s="32"/>
      <c r="B248" s="160"/>
      <c r="C248" s="198" t="s">
        <v>282</v>
      </c>
      <c r="D248" s="198" t="s">
        <v>258</v>
      </c>
      <c r="E248" s="199" t="s">
        <v>935</v>
      </c>
      <c r="F248" s="200" t="s">
        <v>936</v>
      </c>
      <c r="G248" s="201" t="s">
        <v>253</v>
      </c>
      <c r="H248" s="202">
        <v>19</v>
      </c>
      <c r="I248" s="203"/>
      <c r="J248" s="204">
        <f>ROUND(I248*H248,2)</f>
        <v>0</v>
      </c>
      <c r="K248" s="200" t="s">
        <v>1068</v>
      </c>
      <c r="L248" s="205"/>
      <c r="M248" s="206" t="s">
        <v>1</v>
      </c>
      <c r="N248" s="207" t="s">
        <v>43</v>
      </c>
      <c r="O248" s="58"/>
      <c r="P248" s="170">
        <f>O248*H248</f>
        <v>0</v>
      </c>
      <c r="Q248" s="170">
        <v>0.12</v>
      </c>
      <c r="R248" s="170">
        <f>Q248*H248</f>
        <v>2.2799999999999998</v>
      </c>
      <c r="S248" s="170">
        <v>0</v>
      </c>
      <c r="T248" s="17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2" t="s">
        <v>192</v>
      </c>
      <c r="AT248" s="172" t="s">
        <v>258</v>
      </c>
      <c r="AU248" s="172" t="s">
        <v>88</v>
      </c>
      <c r="AY248" s="17" t="s">
        <v>145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7" t="s">
        <v>86</v>
      </c>
      <c r="BK248" s="173">
        <f>ROUND(I248*H248,2)</f>
        <v>0</v>
      </c>
      <c r="BL248" s="17" t="s">
        <v>151</v>
      </c>
      <c r="BM248" s="172" t="s">
        <v>937</v>
      </c>
    </row>
    <row r="249" spans="1:65" s="14" customFormat="1" ht="11.25">
      <c r="B249" s="182"/>
      <c r="D249" s="175" t="s">
        <v>153</v>
      </c>
      <c r="E249" s="183" t="s">
        <v>1</v>
      </c>
      <c r="F249" s="184" t="s">
        <v>938</v>
      </c>
      <c r="H249" s="185">
        <v>19</v>
      </c>
      <c r="I249" s="186"/>
      <c r="L249" s="182"/>
      <c r="M249" s="187"/>
      <c r="N249" s="188"/>
      <c r="O249" s="188"/>
      <c r="P249" s="188"/>
      <c r="Q249" s="188"/>
      <c r="R249" s="188"/>
      <c r="S249" s="188"/>
      <c r="T249" s="189"/>
      <c r="AT249" s="183" t="s">
        <v>153</v>
      </c>
      <c r="AU249" s="183" t="s">
        <v>88</v>
      </c>
      <c r="AV249" s="14" t="s">
        <v>88</v>
      </c>
      <c r="AW249" s="14" t="s">
        <v>34</v>
      </c>
      <c r="AX249" s="14" t="s">
        <v>86</v>
      </c>
      <c r="AY249" s="183" t="s">
        <v>145</v>
      </c>
    </row>
    <row r="250" spans="1:65" s="12" customFormat="1" ht="22.9" customHeight="1">
      <c r="B250" s="147"/>
      <c r="D250" s="148" t="s">
        <v>77</v>
      </c>
      <c r="E250" s="158" t="s">
        <v>174</v>
      </c>
      <c r="F250" s="158" t="s">
        <v>275</v>
      </c>
      <c r="I250" s="150"/>
      <c r="J250" s="159">
        <f>BK250</f>
        <v>0</v>
      </c>
      <c r="L250" s="147"/>
      <c r="M250" s="152"/>
      <c r="N250" s="153"/>
      <c r="O250" s="153"/>
      <c r="P250" s="154">
        <f>SUM(P251:P262)</f>
        <v>0</v>
      </c>
      <c r="Q250" s="153"/>
      <c r="R250" s="154">
        <f>SUM(R251:R262)</f>
        <v>29.955379999999998</v>
      </c>
      <c r="S250" s="153"/>
      <c r="T250" s="155">
        <f>SUM(T251:T262)</f>
        <v>0</v>
      </c>
      <c r="AR250" s="148" t="s">
        <v>86</v>
      </c>
      <c r="AT250" s="156" t="s">
        <v>77</v>
      </c>
      <c r="AU250" s="156" t="s">
        <v>86</v>
      </c>
      <c r="AY250" s="148" t="s">
        <v>145</v>
      </c>
      <c r="BK250" s="157">
        <f>SUM(BK251:BK262)</f>
        <v>0</v>
      </c>
    </row>
    <row r="251" spans="1:65" s="2" customFormat="1" ht="21.75" customHeight="1">
      <c r="A251" s="32"/>
      <c r="B251" s="160"/>
      <c r="C251" s="161" t="s">
        <v>287</v>
      </c>
      <c r="D251" s="161" t="s">
        <v>147</v>
      </c>
      <c r="E251" s="162" t="s">
        <v>939</v>
      </c>
      <c r="F251" s="163" t="s">
        <v>940</v>
      </c>
      <c r="G251" s="164" t="s">
        <v>150</v>
      </c>
      <c r="H251" s="165">
        <v>151</v>
      </c>
      <c r="I251" s="166"/>
      <c r="J251" s="167">
        <f>ROUND(I251*H251,2)</f>
        <v>0</v>
      </c>
      <c r="K251" s="163" t="s">
        <v>1068</v>
      </c>
      <c r="L251" s="33"/>
      <c r="M251" s="168" t="s">
        <v>1</v>
      </c>
      <c r="N251" s="169" t="s">
        <v>43</v>
      </c>
      <c r="O251" s="58"/>
      <c r="P251" s="170">
        <f>O251*H251</f>
        <v>0</v>
      </c>
      <c r="Q251" s="170">
        <v>0</v>
      </c>
      <c r="R251" s="170">
        <f>Q251*H251</f>
        <v>0</v>
      </c>
      <c r="S251" s="170">
        <v>0</v>
      </c>
      <c r="T251" s="17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2" t="s">
        <v>151</v>
      </c>
      <c r="AT251" s="172" t="s">
        <v>147</v>
      </c>
      <c r="AU251" s="172" t="s">
        <v>88</v>
      </c>
      <c r="AY251" s="17" t="s">
        <v>145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17" t="s">
        <v>86</v>
      </c>
      <c r="BK251" s="173">
        <f>ROUND(I251*H251,2)</f>
        <v>0</v>
      </c>
      <c r="BL251" s="17" t="s">
        <v>151</v>
      </c>
      <c r="BM251" s="172" t="s">
        <v>941</v>
      </c>
    </row>
    <row r="252" spans="1:65" s="13" customFormat="1" ht="11.25">
      <c r="B252" s="174"/>
      <c r="D252" s="175" t="s">
        <v>153</v>
      </c>
      <c r="E252" s="176" t="s">
        <v>1</v>
      </c>
      <c r="F252" s="177" t="s">
        <v>942</v>
      </c>
      <c r="H252" s="176" t="s">
        <v>1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6" t="s">
        <v>153</v>
      </c>
      <c r="AU252" s="176" t="s">
        <v>88</v>
      </c>
      <c r="AV252" s="13" t="s">
        <v>86</v>
      </c>
      <c r="AW252" s="13" t="s">
        <v>34</v>
      </c>
      <c r="AX252" s="13" t="s">
        <v>78</v>
      </c>
      <c r="AY252" s="176" t="s">
        <v>145</v>
      </c>
    </row>
    <row r="253" spans="1:65" s="13" customFormat="1" ht="11.25">
      <c r="B253" s="174"/>
      <c r="D253" s="175" t="s">
        <v>153</v>
      </c>
      <c r="E253" s="176" t="s">
        <v>1</v>
      </c>
      <c r="F253" s="177" t="s">
        <v>848</v>
      </c>
      <c r="H253" s="176" t="s">
        <v>1</v>
      </c>
      <c r="I253" s="178"/>
      <c r="L253" s="174"/>
      <c r="M253" s="179"/>
      <c r="N253" s="180"/>
      <c r="O253" s="180"/>
      <c r="P253" s="180"/>
      <c r="Q253" s="180"/>
      <c r="R253" s="180"/>
      <c r="S253" s="180"/>
      <c r="T253" s="181"/>
      <c r="AT253" s="176" t="s">
        <v>153</v>
      </c>
      <c r="AU253" s="176" t="s">
        <v>88</v>
      </c>
      <c r="AV253" s="13" t="s">
        <v>86</v>
      </c>
      <c r="AW253" s="13" t="s">
        <v>34</v>
      </c>
      <c r="AX253" s="13" t="s">
        <v>78</v>
      </c>
      <c r="AY253" s="176" t="s">
        <v>145</v>
      </c>
    </row>
    <row r="254" spans="1:65" s="14" customFormat="1" ht="11.25">
      <c r="B254" s="182"/>
      <c r="D254" s="175" t="s">
        <v>153</v>
      </c>
      <c r="E254" s="183" t="s">
        <v>1</v>
      </c>
      <c r="F254" s="184" t="s">
        <v>849</v>
      </c>
      <c r="H254" s="185">
        <v>50</v>
      </c>
      <c r="I254" s="186"/>
      <c r="L254" s="182"/>
      <c r="M254" s="187"/>
      <c r="N254" s="188"/>
      <c r="O254" s="188"/>
      <c r="P254" s="188"/>
      <c r="Q254" s="188"/>
      <c r="R254" s="188"/>
      <c r="S254" s="188"/>
      <c r="T254" s="189"/>
      <c r="AT254" s="183" t="s">
        <v>153</v>
      </c>
      <c r="AU254" s="183" t="s">
        <v>88</v>
      </c>
      <c r="AV254" s="14" t="s">
        <v>88</v>
      </c>
      <c r="AW254" s="14" t="s">
        <v>34</v>
      </c>
      <c r="AX254" s="14" t="s">
        <v>78</v>
      </c>
      <c r="AY254" s="183" t="s">
        <v>145</v>
      </c>
    </row>
    <row r="255" spans="1:65" s="14" customFormat="1" ht="11.25">
      <c r="B255" s="182"/>
      <c r="D255" s="175" t="s">
        <v>153</v>
      </c>
      <c r="E255" s="183" t="s">
        <v>1</v>
      </c>
      <c r="F255" s="184" t="s">
        <v>850</v>
      </c>
      <c r="H255" s="185">
        <v>45</v>
      </c>
      <c r="I255" s="186"/>
      <c r="L255" s="182"/>
      <c r="M255" s="187"/>
      <c r="N255" s="188"/>
      <c r="O255" s="188"/>
      <c r="P255" s="188"/>
      <c r="Q255" s="188"/>
      <c r="R255" s="188"/>
      <c r="S255" s="188"/>
      <c r="T255" s="189"/>
      <c r="AT255" s="183" t="s">
        <v>153</v>
      </c>
      <c r="AU255" s="183" t="s">
        <v>88</v>
      </c>
      <c r="AV255" s="14" t="s">
        <v>88</v>
      </c>
      <c r="AW255" s="14" t="s">
        <v>34</v>
      </c>
      <c r="AX255" s="14" t="s">
        <v>78</v>
      </c>
      <c r="AY255" s="183" t="s">
        <v>145</v>
      </c>
    </row>
    <row r="256" spans="1:65" s="14" customFormat="1" ht="11.25">
      <c r="B256" s="182"/>
      <c r="D256" s="175" t="s">
        <v>153</v>
      </c>
      <c r="E256" s="183" t="s">
        <v>1</v>
      </c>
      <c r="F256" s="184" t="s">
        <v>851</v>
      </c>
      <c r="H256" s="185">
        <v>56</v>
      </c>
      <c r="I256" s="186"/>
      <c r="L256" s="182"/>
      <c r="M256" s="187"/>
      <c r="N256" s="188"/>
      <c r="O256" s="188"/>
      <c r="P256" s="188"/>
      <c r="Q256" s="188"/>
      <c r="R256" s="188"/>
      <c r="S256" s="188"/>
      <c r="T256" s="189"/>
      <c r="AT256" s="183" t="s">
        <v>153</v>
      </c>
      <c r="AU256" s="183" t="s">
        <v>88</v>
      </c>
      <c r="AV256" s="14" t="s">
        <v>88</v>
      </c>
      <c r="AW256" s="14" t="s">
        <v>34</v>
      </c>
      <c r="AX256" s="14" t="s">
        <v>78</v>
      </c>
      <c r="AY256" s="183" t="s">
        <v>145</v>
      </c>
    </row>
    <row r="257" spans="1:65" s="15" customFormat="1" ht="11.25">
      <c r="B257" s="190"/>
      <c r="D257" s="175" t="s">
        <v>153</v>
      </c>
      <c r="E257" s="191" t="s">
        <v>1</v>
      </c>
      <c r="F257" s="192" t="s">
        <v>156</v>
      </c>
      <c r="H257" s="193">
        <v>151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1" t="s">
        <v>153</v>
      </c>
      <c r="AU257" s="191" t="s">
        <v>88</v>
      </c>
      <c r="AV257" s="15" t="s">
        <v>151</v>
      </c>
      <c r="AW257" s="15" t="s">
        <v>34</v>
      </c>
      <c r="AX257" s="15" t="s">
        <v>86</v>
      </c>
      <c r="AY257" s="191" t="s">
        <v>145</v>
      </c>
    </row>
    <row r="258" spans="1:65" s="2" customFormat="1" ht="21.75" customHeight="1">
      <c r="A258" s="32"/>
      <c r="B258" s="160"/>
      <c r="C258" s="161" t="s">
        <v>291</v>
      </c>
      <c r="D258" s="161" t="s">
        <v>147</v>
      </c>
      <c r="E258" s="162" t="s">
        <v>943</v>
      </c>
      <c r="F258" s="163" t="s">
        <v>944</v>
      </c>
      <c r="G258" s="164" t="s">
        <v>150</v>
      </c>
      <c r="H258" s="165">
        <v>151</v>
      </c>
      <c r="I258" s="166"/>
      <c r="J258" s="167">
        <f>ROUND(I258*H258,2)</f>
        <v>0</v>
      </c>
      <c r="K258" s="163" t="s">
        <v>1068</v>
      </c>
      <c r="L258" s="33"/>
      <c r="M258" s="168" t="s">
        <v>1</v>
      </c>
      <c r="N258" s="169" t="s">
        <v>43</v>
      </c>
      <c r="O258" s="58"/>
      <c r="P258" s="170">
        <f>O258*H258</f>
        <v>0</v>
      </c>
      <c r="Q258" s="170">
        <v>8.4250000000000005E-2</v>
      </c>
      <c r="R258" s="170">
        <f>Q258*H258</f>
        <v>12.72175</v>
      </c>
      <c r="S258" s="170">
        <v>0</v>
      </c>
      <c r="T258" s="171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2" t="s">
        <v>151</v>
      </c>
      <c r="AT258" s="172" t="s">
        <v>147</v>
      </c>
      <c r="AU258" s="172" t="s">
        <v>88</v>
      </c>
      <c r="AY258" s="17" t="s">
        <v>145</v>
      </c>
      <c r="BE258" s="173">
        <f>IF(N258="základní",J258,0)</f>
        <v>0</v>
      </c>
      <c r="BF258" s="173">
        <f>IF(N258="snížená",J258,0)</f>
        <v>0</v>
      </c>
      <c r="BG258" s="173">
        <f>IF(N258="zákl. přenesená",J258,0)</f>
        <v>0</v>
      </c>
      <c r="BH258" s="173">
        <f>IF(N258="sníž. přenesená",J258,0)</f>
        <v>0</v>
      </c>
      <c r="BI258" s="173">
        <f>IF(N258="nulová",J258,0)</f>
        <v>0</v>
      </c>
      <c r="BJ258" s="17" t="s">
        <v>86</v>
      </c>
      <c r="BK258" s="173">
        <f>ROUND(I258*H258,2)</f>
        <v>0</v>
      </c>
      <c r="BL258" s="17" t="s">
        <v>151</v>
      </c>
      <c r="BM258" s="172" t="s">
        <v>945</v>
      </c>
    </row>
    <row r="259" spans="1:65" s="14" customFormat="1" ht="11.25">
      <c r="B259" s="182"/>
      <c r="D259" s="175" t="s">
        <v>153</v>
      </c>
      <c r="E259" s="183" t="s">
        <v>1</v>
      </c>
      <c r="F259" s="184" t="s">
        <v>946</v>
      </c>
      <c r="H259" s="185">
        <v>151</v>
      </c>
      <c r="I259" s="186"/>
      <c r="L259" s="182"/>
      <c r="M259" s="187"/>
      <c r="N259" s="188"/>
      <c r="O259" s="188"/>
      <c r="P259" s="188"/>
      <c r="Q259" s="188"/>
      <c r="R259" s="188"/>
      <c r="S259" s="188"/>
      <c r="T259" s="189"/>
      <c r="AT259" s="183" t="s">
        <v>153</v>
      </c>
      <c r="AU259" s="183" t="s">
        <v>88</v>
      </c>
      <c r="AV259" s="14" t="s">
        <v>88</v>
      </c>
      <c r="AW259" s="14" t="s">
        <v>34</v>
      </c>
      <c r="AX259" s="14" t="s">
        <v>78</v>
      </c>
      <c r="AY259" s="183" t="s">
        <v>145</v>
      </c>
    </row>
    <row r="260" spans="1:65" s="15" customFormat="1" ht="11.25">
      <c r="B260" s="190"/>
      <c r="D260" s="175" t="s">
        <v>153</v>
      </c>
      <c r="E260" s="191" t="s">
        <v>1</v>
      </c>
      <c r="F260" s="192" t="s">
        <v>156</v>
      </c>
      <c r="H260" s="193">
        <v>151</v>
      </c>
      <c r="I260" s="194"/>
      <c r="L260" s="190"/>
      <c r="M260" s="195"/>
      <c r="N260" s="196"/>
      <c r="O260" s="196"/>
      <c r="P260" s="196"/>
      <c r="Q260" s="196"/>
      <c r="R260" s="196"/>
      <c r="S260" s="196"/>
      <c r="T260" s="197"/>
      <c r="AT260" s="191" t="s">
        <v>153</v>
      </c>
      <c r="AU260" s="191" t="s">
        <v>88</v>
      </c>
      <c r="AV260" s="15" t="s">
        <v>151</v>
      </c>
      <c r="AW260" s="15" t="s">
        <v>34</v>
      </c>
      <c r="AX260" s="15" t="s">
        <v>86</v>
      </c>
      <c r="AY260" s="191" t="s">
        <v>145</v>
      </c>
    </row>
    <row r="261" spans="1:65" s="2" customFormat="1" ht="16.5" customHeight="1">
      <c r="A261" s="32"/>
      <c r="B261" s="160"/>
      <c r="C261" s="198" t="s">
        <v>296</v>
      </c>
      <c r="D261" s="198" t="s">
        <v>258</v>
      </c>
      <c r="E261" s="199" t="s">
        <v>947</v>
      </c>
      <c r="F261" s="200" t="s">
        <v>948</v>
      </c>
      <c r="G261" s="201" t="s">
        <v>150</v>
      </c>
      <c r="H261" s="202">
        <v>152.51</v>
      </c>
      <c r="I261" s="203"/>
      <c r="J261" s="204">
        <f>ROUND(I261*H261,2)</f>
        <v>0</v>
      </c>
      <c r="K261" s="200" t="s">
        <v>1068</v>
      </c>
      <c r="L261" s="205"/>
      <c r="M261" s="206" t="s">
        <v>1</v>
      </c>
      <c r="N261" s="207" t="s">
        <v>43</v>
      </c>
      <c r="O261" s="58"/>
      <c r="P261" s="170">
        <f>O261*H261</f>
        <v>0</v>
      </c>
      <c r="Q261" s="170">
        <v>0.113</v>
      </c>
      <c r="R261" s="170">
        <f>Q261*H261</f>
        <v>17.233629999999998</v>
      </c>
      <c r="S261" s="170">
        <v>0</v>
      </c>
      <c r="T261" s="171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2" t="s">
        <v>192</v>
      </c>
      <c r="AT261" s="172" t="s">
        <v>258</v>
      </c>
      <c r="AU261" s="172" t="s">
        <v>88</v>
      </c>
      <c r="AY261" s="17" t="s">
        <v>145</v>
      </c>
      <c r="BE261" s="173">
        <f>IF(N261="základní",J261,0)</f>
        <v>0</v>
      </c>
      <c r="BF261" s="173">
        <f>IF(N261="snížená",J261,0)</f>
        <v>0</v>
      </c>
      <c r="BG261" s="173">
        <f>IF(N261="zákl. přenesená",J261,0)</f>
        <v>0</v>
      </c>
      <c r="BH261" s="173">
        <f>IF(N261="sníž. přenesená",J261,0)</f>
        <v>0</v>
      </c>
      <c r="BI261" s="173">
        <f>IF(N261="nulová",J261,0)</f>
        <v>0</v>
      </c>
      <c r="BJ261" s="17" t="s">
        <v>86</v>
      </c>
      <c r="BK261" s="173">
        <f>ROUND(I261*H261,2)</f>
        <v>0</v>
      </c>
      <c r="BL261" s="17" t="s">
        <v>151</v>
      </c>
      <c r="BM261" s="172" t="s">
        <v>949</v>
      </c>
    </row>
    <row r="262" spans="1:65" s="14" customFormat="1" ht="11.25">
      <c r="B262" s="182"/>
      <c r="D262" s="175" t="s">
        <v>153</v>
      </c>
      <c r="E262" s="183" t="s">
        <v>1</v>
      </c>
      <c r="F262" s="184" t="s">
        <v>950</v>
      </c>
      <c r="H262" s="185">
        <v>152.51</v>
      </c>
      <c r="I262" s="186"/>
      <c r="L262" s="182"/>
      <c r="M262" s="187"/>
      <c r="N262" s="188"/>
      <c r="O262" s="188"/>
      <c r="P262" s="188"/>
      <c r="Q262" s="188"/>
      <c r="R262" s="188"/>
      <c r="S262" s="188"/>
      <c r="T262" s="189"/>
      <c r="AT262" s="183" t="s">
        <v>153</v>
      </c>
      <c r="AU262" s="183" t="s">
        <v>88</v>
      </c>
      <c r="AV262" s="14" t="s">
        <v>88</v>
      </c>
      <c r="AW262" s="14" t="s">
        <v>34</v>
      </c>
      <c r="AX262" s="14" t="s">
        <v>86</v>
      </c>
      <c r="AY262" s="183" t="s">
        <v>145</v>
      </c>
    </row>
    <row r="263" spans="1:65" s="12" customFormat="1" ht="22.9" customHeight="1">
      <c r="B263" s="147"/>
      <c r="D263" s="148" t="s">
        <v>77</v>
      </c>
      <c r="E263" s="158" t="s">
        <v>181</v>
      </c>
      <c r="F263" s="158" t="s">
        <v>951</v>
      </c>
      <c r="I263" s="150"/>
      <c r="J263" s="159">
        <f>BK263</f>
        <v>0</v>
      </c>
      <c r="L263" s="147"/>
      <c r="M263" s="152"/>
      <c r="N263" s="153"/>
      <c r="O263" s="153"/>
      <c r="P263" s="154">
        <f>SUM(P264:P269)</f>
        <v>0</v>
      </c>
      <c r="Q263" s="153"/>
      <c r="R263" s="154">
        <f>SUM(R264:R269)</f>
        <v>0.41887999999999997</v>
      </c>
      <c r="S263" s="153"/>
      <c r="T263" s="155">
        <f>SUM(T264:T269)</f>
        <v>0</v>
      </c>
      <c r="AR263" s="148" t="s">
        <v>86</v>
      </c>
      <c r="AT263" s="156" t="s">
        <v>77</v>
      </c>
      <c r="AU263" s="156" t="s">
        <v>86</v>
      </c>
      <c r="AY263" s="148" t="s">
        <v>145</v>
      </c>
      <c r="BK263" s="157">
        <f>SUM(BK264:BK269)</f>
        <v>0</v>
      </c>
    </row>
    <row r="264" spans="1:65" s="2" customFormat="1" ht="21.75" customHeight="1">
      <c r="A264" s="32"/>
      <c r="B264" s="160"/>
      <c r="C264" s="161" t="s">
        <v>300</v>
      </c>
      <c r="D264" s="161" t="s">
        <v>147</v>
      </c>
      <c r="E264" s="162" t="s">
        <v>952</v>
      </c>
      <c r="F264" s="163" t="s">
        <v>953</v>
      </c>
      <c r="G264" s="164" t="s">
        <v>150</v>
      </c>
      <c r="H264" s="165">
        <v>112</v>
      </c>
      <c r="I264" s="166"/>
      <c r="J264" s="167">
        <f>ROUND(I264*H264,2)</f>
        <v>0</v>
      </c>
      <c r="K264" s="163" t="s">
        <v>1068</v>
      </c>
      <c r="L264" s="33"/>
      <c r="M264" s="168" t="s">
        <v>1</v>
      </c>
      <c r="N264" s="169" t="s">
        <v>43</v>
      </c>
      <c r="O264" s="58"/>
      <c r="P264" s="170">
        <f>O264*H264</f>
        <v>0</v>
      </c>
      <c r="Q264" s="170">
        <v>2.5999999999999998E-4</v>
      </c>
      <c r="R264" s="170">
        <f>Q264*H264</f>
        <v>2.9119999999999997E-2</v>
      </c>
      <c r="S264" s="170">
        <v>0</v>
      </c>
      <c r="T264" s="171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2" t="s">
        <v>151</v>
      </c>
      <c r="AT264" s="172" t="s">
        <v>147</v>
      </c>
      <c r="AU264" s="172" t="s">
        <v>88</v>
      </c>
      <c r="AY264" s="17" t="s">
        <v>145</v>
      </c>
      <c r="BE264" s="173">
        <f>IF(N264="základní",J264,0)</f>
        <v>0</v>
      </c>
      <c r="BF264" s="173">
        <f>IF(N264="snížená",J264,0)</f>
        <v>0</v>
      </c>
      <c r="BG264" s="173">
        <f>IF(N264="zákl. přenesená",J264,0)</f>
        <v>0</v>
      </c>
      <c r="BH264" s="173">
        <f>IF(N264="sníž. přenesená",J264,0)</f>
        <v>0</v>
      </c>
      <c r="BI264" s="173">
        <f>IF(N264="nulová",J264,0)</f>
        <v>0</v>
      </c>
      <c r="BJ264" s="17" t="s">
        <v>86</v>
      </c>
      <c r="BK264" s="173">
        <f>ROUND(I264*H264,2)</f>
        <v>0</v>
      </c>
      <c r="BL264" s="17" t="s">
        <v>151</v>
      </c>
      <c r="BM264" s="172" t="s">
        <v>954</v>
      </c>
    </row>
    <row r="265" spans="1:65" s="2" customFormat="1" ht="21.75" customHeight="1">
      <c r="A265" s="32"/>
      <c r="B265" s="160"/>
      <c r="C265" s="161" t="s">
        <v>304</v>
      </c>
      <c r="D265" s="161" t="s">
        <v>147</v>
      </c>
      <c r="E265" s="162" t="s">
        <v>955</v>
      </c>
      <c r="F265" s="163" t="s">
        <v>956</v>
      </c>
      <c r="G265" s="164" t="s">
        <v>150</v>
      </c>
      <c r="H265" s="165">
        <v>112</v>
      </c>
      <c r="I265" s="166"/>
      <c r="J265" s="167">
        <f>ROUND(I265*H265,2)</f>
        <v>0</v>
      </c>
      <c r="K265" s="163" t="s">
        <v>1068</v>
      </c>
      <c r="L265" s="33"/>
      <c r="M265" s="168" t="s">
        <v>1</v>
      </c>
      <c r="N265" s="169" t="s">
        <v>43</v>
      </c>
      <c r="O265" s="58"/>
      <c r="P265" s="170">
        <f>O265*H265</f>
        <v>0</v>
      </c>
      <c r="Q265" s="170">
        <v>3.48E-3</v>
      </c>
      <c r="R265" s="170">
        <f>Q265*H265</f>
        <v>0.38976</v>
      </c>
      <c r="S265" s="170">
        <v>0</v>
      </c>
      <c r="T265" s="171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2" t="s">
        <v>151</v>
      </c>
      <c r="AT265" s="172" t="s">
        <v>147</v>
      </c>
      <c r="AU265" s="172" t="s">
        <v>88</v>
      </c>
      <c r="AY265" s="17" t="s">
        <v>145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7" t="s">
        <v>86</v>
      </c>
      <c r="BK265" s="173">
        <f>ROUND(I265*H265,2)</f>
        <v>0</v>
      </c>
      <c r="BL265" s="17" t="s">
        <v>151</v>
      </c>
      <c r="BM265" s="172" t="s">
        <v>957</v>
      </c>
    </row>
    <row r="266" spans="1:65" s="2" customFormat="1" ht="16.5" customHeight="1">
      <c r="A266" s="32"/>
      <c r="B266" s="160"/>
      <c r="C266" s="161" t="s">
        <v>308</v>
      </c>
      <c r="D266" s="161" t="s">
        <v>147</v>
      </c>
      <c r="E266" s="162" t="s">
        <v>958</v>
      </c>
      <c r="F266" s="163" t="s">
        <v>959</v>
      </c>
      <c r="G266" s="164" t="s">
        <v>150</v>
      </c>
      <c r="H266" s="165">
        <v>112</v>
      </c>
      <c r="I266" s="166"/>
      <c r="J266" s="167">
        <f>ROUND(I266*H266,2)</f>
        <v>0</v>
      </c>
      <c r="K266" s="163" t="s">
        <v>1068</v>
      </c>
      <c r="L266" s="33"/>
      <c r="M266" s="168" t="s">
        <v>1</v>
      </c>
      <c r="N266" s="169" t="s">
        <v>43</v>
      </c>
      <c r="O266" s="58"/>
      <c r="P266" s="170">
        <f>O266*H266</f>
        <v>0</v>
      </c>
      <c r="Q266" s="170">
        <v>0</v>
      </c>
      <c r="R266" s="170">
        <f>Q266*H266</f>
        <v>0</v>
      </c>
      <c r="S266" s="170">
        <v>0</v>
      </c>
      <c r="T266" s="171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2" t="s">
        <v>151</v>
      </c>
      <c r="AT266" s="172" t="s">
        <v>147</v>
      </c>
      <c r="AU266" s="172" t="s">
        <v>88</v>
      </c>
      <c r="AY266" s="17" t="s">
        <v>145</v>
      </c>
      <c r="BE266" s="173">
        <f>IF(N266="základní",J266,0)</f>
        <v>0</v>
      </c>
      <c r="BF266" s="173">
        <f>IF(N266="snížená",J266,0)</f>
        <v>0</v>
      </c>
      <c r="BG266" s="173">
        <f>IF(N266="zákl. přenesená",J266,0)</f>
        <v>0</v>
      </c>
      <c r="BH266" s="173">
        <f>IF(N266="sníž. přenesená",J266,0)</f>
        <v>0</v>
      </c>
      <c r="BI266" s="173">
        <f>IF(N266="nulová",J266,0)</f>
        <v>0</v>
      </c>
      <c r="BJ266" s="17" t="s">
        <v>86</v>
      </c>
      <c r="BK266" s="173">
        <f>ROUND(I266*H266,2)</f>
        <v>0</v>
      </c>
      <c r="BL266" s="17" t="s">
        <v>151</v>
      </c>
      <c r="BM266" s="172" t="s">
        <v>960</v>
      </c>
    </row>
    <row r="267" spans="1:65" s="13" customFormat="1" ht="11.25">
      <c r="B267" s="174"/>
      <c r="D267" s="175" t="s">
        <v>153</v>
      </c>
      <c r="E267" s="176" t="s">
        <v>1</v>
      </c>
      <c r="F267" s="177" t="s">
        <v>961</v>
      </c>
      <c r="H267" s="176" t="s">
        <v>1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6" t="s">
        <v>153</v>
      </c>
      <c r="AU267" s="176" t="s">
        <v>88</v>
      </c>
      <c r="AV267" s="13" t="s">
        <v>86</v>
      </c>
      <c r="AW267" s="13" t="s">
        <v>34</v>
      </c>
      <c r="AX267" s="13" t="s">
        <v>78</v>
      </c>
      <c r="AY267" s="176" t="s">
        <v>145</v>
      </c>
    </row>
    <row r="268" spans="1:65" s="14" customFormat="1" ht="11.25">
      <c r="B268" s="182"/>
      <c r="D268" s="175" t="s">
        <v>153</v>
      </c>
      <c r="E268" s="183" t="s">
        <v>1</v>
      </c>
      <c r="F268" s="184" t="s">
        <v>962</v>
      </c>
      <c r="H268" s="185">
        <v>112</v>
      </c>
      <c r="I268" s="186"/>
      <c r="L268" s="182"/>
      <c r="M268" s="187"/>
      <c r="N268" s="188"/>
      <c r="O268" s="188"/>
      <c r="P268" s="188"/>
      <c r="Q268" s="188"/>
      <c r="R268" s="188"/>
      <c r="S268" s="188"/>
      <c r="T268" s="189"/>
      <c r="AT268" s="183" t="s">
        <v>153</v>
      </c>
      <c r="AU268" s="183" t="s">
        <v>88</v>
      </c>
      <c r="AV268" s="14" t="s">
        <v>88</v>
      </c>
      <c r="AW268" s="14" t="s">
        <v>34</v>
      </c>
      <c r="AX268" s="14" t="s">
        <v>78</v>
      </c>
      <c r="AY268" s="183" t="s">
        <v>145</v>
      </c>
    </row>
    <row r="269" spans="1:65" s="15" customFormat="1" ht="11.25">
      <c r="B269" s="190"/>
      <c r="D269" s="175" t="s">
        <v>153</v>
      </c>
      <c r="E269" s="191" t="s">
        <v>1</v>
      </c>
      <c r="F269" s="192" t="s">
        <v>156</v>
      </c>
      <c r="H269" s="193">
        <v>112</v>
      </c>
      <c r="I269" s="194"/>
      <c r="L269" s="190"/>
      <c r="M269" s="195"/>
      <c r="N269" s="196"/>
      <c r="O269" s="196"/>
      <c r="P269" s="196"/>
      <c r="Q269" s="196"/>
      <c r="R269" s="196"/>
      <c r="S269" s="196"/>
      <c r="T269" s="197"/>
      <c r="AT269" s="191" t="s">
        <v>153</v>
      </c>
      <c r="AU269" s="191" t="s">
        <v>88</v>
      </c>
      <c r="AV269" s="15" t="s">
        <v>151</v>
      </c>
      <c r="AW269" s="15" t="s">
        <v>34</v>
      </c>
      <c r="AX269" s="15" t="s">
        <v>86</v>
      </c>
      <c r="AY269" s="191" t="s">
        <v>145</v>
      </c>
    </row>
    <row r="270" spans="1:65" s="12" customFormat="1" ht="22.9" customHeight="1">
      <c r="B270" s="147"/>
      <c r="D270" s="148" t="s">
        <v>77</v>
      </c>
      <c r="E270" s="158" t="s">
        <v>196</v>
      </c>
      <c r="F270" s="158" t="s">
        <v>313</v>
      </c>
      <c r="I270" s="150"/>
      <c r="J270" s="159">
        <f>BK270</f>
        <v>0</v>
      </c>
      <c r="L270" s="147"/>
      <c r="M270" s="152"/>
      <c r="N270" s="153"/>
      <c r="O270" s="153"/>
      <c r="P270" s="154">
        <f>SUM(P271:P296)</f>
        <v>0</v>
      </c>
      <c r="Q270" s="153"/>
      <c r="R270" s="154">
        <f>SUM(R271:R296)</f>
        <v>13.983814500000001</v>
      </c>
      <c r="S270" s="153"/>
      <c r="T270" s="155">
        <f>SUM(T271:T296)</f>
        <v>47.6751</v>
      </c>
      <c r="AR270" s="148" t="s">
        <v>86</v>
      </c>
      <c r="AT270" s="156" t="s">
        <v>77</v>
      </c>
      <c r="AU270" s="156" t="s">
        <v>86</v>
      </c>
      <c r="AY270" s="148" t="s">
        <v>145</v>
      </c>
      <c r="BK270" s="157">
        <f>SUM(BK271:BK296)</f>
        <v>0</v>
      </c>
    </row>
    <row r="271" spans="1:65" s="2" customFormat="1" ht="21.75" customHeight="1">
      <c r="A271" s="32"/>
      <c r="B271" s="160"/>
      <c r="C271" s="161" t="s">
        <v>314</v>
      </c>
      <c r="D271" s="161" t="s">
        <v>147</v>
      </c>
      <c r="E271" s="162" t="s">
        <v>315</v>
      </c>
      <c r="F271" s="163" t="s">
        <v>316</v>
      </c>
      <c r="G271" s="164" t="s">
        <v>163</v>
      </c>
      <c r="H271" s="165">
        <v>72.5</v>
      </c>
      <c r="I271" s="166"/>
      <c r="J271" s="167">
        <f>ROUND(I271*H271,2)</f>
        <v>0</v>
      </c>
      <c r="K271" s="163" t="s">
        <v>1</v>
      </c>
      <c r="L271" s="33"/>
      <c r="M271" s="168" t="s">
        <v>1</v>
      </c>
      <c r="N271" s="169" t="s">
        <v>43</v>
      </c>
      <c r="O271" s="58"/>
      <c r="P271" s="170">
        <f>O271*H271</f>
        <v>0</v>
      </c>
      <c r="Q271" s="170">
        <v>0.10095</v>
      </c>
      <c r="R271" s="170">
        <f>Q271*H271</f>
        <v>7.3188750000000002</v>
      </c>
      <c r="S271" s="170">
        <v>0</v>
      </c>
      <c r="T271" s="171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2" t="s">
        <v>151</v>
      </c>
      <c r="AT271" s="172" t="s">
        <v>147</v>
      </c>
      <c r="AU271" s="172" t="s">
        <v>88</v>
      </c>
      <c r="AY271" s="17" t="s">
        <v>145</v>
      </c>
      <c r="BE271" s="173">
        <f>IF(N271="základní",J271,0)</f>
        <v>0</v>
      </c>
      <c r="BF271" s="173">
        <f>IF(N271="snížená",J271,0)</f>
        <v>0</v>
      </c>
      <c r="BG271" s="173">
        <f>IF(N271="zákl. přenesená",J271,0)</f>
        <v>0</v>
      </c>
      <c r="BH271" s="173">
        <f>IF(N271="sníž. přenesená",J271,0)</f>
        <v>0</v>
      </c>
      <c r="BI271" s="173">
        <f>IF(N271="nulová",J271,0)</f>
        <v>0</v>
      </c>
      <c r="BJ271" s="17" t="s">
        <v>86</v>
      </c>
      <c r="BK271" s="173">
        <f>ROUND(I271*H271,2)</f>
        <v>0</v>
      </c>
      <c r="BL271" s="17" t="s">
        <v>151</v>
      </c>
      <c r="BM271" s="172" t="s">
        <v>963</v>
      </c>
    </row>
    <row r="272" spans="1:65" s="13" customFormat="1" ht="11.25">
      <c r="B272" s="174"/>
      <c r="D272" s="175" t="s">
        <v>153</v>
      </c>
      <c r="E272" s="176" t="s">
        <v>1</v>
      </c>
      <c r="F272" s="177" t="s">
        <v>583</v>
      </c>
      <c r="H272" s="176" t="s">
        <v>1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6" t="s">
        <v>153</v>
      </c>
      <c r="AU272" s="176" t="s">
        <v>88</v>
      </c>
      <c r="AV272" s="13" t="s">
        <v>86</v>
      </c>
      <c r="AW272" s="13" t="s">
        <v>34</v>
      </c>
      <c r="AX272" s="13" t="s">
        <v>78</v>
      </c>
      <c r="AY272" s="176" t="s">
        <v>145</v>
      </c>
    </row>
    <row r="273" spans="1:65" s="13" customFormat="1" ht="11.25">
      <c r="B273" s="174"/>
      <c r="D273" s="175" t="s">
        <v>153</v>
      </c>
      <c r="E273" s="176" t="s">
        <v>1</v>
      </c>
      <c r="F273" s="177" t="s">
        <v>964</v>
      </c>
      <c r="H273" s="176" t="s">
        <v>1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6" t="s">
        <v>153</v>
      </c>
      <c r="AU273" s="176" t="s">
        <v>88</v>
      </c>
      <c r="AV273" s="13" t="s">
        <v>86</v>
      </c>
      <c r="AW273" s="13" t="s">
        <v>34</v>
      </c>
      <c r="AX273" s="13" t="s">
        <v>78</v>
      </c>
      <c r="AY273" s="176" t="s">
        <v>145</v>
      </c>
    </row>
    <row r="274" spans="1:65" s="14" customFormat="1" ht="11.25">
      <c r="B274" s="182"/>
      <c r="D274" s="175" t="s">
        <v>153</v>
      </c>
      <c r="E274" s="183" t="s">
        <v>1</v>
      </c>
      <c r="F274" s="184" t="s">
        <v>965</v>
      </c>
      <c r="H274" s="185">
        <v>72.5</v>
      </c>
      <c r="I274" s="186"/>
      <c r="L274" s="182"/>
      <c r="M274" s="187"/>
      <c r="N274" s="188"/>
      <c r="O274" s="188"/>
      <c r="P274" s="188"/>
      <c r="Q274" s="188"/>
      <c r="R274" s="188"/>
      <c r="S274" s="188"/>
      <c r="T274" s="189"/>
      <c r="AT274" s="183" t="s">
        <v>153</v>
      </c>
      <c r="AU274" s="183" t="s">
        <v>88</v>
      </c>
      <c r="AV274" s="14" t="s">
        <v>88</v>
      </c>
      <c r="AW274" s="14" t="s">
        <v>34</v>
      </c>
      <c r="AX274" s="14" t="s">
        <v>78</v>
      </c>
      <c r="AY274" s="183" t="s">
        <v>145</v>
      </c>
    </row>
    <row r="275" spans="1:65" s="15" customFormat="1" ht="11.25">
      <c r="B275" s="190"/>
      <c r="D275" s="175" t="s">
        <v>153</v>
      </c>
      <c r="E275" s="191" t="s">
        <v>1</v>
      </c>
      <c r="F275" s="192" t="s">
        <v>156</v>
      </c>
      <c r="H275" s="193">
        <v>72.5</v>
      </c>
      <c r="I275" s="194"/>
      <c r="L275" s="190"/>
      <c r="M275" s="195"/>
      <c r="N275" s="196"/>
      <c r="O275" s="196"/>
      <c r="P275" s="196"/>
      <c r="Q275" s="196"/>
      <c r="R275" s="196"/>
      <c r="S275" s="196"/>
      <c r="T275" s="197"/>
      <c r="AT275" s="191" t="s">
        <v>153</v>
      </c>
      <c r="AU275" s="191" t="s">
        <v>88</v>
      </c>
      <c r="AV275" s="15" t="s">
        <v>151</v>
      </c>
      <c r="AW275" s="15" t="s">
        <v>34</v>
      </c>
      <c r="AX275" s="15" t="s">
        <v>86</v>
      </c>
      <c r="AY275" s="191" t="s">
        <v>145</v>
      </c>
    </row>
    <row r="276" spans="1:65" s="2" customFormat="1" ht="16.5" customHeight="1">
      <c r="A276" s="32"/>
      <c r="B276" s="160"/>
      <c r="C276" s="198" t="s">
        <v>318</v>
      </c>
      <c r="D276" s="198" t="s">
        <v>258</v>
      </c>
      <c r="E276" s="199" t="s">
        <v>585</v>
      </c>
      <c r="F276" s="200" t="s">
        <v>586</v>
      </c>
      <c r="G276" s="201" t="s">
        <v>163</v>
      </c>
      <c r="H276" s="202">
        <v>73.224999999999994</v>
      </c>
      <c r="I276" s="203"/>
      <c r="J276" s="204">
        <f>ROUND(I276*H276,2)</f>
        <v>0</v>
      </c>
      <c r="K276" s="200" t="s">
        <v>1068</v>
      </c>
      <c r="L276" s="205"/>
      <c r="M276" s="206" t="s">
        <v>1</v>
      </c>
      <c r="N276" s="207" t="s">
        <v>43</v>
      </c>
      <c r="O276" s="58"/>
      <c r="P276" s="170">
        <f>O276*H276</f>
        <v>0</v>
      </c>
      <c r="Q276" s="170">
        <v>2.4E-2</v>
      </c>
      <c r="R276" s="170">
        <f>Q276*H276</f>
        <v>1.7573999999999999</v>
      </c>
      <c r="S276" s="170">
        <v>0</v>
      </c>
      <c r="T276" s="171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2" t="s">
        <v>192</v>
      </c>
      <c r="AT276" s="172" t="s">
        <v>258</v>
      </c>
      <c r="AU276" s="172" t="s">
        <v>88</v>
      </c>
      <c r="AY276" s="17" t="s">
        <v>145</v>
      </c>
      <c r="BE276" s="173">
        <f>IF(N276="základní",J276,0)</f>
        <v>0</v>
      </c>
      <c r="BF276" s="173">
        <f>IF(N276="snížená",J276,0)</f>
        <v>0</v>
      </c>
      <c r="BG276" s="173">
        <f>IF(N276="zákl. přenesená",J276,0)</f>
        <v>0</v>
      </c>
      <c r="BH276" s="173">
        <f>IF(N276="sníž. přenesená",J276,0)</f>
        <v>0</v>
      </c>
      <c r="BI276" s="173">
        <f>IF(N276="nulová",J276,0)</f>
        <v>0</v>
      </c>
      <c r="BJ276" s="17" t="s">
        <v>86</v>
      </c>
      <c r="BK276" s="173">
        <f>ROUND(I276*H276,2)</f>
        <v>0</v>
      </c>
      <c r="BL276" s="17" t="s">
        <v>151</v>
      </c>
      <c r="BM276" s="172" t="s">
        <v>966</v>
      </c>
    </row>
    <row r="277" spans="1:65" s="14" customFormat="1" ht="11.25">
      <c r="B277" s="182"/>
      <c r="D277" s="175" t="s">
        <v>153</v>
      </c>
      <c r="E277" s="183" t="s">
        <v>1</v>
      </c>
      <c r="F277" s="184" t="s">
        <v>967</v>
      </c>
      <c r="H277" s="185">
        <v>73.224999999999994</v>
      </c>
      <c r="I277" s="186"/>
      <c r="L277" s="182"/>
      <c r="M277" s="187"/>
      <c r="N277" s="188"/>
      <c r="O277" s="188"/>
      <c r="P277" s="188"/>
      <c r="Q277" s="188"/>
      <c r="R277" s="188"/>
      <c r="S277" s="188"/>
      <c r="T277" s="189"/>
      <c r="AT277" s="183" t="s">
        <v>153</v>
      </c>
      <c r="AU277" s="183" t="s">
        <v>88</v>
      </c>
      <c r="AV277" s="14" t="s">
        <v>88</v>
      </c>
      <c r="AW277" s="14" t="s">
        <v>34</v>
      </c>
      <c r="AX277" s="14" t="s">
        <v>86</v>
      </c>
      <c r="AY277" s="183" t="s">
        <v>145</v>
      </c>
    </row>
    <row r="278" spans="1:65" s="2" customFormat="1" ht="21.75" customHeight="1">
      <c r="A278" s="32"/>
      <c r="B278" s="160"/>
      <c r="C278" s="161" t="s">
        <v>323</v>
      </c>
      <c r="D278" s="161" t="s">
        <v>147</v>
      </c>
      <c r="E278" s="162" t="s">
        <v>324</v>
      </c>
      <c r="F278" s="163" t="s">
        <v>325</v>
      </c>
      <c r="G278" s="164" t="s">
        <v>168</v>
      </c>
      <c r="H278" s="165">
        <v>2.1749999999999998</v>
      </c>
      <c r="I278" s="166"/>
      <c r="J278" s="167">
        <f>ROUND(I278*H278,2)</f>
        <v>0</v>
      </c>
      <c r="K278" s="163" t="s">
        <v>1</v>
      </c>
      <c r="L278" s="33"/>
      <c r="M278" s="168" t="s">
        <v>1</v>
      </c>
      <c r="N278" s="169" t="s">
        <v>43</v>
      </c>
      <c r="O278" s="58"/>
      <c r="P278" s="170">
        <f>O278*H278</f>
        <v>0</v>
      </c>
      <c r="Q278" s="170">
        <v>2.2563399999999998</v>
      </c>
      <c r="R278" s="170">
        <f>Q278*H278</f>
        <v>4.9075394999999995</v>
      </c>
      <c r="S278" s="170">
        <v>0</v>
      </c>
      <c r="T278" s="171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2" t="s">
        <v>151</v>
      </c>
      <c r="AT278" s="172" t="s">
        <v>147</v>
      </c>
      <c r="AU278" s="172" t="s">
        <v>88</v>
      </c>
      <c r="AY278" s="17" t="s">
        <v>145</v>
      </c>
      <c r="BE278" s="173">
        <f>IF(N278="základní",J278,0)</f>
        <v>0</v>
      </c>
      <c r="BF278" s="173">
        <f>IF(N278="snížená",J278,0)</f>
        <v>0</v>
      </c>
      <c r="BG278" s="173">
        <f>IF(N278="zákl. přenesená",J278,0)</f>
        <v>0</v>
      </c>
      <c r="BH278" s="173">
        <f>IF(N278="sníž. přenesená",J278,0)</f>
        <v>0</v>
      </c>
      <c r="BI278" s="173">
        <f>IF(N278="nulová",J278,0)</f>
        <v>0</v>
      </c>
      <c r="BJ278" s="17" t="s">
        <v>86</v>
      </c>
      <c r="BK278" s="173">
        <f>ROUND(I278*H278,2)</f>
        <v>0</v>
      </c>
      <c r="BL278" s="17" t="s">
        <v>151</v>
      </c>
      <c r="BM278" s="172" t="s">
        <v>968</v>
      </c>
    </row>
    <row r="279" spans="1:65" s="14" customFormat="1" ht="11.25">
      <c r="B279" s="182"/>
      <c r="D279" s="175" t="s">
        <v>153</v>
      </c>
      <c r="E279" s="183" t="s">
        <v>1</v>
      </c>
      <c r="F279" s="184" t="s">
        <v>969</v>
      </c>
      <c r="H279" s="185">
        <v>2.1749999999999998</v>
      </c>
      <c r="I279" s="186"/>
      <c r="L279" s="182"/>
      <c r="M279" s="187"/>
      <c r="N279" s="188"/>
      <c r="O279" s="188"/>
      <c r="P279" s="188"/>
      <c r="Q279" s="188"/>
      <c r="R279" s="188"/>
      <c r="S279" s="188"/>
      <c r="T279" s="189"/>
      <c r="AT279" s="183" t="s">
        <v>153</v>
      </c>
      <c r="AU279" s="183" t="s">
        <v>88</v>
      </c>
      <c r="AV279" s="14" t="s">
        <v>88</v>
      </c>
      <c r="AW279" s="14" t="s">
        <v>34</v>
      </c>
      <c r="AX279" s="14" t="s">
        <v>86</v>
      </c>
      <c r="AY279" s="183" t="s">
        <v>145</v>
      </c>
    </row>
    <row r="280" spans="1:65" s="2" customFormat="1" ht="16.5" customHeight="1">
      <c r="A280" s="32"/>
      <c r="B280" s="160"/>
      <c r="C280" s="161" t="s">
        <v>328</v>
      </c>
      <c r="D280" s="161" t="s">
        <v>147</v>
      </c>
      <c r="E280" s="162" t="s">
        <v>970</v>
      </c>
      <c r="F280" s="163" t="s">
        <v>971</v>
      </c>
      <c r="G280" s="164" t="s">
        <v>253</v>
      </c>
      <c r="H280" s="165">
        <v>1</v>
      </c>
      <c r="I280" s="166"/>
      <c r="J280" s="167">
        <f>ROUND(I280*H280,2)</f>
        <v>0</v>
      </c>
      <c r="K280" s="163" t="s">
        <v>1</v>
      </c>
      <c r="L280" s="33"/>
      <c r="M280" s="168" t="s">
        <v>1</v>
      </c>
      <c r="N280" s="169" t="s">
        <v>43</v>
      </c>
      <c r="O280" s="58"/>
      <c r="P280" s="170">
        <f>O280*H280</f>
        <v>0</v>
      </c>
      <c r="Q280" s="170">
        <v>0</v>
      </c>
      <c r="R280" s="170">
        <f>Q280*H280</f>
        <v>0</v>
      </c>
      <c r="S280" s="170">
        <v>0</v>
      </c>
      <c r="T280" s="171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2" t="s">
        <v>151</v>
      </c>
      <c r="AT280" s="172" t="s">
        <v>147</v>
      </c>
      <c r="AU280" s="172" t="s">
        <v>88</v>
      </c>
      <c r="AY280" s="17" t="s">
        <v>145</v>
      </c>
      <c r="BE280" s="173">
        <f>IF(N280="základní",J280,0)</f>
        <v>0</v>
      </c>
      <c r="BF280" s="173">
        <f>IF(N280="snížená",J280,0)</f>
        <v>0</v>
      </c>
      <c r="BG280" s="173">
        <f>IF(N280="zákl. přenesená",J280,0)</f>
        <v>0</v>
      </c>
      <c r="BH280" s="173">
        <f>IF(N280="sníž. přenesená",J280,0)</f>
        <v>0</v>
      </c>
      <c r="BI280" s="173">
        <f>IF(N280="nulová",J280,0)</f>
        <v>0</v>
      </c>
      <c r="BJ280" s="17" t="s">
        <v>86</v>
      </c>
      <c r="BK280" s="173">
        <f>ROUND(I280*H280,2)</f>
        <v>0</v>
      </c>
      <c r="BL280" s="17" t="s">
        <v>151</v>
      </c>
      <c r="BM280" s="172" t="s">
        <v>972</v>
      </c>
    </row>
    <row r="281" spans="1:65" s="14" customFormat="1" ht="11.25">
      <c r="B281" s="182"/>
      <c r="D281" s="175" t="s">
        <v>153</v>
      </c>
      <c r="E281" s="183" t="s">
        <v>1</v>
      </c>
      <c r="F281" s="184" t="s">
        <v>86</v>
      </c>
      <c r="H281" s="185">
        <v>1</v>
      </c>
      <c r="I281" s="186"/>
      <c r="L281" s="182"/>
      <c r="M281" s="187"/>
      <c r="N281" s="188"/>
      <c r="O281" s="188"/>
      <c r="P281" s="188"/>
      <c r="Q281" s="188"/>
      <c r="R281" s="188"/>
      <c r="S281" s="188"/>
      <c r="T281" s="189"/>
      <c r="AT281" s="183" t="s">
        <v>153</v>
      </c>
      <c r="AU281" s="183" t="s">
        <v>88</v>
      </c>
      <c r="AV281" s="14" t="s">
        <v>88</v>
      </c>
      <c r="AW281" s="14" t="s">
        <v>34</v>
      </c>
      <c r="AX281" s="14" t="s">
        <v>78</v>
      </c>
      <c r="AY281" s="183" t="s">
        <v>145</v>
      </c>
    </row>
    <row r="282" spans="1:65" s="15" customFormat="1" ht="11.25">
      <c r="B282" s="190"/>
      <c r="D282" s="175" t="s">
        <v>153</v>
      </c>
      <c r="E282" s="191" t="s">
        <v>1</v>
      </c>
      <c r="F282" s="192" t="s">
        <v>156</v>
      </c>
      <c r="H282" s="193">
        <v>1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1" t="s">
        <v>153</v>
      </c>
      <c r="AU282" s="191" t="s">
        <v>88</v>
      </c>
      <c r="AV282" s="15" t="s">
        <v>151</v>
      </c>
      <c r="AW282" s="15" t="s">
        <v>34</v>
      </c>
      <c r="AX282" s="15" t="s">
        <v>86</v>
      </c>
      <c r="AY282" s="191" t="s">
        <v>145</v>
      </c>
    </row>
    <row r="283" spans="1:65" s="2" customFormat="1" ht="16.5" customHeight="1">
      <c r="A283" s="32"/>
      <c r="B283" s="160"/>
      <c r="C283" s="161" t="s">
        <v>335</v>
      </c>
      <c r="D283" s="161" t="s">
        <v>147</v>
      </c>
      <c r="E283" s="162" t="s">
        <v>973</v>
      </c>
      <c r="F283" s="163" t="s">
        <v>974</v>
      </c>
      <c r="G283" s="164" t="s">
        <v>168</v>
      </c>
      <c r="H283" s="165">
        <v>11.06</v>
      </c>
      <c r="I283" s="166"/>
      <c r="J283" s="167">
        <f>ROUND(I283*H283,2)</f>
        <v>0</v>
      </c>
      <c r="K283" s="163" t="s">
        <v>1068</v>
      </c>
      <c r="L283" s="33"/>
      <c r="M283" s="168" t="s">
        <v>1</v>
      </c>
      <c r="N283" s="169" t="s">
        <v>43</v>
      </c>
      <c r="O283" s="58"/>
      <c r="P283" s="170">
        <f>O283*H283</f>
        <v>0</v>
      </c>
      <c r="Q283" s="170">
        <v>0</v>
      </c>
      <c r="R283" s="170">
        <f>Q283*H283</f>
        <v>0</v>
      </c>
      <c r="S283" s="170">
        <v>2</v>
      </c>
      <c r="T283" s="171">
        <f>S283*H283</f>
        <v>22.12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2" t="s">
        <v>151</v>
      </c>
      <c r="AT283" s="172" t="s">
        <v>147</v>
      </c>
      <c r="AU283" s="172" t="s">
        <v>88</v>
      </c>
      <c r="AY283" s="17" t="s">
        <v>145</v>
      </c>
      <c r="BE283" s="173">
        <f>IF(N283="základní",J283,0)</f>
        <v>0</v>
      </c>
      <c r="BF283" s="173">
        <f>IF(N283="snížená",J283,0)</f>
        <v>0</v>
      </c>
      <c r="BG283" s="173">
        <f>IF(N283="zákl. přenesená",J283,0)</f>
        <v>0</v>
      </c>
      <c r="BH283" s="173">
        <f>IF(N283="sníž. přenesená",J283,0)</f>
        <v>0</v>
      </c>
      <c r="BI283" s="173">
        <f>IF(N283="nulová",J283,0)</f>
        <v>0</v>
      </c>
      <c r="BJ283" s="17" t="s">
        <v>86</v>
      </c>
      <c r="BK283" s="173">
        <f>ROUND(I283*H283,2)</f>
        <v>0</v>
      </c>
      <c r="BL283" s="17" t="s">
        <v>151</v>
      </c>
      <c r="BM283" s="172" t="s">
        <v>975</v>
      </c>
    </row>
    <row r="284" spans="1:65" s="14" customFormat="1" ht="11.25">
      <c r="B284" s="182"/>
      <c r="D284" s="175" t="s">
        <v>153</v>
      </c>
      <c r="E284" s="183" t="s">
        <v>1</v>
      </c>
      <c r="F284" s="184" t="s">
        <v>976</v>
      </c>
      <c r="H284" s="185">
        <v>8</v>
      </c>
      <c r="I284" s="186"/>
      <c r="L284" s="182"/>
      <c r="M284" s="187"/>
      <c r="N284" s="188"/>
      <c r="O284" s="188"/>
      <c r="P284" s="188"/>
      <c r="Q284" s="188"/>
      <c r="R284" s="188"/>
      <c r="S284" s="188"/>
      <c r="T284" s="189"/>
      <c r="AT284" s="183" t="s">
        <v>153</v>
      </c>
      <c r="AU284" s="183" t="s">
        <v>88</v>
      </c>
      <c r="AV284" s="14" t="s">
        <v>88</v>
      </c>
      <c r="AW284" s="14" t="s">
        <v>34</v>
      </c>
      <c r="AX284" s="14" t="s">
        <v>78</v>
      </c>
      <c r="AY284" s="183" t="s">
        <v>145</v>
      </c>
    </row>
    <row r="285" spans="1:65" s="14" customFormat="1" ht="11.25">
      <c r="B285" s="182"/>
      <c r="D285" s="175" t="s">
        <v>153</v>
      </c>
      <c r="E285" s="183" t="s">
        <v>1</v>
      </c>
      <c r="F285" s="184" t="s">
        <v>977</v>
      </c>
      <c r="H285" s="185">
        <v>1.62</v>
      </c>
      <c r="I285" s="186"/>
      <c r="L285" s="182"/>
      <c r="M285" s="187"/>
      <c r="N285" s="188"/>
      <c r="O285" s="188"/>
      <c r="P285" s="188"/>
      <c r="Q285" s="188"/>
      <c r="R285" s="188"/>
      <c r="S285" s="188"/>
      <c r="T285" s="189"/>
      <c r="AT285" s="183" t="s">
        <v>153</v>
      </c>
      <c r="AU285" s="183" t="s">
        <v>88</v>
      </c>
      <c r="AV285" s="14" t="s">
        <v>88</v>
      </c>
      <c r="AW285" s="14" t="s">
        <v>34</v>
      </c>
      <c r="AX285" s="14" t="s">
        <v>78</v>
      </c>
      <c r="AY285" s="183" t="s">
        <v>145</v>
      </c>
    </row>
    <row r="286" spans="1:65" s="14" customFormat="1" ht="11.25">
      <c r="B286" s="182"/>
      <c r="D286" s="175" t="s">
        <v>153</v>
      </c>
      <c r="E286" s="183" t="s">
        <v>1</v>
      </c>
      <c r="F286" s="184" t="s">
        <v>978</v>
      </c>
      <c r="H286" s="185">
        <v>1.44</v>
      </c>
      <c r="I286" s="186"/>
      <c r="L286" s="182"/>
      <c r="M286" s="187"/>
      <c r="N286" s="188"/>
      <c r="O286" s="188"/>
      <c r="P286" s="188"/>
      <c r="Q286" s="188"/>
      <c r="R286" s="188"/>
      <c r="S286" s="188"/>
      <c r="T286" s="189"/>
      <c r="AT286" s="183" t="s">
        <v>153</v>
      </c>
      <c r="AU286" s="183" t="s">
        <v>88</v>
      </c>
      <c r="AV286" s="14" t="s">
        <v>88</v>
      </c>
      <c r="AW286" s="14" t="s">
        <v>34</v>
      </c>
      <c r="AX286" s="14" t="s">
        <v>78</v>
      </c>
      <c r="AY286" s="183" t="s">
        <v>145</v>
      </c>
    </row>
    <row r="287" spans="1:65" s="15" customFormat="1" ht="11.25">
      <c r="B287" s="190"/>
      <c r="D287" s="175" t="s">
        <v>153</v>
      </c>
      <c r="E287" s="191" t="s">
        <v>1</v>
      </c>
      <c r="F287" s="192" t="s">
        <v>156</v>
      </c>
      <c r="H287" s="193">
        <v>11.06</v>
      </c>
      <c r="I287" s="194"/>
      <c r="L287" s="190"/>
      <c r="M287" s="195"/>
      <c r="N287" s="196"/>
      <c r="O287" s="196"/>
      <c r="P287" s="196"/>
      <c r="Q287" s="196"/>
      <c r="R287" s="196"/>
      <c r="S287" s="196"/>
      <c r="T287" s="197"/>
      <c r="AT287" s="191" t="s">
        <v>153</v>
      </c>
      <c r="AU287" s="191" t="s">
        <v>88</v>
      </c>
      <c r="AV287" s="15" t="s">
        <v>151</v>
      </c>
      <c r="AW287" s="15" t="s">
        <v>34</v>
      </c>
      <c r="AX287" s="15" t="s">
        <v>86</v>
      </c>
      <c r="AY287" s="191" t="s">
        <v>145</v>
      </c>
    </row>
    <row r="288" spans="1:65" s="2" customFormat="1" ht="21.75" customHeight="1">
      <c r="A288" s="32"/>
      <c r="B288" s="160"/>
      <c r="C288" s="161" t="s">
        <v>341</v>
      </c>
      <c r="D288" s="161" t="s">
        <v>147</v>
      </c>
      <c r="E288" s="162" t="s">
        <v>979</v>
      </c>
      <c r="F288" s="163" t="s">
        <v>980</v>
      </c>
      <c r="G288" s="164" t="s">
        <v>168</v>
      </c>
      <c r="H288" s="165">
        <v>8.4</v>
      </c>
      <c r="I288" s="166"/>
      <c r="J288" s="167">
        <f>ROUND(I288*H288,2)</f>
        <v>0</v>
      </c>
      <c r="K288" s="163" t="s">
        <v>1068</v>
      </c>
      <c r="L288" s="33"/>
      <c r="M288" s="168" t="s">
        <v>1</v>
      </c>
      <c r="N288" s="169" t="s">
        <v>43</v>
      </c>
      <c r="O288" s="58"/>
      <c r="P288" s="170">
        <f>O288*H288</f>
        <v>0</v>
      </c>
      <c r="Q288" s="170">
        <v>0</v>
      </c>
      <c r="R288" s="170">
        <f>Q288*H288</f>
        <v>0</v>
      </c>
      <c r="S288" s="170">
        <v>2</v>
      </c>
      <c r="T288" s="171">
        <f>S288*H288</f>
        <v>16.8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2" t="s">
        <v>151</v>
      </c>
      <c r="AT288" s="172" t="s">
        <v>147</v>
      </c>
      <c r="AU288" s="172" t="s">
        <v>88</v>
      </c>
      <c r="AY288" s="17" t="s">
        <v>145</v>
      </c>
      <c r="BE288" s="173">
        <f>IF(N288="základní",J288,0)</f>
        <v>0</v>
      </c>
      <c r="BF288" s="173">
        <f>IF(N288="snížená",J288,0)</f>
        <v>0</v>
      </c>
      <c r="BG288" s="173">
        <f>IF(N288="zákl. přenesená",J288,0)</f>
        <v>0</v>
      </c>
      <c r="BH288" s="173">
        <f>IF(N288="sníž. přenesená",J288,0)</f>
        <v>0</v>
      </c>
      <c r="BI288" s="173">
        <f>IF(N288="nulová",J288,0)</f>
        <v>0</v>
      </c>
      <c r="BJ288" s="17" t="s">
        <v>86</v>
      </c>
      <c r="BK288" s="173">
        <f>ROUND(I288*H288,2)</f>
        <v>0</v>
      </c>
      <c r="BL288" s="17" t="s">
        <v>151</v>
      </c>
      <c r="BM288" s="172" t="s">
        <v>981</v>
      </c>
    </row>
    <row r="289" spans="1:65" s="14" customFormat="1" ht="11.25">
      <c r="B289" s="182"/>
      <c r="D289" s="175" t="s">
        <v>153</v>
      </c>
      <c r="E289" s="183" t="s">
        <v>1</v>
      </c>
      <c r="F289" s="184" t="s">
        <v>982</v>
      </c>
      <c r="H289" s="185">
        <v>8.4</v>
      </c>
      <c r="I289" s="186"/>
      <c r="L289" s="182"/>
      <c r="M289" s="187"/>
      <c r="N289" s="188"/>
      <c r="O289" s="188"/>
      <c r="P289" s="188"/>
      <c r="Q289" s="188"/>
      <c r="R289" s="188"/>
      <c r="S289" s="188"/>
      <c r="T289" s="189"/>
      <c r="AT289" s="183" t="s">
        <v>153</v>
      </c>
      <c r="AU289" s="183" t="s">
        <v>88</v>
      </c>
      <c r="AV289" s="14" t="s">
        <v>88</v>
      </c>
      <c r="AW289" s="14" t="s">
        <v>34</v>
      </c>
      <c r="AX289" s="14" t="s">
        <v>86</v>
      </c>
      <c r="AY289" s="183" t="s">
        <v>145</v>
      </c>
    </row>
    <row r="290" spans="1:65" s="2" customFormat="1" ht="16.5" customHeight="1">
      <c r="A290" s="32"/>
      <c r="B290" s="160"/>
      <c r="C290" s="161" t="s">
        <v>346</v>
      </c>
      <c r="D290" s="161" t="s">
        <v>147</v>
      </c>
      <c r="E290" s="162" t="s">
        <v>983</v>
      </c>
      <c r="F290" s="163" t="s">
        <v>984</v>
      </c>
      <c r="G290" s="164" t="s">
        <v>163</v>
      </c>
      <c r="H290" s="165">
        <v>23.4</v>
      </c>
      <c r="I290" s="166"/>
      <c r="J290" s="167">
        <f>ROUND(I290*H290,2)</f>
        <v>0</v>
      </c>
      <c r="K290" s="163" t="s">
        <v>1068</v>
      </c>
      <c r="L290" s="33"/>
      <c r="M290" s="168" t="s">
        <v>1</v>
      </c>
      <c r="N290" s="169" t="s">
        <v>43</v>
      </c>
      <c r="O290" s="58"/>
      <c r="P290" s="170">
        <f>O290*H290</f>
        <v>0</v>
      </c>
      <c r="Q290" s="170">
        <v>0</v>
      </c>
      <c r="R290" s="170">
        <f>Q290*H290</f>
        <v>0</v>
      </c>
      <c r="S290" s="170">
        <v>0.33800000000000002</v>
      </c>
      <c r="T290" s="171">
        <f>S290*H290</f>
        <v>7.9092000000000002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2" t="s">
        <v>151</v>
      </c>
      <c r="AT290" s="172" t="s">
        <v>147</v>
      </c>
      <c r="AU290" s="172" t="s">
        <v>88</v>
      </c>
      <c r="AY290" s="17" t="s">
        <v>145</v>
      </c>
      <c r="BE290" s="173">
        <f>IF(N290="základní",J290,0)</f>
        <v>0</v>
      </c>
      <c r="BF290" s="173">
        <f>IF(N290="snížená",J290,0)</f>
        <v>0</v>
      </c>
      <c r="BG290" s="173">
        <f>IF(N290="zákl. přenesená",J290,0)</f>
        <v>0</v>
      </c>
      <c r="BH290" s="173">
        <f>IF(N290="sníž. přenesená",J290,0)</f>
        <v>0</v>
      </c>
      <c r="BI290" s="173">
        <f>IF(N290="nulová",J290,0)</f>
        <v>0</v>
      </c>
      <c r="BJ290" s="17" t="s">
        <v>86</v>
      </c>
      <c r="BK290" s="173">
        <f>ROUND(I290*H290,2)</f>
        <v>0</v>
      </c>
      <c r="BL290" s="17" t="s">
        <v>151</v>
      </c>
      <c r="BM290" s="172" t="s">
        <v>985</v>
      </c>
    </row>
    <row r="291" spans="1:65" s="14" customFormat="1" ht="11.25">
      <c r="B291" s="182"/>
      <c r="D291" s="175" t="s">
        <v>153</v>
      </c>
      <c r="E291" s="183" t="s">
        <v>1</v>
      </c>
      <c r="F291" s="184" t="s">
        <v>986</v>
      </c>
      <c r="H291" s="185">
        <v>23.4</v>
      </c>
      <c r="I291" s="186"/>
      <c r="L291" s="182"/>
      <c r="M291" s="187"/>
      <c r="N291" s="188"/>
      <c r="O291" s="188"/>
      <c r="P291" s="188"/>
      <c r="Q291" s="188"/>
      <c r="R291" s="188"/>
      <c r="S291" s="188"/>
      <c r="T291" s="189"/>
      <c r="AT291" s="183" t="s">
        <v>153</v>
      </c>
      <c r="AU291" s="183" t="s">
        <v>88</v>
      </c>
      <c r="AV291" s="14" t="s">
        <v>88</v>
      </c>
      <c r="AW291" s="14" t="s">
        <v>34</v>
      </c>
      <c r="AX291" s="14" t="s">
        <v>86</v>
      </c>
      <c r="AY291" s="183" t="s">
        <v>145</v>
      </c>
    </row>
    <row r="292" spans="1:65" s="2" customFormat="1" ht="21.75" customHeight="1">
      <c r="A292" s="32"/>
      <c r="B292" s="160"/>
      <c r="C292" s="161" t="s">
        <v>350</v>
      </c>
      <c r="D292" s="161" t="s">
        <v>147</v>
      </c>
      <c r="E292" s="162" t="s">
        <v>362</v>
      </c>
      <c r="F292" s="163" t="s">
        <v>363</v>
      </c>
      <c r="G292" s="164" t="s">
        <v>163</v>
      </c>
      <c r="H292" s="165">
        <v>20</v>
      </c>
      <c r="I292" s="166"/>
      <c r="J292" s="167">
        <f>ROUND(I292*H292,2)</f>
        <v>0</v>
      </c>
      <c r="K292" s="163" t="s">
        <v>1068</v>
      </c>
      <c r="L292" s="33"/>
      <c r="M292" s="168" t="s">
        <v>1</v>
      </c>
      <c r="N292" s="169" t="s">
        <v>43</v>
      </c>
      <c r="O292" s="58"/>
      <c r="P292" s="170">
        <f>O292*H292</f>
        <v>0</v>
      </c>
      <c r="Q292" s="170">
        <v>0</v>
      </c>
      <c r="R292" s="170">
        <f>Q292*H292</f>
        <v>0</v>
      </c>
      <c r="S292" s="170">
        <v>3.48E-3</v>
      </c>
      <c r="T292" s="171">
        <f>S292*H292</f>
        <v>6.9599999999999995E-2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2" t="s">
        <v>151</v>
      </c>
      <c r="AT292" s="172" t="s">
        <v>147</v>
      </c>
      <c r="AU292" s="172" t="s">
        <v>88</v>
      </c>
      <c r="AY292" s="17" t="s">
        <v>145</v>
      </c>
      <c r="BE292" s="173">
        <f>IF(N292="základní",J292,0)</f>
        <v>0</v>
      </c>
      <c r="BF292" s="173">
        <f>IF(N292="snížená",J292,0)</f>
        <v>0</v>
      </c>
      <c r="BG292" s="173">
        <f>IF(N292="zákl. přenesená",J292,0)</f>
        <v>0</v>
      </c>
      <c r="BH292" s="173">
        <f>IF(N292="sníž. přenesená",J292,0)</f>
        <v>0</v>
      </c>
      <c r="BI292" s="173">
        <f>IF(N292="nulová",J292,0)</f>
        <v>0</v>
      </c>
      <c r="BJ292" s="17" t="s">
        <v>86</v>
      </c>
      <c r="BK292" s="173">
        <f>ROUND(I292*H292,2)</f>
        <v>0</v>
      </c>
      <c r="BL292" s="17" t="s">
        <v>151</v>
      </c>
      <c r="BM292" s="172" t="s">
        <v>987</v>
      </c>
    </row>
    <row r="293" spans="1:65" s="14" customFormat="1" ht="11.25">
      <c r="B293" s="182"/>
      <c r="D293" s="175" t="s">
        <v>153</v>
      </c>
      <c r="E293" s="183" t="s">
        <v>1</v>
      </c>
      <c r="F293" s="184" t="s">
        <v>988</v>
      </c>
      <c r="H293" s="185">
        <v>20</v>
      </c>
      <c r="I293" s="186"/>
      <c r="L293" s="182"/>
      <c r="M293" s="187"/>
      <c r="N293" s="188"/>
      <c r="O293" s="188"/>
      <c r="P293" s="188"/>
      <c r="Q293" s="188"/>
      <c r="R293" s="188"/>
      <c r="S293" s="188"/>
      <c r="T293" s="189"/>
      <c r="AT293" s="183" t="s">
        <v>153</v>
      </c>
      <c r="AU293" s="183" t="s">
        <v>88</v>
      </c>
      <c r="AV293" s="14" t="s">
        <v>88</v>
      </c>
      <c r="AW293" s="14" t="s">
        <v>34</v>
      </c>
      <c r="AX293" s="14" t="s">
        <v>86</v>
      </c>
      <c r="AY293" s="183" t="s">
        <v>145</v>
      </c>
    </row>
    <row r="294" spans="1:65" s="2" customFormat="1" ht="21.75" customHeight="1">
      <c r="A294" s="32"/>
      <c r="B294" s="160"/>
      <c r="C294" s="161" t="s">
        <v>355</v>
      </c>
      <c r="D294" s="161" t="s">
        <v>147</v>
      </c>
      <c r="E294" s="162" t="s">
        <v>366</v>
      </c>
      <c r="F294" s="163" t="s">
        <v>367</v>
      </c>
      <c r="G294" s="164" t="s">
        <v>253</v>
      </c>
      <c r="H294" s="165">
        <v>9</v>
      </c>
      <c r="I294" s="166"/>
      <c r="J294" s="167">
        <f>ROUND(I294*H294,2)</f>
        <v>0</v>
      </c>
      <c r="K294" s="163" t="s">
        <v>1</v>
      </c>
      <c r="L294" s="33"/>
      <c r="M294" s="168" t="s">
        <v>1</v>
      </c>
      <c r="N294" s="169" t="s">
        <v>43</v>
      </c>
      <c r="O294" s="58"/>
      <c r="P294" s="170">
        <f>O294*H294</f>
        <v>0</v>
      </c>
      <c r="Q294" s="170">
        <v>0</v>
      </c>
      <c r="R294" s="170">
        <f>Q294*H294</f>
        <v>0</v>
      </c>
      <c r="S294" s="170">
        <v>6.5699999999999995E-2</v>
      </c>
      <c r="T294" s="171">
        <f>S294*H294</f>
        <v>0.59129999999999994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2" t="s">
        <v>151</v>
      </c>
      <c r="AT294" s="172" t="s">
        <v>147</v>
      </c>
      <c r="AU294" s="172" t="s">
        <v>88</v>
      </c>
      <c r="AY294" s="17" t="s">
        <v>145</v>
      </c>
      <c r="BE294" s="173">
        <f>IF(N294="základní",J294,0)</f>
        <v>0</v>
      </c>
      <c r="BF294" s="173">
        <f>IF(N294="snížená",J294,0)</f>
        <v>0</v>
      </c>
      <c r="BG294" s="173">
        <f>IF(N294="zákl. přenesená",J294,0)</f>
        <v>0</v>
      </c>
      <c r="BH294" s="173">
        <f>IF(N294="sníž. přenesená",J294,0)</f>
        <v>0</v>
      </c>
      <c r="BI294" s="173">
        <f>IF(N294="nulová",J294,0)</f>
        <v>0</v>
      </c>
      <c r="BJ294" s="17" t="s">
        <v>86</v>
      </c>
      <c r="BK294" s="173">
        <f>ROUND(I294*H294,2)</f>
        <v>0</v>
      </c>
      <c r="BL294" s="17" t="s">
        <v>151</v>
      </c>
      <c r="BM294" s="172" t="s">
        <v>989</v>
      </c>
    </row>
    <row r="295" spans="1:65" s="2" customFormat="1" ht="16.5" customHeight="1">
      <c r="A295" s="32"/>
      <c r="B295" s="160"/>
      <c r="C295" s="161" t="s">
        <v>361</v>
      </c>
      <c r="D295" s="161" t="s">
        <v>147</v>
      </c>
      <c r="E295" s="162" t="s">
        <v>990</v>
      </c>
      <c r="F295" s="163" t="s">
        <v>991</v>
      </c>
      <c r="G295" s="164" t="s">
        <v>163</v>
      </c>
      <c r="H295" s="165">
        <v>5</v>
      </c>
      <c r="I295" s="166"/>
      <c r="J295" s="167">
        <f>ROUND(I295*H295,2)</f>
        <v>0</v>
      </c>
      <c r="K295" s="163" t="s">
        <v>1068</v>
      </c>
      <c r="L295" s="33"/>
      <c r="M295" s="168" t="s">
        <v>1</v>
      </c>
      <c r="N295" s="169" t="s">
        <v>43</v>
      </c>
      <c r="O295" s="58"/>
      <c r="P295" s="170">
        <f>O295*H295</f>
        <v>0</v>
      </c>
      <c r="Q295" s="170">
        <v>0</v>
      </c>
      <c r="R295" s="170">
        <f>Q295*H295</f>
        <v>0</v>
      </c>
      <c r="S295" s="170">
        <v>3.6999999999999998E-2</v>
      </c>
      <c r="T295" s="171">
        <f>S295*H295</f>
        <v>0.185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2" t="s">
        <v>151</v>
      </c>
      <c r="AT295" s="172" t="s">
        <v>147</v>
      </c>
      <c r="AU295" s="172" t="s">
        <v>88</v>
      </c>
      <c r="AY295" s="17" t="s">
        <v>145</v>
      </c>
      <c r="BE295" s="173">
        <f>IF(N295="základní",J295,0)</f>
        <v>0</v>
      </c>
      <c r="BF295" s="173">
        <f>IF(N295="snížená",J295,0)</f>
        <v>0</v>
      </c>
      <c r="BG295" s="173">
        <f>IF(N295="zákl. přenesená",J295,0)</f>
        <v>0</v>
      </c>
      <c r="BH295" s="173">
        <f>IF(N295="sníž. přenesená",J295,0)</f>
        <v>0</v>
      </c>
      <c r="BI295" s="173">
        <f>IF(N295="nulová",J295,0)</f>
        <v>0</v>
      </c>
      <c r="BJ295" s="17" t="s">
        <v>86</v>
      </c>
      <c r="BK295" s="173">
        <f>ROUND(I295*H295,2)</f>
        <v>0</v>
      </c>
      <c r="BL295" s="17" t="s">
        <v>151</v>
      </c>
      <c r="BM295" s="172" t="s">
        <v>992</v>
      </c>
    </row>
    <row r="296" spans="1:65" s="14" customFormat="1" ht="11.25">
      <c r="B296" s="182"/>
      <c r="D296" s="175" t="s">
        <v>153</v>
      </c>
      <c r="E296" s="183" t="s">
        <v>1</v>
      </c>
      <c r="F296" s="184" t="s">
        <v>993</v>
      </c>
      <c r="H296" s="185">
        <v>5</v>
      </c>
      <c r="I296" s="186"/>
      <c r="L296" s="182"/>
      <c r="M296" s="187"/>
      <c r="N296" s="188"/>
      <c r="O296" s="188"/>
      <c r="P296" s="188"/>
      <c r="Q296" s="188"/>
      <c r="R296" s="188"/>
      <c r="S296" s="188"/>
      <c r="T296" s="189"/>
      <c r="AT296" s="183" t="s">
        <v>153</v>
      </c>
      <c r="AU296" s="183" t="s">
        <v>88</v>
      </c>
      <c r="AV296" s="14" t="s">
        <v>88</v>
      </c>
      <c r="AW296" s="14" t="s">
        <v>34</v>
      </c>
      <c r="AX296" s="14" t="s">
        <v>86</v>
      </c>
      <c r="AY296" s="183" t="s">
        <v>145</v>
      </c>
    </row>
    <row r="297" spans="1:65" s="12" customFormat="1" ht="22.9" customHeight="1">
      <c r="B297" s="147"/>
      <c r="D297" s="148" t="s">
        <v>77</v>
      </c>
      <c r="E297" s="158" t="s">
        <v>379</v>
      </c>
      <c r="F297" s="158" t="s">
        <v>380</v>
      </c>
      <c r="I297" s="150"/>
      <c r="J297" s="159">
        <f>BK297</f>
        <v>0</v>
      </c>
      <c r="L297" s="147"/>
      <c r="M297" s="152"/>
      <c r="N297" s="153"/>
      <c r="O297" s="153"/>
      <c r="P297" s="154">
        <f>SUM(P298:P302)</f>
        <v>0</v>
      </c>
      <c r="Q297" s="153"/>
      <c r="R297" s="154">
        <f>SUM(R298:R302)</f>
        <v>0</v>
      </c>
      <c r="S297" s="153"/>
      <c r="T297" s="155">
        <f>SUM(T298:T302)</f>
        <v>0</v>
      </c>
      <c r="AR297" s="148" t="s">
        <v>86</v>
      </c>
      <c r="AT297" s="156" t="s">
        <v>77</v>
      </c>
      <c r="AU297" s="156" t="s">
        <v>86</v>
      </c>
      <c r="AY297" s="148" t="s">
        <v>145</v>
      </c>
      <c r="BK297" s="157">
        <f>SUM(BK298:BK302)</f>
        <v>0</v>
      </c>
    </row>
    <row r="298" spans="1:65" s="2" customFormat="1" ht="16.5" customHeight="1">
      <c r="A298" s="32"/>
      <c r="B298" s="160"/>
      <c r="C298" s="161" t="s">
        <v>365</v>
      </c>
      <c r="D298" s="161" t="s">
        <v>147</v>
      </c>
      <c r="E298" s="162" t="s">
        <v>382</v>
      </c>
      <c r="F298" s="163" t="s">
        <v>383</v>
      </c>
      <c r="G298" s="164" t="s">
        <v>199</v>
      </c>
      <c r="H298" s="165">
        <v>47.674999999999997</v>
      </c>
      <c r="I298" s="166"/>
      <c r="J298" s="167">
        <f>ROUND(I298*H298,2)</f>
        <v>0</v>
      </c>
      <c r="K298" s="163" t="s">
        <v>1068</v>
      </c>
      <c r="L298" s="33"/>
      <c r="M298" s="168" t="s">
        <v>1</v>
      </c>
      <c r="N298" s="169" t="s">
        <v>43</v>
      </c>
      <c r="O298" s="58"/>
      <c r="P298" s="170">
        <f>O298*H298</f>
        <v>0</v>
      </c>
      <c r="Q298" s="170">
        <v>0</v>
      </c>
      <c r="R298" s="170">
        <f>Q298*H298</f>
        <v>0</v>
      </c>
      <c r="S298" s="170">
        <v>0</v>
      </c>
      <c r="T298" s="171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2" t="s">
        <v>151</v>
      </c>
      <c r="AT298" s="172" t="s">
        <v>147</v>
      </c>
      <c r="AU298" s="172" t="s">
        <v>88</v>
      </c>
      <c r="AY298" s="17" t="s">
        <v>145</v>
      </c>
      <c r="BE298" s="173">
        <f>IF(N298="základní",J298,0)</f>
        <v>0</v>
      </c>
      <c r="BF298" s="173">
        <f>IF(N298="snížená",J298,0)</f>
        <v>0</v>
      </c>
      <c r="BG298" s="173">
        <f>IF(N298="zákl. přenesená",J298,0)</f>
        <v>0</v>
      </c>
      <c r="BH298" s="173">
        <f>IF(N298="sníž. přenesená",J298,0)</f>
        <v>0</v>
      </c>
      <c r="BI298" s="173">
        <f>IF(N298="nulová",J298,0)</f>
        <v>0</v>
      </c>
      <c r="BJ298" s="17" t="s">
        <v>86</v>
      </c>
      <c r="BK298" s="173">
        <f>ROUND(I298*H298,2)</f>
        <v>0</v>
      </c>
      <c r="BL298" s="17" t="s">
        <v>151</v>
      </c>
      <c r="BM298" s="172" t="s">
        <v>994</v>
      </c>
    </row>
    <row r="299" spans="1:65" s="2" customFormat="1" ht="21.75" customHeight="1">
      <c r="A299" s="32"/>
      <c r="B299" s="160"/>
      <c r="C299" s="161" t="s">
        <v>369</v>
      </c>
      <c r="D299" s="161" t="s">
        <v>147</v>
      </c>
      <c r="E299" s="162" t="s">
        <v>386</v>
      </c>
      <c r="F299" s="163" t="s">
        <v>387</v>
      </c>
      <c r="G299" s="164" t="s">
        <v>199</v>
      </c>
      <c r="H299" s="165">
        <v>372.63600000000002</v>
      </c>
      <c r="I299" s="166"/>
      <c r="J299" s="167">
        <f>ROUND(I299*H299,2)</f>
        <v>0</v>
      </c>
      <c r="K299" s="163" t="s">
        <v>1068</v>
      </c>
      <c r="L299" s="33"/>
      <c r="M299" s="168" t="s">
        <v>1</v>
      </c>
      <c r="N299" s="169" t="s">
        <v>43</v>
      </c>
      <c r="O299" s="58"/>
      <c r="P299" s="170">
        <f>O299*H299</f>
        <v>0</v>
      </c>
      <c r="Q299" s="170">
        <v>0</v>
      </c>
      <c r="R299" s="170">
        <f>Q299*H299</f>
        <v>0</v>
      </c>
      <c r="S299" s="170">
        <v>0</v>
      </c>
      <c r="T299" s="171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2" t="s">
        <v>151</v>
      </c>
      <c r="AT299" s="172" t="s">
        <v>147</v>
      </c>
      <c r="AU299" s="172" t="s">
        <v>88</v>
      </c>
      <c r="AY299" s="17" t="s">
        <v>145</v>
      </c>
      <c r="BE299" s="173">
        <f>IF(N299="základní",J299,0)</f>
        <v>0</v>
      </c>
      <c r="BF299" s="173">
        <f>IF(N299="snížená",J299,0)</f>
        <v>0</v>
      </c>
      <c r="BG299" s="173">
        <f>IF(N299="zákl. přenesená",J299,0)</f>
        <v>0</v>
      </c>
      <c r="BH299" s="173">
        <f>IF(N299="sníž. přenesená",J299,0)</f>
        <v>0</v>
      </c>
      <c r="BI299" s="173">
        <f>IF(N299="nulová",J299,0)</f>
        <v>0</v>
      </c>
      <c r="BJ299" s="17" t="s">
        <v>86</v>
      </c>
      <c r="BK299" s="173">
        <f>ROUND(I299*H299,2)</f>
        <v>0</v>
      </c>
      <c r="BL299" s="17" t="s">
        <v>151</v>
      </c>
      <c r="BM299" s="172" t="s">
        <v>995</v>
      </c>
    </row>
    <row r="300" spans="1:65" s="14" customFormat="1" ht="11.25">
      <c r="B300" s="182"/>
      <c r="D300" s="175" t="s">
        <v>153</v>
      </c>
      <c r="E300" s="183" t="s">
        <v>1</v>
      </c>
      <c r="F300" s="184" t="s">
        <v>996</v>
      </c>
      <c r="H300" s="185">
        <v>372.63600000000002</v>
      </c>
      <c r="I300" s="186"/>
      <c r="L300" s="182"/>
      <c r="M300" s="187"/>
      <c r="N300" s="188"/>
      <c r="O300" s="188"/>
      <c r="P300" s="188"/>
      <c r="Q300" s="188"/>
      <c r="R300" s="188"/>
      <c r="S300" s="188"/>
      <c r="T300" s="189"/>
      <c r="AT300" s="183" t="s">
        <v>153</v>
      </c>
      <c r="AU300" s="183" t="s">
        <v>88</v>
      </c>
      <c r="AV300" s="14" t="s">
        <v>88</v>
      </c>
      <c r="AW300" s="14" t="s">
        <v>34</v>
      </c>
      <c r="AX300" s="14" t="s">
        <v>86</v>
      </c>
      <c r="AY300" s="183" t="s">
        <v>145</v>
      </c>
    </row>
    <row r="301" spans="1:65" s="2" customFormat="1" ht="21.75" customHeight="1">
      <c r="A301" s="32"/>
      <c r="B301" s="160"/>
      <c r="C301" s="161" t="s">
        <v>374</v>
      </c>
      <c r="D301" s="161" t="s">
        <v>147</v>
      </c>
      <c r="E301" s="162" t="s">
        <v>391</v>
      </c>
      <c r="F301" s="163" t="s">
        <v>392</v>
      </c>
      <c r="G301" s="164" t="s">
        <v>199</v>
      </c>
      <c r="H301" s="165">
        <v>47.674999999999997</v>
      </c>
      <c r="I301" s="166"/>
      <c r="J301" s="167">
        <f>ROUND(I301*H301,2)</f>
        <v>0</v>
      </c>
      <c r="K301" s="163" t="s">
        <v>1068</v>
      </c>
      <c r="L301" s="33"/>
      <c r="M301" s="168" t="s">
        <v>1</v>
      </c>
      <c r="N301" s="169" t="s">
        <v>43</v>
      </c>
      <c r="O301" s="58"/>
      <c r="P301" s="170">
        <f>O301*H301</f>
        <v>0</v>
      </c>
      <c r="Q301" s="170">
        <v>0</v>
      </c>
      <c r="R301" s="170">
        <f>Q301*H301</f>
        <v>0</v>
      </c>
      <c r="S301" s="170">
        <v>0</v>
      </c>
      <c r="T301" s="171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2" t="s">
        <v>151</v>
      </c>
      <c r="AT301" s="172" t="s">
        <v>147</v>
      </c>
      <c r="AU301" s="172" t="s">
        <v>88</v>
      </c>
      <c r="AY301" s="17" t="s">
        <v>145</v>
      </c>
      <c r="BE301" s="173">
        <f>IF(N301="základní",J301,0)</f>
        <v>0</v>
      </c>
      <c r="BF301" s="173">
        <f>IF(N301="snížená",J301,0)</f>
        <v>0</v>
      </c>
      <c r="BG301" s="173">
        <f>IF(N301="zákl. přenesená",J301,0)</f>
        <v>0</v>
      </c>
      <c r="BH301" s="173">
        <f>IF(N301="sníž. přenesená",J301,0)</f>
        <v>0</v>
      </c>
      <c r="BI301" s="173">
        <f>IF(N301="nulová",J301,0)</f>
        <v>0</v>
      </c>
      <c r="BJ301" s="17" t="s">
        <v>86</v>
      </c>
      <c r="BK301" s="173">
        <f>ROUND(I301*H301,2)</f>
        <v>0</v>
      </c>
      <c r="BL301" s="17" t="s">
        <v>151</v>
      </c>
      <c r="BM301" s="172" t="s">
        <v>997</v>
      </c>
    </row>
    <row r="302" spans="1:65" s="2" customFormat="1" ht="21.75" customHeight="1">
      <c r="A302" s="32"/>
      <c r="B302" s="160"/>
      <c r="C302" s="161" t="s">
        <v>381</v>
      </c>
      <c r="D302" s="161" t="s">
        <v>147</v>
      </c>
      <c r="E302" s="162" t="s">
        <v>998</v>
      </c>
      <c r="F302" s="163" t="s">
        <v>999</v>
      </c>
      <c r="G302" s="164" t="s">
        <v>199</v>
      </c>
      <c r="H302" s="165">
        <v>41.404000000000003</v>
      </c>
      <c r="I302" s="166"/>
      <c r="J302" s="167">
        <f>ROUND(I302*H302,2)</f>
        <v>0</v>
      </c>
      <c r="K302" s="163" t="s">
        <v>1068</v>
      </c>
      <c r="L302" s="33"/>
      <c r="M302" s="168" t="s">
        <v>1</v>
      </c>
      <c r="N302" s="169" t="s">
        <v>43</v>
      </c>
      <c r="O302" s="58"/>
      <c r="P302" s="170">
        <f>O302*H302</f>
        <v>0</v>
      </c>
      <c r="Q302" s="170">
        <v>0</v>
      </c>
      <c r="R302" s="170">
        <f>Q302*H302</f>
        <v>0</v>
      </c>
      <c r="S302" s="170">
        <v>0</v>
      </c>
      <c r="T302" s="171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2" t="s">
        <v>151</v>
      </c>
      <c r="AT302" s="172" t="s">
        <v>147</v>
      </c>
      <c r="AU302" s="172" t="s">
        <v>88</v>
      </c>
      <c r="AY302" s="17" t="s">
        <v>145</v>
      </c>
      <c r="BE302" s="173">
        <f>IF(N302="základní",J302,0)</f>
        <v>0</v>
      </c>
      <c r="BF302" s="173">
        <f>IF(N302="snížená",J302,0)</f>
        <v>0</v>
      </c>
      <c r="BG302" s="173">
        <f>IF(N302="zákl. přenesená",J302,0)</f>
        <v>0</v>
      </c>
      <c r="BH302" s="173">
        <f>IF(N302="sníž. přenesená",J302,0)</f>
        <v>0</v>
      </c>
      <c r="BI302" s="173">
        <f>IF(N302="nulová",J302,0)</f>
        <v>0</v>
      </c>
      <c r="BJ302" s="17" t="s">
        <v>86</v>
      </c>
      <c r="BK302" s="173">
        <f>ROUND(I302*H302,2)</f>
        <v>0</v>
      </c>
      <c r="BL302" s="17" t="s">
        <v>151</v>
      </c>
      <c r="BM302" s="172" t="s">
        <v>1000</v>
      </c>
    </row>
    <row r="303" spans="1:65" s="12" customFormat="1" ht="22.9" customHeight="1">
      <c r="B303" s="147"/>
      <c r="D303" s="148" t="s">
        <v>77</v>
      </c>
      <c r="E303" s="158" t="s">
        <v>403</v>
      </c>
      <c r="F303" s="158" t="s">
        <v>404</v>
      </c>
      <c r="I303" s="150"/>
      <c r="J303" s="159">
        <f>BK303</f>
        <v>0</v>
      </c>
      <c r="L303" s="147"/>
      <c r="M303" s="152"/>
      <c r="N303" s="153"/>
      <c r="O303" s="153"/>
      <c r="P303" s="154">
        <f>P304</f>
        <v>0</v>
      </c>
      <c r="Q303" s="153"/>
      <c r="R303" s="154">
        <f>R304</f>
        <v>0</v>
      </c>
      <c r="S303" s="153"/>
      <c r="T303" s="155">
        <f>T304</f>
        <v>0</v>
      </c>
      <c r="AR303" s="148" t="s">
        <v>86</v>
      </c>
      <c r="AT303" s="156" t="s">
        <v>77</v>
      </c>
      <c r="AU303" s="156" t="s">
        <v>86</v>
      </c>
      <c r="AY303" s="148" t="s">
        <v>145</v>
      </c>
      <c r="BK303" s="157">
        <f>BK304</f>
        <v>0</v>
      </c>
    </row>
    <row r="304" spans="1:65" s="2" customFormat="1" ht="16.5" customHeight="1">
      <c r="A304" s="32"/>
      <c r="B304" s="160"/>
      <c r="C304" s="161" t="s">
        <v>385</v>
      </c>
      <c r="D304" s="161" t="s">
        <v>147</v>
      </c>
      <c r="E304" s="162" t="s">
        <v>406</v>
      </c>
      <c r="F304" s="163" t="s">
        <v>407</v>
      </c>
      <c r="G304" s="164" t="s">
        <v>199</v>
      </c>
      <c r="H304" s="165">
        <v>58.848999999999997</v>
      </c>
      <c r="I304" s="166"/>
      <c r="J304" s="167">
        <f>ROUND(I304*H304,2)</f>
        <v>0</v>
      </c>
      <c r="K304" s="163" t="s">
        <v>1</v>
      </c>
      <c r="L304" s="33"/>
      <c r="M304" s="168" t="s">
        <v>1</v>
      </c>
      <c r="N304" s="169" t="s">
        <v>43</v>
      </c>
      <c r="O304" s="58"/>
      <c r="P304" s="170">
        <f>O304*H304</f>
        <v>0</v>
      </c>
      <c r="Q304" s="170">
        <v>0</v>
      </c>
      <c r="R304" s="170">
        <f>Q304*H304</f>
        <v>0</v>
      </c>
      <c r="S304" s="170">
        <v>0</v>
      </c>
      <c r="T304" s="171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2" t="s">
        <v>151</v>
      </c>
      <c r="AT304" s="172" t="s">
        <v>147</v>
      </c>
      <c r="AU304" s="172" t="s">
        <v>88</v>
      </c>
      <c r="AY304" s="17" t="s">
        <v>145</v>
      </c>
      <c r="BE304" s="173">
        <f>IF(N304="základní",J304,0)</f>
        <v>0</v>
      </c>
      <c r="BF304" s="173">
        <f>IF(N304="snížená",J304,0)</f>
        <v>0</v>
      </c>
      <c r="BG304" s="173">
        <f>IF(N304="zákl. přenesená",J304,0)</f>
        <v>0</v>
      </c>
      <c r="BH304" s="173">
        <f>IF(N304="sníž. přenesená",J304,0)</f>
        <v>0</v>
      </c>
      <c r="BI304" s="173">
        <f>IF(N304="nulová",J304,0)</f>
        <v>0</v>
      </c>
      <c r="BJ304" s="17" t="s">
        <v>86</v>
      </c>
      <c r="BK304" s="173">
        <f>ROUND(I304*H304,2)</f>
        <v>0</v>
      </c>
      <c r="BL304" s="17" t="s">
        <v>151</v>
      </c>
      <c r="BM304" s="172" t="s">
        <v>1001</v>
      </c>
    </row>
    <row r="305" spans="1:65" s="12" customFormat="1" ht="25.9" customHeight="1">
      <c r="B305" s="147"/>
      <c r="D305" s="148" t="s">
        <v>77</v>
      </c>
      <c r="E305" s="149" t="s">
        <v>409</v>
      </c>
      <c r="F305" s="149" t="s">
        <v>410</v>
      </c>
      <c r="I305" s="150"/>
      <c r="J305" s="151">
        <f>BK305</f>
        <v>0</v>
      </c>
      <c r="L305" s="147"/>
      <c r="M305" s="152"/>
      <c r="N305" s="153"/>
      <c r="O305" s="153"/>
      <c r="P305" s="154">
        <f>P306+P310</f>
        <v>0</v>
      </c>
      <c r="Q305" s="153"/>
      <c r="R305" s="154">
        <f>R306+R310</f>
        <v>6.3231999999999997E-2</v>
      </c>
      <c r="S305" s="153"/>
      <c r="T305" s="155">
        <f>T306+T310</f>
        <v>0</v>
      </c>
      <c r="AR305" s="148" t="s">
        <v>88</v>
      </c>
      <c r="AT305" s="156" t="s">
        <v>77</v>
      </c>
      <c r="AU305" s="156" t="s">
        <v>78</v>
      </c>
      <c r="AY305" s="148" t="s">
        <v>145</v>
      </c>
      <c r="BK305" s="157">
        <f>BK306+BK310</f>
        <v>0</v>
      </c>
    </row>
    <row r="306" spans="1:65" s="12" customFormat="1" ht="22.9" customHeight="1">
      <c r="B306" s="147"/>
      <c r="D306" s="148" t="s">
        <v>77</v>
      </c>
      <c r="E306" s="158" t="s">
        <v>411</v>
      </c>
      <c r="F306" s="158" t="s">
        <v>412</v>
      </c>
      <c r="I306" s="150"/>
      <c r="J306" s="159">
        <f>BK306</f>
        <v>0</v>
      </c>
      <c r="L306" s="147"/>
      <c r="M306" s="152"/>
      <c r="N306" s="153"/>
      <c r="O306" s="153"/>
      <c r="P306" s="154">
        <f>SUM(P307:P309)</f>
        <v>0</v>
      </c>
      <c r="Q306" s="153"/>
      <c r="R306" s="154">
        <f>SUM(R307:R309)</f>
        <v>0</v>
      </c>
      <c r="S306" s="153"/>
      <c r="T306" s="155">
        <f>SUM(T307:T309)</f>
        <v>0</v>
      </c>
      <c r="AR306" s="148" t="s">
        <v>88</v>
      </c>
      <c r="AT306" s="156" t="s">
        <v>77</v>
      </c>
      <c r="AU306" s="156" t="s">
        <v>86</v>
      </c>
      <c r="AY306" s="148" t="s">
        <v>145</v>
      </c>
      <c r="BK306" s="157">
        <f>SUM(BK307:BK309)</f>
        <v>0</v>
      </c>
    </row>
    <row r="307" spans="1:65" s="2" customFormat="1" ht="21.75" customHeight="1">
      <c r="A307" s="32"/>
      <c r="B307" s="160"/>
      <c r="C307" s="161" t="s">
        <v>390</v>
      </c>
      <c r="D307" s="161" t="s">
        <v>147</v>
      </c>
      <c r="E307" s="162" t="s">
        <v>1002</v>
      </c>
      <c r="F307" s="163" t="s">
        <v>1003</v>
      </c>
      <c r="G307" s="164" t="s">
        <v>163</v>
      </c>
      <c r="H307" s="165">
        <v>10.6</v>
      </c>
      <c r="I307" s="166"/>
      <c r="J307" s="167">
        <f>ROUND(I307*H307,2)</f>
        <v>0</v>
      </c>
      <c r="K307" s="163" t="s">
        <v>1</v>
      </c>
      <c r="L307" s="33"/>
      <c r="M307" s="168" t="s">
        <v>1</v>
      </c>
      <c r="N307" s="169" t="s">
        <v>43</v>
      </c>
      <c r="O307" s="58"/>
      <c r="P307" s="170">
        <f>O307*H307</f>
        <v>0</v>
      </c>
      <c r="Q307" s="170">
        <v>0</v>
      </c>
      <c r="R307" s="170">
        <f>Q307*H307</f>
        <v>0</v>
      </c>
      <c r="S307" s="170">
        <v>0</v>
      </c>
      <c r="T307" s="171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2" t="s">
        <v>227</v>
      </c>
      <c r="AT307" s="172" t="s">
        <v>147</v>
      </c>
      <c r="AU307" s="172" t="s">
        <v>88</v>
      </c>
      <c r="AY307" s="17" t="s">
        <v>145</v>
      </c>
      <c r="BE307" s="173">
        <f>IF(N307="základní",J307,0)</f>
        <v>0</v>
      </c>
      <c r="BF307" s="173">
        <f>IF(N307="snížená",J307,0)</f>
        <v>0</v>
      </c>
      <c r="BG307" s="173">
        <f>IF(N307="zákl. přenesená",J307,0)</f>
        <v>0</v>
      </c>
      <c r="BH307" s="173">
        <f>IF(N307="sníž. přenesená",J307,0)</f>
        <v>0</v>
      </c>
      <c r="BI307" s="173">
        <f>IF(N307="nulová",J307,0)</f>
        <v>0</v>
      </c>
      <c r="BJ307" s="17" t="s">
        <v>86</v>
      </c>
      <c r="BK307" s="173">
        <f>ROUND(I307*H307,2)</f>
        <v>0</v>
      </c>
      <c r="BL307" s="17" t="s">
        <v>227</v>
      </c>
      <c r="BM307" s="172" t="s">
        <v>1004</v>
      </c>
    </row>
    <row r="308" spans="1:65" s="14" customFormat="1" ht="11.25">
      <c r="B308" s="182"/>
      <c r="D308" s="175" t="s">
        <v>153</v>
      </c>
      <c r="E308" s="183" t="s">
        <v>1</v>
      </c>
      <c r="F308" s="184" t="s">
        <v>1005</v>
      </c>
      <c r="H308" s="185">
        <v>10.6</v>
      </c>
      <c r="I308" s="186"/>
      <c r="L308" s="182"/>
      <c r="M308" s="187"/>
      <c r="N308" s="188"/>
      <c r="O308" s="188"/>
      <c r="P308" s="188"/>
      <c r="Q308" s="188"/>
      <c r="R308" s="188"/>
      <c r="S308" s="188"/>
      <c r="T308" s="189"/>
      <c r="AT308" s="183" t="s">
        <v>153</v>
      </c>
      <c r="AU308" s="183" t="s">
        <v>88</v>
      </c>
      <c r="AV308" s="14" t="s">
        <v>88</v>
      </c>
      <c r="AW308" s="14" t="s">
        <v>34</v>
      </c>
      <c r="AX308" s="14" t="s">
        <v>86</v>
      </c>
      <c r="AY308" s="183" t="s">
        <v>145</v>
      </c>
    </row>
    <row r="309" spans="1:65" s="2" customFormat="1" ht="21.75" customHeight="1">
      <c r="A309" s="32"/>
      <c r="B309" s="160"/>
      <c r="C309" s="161" t="s">
        <v>394</v>
      </c>
      <c r="D309" s="161" t="s">
        <v>147</v>
      </c>
      <c r="E309" s="162" t="s">
        <v>676</v>
      </c>
      <c r="F309" s="163" t="s">
        <v>677</v>
      </c>
      <c r="G309" s="164" t="s">
        <v>441</v>
      </c>
      <c r="H309" s="208"/>
      <c r="I309" s="166"/>
      <c r="J309" s="167">
        <f>ROUND(I309*H309,2)</f>
        <v>0</v>
      </c>
      <c r="K309" s="163" t="s">
        <v>1068</v>
      </c>
      <c r="L309" s="33"/>
      <c r="M309" s="168" t="s">
        <v>1</v>
      </c>
      <c r="N309" s="169" t="s">
        <v>43</v>
      </c>
      <c r="O309" s="58"/>
      <c r="P309" s="170">
        <f>O309*H309</f>
        <v>0</v>
      </c>
      <c r="Q309" s="170">
        <v>0</v>
      </c>
      <c r="R309" s="170">
        <f>Q309*H309</f>
        <v>0</v>
      </c>
      <c r="S309" s="170">
        <v>0</v>
      </c>
      <c r="T309" s="171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2" t="s">
        <v>227</v>
      </c>
      <c r="AT309" s="172" t="s">
        <v>147</v>
      </c>
      <c r="AU309" s="172" t="s">
        <v>88</v>
      </c>
      <c r="AY309" s="17" t="s">
        <v>145</v>
      </c>
      <c r="BE309" s="173">
        <f>IF(N309="základní",J309,0)</f>
        <v>0</v>
      </c>
      <c r="BF309" s="173">
        <f>IF(N309="snížená",J309,0)</f>
        <v>0</v>
      </c>
      <c r="BG309" s="173">
        <f>IF(N309="zákl. přenesená",J309,0)</f>
        <v>0</v>
      </c>
      <c r="BH309" s="173">
        <f>IF(N309="sníž. přenesená",J309,0)</f>
        <v>0</v>
      </c>
      <c r="BI309" s="173">
        <f>IF(N309="nulová",J309,0)</f>
        <v>0</v>
      </c>
      <c r="BJ309" s="17" t="s">
        <v>86</v>
      </c>
      <c r="BK309" s="173">
        <f>ROUND(I309*H309,2)</f>
        <v>0</v>
      </c>
      <c r="BL309" s="17" t="s">
        <v>227</v>
      </c>
      <c r="BM309" s="172" t="s">
        <v>1006</v>
      </c>
    </row>
    <row r="310" spans="1:65" s="12" customFormat="1" ht="22.9" customHeight="1">
      <c r="B310" s="147"/>
      <c r="D310" s="148" t="s">
        <v>77</v>
      </c>
      <c r="E310" s="158" t="s">
        <v>1007</v>
      </c>
      <c r="F310" s="158" t="s">
        <v>1008</v>
      </c>
      <c r="I310" s="150"/>
      <c r="J310" s="159">
        <f>BK310</f>
        <v>0</v>
      </c>
      <c r="L310" s="147"/>
      <c r="M310" s="152"/>
      <c r="N310" s="153"/>
      <c r="O310" s="153"/>
      <c r="P310" s="154">
        <f>SUM(P311:P317)</f>
        <v>0</v>
      </c>
      <c r="Q310" s="153"/>
      <c r="R310" s="154">
        <f>SUM(R311:R317)</f>
        <v>6.3231999999999997E-2</v>
      </c>
      <c r="S310" s="153"/>
      <c r="T310" s="155">
        <f>SUM(T311:T317)</f>
        <v>0</v>
      </c>
      <c r="AR310" s="148" t="s">
        <v>88</v>
      </c>
      <c r="AT310" s="156" t="s">
        <v>77</v>
      </c>
      <c r="AU310" s="156" t="s">
        <v>86</v>
      </c>
      <c r="AY310" s="148" t="s">
        <v>145</v>
      </c>
      <c r="BK310" s="157">
        <f>SUM(BK311:BK317)</f>
        <v>0</v>
      </c>
    </row>
    <row r="311" spans="1:65" s="2" customFormat="1" ht="21.75" customHeight="1">
      <c r="A311" s="32"/>
      <c r="B311" s="160"/>
      <c r="C311" s="161" t="s">
        <v>398</v>
      </c>
      <c r="D311" s="161" t="s">
        <v>147</v>
      </c>
      <c r="E311" s="162" t="s">
        <v>1009</v>
      </c>
      <c r="F311" s="163" t="s">
        <v>1010</v>
      </c>
      <c r="G311" s="164" t="s">
        <v>150</v>
      </c>
      <c r="H311" s="165">
        <v>243.2</v>
      </c>
      <c r="I311" s="166"/>
      <c r="J311" s="167">
        <f>ROUND(I311*H311,2)</f>
        <v>0</v>
      </c>
      <c r="K311" s="163" t="s">
        <v>1068</v>
      </c>
      <c r="L311" s="33"/>
      <c r="M311" s="168" t="s">
        <v>1</v>
      </c>
      <c r="N311" s="169" t="s">
        <v>43</v>
      </c>
      <c r="O311" s="58"/>
      <c r="P311" s="170">
        <f>O311*H311</f>
        <v>0</v>
      </c>
      <c r="Q311" s="170">
        <v>0</v>
      </c>
      <c r="R311" s="170">
        <f>Q311*H311</f>
        <v>0</v>
      </c>
      <c r="S311" s="170">
        <v>0</v>
      </c>
      <c r="T311" s="171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2" t="s">
        <v>227</v>
      </c>
      <c r="AT311" s="172" t="s">
        <v>147</v>
      </c>
      <c r="AU311" s="172" t="s">
        <v>88</v>
      </c>
      <c r="AY311" s="17" t="s">
        <v>145</v>
      </c>
      <c r="BE311" s="173">
        <f>IF(N311="základní",J311,0)</f>
        <v>0</v>
      </c>
      <c r="BF311" s="173">
        <f>IF(N311="snížená",J311,0)</f>
        <v>0</v>
      </c>
      <c r="BG311" s="173">
        <f>IF(N311="zákl. přenesená",J311,0)</f>
        <v>0</v>
      </c>
      <c r="BH311" s="173">
        <f>IF(N311="sníž. přenesená",J311,0)</f>
        <v>0</v>
      </c>
      <c r="BI311" s="173">
        <f>IF(N311="nulová",J311,0)</f>
        <v>0</v>
      </c>
      <c r="BJ311" s="17" t="s">
        <v>86</v>
      </c>
      <c r="BK311" s="173">
        <f>ROUND(I311*H311,2)</f>
        <v>0</v>
      </c>
      <c r="BL311" s="17" t="s">
        <v>227</v>
      </c>
      <c r="BM311" s="172" t="s">
        <v>1011</v>
      </c>
    </row>
    <row r="312" spans="1:65" s="13" customFormat="1" ht="11.25">
      <c r="B312" s="174"/>
      <c r="D312" s="175" t="s">
        <v>153</v>
      </c>
      <c r="E312" s="176" t="s">
        <v>1</v>
      </c>
      <c r="F312" s="177" t="s">
        <v>1012</v>
      </c>
      <c r="H312" s="176" t="s">
        <v>1</v>
      </c>
      <c r="I312" s="178"/>
      <c r="L312" s="174"/>
      <c r="M312" s="179"/>
      <c r="N312" s="180"/>
      <c r="O312" s="180"/>
      <c r="P312" s="180"/>
      <c r="Q312" s="180"/>
      <c r="R312" s="180"/>
      <c r="S312" s="180"/>
      <c r="T312" s="181"/>
      <c r="AT312" s="176" t="s">
        <v>153</v>
      </c>
      <c r="AU312" s="176" t="s">
        <v>88</v>
      </c>
      <c r="AV312" s="13" t="s">
        <v>86</v>
      </c>
      <c r="AW312" s="13" t="s">
        <v>34</v>
      </c>
      <c r="AX312" s="13" t="s">
        <v>78</v>
      </c>
      <c r="AY312" s="176" t="s">
        <v>145</v>
      </c>
    </row>
    <row r="313" spans="1:65" s="14" customFormat="1" ht="11.25">
      <c r="B313" s="182"/>
      <c r="D313" s="175" t="s">
        <v>153</v>
      </c>
      <c r="E313" s="183" t="s">
        <v>1</v>
      </c>
      <c r="F313" s="184" t="s">
        <v>1013</v>
      </c>
      <c r="H313" s="185">
        <v>243.2</v>
      </c>
      <c r="I313" s="186"/>
      <c r="L313" s="182"/>
      <c r="M313" s="187"/>
      <c r="N313" s="188"/>
      <c r="O313" s="188"/>
      <c r="P313" s="188"/>
      <c r="Q313" s="188"/>
      <c r="R313" s="188"/>
      <c r="S313" s="188"/>
      <c r="T313" s="189"/>
      <c r="AT313" s="183" t="s">
        <v>153</v>
      </c>
      <c r="AU313" s="183" t="s">
        <v>88</v>
      </c>
      <c r="AV313" s="14" t="s">
        <v>88</v>
      </c>
      <c r="AW313" s="14" t="s">
        <v>34</v>
      </c>
      <c r="AX313" s="14" t="s">
        <v>78</v>
      </c>
      <c r="AY313" s="183" t="s">
        <v>145</v>
      </c>
    </row>
    <row r="314" spans="1:65" s="15" customFormat="1" ht="11.25">
      <c r="B314" s="190"/>
      <c r="D314" s="175" t="s">
        <v>153</v>
      </c>
      <c r="E314" s="191" t="s">
        <v>1</v>
      </c>
      <c r="F314" s="192" t="s">
        <v>156</v>
      </c>
      <c r="H314" s="193">
        <v>243.2</v>
      </c>
      <c r="I314" s="194"/>
      <c r="L314" s="190"/>
      <c r="M314" s="195"/>
      <c r="N314" s="196"/>
      <c r="O314" s="196"/>
      <c r="P314" s="196"/>
      <c r="Q314" s="196"/>
      <c r="R314" s="196"/>
      <c r="S314" s="196"/>
      <c r="T314" s="197"/>
      <c r="AT314" s="191" t="s">
        <v>153</v>
      </c>
      <c r="AU314" s="191" t="s">
        <v>88</v>
      </c>
      <c r="AV314" s="15" t="s">
        <v>151</v>
      </c>
      <c r="AW314" s="15" t="s">
        <v>34</v>
      </c>
      <c r="AX314" s="15" t="s">
        <v>86</v>
      </c>
      <c r="AY314" s="191" t="s">
        <v>145</v>
      </c>
    </row>
    <row r="315" spans="1:65" s="2" customFormat="1" ht="21.75" customHeight="1">
      <c r="A315" s="32"/>
      <c r="B315" s="160"/>
      <c r="C315" s="161" t="s">
        <v>405</v>
      </c>
      <c r="D315" s="161" t="s">
        <v>147</v>
      </c>
      <c r="E315" s="162" t="s">
        <v>1014</v>
      </c>
      <c r="F315" s="163" t="s">
        <v>1015</v>
      </c>
      <c r="G315" s="164" t="s">
        <v>150</v>
      </c>
      <c r="H315" s="165">
        <v>243.2</v>
      </c>
      <c r="I315" s="166"/>
      <c r="J315" s="167">
        <f>ROUND(I315*H315,2)</f>
        <v>0</v>
      </c>
      <c r="K315" s="163" t="s">
        <v>1068</v>
      </c>
      <c r="L315" s="33"/>
      <c r="M315" s="168" t="s">
        <v>1</v>
      </c>
      <c r="N315" s="169" t="s">
        <v>43</v>
      </c>
      <c r="O315" s="58"/>
      <c r="P315" s="170">
        <f>O315*H315</f>
        <v>0</v>
      </c>
      <c r="Q315" s="170">
        <v>1.3999999999999999E-4</v>
      </c>
      <c r="R315" s="170">
        <f>Q315*H315</f>
        <v>3.4047999999999995E-2</v>
      </c>
      <c r="S315" s="170">
        <v>0</v>
      </c>
      <c r="T315" s="171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2" t="s">
        <v>227</v>
      </c>
      <c r="AT315" s="172" t="s">
        <v>147</v>
      </c>
      <c r="AU315" s="172" t="s">
        <v>88</v>
      </c>
      <c r="AY315" s="17" t="s">
        <v>145</v>
      </c>
      <c r="BE315" s="173">
        <f>IF(N315="základní",J315,0)</f>
        <v>0</v>
      </c>
      <c r="BF315" s="173">
        <f>IF(N315="snížená",J315,0)</f>
        <v>0</v>
      </c>
      <c r="BG315" s="173">
        <f>IF(N315="zákl. přenesená",J315,0)</f>
        <v>0</v>
      </c>
      <c r="BH315" s="173">
        <f>IF(N315="sníž. přenesená",J315,0)</f>
        <v>0</v>
      </c>
      <c r="BI315" s="173">
        <f>IF(N315="nulová",J315,0)</f>
        <v>0</v>
      </c>
      <c r="BJ315" s="17" t="s">
        <v>86</v>
      </c>
      <c r="BK315" s="173">
        <f>ROUND(I315*H315,2)</f>
        <v>0</v>
      </c>
      <c r="BL315" s="17" t="s">
        <v>227</v>
      </c>
      <c r="BM315" s="172" t="s">
        <v>1016</v>
      </c>
    </row>
    <row r="316" spans="1:65" s="14" customFormat="1" ht="11.25">
      <c r="B316" s="182"/>
      <c r="D316" s="175" t="s">
        <v>153</v>
      </c>
      <c r="E316" s="183" t="s">
        <v>1</v>
      </c>
      <c r="F316" s="184" t="s">
        <v>1017</v>
      </c>
      <c r="H316" s="185">
        <v>243.2</v>
      </c>
      <c r="I316" s="186"/>
      <c r="L316" s="182"/>
      <c r="M316" s="187"/>
      <c r="N316" s="188"/>
      <c r="O316" s="188"/>
      <c r="P316" s="188"/>
      <c r="Q316" s="188"/>
      <c r="R316" s="188"/>
      <c r="S316" s="188"/>
      <c r="T316" s="189"/>
      <c r="AT316" s="183" t="s">
        <v>153</v>
      </c>
      <c r="AU316" s="183" t="s">
        <v>88</v>
      </c>
      <c r="AV316" s="14" t="s">
        <v>88</v>
      </c>
      <c r="AW316" s="14" t="s">
        <v>34</v>
      </c>
      <c r="AX316" s="14" t="s">
        <v>86</v>
      </c>
      <c r="AY316" s="183" t="s">
        <v>145</v>
      </c>
    </row>
    <row r="317" spans="1:65" s="2" customFormat="1" ht="21.75" customHeight="1">
      <c r="A317" s="32"/>
      <c r="B317" s="160"/>
      <c r="C317" s="161" t="s">
        <v>413</v>
      </c>
      <c r="D317" s="161" t="s">
        <v>147</v>
      </c>
      <c r="E317" s="162" t="s">
        <v>1018</v>
      </c>
      <c r="F317" s="163" t="s">
        <v>1019</v>
      </c>
      <c r="G317" s="164" t="s">
        <v>150</v>
      </c>
      <c r="H317" s="165">
        <v>243.2</v>
      </c>
      <c r="I317" s="166"/>
      <c r="J317" s="167">
        <f>ROUND(I317*H317,2)</f>
        <v>0</v>
      </c>
      <c r="K317" s="163" t="s">
        <v>1068</v>
      </c>
      <c r="L317" s="33"/>
      <c r="M317" s="209" t="s">
        <v>1</v>
      </c>
      <c r="N317" s="210" t="s">
        <v>43</v>
      </c>
      <c r="O317" s="211"/>
      <c r="P317" s="212">
        <f>O317*H317</f>
        <v>0</v>
      </c>
      <c r="Q317" s="212">
        <v>1.2E-4</v>
      </c>
      <c r="R317" s="212">
        <f>Q317*H317</f>
        <v>2.9183999999999998E-2</v>
      </c>
      <c r="S317" s="212">
        <v>0</v>
      </c>
      <c r="T317" s="213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2" t="s">
        <v>227</v>
      </c>
      <c r="AT317" s="172" t="s">
        <v>147</v>
      </c>
      <c r="AU317" s="172" t="s">
        <v>88</v>
      </c>
      <c r="AY317" s="17" t="s">
        <v>145</v>
      </c>
      <c r="BE317" s="173">
        <f>IF(N317="základní",J317,0)</f>
        <v>0</v>
      </c>
      <c r="BF317" s="173">
        <f>IF(N317="snížená",J317,0)</f>
        <v>0</v>
      </c>
      <c r="BG317" s="173">
        <f>IF(N317="zákl. přenesená",J317,0)</f>
        <v>0</v>
      </c>
      <c r="BH317" s="173">
        <f>IF(N317="sníž. přenesená",J317,0)</f>
        <v>0</v>
      </c>
      <c r="BI317" s="173">
        <f>IF(N317="nulová",J317,0)</f>
        <v>0</v>
      </c>
      <c r="BJ317" s="17" t="s">
        <v>86</v>
      </c>
      <c r="BK317" s="173">
        <f>ROUND(I317*H317,2)</f>
        <v>0</v>
      </c>
      <c r="BL317" s="17" t="s">
        <v>227</v>
      </c>
      <c r="BM317" s="172" t="s">
        <v>1020</v>
      </c>
    </row>
    <row r="318" spans="1:65" s="2" customFormat="1" ht="6.95" customHeight="1">
      <c r="A318" s="32"/>
      <c r="B318" s="47"/>
      <c r="C318" s="48"/>
      <c r="D318" s="48"/>
      <c r="E318" s="48"/>
      <c r="F318" s="48"/>
      <c r="G318" s="48"/>
      <c r="H318" s="48"/>
      <c r="I318" s="120"/>
      <c r="J318" s="48"/>
      <c r="K318" s="48"/>
      <c r="L318" s="33"/>
      <c r="M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</row>
  </sheetData>
  <autoFilter ref="C127:K31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tabSelected="1" topLeftCell="A59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2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106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88</v>
      </c>
    </row>
    <row r="4" spans="1:46" s="1" customFormat="1" ht="24.95" customHeight="1">
      <c r="B4" s="20"/>
      <c r="D4" s="21" t="s">
        <v>107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3" t="str">
        <f>'Rekapitulace stavby'!K6</f>
        <v>Rekonstrukce a modernizace školního hřiště ZŠ  5 května</v>
      </c>
      <c r="F7" s="254"/>
      <c r="G7" s="254"/>
      <c r="H7" s="254"/>
      <c r="I7" s="93"/>
      <c r="L7" s="20"/>
    </row>
    <row r="8" spans="1:46" s="2" customFormat="1" ht="12" customHeight="1">
      <c r="A8" s="32"/>
      <c r="B8" s="33"/>
      <c r="C8" s="32"/>
      <c r="D8" s="27" t="s">
        <v>108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4" t="s">
        <v>1021</v>
      </c>
      <c r="F9" s="255"/>
      <c r="G9" s="255"/>
      <c r="H9" s="255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14. 1. 2022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36"/>
      <c r="G18" s="236"/>
      <c r="H18" s="236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1" t="s">
        <v>1</v>
      </c>
      <c r="F27" s="241"/>
      <c r="G27" s="241"/>
      <c r="H27" s="24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ROUND(J121,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ROUND((SUM(BE121:BE170)),  2)</f>
        <v>0</v>
      </c>
      <c r="G33" s="32"/>
      <c r="H33" s="32"/>
      <c r="I33" s="107">
        <v>0.21</v>
      </c>
      <c r="J33" s="106">
        <f>ROUND(((SUM(BE121:BE170))*I33),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ROUND((SUM(BF121:BF170)),  2)</f>
        <v>0</v>
      </c>
      <c r="G34" s="32"/>
      <c r="H34" s="32"/>
      <c r="I34" s="107">
        <v>0.15</v>
      </c>
      <c r="J34" s="106">
        <f>ROUND(((SUM(BF121:BF170))*I34),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ROUND((SUM(BG121:BG170)),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ROUND((SUM(BH121:BH170)),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ROUND((SUM(BI121:BI170)),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3" t="str">
        <f>E7</f>
        <v>Rekonstrukce a modernizace školního hřiště ZŠ  5 května</v>
      </c>
      <c r="F85" s="254"/>
      <c r="G85" s="254"/>
      <c r="H85" s="25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14" t="str">
        <f>E9</f>
        <v>07 - SO 07 Vsakovací jímka</v>
      </c>
      <c r="F87" s="255"/>
      <c r="G87" s="255"/>
      <c r="H87" s="255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Liberec</v>
      </c>
      <c r="G89" s="32"/>
      <c r="H89" s="32"/>
      <c r="I89" s="97" t="s">
        <v>22</v>
      </c>
      <c r="J89" s="55" t="str">
        <f>IF(J12="","",J12)</f>
        <v>14. 1. 2022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Statutární město Liberec, nám .Dr.E. Beneše</v>
      </c>
      <c r="G91" s="32"/>
      <c r="H91" s="32"/>
      <c r="I91" s="97" t="s">
        <v>31</v>
      </c>
      <c r="J91" s="30" t="str">
        <f>E21</f>
        <v>Pitter Design, s.r.o.Pardubice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35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111</v>
      </c>
      <c r="D94" s="108"/>
      <c r="E94" s="108"/>
      <c r="F94" s="108"/>
      <c r="G94" s="108"/>
      <c r="H94" s="108"/>
      <c r="I94" s="123"/>
      <c r="J94" s="124" t="s">
        <v>112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113</v>
      </c>
      <c r="D96" s="32"/>
      <c r="E96" s="32"/>
      <c r="F96" s="32"/>
      <c r="G96" s="32"/>
      <c r="H96" s="32"/>
      <c r="I96" s="96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114</v>
      </c>
    </row>
    <row r="97" spans="1:31" s="9" customFormat="1" ht="24.95" customHeight="1">
      <c r="B97" s="126"/>
      <c r="D97" s="127" t="s">
        <v>115</v>
      </c>
      <c r="E97" s="128"/>
      <c r="F97" s="128"/>
      <c r="G97" s="128"/>
      <c r="H97" s="128"/>
      <c r="I97" s="129"/>
      <c r="J97" s="130">
        <f>J122</f>
        <v>0</v>
      </c>
      <c r="L97" s="126"/>
    </row>
    <row r="98" spans="1:31" s="10" customFormat="1" ht="19.899999999999999" customHeight="1">
      <c r="B98" s="131"/>
      <c r="D98" s="132" t="s">
        <v>116</v>
      </c>
      <c r="E98" s="133"/>
      <c r="F98" s="133"/>
      <c r="G98" s="133"/>
      <c r="H98" s="133"/>
      <c r="I98" s="134"/>
      <c r="J98" s="135">
        <f>J123</f>
        <v>0</v>
      </c>
      <c r="L98" s="131"/>
    </row>
    <row r="99" spans="1:31" s="10" customFormat="1" ht="19.899999999999999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J158</f>
        <v>0</v>
      </c>
      <c r="L99" s="131"/>
    </row>
    <row r="100" spans="1:31" s="10" customFormat="1" ht="19.899999999999999" customHeight="1">
      <c r="B100" s="131"/>
      <c r="D100" s="132" t="s">
        <v>120</v>
      </c>
      <c r="E100" s="133"/>
      <c r="F100" s="133"/>
      <c r="G100" s="133"/>
      <c r="H100" s="133"/>
      <c r="I100" s="134"/>
      <c r="J100" s="135">
        <f>J165</f>
        <v>0</v>
      </c>
      <c r="L100" s="131"/>
    </row>
    <row r="101" spans="1:31" s="10" customFormat="1" ht="19.899999999999999" customHeight="1">
      <c r="B101" s="131"/>
      <c r="D101" s="132" t="s">
        <v>122</v>
      </c>
      <c r="E101" s="133"/>
      <c r="F101" s="133"/>
      <c r="G101" s="133"/>
      <c r="H101" s="133"/>
      <c r="I101" s="134"/>
      <c r="J101" s="135">
        <f>J169</f>
        <v>0</v>
      </c>
      <c r="L101" s="13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96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0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1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130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53" t="str">
        <f>E7</f>
        <v>Rekonstrukce a modernizace školního hřiště ZŠ  5 května</v>
      </c>
      <c r="F111" s="254"/>
      <c r="G111" s="254"/>
      <c r="H111" s="254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108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14" t="str">
        <f>E9</f>
        <v>07 - SO 07 Vsakovací jímka</v>
      </c>
      <c r="F113" s="255"/>
      <c r="G113" s="255"/>
      <c r="H113" s="255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>Liberec</v>
      </c>
      <c r="G115" s="32"/>
      <c r="H115" s="32"/>
      <c r="I115" s="97" t="s">
        <v>22</v>
      </c>
      <c r="J115" s="55" t="str">
        <f>IF(J12="","",J12)</f>
        <v>14. 1. 2022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5.7" customHeight="1">
      <c r="A117" s="32"/>
      <c r="B117" s="33"/>
      <c r="C117" s="27" t="s">
        <v>24</v>
      </c>
      <c r="D117" s="32"/>
      <c r="E117" s="32"/>
      <c r="F117" s="25" t="str">
        <f>E15</f>
        <v>Statutární město Liberec, nám .Dr.E. Beneše</v>
      </c>
      <c r="G117" s="32"/>
      <c r="H117" s="32"/>
      <c r="I117" s="97" t="s">
        <v>31</v>
      </c>
      <c r="J117" s="30" t="str">
        <f>E21</f>
        <v>Pitter Design, s.r.o.Pardubice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29</v>
      </c>
      <c r="D118" s="32"/>
      <c r="E118" s="32"/>
      <c r="F118" s="25" t="str">
        <f>IF(E18="","",E18)</f>
        <v>Vyplň údaj</v>
      </c>
      <c r="G118" s="32"/>
      <c r="H118" s="32"/>
      <c r="I118" s="97" t="s">
        <v>35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36"/>
      <c r="B120" s="137"/>
      <c r="C120" s="138" t="s">
        <v>131</v>
      </c>
      <c r="D120" s="139" t="s">
        <v>63</v>
      </c>
      <c r="E120" s="139" t="s">
        <v>59</v>
      </c>
      <c r="F120" s="139" t="s">
        <v>60</v>
      </c>
      <c r="G120" s="139" t="s">
        <v>132</v>
      </c>
      <c r="H120" s="139" t="s">
        <v>133</v>
      </c>
      <c r="I120" s="140" t="s">
        <v>134</v>
      </c>
      <c r="J120" s="139" t="s">
        <v>112</v>
      </c>
      <c r="K120" s="141" t="s">
        <v>135</v>
      </c>
      <c r="L120" s="142"/>
      <c r="M120" s="62" t="s">
        <v>1</v>
      </c>
      <c r="N120" s="63" t="s">
        <v>42</v>
      </c>
      <c r="O120" s="63" t="s">
        <v>136</v>
      </c>
      <c r="P120" s="63" t="s">
        <v>137</v>
      </c>
      <c r="Q120" s="63" t="s">
        <v>138</v>
      </c>
      <c r="R120" s="63" t="s">
        <v>139</v>
      </c>
      <c r="S120" s="63" t="s">
        <v>140</v>
      </c>
      <c r="T120" s="64" t="s">
        <v>141</v>
      </c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</row>
    <row r="121" spans="1:65" s="2" customFormat="1" ht="22.9" customHeight="1">
      <c r="A121" s="32"/>
      <c r="B121" s="33"/>
      <c r="C121" s="69" t="s">
        <v>142</v>
      </c>
      <c r="D121" s="32"/>
      <c r="E121" s="32"/>
      <c r="F121" s="32"/>
      <c r="G121" s="32"/>
      <c r="H121" s="32"/>
      <c r="I121" s="96"/>
      <c r="J121" s="143">
        <f>BK121</f>
        <v>0</v>
      </c>
      <c r="K121" s="32"/>
      <c r="L121" s="33"/>
      <c r="M121" s="65"/>
      <c r="N121" s="56"/>
      <c r="O121" s="66"/>
      <c r="P121" s="144">
        <f>P122</f>
        <v>0</v>
      </c>
      <c r="Q121" s="66"/>
      <c r="R121" s="144">
        <f>R122</f>
        <v>15.492216000000001</v>
      </c>
      <c r="S121" s="66"/>
      <c r="T121" s="145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77</v>
      </c>
      <c r="AU121" s="17" t="s">
        <v>114</v>
      </c>
      <c r="BK121" s="146">
        <f>BK122</f>
        <v>0</v>
      </c>
    </row>
    <row r="122" spans="1:65" s="12" customFormat="1" ht="25.9" customHeight="1">
      <c r="B122" s="147"/>
      <c r="D122" s="148" t="s">
        <v>77</v>
      </c>
      <c r="E122" s="149" t="s">
        <v>143</v>
      </c>
      <c r="F122" s="149" t="s">
        <v>144</v>
      </c>
      <c r="I122" s="150"/>
      <c r="J122" s="151">
        <f>BK122</f>
        <v>0</v>
      </c>
      <c r="L122" s="147"/>
      <c r="M122" s="152"/>
      <c r="N122" s="153"/>
      <c r="O122" s="153"/>
      <c r="P122" s="154">
        <f>P123+P158+P165+P169</f>
        <v>0</v>
      </c>
      <c r="Q122" s="153"/>
      <c r="R122" s="154">
        <f>R123+R158+R165+R169</f>
        <v>15.492216000000001</v>
      </c>
      <c r="S122" s="153"/>
      <c r="T122" s="155">
        <f>T123+T158+T165+T169</f>
        <v>0</v>
      </c>
      <c r="AR122" s="148" t="s">
        <v>86</v>
      </c>
      <c r="AT122" s="156" t="s">
        <v>77</v>
      </c>
      <c r="AU122" s="156" t="s">
        <v>78</v>
      </c>
      <c r="AY122" s="148" t="s">
        <v>145</v>
      </c>
      <c r="BK122" s="157">
        <f>BK123+BK158+BK165+BK169</f>
        <v>0</v>
      </c>
    </row>
    <row r="123" spans="1:65" s="12" customFormat="1" ht="22.9" customHeight="1">
      <c r="B123" s="147"/>
      <c r="D123" s="148" t="s">
        <v>77</v>
      </c>
      <c r="E123" s="158" t="s">
        <v>86</v>
      </c>
      <c r="F123" s="158" t="s">
        <v>146</v>
      </c>
      <c r="I123" s="150"/>
      <c r="J123" s="159">
        <f>BK123</f>
        <v>0</v>
      </c>
      <c r="L123" s="147"/>
      <c r="M123" s="152"/>
      <c r="N123" s="153"/>
      <c r="O123" s="153"/>
      <c r="P123" s="154">
        <f>SUM(P124:P157)</f>
        <v>0</v>
      </c>
      <c r="Q123" s="153"/>
      <c r="R123" s="154">
        <f>SUM(R124:R157)</f>
        <v>1.2E-4</v>
      </c>
      <c r="S123" s="153"/>
      <c r="T123" s="155">
        <f>SUM(T124:T157)</f>
        <v>0</v>
      </c>
      <c r="AR123" s="148" t="s">
        <v>86</v>
      </c>
      <c r="AT123" s="156" t="s">
        <v>77</v>
      </c>
      <c r="AU123" s="156" t="s">
        <v>86</v>
      </c>
      <c r="AY123" s="148" t="s">
        <v>145</v>
      </c>
      <c r="BK123" s="157">
        <f>SUM(BK124:BK157)</f>
        <v>0</v>
      </c>
    </row>
    <row r="124" spans="1:65" s="2" customFormat="1" ht="21.75" customHeight="1">
      <c r="A124" s="32"/>
      <c r="B124" s="160"/>
      <c r="C124" s="161" t="s">
        <v>86</v>
      </c>
      <c r="D124" s="161" t="s">
        <v>147</v>
      </c>
      <c r="E124" s="162" t="s">
        <v>488</v>
      </c>
      <c r="F124" s="163" t="s">
        <v>489</v>
      </c>
      <c r="G124" s="164" t="s">
        <v>150</v>
      </c>
      <c r="H124" s="165">
        <v>4</v>
      </c>
      <c r="I124" s="166"/>
      <c r="J124" s="167">
        <f>ROUND(I124*H124,2)</f>
        <v>0</v>
      </c>
      <c r="K124" s="163" t="s">
        <v>1</v>
      </c>
      <c r="L124" s="33"/>
      <c r="M124" s="168" t="s">
        <v>1</v>
      </c>
      <c r="N124" s="169" t="s">
        <v>43</v>
      </c>
      <c r="O124" s="58"/>
      <c r="P124" s="170">
        <f>O124*H124</f>
        <v>0</v>
      </c>
      <c r="Q124" s="170">
        <v>0</v>
      </c>
      <c r="R124" s="170">
        <f>Q124*H124</f>
        <v>0</v>
      </c>
      <c r="S124" s="170">
        <v>0</v>
      </c>
      <c r="T124" s="17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2" t="s">
        <v>151</v>
      </c>
      <c r="AT124" s="172" t="s">
        <v>147</v>
      </c>
      <c r="AU124" s="172" t="s">
        <v>88</v>
      </c>
      <c r="AY124" s="17" t="s">
        <v>145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17" t="s">
        <v>86</v>
      </c>
      <c r="BK124" s="173">
        <f>ROUND(I124*H124,2)</f>
        <v>0</v>
      </c>
      <c r="BL124" s="17" t="s">
        <v>151</v>
      </c>
      <c r="BM124" s="172" t="s">
        <v>1022</v>
      </c>
    </row>
    <row r="125" spans="1:65" s="13" customFormat="1" ht="11.25">
      <c r="B125" s="174"/>
      <c r="D125" s="175" t="s">
        <v>153</v>
      </c>
      <c r="E125" s="176" t="s">
        <v>1</v>
      </c>
      <c r="F125" s="177" t="s">
        <v>1023</v>
      </c>
      <c r="H125" s="176" t="s">
        <v>1</v>
      </c>
      <c r="I125" s="178"/>
      <c r="L125" s="174"/>
      <c r="M125" s="179"/>
      <c r="N125" s="180"/>
      <c r="O125" s="180"/>
      <c r="P125" s="180"/>
      <c r="Q125" s="180"/>
      <c r="R125" s="180"/>
      <c r="S125" s="180"/>
      <c r="T125" s="181"/>
      <c r="AT125" s="176" t="s">
        <v>153</v>
      </c>
      <c r="AU125" s="176" t="s">
        <v>88</v>
      </c>
      <c r="AV125" s="13" t="s">
        <v>86</v>
      </c>
      <c r="AW125" s="13" t="s">
        <v>34</v>
      </c>
      <c r="AX125" s="13" t="s">
        <v>78</v>
      </c>
      <c r="AY125" s="176" t="s">
        <v>145</v>
      </c>
    </row>
    <row r="126" spans="1:65" s="14" customFormat="1" ht="11.25">
      <c r="B126" s="182"/>
      <c r="D126" s="175" t="s">
        <v>153</v>
      </c>
      <c r="E126" s="183" t="s">
        <v>1</v>
      </c>
      <c r="F126" s="184" t="s">
        <v>1024</v>
      </c>
      <c r="H126" s="185">
        <v>4</v>
      </c>
      <c r="I126" s="186"/>
      <c r="L126" s="182"/>
      <c r="M126" s="187"/>
      <c r="N126" s="188"/>
      <c r="O126" s="188"/>
      <c r="P126" s="188"/>
      <c r="Q126" s="188"/>
      <c r="R126" s="188"/>
      <c r="S126" s="188"/>
      <c r="T126" s="189"/>
      <c r="AT126" s="183" t="s">
        <v>153</v>
      </c>
      <c r="AU126" s="183" t="s">
        <v>88</v>
      </c>
      <c r="AV126" s="14" t="s">
        <v>88</v>
      </c>
      <c r="AW126" s="14" t="s">
        <v>34</v>
      </c>
      <c r="AX126" s="14" t="s">
        <v>86</v>
      </c>
      <c r="AY126" s="183" t="s">
        <v>145</v>
      </c>
    </row>
    <row r="127" spans="1:65" s="2" customFormat="1" ht="21.75" customHeight="1">
      <c r="A127" s="32"/>
      <c r="B127" s="160"/>
      <c r="C127" s="161" t="s">
        <v>88</v>
      </c>
      <c r="D127" s="161" t="s">
        <v>147</v>
      </c>
      <c r="E127" s="162" t="s">
        <v>492</v>
      </c>
      <c r="F127" s="163" t="s">
        <v>493</v>
      </c>
      <c r="G127" s="164" t="s">
        <v>150</v>
      </c>
      <c r="H127" s="165">
        <v>4</v>
      </c>
      <c r="I127" s="166"/>
      <c r="J127" s="167">
        <f>ROUND(I127*H127,2)</f>
        <v>0</v>
      </c>
      <c r="K127" s="163" t="s">
        <v>1068</v>
      </c>
      <c r="L127" s="33"/>
      <c r="M127" s="168" t="s">
        <v>1</v>
      </c>
      <c r="N127" s="169" t="s">
        <v>43</v>
      </c>
      <c r="O127" s="58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2" t="s">
        <v>151</v>
      </c>
      <c r="AT127" s="172" t="s">
        <v>147</v>
      </c>
      <c r="AU127" s="172" t="s">
        <v>88</v>
      </c>
      <c r="AY127" s="17" t="s">
        <v>145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17" t="s">
        <v>86</v>
      </c>
      <c r="BK127" s="173">
        <f>ROUND(I127*H127,2)</f>
        <v>0</v>
      </c>
      <c r="BL127" s="17" t="s">
        <v>151</v>
      </c>
      <c r="BM127" s="172" t="s">
        <v>1025</v>
      </c>
    </row>
    <row r="128" spans="1:65" s="13" customFormat="1" ht="11.25">
      <c r="B128" s="174"/>
      <c r="D128" s="175" t="s">
        <v>153</v>
      </c>
      <c r="E128" s="176" t="s">
        <v>1</v>
      </c>
      <c r="F128" s="177" t="s">
        <v>1026</v>
      </c>
      <c r="H128" s="176" t="s">
        <v>1</v>
      </c>
      <c r="I128" s="178"/>
      <c r="L128" s="174"/>
      <c r="M128" s="179"/>
      <c r="N128" s="180"/>
      <c r="O128" s="180"/>
      <c r="P128" s="180"/>
      <c r="Q128" s="180"/>
      <c r="R128" s="180"/>
      <c r="S128" s="180"/>
      <c r="T128" s="181"/>
      <c r="AT128" s="176" t="s">
        <v>153</v>
      </c>
      <c r="AU128" s="176" t="s">
        <v>88</v>
      </c>
      <c r="AV128" s="13" t="s">
        <v>86</v>
      </c>
      <c r="AW128" s="13" t="s">
        <v>34</v>
      </c>
      <c r="AX128" s="13" t="s">
        <v>78</v>
      </c>
      <c r="AY128" s="176" t="s">
        <v>145</v>
      </c>
    </row>
    <row r="129" spans="1:65" s="14" customFormat="1" ht="11.25">
      <c r="B129" s="182"/>
      <c r="D129" s="175" t="s">
        <v>153</v>
      </c>
      <c r="E129" s="183" t="s">
        <v>1</v>
      </c>
      <c r="F129" s="184" t="s">
        <v>1024</v>
      </c>
      <c r="H129" s="185">
        <v>4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83" t="s">
        <v>153</v>
      </c>
      <c r="AU129" s="183" t="s">
        <v>88</v>
      </c>
      <c r="AV129" s="14" t="s">
        <v>88</v>
      </c>
      <c r="AW129" s="14" t="s">
        <v>34</v>
      </c>
      <c r="AX129" s="14" t="s">
        <v>78</v>
      </c>
      <c r="AY129" s="183" t="s">
        <v>145</v>
      </c>
    </row>
    <row r="130" spans="1:65" s="15" customFormat="1" ht="11.25">
      <c r="B130" s="190"/>
      <c r="D130" s="175" t="s">
        <v>153</v>
      </c>
      <c r="E130" s="191" t="s">
        <v>1</v>
      </c>
      <c r="F130" s="192" t="s">
        <v>156</v>
      </c>
      <c r="H130" s="193">
        <v>4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1" t="s">
        <v>153</v>
      </c>
      <c r="AU130" s="191" t="s">
        <v>88</v>
      </c>
      <c r="AV130" s="15" t="s">
        <v>151</v>
      </c>
      <c r="AW130" s="15" t="s">
        <v>34</v>
      </c>
      <c r="AX130" s="15" t="s">
        <v>86</v>
      </c>
      <c r="AY130" s="191" t="s">
        <v>145</v>
      </c>
    </row>
    <row r="131" spans="1:65" s="2" customFormat="1" ht="21.75" customHeight="1">
      <c r="A131" s="32"/>
      <c r="B131" s="160"/>
      <c r="C131" s="161" t="s">
        <v>160</v>
      </c>
      <c r="D131" s="161" t="s">
        <v>147</v>
      </c>
      <c r="E131" s="162" t="s">
        <v>1027</v>
      </c>
      <c r="F131" s="163" t="s">
        <v>1028</v>
      </c>
      <c r="G131" s="164" t="s">
        <v>168</v>
      </c>
      <c r="H131" s="165">
        <v>7.2</v>
      </c>
      <c r="I131" s="166"/>
      <c r="J131" s="167">
        <f>ROUND(I131*H131,2)</f>
        <v>0</v>
      </c>
      <c r="K131" s="163" t="s">
        <v>1068</v>
      </c>
      <c r="L131" s="33"/>
      <c r="M131" s="168" t="s">
        <v>1</v>
      </c>
      <c r="N131" s="169" t="s">
        <v>43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151</v>
      </c>
      <c r="AT131" s="172" t="s">
        <v>147</v>
      </c>
      <c r="AU131" s="172" t="s">
        <v>88</v>
      </c>
      <c r="AY131" s="17" t="s">
        <v>145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86</v>
      </c>
      <c r="BK131" s="173">
        <f>ROUND(I131*H131,2)</f>
        <v>0</v>
      </c>
      <c r="BL131" s="17" t="s">
        <v>151</v>
      </c>
      <c r="BM131" s="172" t="s">
        <v>1029</v>
      </c>
    </row>
    <row r="132" spans="1:65" s="14" customFormat="1" ht="11.25">
      <c r="B132" s="182"/>
      <c r="D132" s="175" t="s">
        <v>153</v>
      </c>
      <c r="E132" s="183" t="s">
        <v>1</v>
      </c>
      <c r="F132" s="184" t="s">
        <v>1030</v>
      </c>
      <c r="H132" s="185">
        <v>7.2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83" t="s">
        <v>153</v>
      </c>
      <c r="AU132" s="183" t="s">
        <v>88</v>
      </c>
      <c r="AV132" s="14" t="s">
        <v>88</v>
      </c>
      <c r="AW132" s="14" t="s">
        <v>34</v>
      </c>
      <c r="AX132" s="14" t="s">
        <v>78</v>
      </c>
      <c r="AY132" s="183" t="s">
        <v>145</v>
      </c>
    </row>
    <row r="133" spans="1:65" s="15" customFormat="1" ht="11.25">
      <c r="B133" s="190"/>
      <c r="D133" s="175" t="s">
        <v>153</v>
      </c>
      <c r="E133" s="191" t="s">
        <v>1</v>
      </c>
      <c r="F133" s="192" t="s">
        <v>156</v>
      </c>
      <c r="H133" s="193">
        <v>7.2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1" t="s">
        <v>153</v>
      </c>
      <c r="AU133" s="191" t="s">
        <v>88</v>
      </c>
      <c r="AV133" s="15" t="s">
        <v>151</v>
      </c>
      <c r="AW133" s="15" t="s">
        <v>34</v>
      </c>
      <c r="AX133" s="15" t="s">
        <v>86</v>
      </c>
      <c r="AY133" s="191" t="s">
        <v>145</v>
      </c>
    </row>
    <row r="134" spans="1:65" s="2" customFormat="1" ht="21.75" customHeight="1">
      <c r="A134" s="32"/>
      <c r="B134" s="160"/>
      <c r="C134" s="161" t="s">
        <v>151</v>
      </c>
      <c r="D134" s="161" t="s">
        <v>147</v>
      </c>
      <c r="E134" s="162" t="s">
        <v>182</v>
      </c>
      <c r="F134" s="163" t="s">
        <v>183</v>
      </c>
      <c r="G134" s="164" t="s">
        <v>168</v>
      </c>
      <c r="H134" s="165">
        <v>7.6</v>
      </c>
      <c r="I134" s="166"/>
      <c r="J134" s="167">
        <f>ROUND(I134*H134,2)</f>
        <v>0</v>
      </c>
      <c r="K134" s="163" t="s">
        <v>1068</v>
      </c>
      <c r="L134" s="33"/>
      <c r="M134" s="168" t="s">
        <v>1</v>
      </c>
      <c r="N134" s="169" t="s">
        <v>43</v>
      </c>
      <c r="O134" s="58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2" t="s">
        <v>151</v>
      </c>
      <c r="AT134" s="172" t="s">
        <v>147</v>
      </c>
      <c r="AU134" s="172" t="s">
        <v>88</v>
      </c>
      <c r="AY134" s="17" t="s">
        <v>145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17" t="s">
        <v>86</v>
      </c>
      <c r="BK134" s="173">
        <f>ROUND(I134*H134,2)</f>
        <v>0</v>
      </c>
      <c r="BL134" s="17" t="s">
        <v>151</v>
      </c>
      <c r="BM134" s="172" t="s">
        <v>1031</v>
      </c>
    </row>
    <row r="135" spans="1:65" s="14" customFormat="1" ht="11.25">
      <c r="B135" s="182"/>
      <c r="D135" s="175" t="s">
        <v>153</v>
      </c>
      <c r="E135" s="183" t="s">
        <v>1</v>
      </c>
      <c r="F135" s="184" t="s">
        <v>1032</v>
      </c>
      <c r="H135" s="185">
        <v>7.6</v>
      </c>
      <c r="I135" s="186"/>
      <c r="L135" s="182"/>
      <c r="M135" s="187"/>
      <c r="N135" s="188"/>
      <c r="O135" s="188"/>
      <c r="P135" s="188"/>
      <c r="Q135" s="188"/>
      <c r="R135" s="188"/>
      <c r="S135" s="188"/>
      <c r="T135" s="189"/>
      <c r="AT135" s="183" t="s">
        <v>153</v>
      </c>
      <c r="AU135" s="183" t="s">
        <v>88</v>
      </c>
      <c r="AV135" s="14" t="s">
        <v>88</v>
      </c>
      <c r="AW135" s="14" t="s">
        <v>34</v>
      </c>
      <c r="AX135" s="14" t="s">
        <v>78</v>
      </c>
      <c r="AY135" s="183" t="s">
        <v>145</v>
      </c>
    </row>
    <row r="136" spans="1:65" s="15" customFormat="1" ht="11.25">
      <c r="B136" s="190"/>
      <c r="D136" s="175" t="s">
        <v>153</v>
      </c>
      <c r="E136" s="191" t="s">
        <v>1</v>
      </c>
      <c r="F136" s="192" t="s">
        <v>156</v>
      </c>
      <c r="H136" s="193">
        <v>7.6</v>
      </c>
      <c r="I136" s="194"/>
      <c r="L136" s="190"/>
      <c r="M136" s="195"/>
      <c r="N136" s="196"/>
      <c r="O136" s="196"/>
      <c r="P136" s="196"/>
      <c r="Q136" s="196"/>
      <c r="R136" s="196"/>
      <c r="S136" s="196"/>
      <c r="T136" s="197"/>
      <c r="AT136" s="191" t="s">
        <v>153</v>
      </c>
      <c r="AU136" s="191" t="s">
        <v>88</v>
      </c>
      <c r="AV136" s="15" t="s">
        <v>151</v>
      </c>
      <c r="AW136" s="15" t="s">
        <v>34</v>
      </c>
      <c r="AX136" s="15" t="s">
        <v>86</v>
      </c>
      <c r="AY136" s="191" t="s">
        <v>145</v>
      </c>
    </row>
    <row r="137" spans="1:65" s="2" customFormat="1" ht="21.75" customHeight="1">
      <c r="A137" s="32"/>
      <c r="B137" s="160"/>
      <c r="C137" s="161" t="s">
        <v>174</v>
      </c>
      <c r="D137" s="161" t="s">
        <v>147</v>
      </c>
      <c r="E137" s="162" t="s">
        <v>188</v>
      </c>
      <c r="F137" s="163" t="s">
        <v>189</v>
      </c>
      <c r="G137" s="164" t="s">
        <v>168</v>
      </c>
      <c r="H137" s="165">
        <v>7.6</v>
      </c>
      <c r="I137" s="166"/>
      <c r="J137" s="167">
        <f>ROUND(I137*H137,2)</f>
        <v>0</v>
      </c>
      <c r="K137" s="163" t="s">
        <v>1068</v>
      </c>
      <c r="L137" s="33"/>
      <c r="M137" s="168" t="s">
        <v>1</v>
      </c>
      <c r="N137" s="169" t="s">
        <v>43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151</v>
      </c>
      <c r="AT137" s="172" t="s">
        <v>147</v>
      </c>
      <c r="AU137" s="172" t="s">
        <v>88</v>
      </c>
      <c r="AY137" s="17" t="s">
        <v>145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86</v>
      </c>
      <c r="BK137" s="173">
        <f>ROUND(I137*H137,2)</f>
        <v>0</v>
      </c>
      <c r="BL137" s="17" t="s">
        <v>151</v>
      </c>
      <c r="BM137" s="172" t="s">
        <v>1033</v>
      </c>
    </row>
    <row r="138" spans="1:65" s="14" customFormat="1" ht="11.25">
      <c r="B138" s="182"/>
      <c r="D138" s="175" t="s">
        <v>153</v>
      </c>
      <c r="E138" s="183" t="s">
        <v>1</v>
      </c>
      <c r="F138" s="184" t="s">
        <v>1034</v>
      </c>
      <c r="H138" s="185">
        <v>7.2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83" t="s">
        <v>153</v>
      </c>
      <c r="AU138" s="183" t="s">
        <v>88</v>
      </c>
      <c r="AV138" s="14" t="s">
        <v>88</v>
      </c>
      <c r="AW138" s="14" t="s">
        <v>34</v>
      </c>
      <c r="AX138" s="14" t="s">
        <v>78</v>
      </c>
      <c r="AY138" s="183" t="s">
        <v>145</v>
      </c>
    </row>
    <row r="139" spans="1:65" s="14" customFormat="1" ht="11.25">
      <c r="B139" s="182"/>
      <c r="D139" s="175" t="s">
        <v>153</v>
      </c>
      <c r="E139" s="183" t="s">
        <v>1</v>
      </c>
      <c r="F139" s="184" t="s">
        <v>1035</v>
      </c>
      <c r="H139" s="185">
        <v>0.4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153</v>
      </c>
      <c r="AU139" s="183" t="s">
        <v>88</v>
      </c>
      <c r="AV139" s="14" t="s">
        <v>88</v>
      </c>
      <c r="AW139" s="14" t="s">
        <v>34</v>
      </c>
      <c r="AX139" s="14" t="s">
        <v>78</v>
      </c>
      <c r="AY139" s="183" t="s">
        <v>145</v>
      </c>
    </row>
    <row r="140" spans="1:65" s="15" customFormat="1" ht="11.25">
      <c r="B140" s="190"/>
      <c r="D140" s="175" t="s">
        <v>153</v>
      </c>
      <c r="E140" s="191" t="s">
        <v>1</v>
      </c>
      <c r="F140" s="192" t="s">
        <v>156</v>
      </c>
      <c r="H140" s="193">
        <v>7.6000000000000005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1" t="s">
        <v>153</v>
      </c>
      <c r="AU140" s="191" t="s">
        <v>88</v>
      </c>
      <c r="AV140" s="15" t="s">
        <v>151</v>
      </c>
      <c r="AW140" s="15" t="s">
        <v>34</v>
      </c>
      <c r="AX140" s="15" t="s">
        <v>86</v>
      </c>
      <c r="AY140" s="191" t="s">
        <v>145</v>
      </c>
    </row>
    <row r="141" spans="1:65" s="2" customFormat="1" ht="21.75" customHeight="1">
      <c r="A141" s="32"/>
      <c r="B141" s="160"/>
      <c r="C141" s="161" t="s">
        <v>181</v>
      </c>
      <c r="D141" s="161" t="s">
        <v>147</v>
      </c>
      <c r="E141" s="162" t="s">
        <v>197</v>
      </c>
      <c r="F141" s="163" t="s">
        <v>198</v>
      </c>
      <c r="G141" s="164" t="s">
        <v>199</v>
      </c>
      <c r="H141" s="165">
        <v>12.16</v>
      </c>
      <c r="I141" s="166"/>
      <c r="J141" s="167">
        <f>ROUND(I141*H141,2)</f>
        <v>0</v>
      </c>
      <c r="K141" s="163" t="s">
        <v>1068</v>
      </c>
      <c r="L141" s="33"/>
      <c r="M141" s="168" t="s">
        <v>1</v>
      </c>
      <c r="N141" s="169" t="s">
        <v>43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151</v>
      </c>
      <c r="AT141" s="172" t="s">
        <v>147</v>
      </c>
      <c r="AU141" s="172" t="s">
        <v>88</v>
      </c>
      <c r="AY141" s="17" t="s">
        <v>145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86</v>
      </c>
      <c r="BK141" s="173">
        <f>ROUND(I141*H141,2)</f>
        <v>0</v>
      </c>
      <c r="BL141" s="17" t="s">
        <v>151</v>
      </c>
      <c r="BM141" s="172" t="s">
        <v>1036</v>
      </c>
    </row>
    <row r="142" spans="1:65" s="14" customFormat="1" ht="11.25">
      <c r="B142" s="182"/>
      <c r="D142" s="175" t="s">
        <v>153</v>
      </c>
      <c r="E142" s="183" t="s">
        <v>1</v>
      </c>
      <c r="F142" s="184" t="s">
        <v>1037</v>
      </c>
      <c r="H142" s="185">
        <v>12.16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153</v>
      </c>
      <c r="AU142" s="183" t="s">
        <v>88</v>
      </c>
      <c r="AV142" s="14" t="s">
        <v>88</v>
      </c>
      <c r="AW142" s="14" t="s">
        <v>34</v>
      </c>
      <c r="AX142" s="14" t="s">
        <v>86</v>
      </c>
      <c r="AY142" s="183" t="s">
        <v>145</v>
      </c>
    </row>
    <row r="143" spans="1:65" s="2" customFormat="1" ht="16.5" customHeight="1">
      <c r="A143" s="32"/>
      <c r="B143" s="160"/>
      <c r="C143" s="161" t="s">
        <v>187</v>
      </c>
      <c r="D143" s="161" t="s">
        <v>147</v>
      </c>
      <c r="E143" s="162" t="s">
        <v>203</v>
      </c>
      <c r="F143" s="163" t="s">
        <v>204</v>
      </c>
      <c r="G143" s="164" t="s">
        <v>168</v>
      </c>
      <c r="H143" s="165">
        <v>3.06</v>
      </c>
      <c r="I143" s="166"/>
      <c r="J143" s="167">
        <f>ROUND(I143*H143,2)</f>
        <v>0</v>
      </c>
      <c r="K143" s="163" t="s">
        <v>1068</v>
      </c>
      <c r="L143" s="33"/>
      <c r="M143" s="168" t="s">
        <v>1</v>
      </c>
      <c r="N143" s="169" t="s">
        <v>43</v>
      </c>
      <c r="O143" s="58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2" t="s">
        <v>151</v>
      </c>
      <c r="AT143" s="172" t="s">
        <v>147</v>
      </c>
      <c r="AU143" s="172" t="s">
        <v>88</v>
      </c>
      <c r="AY143" s="17" t="s">
        <v>145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17" t="s">
        <v>86</v>
      </c>
      <c r="BK143" s="173">
        <f>ROUND(I143*H143,2)</f>
        <v>0</v>
      </c>
      <c r="BL143" s="17" t="s">
        <v>151</v>
      </c>
      <c r="BM143" s="172" t="s">
        <v>1038</v>
      </c>
    </row>
    <row r="144" spans="1:65" s="14" customFormat="1" ht="11.25">
      <c r="B144" s="182"/>
      <c r="D144" s="175" t="s">
        <v>153</v>
      </c>
      <c r="E144" s="183" t="s">
        <v>1</v>
      </c>
      <c r="F144" s="184" t="s">
        <v>872</v>
      </c>
      <c r="H144" s="185">
        <v>3.06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83" t="s">
        <v>153</v>
      </c>
      <c r="AU144" s="183" t="s">
        <v>88</v>
      </c>
      <c r="AV144" s="14" t="s">
        <v>88</v>
      </c>
      <c r="AW144" s="14" t="s">
        <v>34</v>
      </c>
      <c r="AX144" s="14" t="s">
        <v>78</v>
      </c>
      <c r="AY144" s="183" t="s">
        <v>145</v>
      </c>
    </row>
    <row r="145" spans="1:65" s="15" customFormat="1" ht="11.25">
      <c r="B145" s="190"/>
      <c r="D145" s="175" t="s">
        <v>153</v>
      </c>
      <c r="E145" s="191" t="s">
        <v>1</v>
      </c>
      <c r="F145" s="192" t="s">
        <v>156</v>
      </c>
      <c r="H145" s="193">
        <v>3.06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1" t="s">
        <v>153</v>
      </c>
      <c r="AU145" s="191" t="s">
        <v>88</v>
      </c>
      <c r="AV145" s="15" t="s">
        <v>151</v>
      </c>
      <c r="AW145" s="15" t="s">
        <v>34</v>
      </c>
      <c r="AX145" s="15" t="s">
        <v>86</v>
      </c>
      <c r="AY145" s="191" t="s">
        <v>145</v>
      </c>
    </row>
    <row r="146" spans="1:65" s="2" customFormat="1" ht="21.75" customHeight="1">
      <c r="A146" s="32"/>
      <c r="B146" s="160"/>
      <c r="C146" s="161" t="s">
        <v>192</v>
      </c>
      <c r="D146" s="161" t="s">
        <v>147</v>
      </c>
      <c r="E146" s="162" t="s">
        <v>1039</v>
      </c>
      <c r="F146" s="163" t="s">
        <v>1040</v>
      </c>
      <c r="G146" s="164" t="s">
        <v>150</v>
      </c>
      <c r="H146" s="165">
        <v>4</v>
      </c>
      <c r="I146" s="166"/>
      <c r="J146" s="167">
        <f>ROUND(I146*H146,2)</f>
        <v>0</v>
      </c>
      <c r="K146" s="163" t="s">
        <v>1068</v>
      </c>
      <c r="L146" s="33"/>
      <c r="M146" s="168" t="s">
        <v>1</v>
      </c>
      <c r="N146" s="169" t="s">
        <v>43</v>
      </c>
      <c r="O146" s="58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2" t="s">
        <v>151</v>
      </c>
      <c r="AT146" s="172" t="s">
        <v>147</v>
      </c>
      <c r="AU146" s="172" t="s">
        <v>88</v>
      </c>
      <c r="AY146" s="17" t="s">
        <v>145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7" t="s">
        <v>86</v>
      </c>
      <c r="BK146" s="173">
        <f>ROUND(I146*H146,2)</f>
        <v>0</v>
      </c>
      <c r="BL146" s="17" t="s">
        <v>151</v>
      </c>
      <c r="BM146" s="172" t="s">
        <v>1041</v>
      </c>
    </row>
    <row r="147" spans="1:65" s="13" customFormat="1" ht="11.25">
      <c r="B147" s="174"/>
      <c r="D147" s="175" t="s">
        <v>153</v>
      </c>
      <c r="E147" s="176" t="s">
        <v>1</v>
      </c>
      <c r="F147" s="177" t="s">
        <v>1042</v>
      </c>
      <c r="H147" s="176" t="s">
        <v>1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6" t="s">
        <v>153</v>
      </c>
      <c r="AU147" s="176" t="s">
        <v>88</v>
      </c>
      <c r="AV147" s="13" t="s">
        <v>86</v>
      </c>
      <c r="AW147" s="13" t="s">
        <v>34</v>
      </c>
      <c r="AX147" s="13" t="s">
        <v>78</v>
      </c>
      <c r="AY147" s="176" t="s">
        <v>145</v>
      </c>
    </row>
    <row r="148" spans="1:65" s="14" customFormat="1" ht="11.25">
      <c r="B148" s="182"/>
      <c r="D148" s="175" t="s">
        <v>153</v>
      </c>
      <c r="E148" s="183" t="s">
        <v>1</v>
      </c>
      <c r="F148" s="184" t="s">
        <v>1024</v>
      </c>
      <c r="H148" s="185">
        <v>4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83" t="s">
        <v>153</v>
      </c>
      <c r="AU148" s="183" t="s">
        <v>88</v>
      </c>
      <c r="AV148" s="14" t="s">
        <v>88</v>
      </c>
      <c r="AW148" s="14" t="s">
        <v>34</v>
      </c>
      <c r="AX148" s="14" t="s">
        <v>78</v>
      </c>
      <c r="AY148" s="183" t="s">
        <v>145</v>
      </c>
    </row>
    <row r="149" spans="1:65" s="15" customFormat="1" ht="11.25">
      <c r="B149" s="190"/>
      <c r="D149" s="175" t="s">
        <v>153</v>
      </c>
      <c r="E149" s="191" t="s">
        <v>1</v>
      </c>
      <c r="F149" s="192" t="s">
        <v>156</v>
      </c>
      <c r="H149" s="193">
        <v>4</v>
      </c>
      <c r="I149" s="194"/>
      <c r="L149" s="190"/>
      <c r="M149" s="195"/>
      <c r="N149" s="196"/>
      <c r="O149" s="196"/>
      <c r="P149" s="196"/>
      <c r="Q149" s="196"/>
      <c r="R149" s="196"/>
      <c r="S149" s="196"/>
      <c r="T149" s="197"/>
      <c r="AT149" s="191" t="s">
        <v>153</v>
      </c>
      <c r="AU149" s="191" t="s">
        <v>88</v>
      </c>
      <c r="AV149" s="15" t="s">
        <v>151</v>
      </c>
      <c r="AW149" s="15" t="s">
        <v>34</v>
      </c>
      <c r="AX149" s="15" t="s">
        <v>86</v>
      </c>
      <c r="AY149" s="191" t="s">
        <v>145</v>
      </c>
    </row>
    <row r="150" spans="1:65" s="2" customFormat="1" ht="21.75" customHeight="1">
      <c r="A150" s="32"/>
      <c r="B150" s="160"/>
      <c r="C150" s="161" t="s">
        <v>196</v>
      </c>
      <c r="D150" s="161" t="s">
        <v>147</v>
      </c>
      <c r="E150" s="162" t="s">
        <v>1043</v>
      </c>
      <c r="F150" s="163" t="s">
        <v>1044</v>
      </c>
      <c r="G150" s="164" t="s">
        <v>150</v>
      </c>
      <c r="H150" s="165">
        <v>4</v>
      </c>
      <c r="I150" s="166"/>
      <c r="J150" s="167">
        <f>ROUND(I150*H150,2)</f>
        <v>0</v>
      </c>
      <c r="K150" s="163" t="s">
        <v>1068</v>
      </c>
      <c r="L150" s="33"/>
      <c r="M150" s="168" t="s">
        <v>1</v>
      </c>
      <c r="N150" s="169" t="s">
        <v>43</v>
      </c>
      <c r="O150" s="58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2" t="s">
        <v>151</v>
      </c>
      <c r="AT150" s="172" t="s">
        <v>147</v>
      </c>
      <c r="AU150" s="172" t="s">
        <v>88</v>
      </c>
      <c r="AY150" s="17" t="s">
        <v>145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7" t="s">
        <v>86</v>
      </c>
      <c r="BK150" s="173">
        <f>ROUND(I150*H150,2)</f>
        <v>0</v>
      </c>
      <c r="BL150" s="17" t="s">
        <v>151</v>
      </c>
      <c r="BM150" s="172" t="s">
        <v>1045</v>
      </c>
    </row>
    <row r="151" spans="1:65" s="14" customFormat="1" ht="11.25">
      <c r="B151" s="182"/>
      <c r="D151" s="175" t="s">
        <v>153</v>
      </c>
      <c r="E151" s="183" t="s">
        <v>1</v>
      </c>
      <c r="F151" s="184" t="s">
        <v>1046</v>
      </c>
      <c r="H151" s="185">
        <v>4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83" t="s">
        <v>153</v>
      </c>
      <c r="AU151" s="183" t="s">
        <v>88</v>
      </c>
      <c r="AV151" s="14" t="s">
        <v>88</v>
      </c>
      <c r="AW151" s="14" t="s">
        <v>34</v>
      </c>
      <c r="AX151" s="14" t="s">
        <v>86</v>
      </c>
      <c r="AY151" s="183" t="s">
        <v>145</v>
      </c>
    </row>
    <row r="152" spans="1:65" s="2" customFormat="1" ht="21.75" customHeight="1">
      <c r="A152" s="32"/>
      <c r="B152" s="160"/>
      <c r="C152" s="161" t="s">
        <v>202</v>
      </c>
      <c r="D152" s="161" t="s">
        <v>147</v>
      </c>
      <c r="E152" s="162" t="s">
        <v>1047</v>
      </c>
      <c r="F152" s="163" t="s">
        <v>1048</v>
      </c>
      <c r="G152" s="164" t="s">
        <v>150</v>
      </c>
      <c r="H152" s="165">
        <v>4</v>
      </c>
      <c r="I152" s="166"/>
      <c r="J152" s="167">
        <f>ROUND(I152*H152,2)</f>
        <v>0</v>
      </c>
      <c r="K152" s="163" t="s">
        <v>1068</v>
      </c>
      <c r="L152" s="33"/>
      <c r="M152" s="168" t="s">
        <v>1</v>
      </c>
      <c r="N152" s="169" t="s">
        <v>43</v>
      </c>
      <c r="O152" s="58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2" t="s">
        <v>151</v>
      </c>
      <c r="AT152" s="172" t="s">
        <v>147</v>
      </c>
      <c r="AU152" s="172" t="s">
        <v>88</v>
      </c>
      <c r="AY152" s="17" t="s">
        <v>145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17" t="s">
        <v>86</v>
      </c>
      <c r="BK152" s="173">
        <f>ROUND(I152*H152,2)</f>
        <v>0</v>
      </c>
      <c r="BL152" s="17" t="s">
        <v>151</v>
      </c>
      <c r="BM152" s="172" t="s">
        <v>1049</v>
      </c>
    </row>
    <row r="153" spans="1:65" s="14" customFormat="1" ht="11.25">
      <c r="B153" s="182"/>
      <c r="D153" s="175" t="s">
        <v>153</v>
      </c>
      <c r="E153" s="183" t="s">
        <v>1</v>
      </c>
      <c r="F153" s="184" t="s">
        <v>1046</v>
      </c>
      <c r="H153" s="185">
        <v>4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83" t="s">
        <v>153</v>
      </c>
      <c r="AU153" s="183" t="s">
        <v>88</v>
      </c>
      <c r="AV153" s="14" t="s">
        <v>88</v>
      </c>
      <c r="AW153" s="14" t="s">
        <v>34</v>
      </c>
      <c r="AX153" s="14" t="s">
        <v>86</v>
      </c>
      <c r="AY153" s="183" t="s">
        <v>145</v>
      </c>
    </row>
    <row r="154" spans="1:65" s="2" customFormat="1" ht="16.5" customHeight="1">
      <c r="A154" s="32"/>
      <c r="B154" s="160"/>
      <c r="C154" s="198" t="s">
        <v>207</v>
      </c>
      <c r="D154" s="198" t="s">
        <v>258</v>
      </c>
      <c r="E154" s="199" t="s">
        <v>715</v>
      </c>
      <c r="F154" s="200" t="s">
        <v>716</v>
      </c>
      <c r="G154" s="201" t="s">
        <v>427</v>
      </c>
      <c r="H154" s="202">
        <v>0.12</v>
      </c>
      <c r="I154" s="203"/>
      <c r="J154" s="204">
        <f>ROUND(I154*H154,2)</f>
        <v>0</v>
      </c>
      <c r="K154" s="200" t="s">
        <v>1068</v>
      </c>
      <c r="L154" s="205"/>
      <c r="M154" s="206" t="s">
        <v>1</v>
      </c>
      <c r="N154" s="207" t="s">
        <v>43</v>
      </c>
      <c r="O154" s="58"/>
      <c r="P154" s="170">
        <f>O154*H154</f>
        <v>0</v>
      </c>
      <c r="Q154" s="170">
        <v>1E-3</v>
      </c>
      <c r="R154" s="170">
        <f>Q154*H154</f>
        <v>1.2E-4</v>
      </c>
      <c r="S154" s="170">
        <v>0</v>
      </c>
      <c r="T154" s="17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2" t="s">
        <v>192</v>
      </c>
      <c r="AT154" s="172" t="s">
        <v>258</v>
      </c>
      <c r="AU154" s="172" t="s">
        <v>88</v>
      </c>
      <c r="AY154" s="17" t="s">
        <v>145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7" t="s">
        <v>86</v>
      </c>
      <c r="BK154" s="173">
        <f>ROUND(I154*H154,2)</f>
        <v>0</v>
      </c>
      <c r="BL154" s="17" t="s">
        <v>151</v>
      </c>
      <c r="BM154" s="172" t="s">
        <v>1050</v>
      </c>
    </row>
    <row r="155" spans="1:65" s="14" customFormat="1" ht="11.25">
      <c r="B155" s="182"/>
      <c r="D155" s="175" t="s">
        <v>153</v>
      </c>
      <c r="E155" s="183" t="s">
        <v>1</v>
      </c>
      <c r="F155" s="184" t="s">
        <v>1051</v>
      </c>
      <c r="H155" s="185">
        <v>0.12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83" t="s">
        <v>153</v>
      </c>
      <c r="AU155" s="183" t="s">
        <v>88</v>
      </c>
      <c r="AV155" s="14" t="s">
        <v>88</v>
      </c>
      <c r="AW155" s="14" t="s">
        <v>34</v>
      </c>
      <c r="AX155" s="14" t="s">
        <v>86</v>
      </c>
      <c r="AY155" s="183" t="s">
        <v>145</v>
      </c>
    </row>
    <row r="156" spans="1:65" s="2" customFormat="1" ht="16.5" customHeight="1">
      <c r="A156" s="32"/>
      <c r="B156" s="160"/>
      <c r="C156" s="161" t="s">
        <v>212</v>
      </c>
      <c r="D156" s="161" t="s">
        <v>147</v>
      </c>
      <c r="E156" s="162" t="s">
        <v>1052</v>
      </c>
      <c r="F156" s="163" t="s">
        <v>1053</v>
      </c>
      <c r="G156" s="164" t="s">
        <v>150</v>
      </c>
      <c r="H156" s="165">
        <v>4</v>
      </c>
      <c r="I156" s="166"/>
      <c r="J156" s="167">
        <f>ROUND(I156*H156,2)</f>
        <v>0</v>
      </c>
      <c r="K156" s="163" t="s">
        <v>1068</v>
      </c>
      <c r="L156" s="33"/>
      <c r="M156" s="168" t="s">
        <v>1</v>
      </c>
      <c r="N156" s="169" t="s">
        <v>43</v>
      </c>
      <c r="O156" s="58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2" t="s">
        <v>151</v>
      </c>
      <c r="AT156" s="172" t="s">
        <v>147</v>
      </c>
      <c r="AU156" s="172" t="s">
        <v>88</v>
      </c>
      <c r="AY156" s="17" t="s">
        <v>145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7" t="s">
        <v>86</v>
      </c>
      <c r="BK156" s="173">
        <f>ROUND(I156*H156,2)</f>
        <v>0</v>
      </c>
      <c r="BL156" s="17" t="s">
        <v>151</v>
      </c>
      <c r="BM156" s="172" t="s">
        <v>1054</v>
      </c>
    </row>
    <row r="157" spans="1:65" s="2" customFormat="1" ht="16.5" customHeight="1">
      <c r="A157" s="32"/>
      <c r="B157" s="160"/>
      <c r="C157" s="161" t="s">
        <v>217</v>
      </c>
      <c r="D157" s="161" t="s">
        <v>147</v>
      </c>
      <c r="E157" s="162" t="s">
        <v>1055</v>
      </c>
      <c r="F157" s="163" t="s">
        <v>1056</v>
      </c>
      <c r="G157" s="164" t="s">
        <v>150</v>
      </c>
      <c r="H157" s="165">
        <v>4</v>
      </c>
      <c r="I157" s="166"/>
      <c r="J157" s="167">
        <f>ROUND(I157*H157,2)</f>
        <v>0</v>
      </c>
      <c r="K157" s="163" t="s">
        <v>1068</v>
      </c>
      <c r="L157" s="33"/>
      <c r="M157" s="168" t="s">
        <v>1</v>
      </c>
      <c r="N157" s="169" t="s">
        <v>43</v>
      </c>
      <c r="O157" s="58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2" t="s">
        <v>151</v>
      </c>
      <c r="AT157" s="172" t="s">
        <v>147</v>
      </c>
      <c r="AU157" s="172" t="s">
        <v>88</v>
      </c>
      <c r="AY157" s="17" t="s">
        <v>145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7" t="s">
        <v>86</v>
      </c>
      <c r="BK157" s="173">
        <f>ROUND(I157*H157,2)</f>
        <v>0</v>
      </c>
      <c r="BL157" s="17" t="s">
        <v>151</v>
      </c>
      <c r="BM157" s="172" t="s">
        <v>1057</v>
      </c>
    </row>
    <row r="158" spans="1:65" s="12" customFormat="1" ht="22.9" customHeight="1">
      <c r="B158" s="147"/>
      <c r="D158" s="148" t="s">
        <v>77</v>
      </c>
      <c r="E158" s="158" t="s">
        <v>88</v>
      </c>
      <c r="F158" s="158" t="s">
        <v>211</v>
      </c>
      <c r="I158" s="150"/>
      <c r="J158" s="159">
        <f>BK158</f>
        <v>0</v>
      </c>
      <c r="L158" s="147"/>
      <c r="M158" s="152"/>
      <c r="N158" s="153"/>
      <c r="O158" s="153"/>
      <c r="P158" s="154">
        <f>SUM(P159:P164)</f>
        <v>0</v>
      </c>
      <c r="Q158" s="153"/>
      <c r="R158" s="154">
        <f>SUM(R159:R164)</f>
        <v>15.48</v>
      </c>
      <c r="S158" s="153"/>
      <c r="T158" s="155">
        <f>SUM(T159:T164)</f>
        <v>0</v>
      </c>
      <c r="AR158" s="148" t="s">
        <v>86</v>
      </c>
      <c r="AT158" s="156" t="s">
        <v>77</v>
      </c>
      <c r="AU158" s="156" t="s">
        <v>86</v>
      </c>
      <c r="AY158" s="148" t="s">
        <v>145</v>
      </c>
      <c r="BK158" s="157">
        <f>SUM(BK159:BK164)</f>
        <v>0</v>
      </c>
    </row>
    <row r="159" spans="1:65" s="2" customFormat="1" ht="21.75" customHeight="1">
      <c r="A159" s="32"/>
      <c r="B159" s="160"/>
      <c r="C159" s="161" t="s">
        <v>222</v>
      </c>
      <c r="D159" s="161" t="s">
        <v>147</v>
      </c>
      <c r="E159" s="162" t="s">
        <v>228</v>
      </c>
      <c r="F159" s="163" t="s">
        <v>229</v>
      </c>
      <c r="G159" s="164" t="s">
        <v>168</v>
      </c>
      <c r="H159" s="165">
        <v>6.8</v>
      </c>
      <c r="I159" s="166"/>
      <c r="J159" s="167">
        <f>ROUND(I159*H159,2)</f>
        <v>0</v>
      </c>
      <c r="K159" s="163" t="s">
        <v>1068</v>
      </c>
      <c r="L159" s="33"/>
      <c r="M159" s="168" t="s">
        <v>1</v>
      </c>
      <c r="N159" s="169" t="s">
        <v>43</v>
      </c>
      <c r="O159" s="58"/>
      <c r="P159" s="170">
        <f>O159*H159</f>
        <v>0</v>
      </c>
      <c r="Q159" s="170">
        <v>2.16</v>
      </c>
      <c r="R159" s="170">
        <f>Q159*H159</f>
        <v>14.688000000000001</v>
      </c>
      <c r="S159" s="170">
        <v>0</v>
      </c>
      <c r="T159" s="17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2" t="s">
        <v>151</v>
      </c>
      <c r="AT159" s="172" t="s">
        <v>147</v>
      </c>
      <c r="AU159" s="172" t="s">
        <v>88</v>
      </c>
      <c r="AY159" s="17" t="s">
        <v>145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17" t="s">
        <v>86</v>
      </c>
      <c r="BK159" s="173">
        <f>ROUND(I159*H159,2)</f>
        <v>0</v>
      </c>
      <c r="BL159" s="17" t="s">
        <v>151</v>
      </c>
      <c r="BM159" s="172" t="s">
        <v>1058</v>
      </c>
    </row>
    <row r="160" spans="1:65" s="13" customFormat="1" ht="11.25">
      <c r="B160" s="174"/>
      <c r="D160" s="175" t="s">
        <v>153</v>
      </c>
      <c r="E160" s="176" t="s">
        <v>1</v>
      </c>
      <c r="F160" s="177" t="s">
        <v>1059</v>
      </c>
      <c r="H160" s="176" t="s">
        <v>1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6" t="s">
        <v>153</v>
      </c>
      <c r="AU160" s="176" t="s">
        <v>88</v>
      </c>
      <c r="AV160" s="13" t="s">
        <v>86</v>
      </c>
      <c r="AW160" s="13" t="s">
        <v>34</v>
      </c>
      <c r="AX160" s="13" t="s">
        <v>78</v>
      </c>
      <c r="AY160" s="176" t="s">
        <v>145</v>
      </c>
    </row>
    <row r="161" spans="1:65" s="14" customFormat="1" ht="11.25">
      <c r="B161" s="182"/>
      <c r="D161" s="175" t="s">
        <v>153</v>
      </c>
      <c r="E161" s="183" t="s">
        <v>1</v>
      </c>
      <c r="F161" s="184" t="s">
        <v>1060</v>
      </c>
      <c r="H161" s="185">
        <v>6.8</v>
      </c>
      <c r="I161" s="186"/>
      <c r="L161" s="182"/>
      <c r="M161" s="187"/>
      <c r="N161" s="188"/>
      <c r="O161" s="188"/>
      <c r="P161" s="188"/>
      <c r="Q161" s="188"/>
      <c r="R161" s="188"/>
      <c r="S161" s="188"/>
      <c r="T161" s="189"/>
      <c r="AT161" s="183" t="s">
        <v>153</v>
      </c>
      <c r="AU161" s="183" t="s">
        <v>88</v>
      </c>
      <c r="AV161" s="14" t="s">
        <v>88</v>
      </c>
      <c r="AW161" s="14" t="s">
        <v>34</v>
      </c>
      <c r="AX161" s="14" t="s">
        <v>78</v>
      </c>
      <c r="AY161" s="183" t="s">
        <v>145</v>
      </c>
    </row>
    <row r="162" spans="1:65" s="15" customFormat="1" ht="11.25">
      <c r="B162" s="190"/>
      <c r="D162" s="175" t="s">
        <v>153</v>
      </c>
      <c r="E162" s="191" t="s">
        <v>1</v>
      </c>
      <c r="F162" s="192" t="s">
        <v>156</v>
      </c>
      <c r="H162" s="193">
        <v>6.8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1" t="s">
        <v>153</v>
      </c>
      <c r="AU162" s="191" t="s">
        <v>88</v>
      </c>
      <c r="AV162" s="15" t="s">
        <v>151</v>
      </c>
      <c r="AW162" s="15" t="s">
        <v>34</v>
      </c>
      <c r="AX162" s="15" t="s">
        <v>86</v>
      </c>
      <c r="AY162" s="191" t="s">
        <v>145</v>
      </c>
    </row>
    <row r="163" spans="1:65" s="2" customFormat="1" ht="21.75" customHeight="1">
      <c r="A163" s="32"/>
      <c r="B163" s="160"/>
      <c r="C163" s="161" t="s">
        <v>8</v>
      </c>
      <c r="D163" s="161" t="s">
        <v>147</v>
      </c>
      <c r="E163" s="162" t="s">
        <v>1061</v>
      </c>
      <c r="F163" s="163" t="s">
        <v>1062</v>
      </c>
      <c r="G163" s="164" t="s">
        <v>168</v>
      </c>
      <c r="H163" s="165">
        <v>0.4</v>
      </c>
      <c r="I163" s="166"/>
      <c r="J163" s="167">
        <f>ROUND(I163*H163,2)</f>
        <v>0</v>
      </c>
      <c r="K163" s="163" t="s">
        <v>1068</v>
      </c>
      <c r="L163" s="33"/>
      <c r="M163" s="168" t="s">
        <v>1</v>
      </c>
      <c r="N163" s="169" t="s">
        <v>43</v>
      </c>
      <c r="O163" s="58"/>
      <c r="P163" s="170">
        <f>O163*H163</f>
        <v>0</v>
      </c>
      <c r="Q163" s="170">
        <v>1.98</v>
      </c>
      <c r="R163" s="170">
        <f>Q163*H163</f>
        <v>0.79200000000000004</v>
      </c>
      <c r="S163" s="170">
        <v>0</v>
      </c>
      <c r="T163" s="17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2" t="s">
        <v>151</v>
      </c>
      <c r="AT163" s="172" t="s">
        <v>147</v>
      </c>
      <c r="AU163" s="172" t="s">
        <v>88</v>
      </c>
      <c r="AY163" s="17" t="s">
        <v>145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7" t="s">
        <v>86</v>
      </c>
      <c r="BK163" s="173">
        <f>ROUND(I163*H163,2)</f>
        <v>0</v>
      </c>
      <c r="BL163" s="17" t="s">
        <v>151</v>
      </c>
      <c r="BM163" s="172" t="s">
        <v>1063</v>
      </c>
    </row>
    <row r="164" spans="1:65" s="14" customFormat="1" ht="11.25">
      <c r="B164" s="182"/>
      <c r="D164" s="175" t="s">
        <v>153</v>
      </c>
      <c r="E164" s="183" t="s">
        <v>1</v>
      </c>
      <c r="F164" s="184" t="s">
        <v>1064</v>
      </c>
      <c r="H164" s="185">
        <v>0.4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153</v>
      </c>
      <c r="AU164" s="183" t="s">
        <v>88</v>
      </c>
      <c r="AV164" s="14" t="s">
        <v>88</v>
      </c>
      <c r="AW164" s="14" t="s">
        <v>34</v>
      </c>
      <c r="AX164" s="14" t="s">
        <v>86</v>
      </c>
      <c r="AY164" s="183" t="s">
        <v>145</v>
      </c>
    </row>
    <row r="165" spans="1:65" s="12" customFormat="1" ht="22.9" customHeight="1">
      <c r="B165" s="147"/>
      <c r="D165" s="148" t="s">
        <v>77</v>
      </c>
      <c r="E165" s="158" t="s">
        <v>196</v>
      </c>
      <c r="F165" s="158" t="s">
        <v>313</v>
      </c>
      <c r="I165" s="150"/>
      <c r="J165" s="159">
        <f>BK165</f>
        <v>0</v>
      </c>
      <c r="L165" s="147"/>
      <c r="M165" s="152"/>
      <c r="N165" s="153"/>
      <c r="O165" s="153"/>
      <c r="P165" s="154">
        <f>SUM(P166:P168)</f>
        <v>0</v>
      </c>
      <c r="Q165" s="153"/>
      <c r="R165" s="154">
        <f>SUM(R166:R168)</f>
        <v>1.2096000000000001E-2</v>
      </c>
      <c r="S165" s="153"/>
      <c r="T165" s="155">
        <f>SUM(T166:T168)</f>
        <v>0</v>
      </c>
      <c r="AR165" s="148" t="s">
        <v>86</v>
      </c>
      <c r="AT165" s="156" t="s">
        <v>77</v>
      </c>
      <c r="AU165" s="156" t="s">
        <v>86</v>
      </c>
      <c r="AY165" s="148" t="s">
        <v>145</v>
      </c>
      <c r="BK165" s="157">
        <f>SUM(BK166:BK168)</f>
        <v>0</v>
      </c>
    </row>
    <row r="166" spans="1:65" s="2" customFormat="1" ht="21.75" customHeight="1">
      <c r="A166" s="32"/>
      <c r="B166" s="160"/>
      <c r="C166" s="161" t="s">
        <v>227</v>
      </c>
      <c r="D166" s="161" t="s">
        <v>147</v>
      </c>
      <c r="E166" s="162" t="s">
        <v>329</v>
      </c>
      <c r="F166" s="163" t="s">
        <v>330</v>
      </c>
      <c r="G166" s="164" t="s">
        <v>150</v>
      </c>
      <c r="H166" s="165">
        <v>33.6</v>
      </c>
      <c r="I166" s="166"/>
      <c r="J166" s="167">
        <f>ROUND(I166*H166,2)</f>
        <v>0</v>
      </c>
      <c r="K166" s="163" t="s">
        <v>1</v>
      </c>
      <c r="L166" s="33"/>
      <c r="M166" s="168" t="s">
        <v>1</v>
      </c>
      <c r="N166" s="169" t="s">
        <v>43</v>
      </c>
      <c r="O166" s="58"/>
      <c r="P166" s="170">
        <f>O166*H166</f>
        <v>0</v>
      </c>
      <c r="Q166" s="170">
        <v>3.6000000000000002E-4</v>
      </c>
      <c r="R166" s="170">
        <f>Q166*H166</f>
        <v>1.2096000000000001E-2</v>
      </c>
      <c r="S166" s="170">
        <v>0</v>
      </c>
      <c r="T166" s="17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2" t="s">
        <v>151</v>
      </c>
      <c r="AT166" s="172" t="s">
        <v>147</v>
      </c>
      <c r="AU166" s="172" t="s">
        <v>88</v>
      </c>
      <c r="AY166" s="17" t="s">
        <v>145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7" t="s">
        <v>86</v>
      </c>
      <c r="BK166" s="173">
        <f>ROUND(I166*H166,2)</f>
        <v>0</v>
      </c>
      <c r="BL166" s="17" t="s">
        <v>151</v>
      </c>
      <c r="BM166" s="172" t="s">
        <v>1065</v>
      </c>
    </row>
    <row r="167" spans="1:65" s="14" customFormat="1" ht="22.5">
      <c r="B167" s="182"/>
      <c r="D167" s="175" t="s">
        <v>153</v>
      </c>
      <c r="E167" s="183" t="s">
        <v>1</v>
      </c>
      <c r="F167" s="184" t="s">
        <v>1066</v>
      </c>
      <c r="H167" s="185">
        <v>33.6</v>
      </c>
      <c r="I167" s="186"/>
      <c r="L167" s="182"/>
      <c r="M167" s="187"/>
      <c r="N167" s="188"/>
      <c r="O167" s="188"/>
      <c r="P167" s="188"/>
      <c r="Q167" s="188"/>
      <c r="R167" s="188"/>
      <c r="S167" s="188"/>
      <c r="T167" s="189"/>
      <c r="AT167" s="183" t="s">
        <v>153</v>
      </c>
      <c r="AU167" s="183" t="s">
        <v>88</v>
      </c>
      <c r="AV167" s="14" t="s">
        <v>88</v>
      </c>
      <c r="AW167" s="14" t="s">
        <v>34</v>
      </c>
      <c r="AX167" s="14" t="s">
        <v>78</v>
      </c>
      <c r="AY167" s="183" t="s">
        <v>145</v>
      </c>
    </row>
    <row r="168" spans="1:65" s="15" customFormat="1" ht="11.25">
      <c r="B168" s="190"/>
      <c r="D168" s="175" t="s">
        <v>153</v>
      </c>
      <c r="E168" s="191" t="s">
        <v>1</v>
      </c>
      <c r="F168" s="192" t="s">
        <v>156</v>
      </c>
      <c r="H168" s="193">
        <v>33.6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1" t="s">
        <v>153</v>
      </c>
      <c r="AU168" s="191" t="s">
        <v>88</v>
      </c>
      <c r="AV168" s="15" t="s">
        <v>151</v>
      </c>
      <c r="AW168" s="15" t="s">
        <v>34</v>
      </c>
      <c r="AX168" s="15" t="s">
        <v>86</v>
      </c>
      <c r="AY168" s="191" t="s">
        <v>145</v>
      </c>
    </row>
    <row r="169" spans="1:65" s="12" customFormat="1" ht="22.9" customHeight="1">
      <c r="B169" s="147"/>
      <c r="D169" s="148" t="s">
        <v>77</v>
      </c>
      <c r="E169" s="158" t="s">
        <v>403</v>
      </c>
      <c r="F169" s="158" t="s">
        <v>404</v>
      </c>
      <c r="I169" s="150"/>
      <c r="J169" s="159">
        <f>BK169</f>
        <v>0</v>
      </c>
      <c r="L169" s="147"/>
      <c r="M169" s="152"/>
      <c r="N169" s="153"/>
      <c r="O169" s="153"/>
      <c r="P169" s="154">
        <f>P170</f>
        <v>0</v>
      </c>
      <c r="Q169" s="153"/>
      <c r="R169" s="154">
        <f>R170</f>
        <v>0</v>
      </c>
      <c r="S169" s="153"/>
      <c r="T169" s="155">
        <f>T170</f>
        <v>0</v>
      </c>
      <c r="AR169" s="148" t="s">
        <v>86</v>
      </c>
      <c r="AT169" s="156" t="s">
        <v>77</v>
      </c>
      <c r="AU169" s="156" t="s">
        <v>86</v>
      </c>
      <c r="AY169" s="148" t="s">
        <v>145</v>
      </c>
      <c r="BK169" s="157">
        <f>BK170</f>
        <v>0</v>
      </c>
    </row>
    <row r="170" spans="1:65" s="2" customFormat="1" ht="16.5" customHeight="1">
      <c r="A170" s="32"/>
      <c r="B170" s="160"/>
      <c r="C170" s="161" t="s">
        <v>238</v>
      </c>
      <c r="D170" s="161" t="s">
        <v>147</v>
      </c>
      <c r="E170" s="162" t="s">
        <v>406</v>
      </c>
      <c r="F170" s="163" t="s">
        <v>407</v>
      </c>
      <c r="G170" s="164" t="s">
        <v>199</v>
      </c>
      <c r="H170" s="165">
        <v>15.492000000000001</v>
      </c>
      <c r="I170" s="166"/>
      <c r="J170" s="167">
        <f>ROUND(I170*H170,2)</f>
        <v>0</v>
      </c>
      <c r="K170" s="163" t="s">
        <v>1</v>
      </c>
      <c r="L170" s="33"/>
      <c r="M170" s="209" t="s">
        <v>1</v>
      </c>
      <c r="N170" s="210" t="s">
        <v>43</v>
      </c>
      <c r="O170" s="211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2" t="s">
        <v>151</v>
      </c>
      <c r="AT170" s="172" t="s">
        <v>147</v>
      </c>
      <c r="AU170" s="172" t="s">
        <v>88</v>
      </c>
      <c r="AY170" s="17" t="s">
        <v>145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17" t="s">
        <v>86</v>
      </c>
      <c r="BK170" s="173">
        <f>ROUND(I170*H170,2)</f>
        <v>0</v>
      </c>
      <c r="BL170" s="17" t="s">
        <v>151</v>
      </c>
      <c r="BM170" s="172" t="s">
        <v>1067</v>
      </c>
    </row>
    <row r="171" spans="1:65" s="2" customFormat="1" ht="6.95" customHeight="1">
      <c r="A171" s="32"/>
      <c r="B171" s="47"/>
      <c r="C171" s="48"/>
      <c r="D171" s="48"/>
      <c r="E171" s="48"/>
      <c r="F171" s="48"/>
      <c r="G171" s="48"/>
      <c r="H171" s="48"/>
      <c r="I171" s="120"/>
      <c r="J171" s="48"/>
      <c r="K171" s="48"/>
      <c r="L171" s="33"/>
      <c r="M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</sheetData>
  <autoFilter ref="C120:K17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16</vt:i4>
      </vt:variant>
    </vt:vector>
  </HeadingPairs>
  <TitlesOfParts>
    <vt:vector size="25" baseType="lpstr">
      <vt:lpstr>Rekapitulace stavby</vt:lpstr>
      <vt:lpstr>01 - SO 01 Víceúčelové hř...</vt:lpstr>
      <vt:lpstr>02 - SO.02 Streetballové ...</vt:lpstr>
      <vt:lpstr>03 - SO.03-Herní plocha</vt:lpstr>
      <vt:lpstr>04 - SO 04 Venkovní tribuna</vt:lpstr>
      <vt:lpstr>05 - SO 05 Gabionová stěna</vt:lpstr>
      <vt:lpstr>06 - SO 06 Venkovní schod...</vt:lpstr>
      <vt:lpstr>07 - SO 07 Vsakovací jímka</vt:lpstr>
      <vt:lpstr>List1</vt:lpstr>
      <vt:lpstr>'01 - SO 01 Víceúčelové hř...'!Názvy_tisku</vt:lpstr>
      <vt:lpstr>'02 - SO.02 Streetballové ...'!Názvy_tisku</vt:lpstr>
      <vt:lpstr>'03 - SO.03-Herní plocha'!Názvy_tisku</vt:lpstr>
      <vt:lpstr>'04 - SO 04 Venkovní tribuna'!Názvy_tisku</vt:lpstr>
      <vt:lpstr>'05 - SO 05 Gabionová stěna'!Názvy_tisku</vt:lpstr>
      <vt:lpstr>'06 - SO 06 Venkovní schod...'!Názvy_tisku</vt:lpstr>
      <vt:lpstr>'07 - SO 07 Vsakovací jímka'!Názvy_tisku</vt:lpstr>
      <vt:lpstr>'Rekapitulace stavby'!Názvy_tisku</vt:lpstr>
      <vt:lpstr>'01 - SO 01 Víceúčelové hř...'!Oblast_tisku</vt:lpstr>
      <vt:lpstr>'02 - SO.02 Streetballové ...'!Oblast_tisku</vt:lpstr>
      <vt:lpstr>'03 - SO.03-Herní plocha'!Oblast_tisku</vt:lpstr>
      <vt:lpstr>'04 - SO 04 Venkovní tribuna'!Oblast_tisku</vt:lpstr>
      <vt:lpstr>'05 - SO 05 Gabionová stěna'!Oblast_tisku</vt:lpstr>
      <vt:lpstr>'06 - SO 06 Venkovní schod...'!Oblast_tisku</vt:lpstr>
      <vt:lpstr>'07 - SO 07 Vsakovací jímka'!Oblast_tisku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Doma\Sládková</dc:creator>
  <cp:lastModifiedBy>Sládková</cp:lastModifiedBy>
  <dcterms:created xsi:type="dcterms:W3CDTF">2022-01-16T08:44:18Z</dcterms:created>
  <dcterms:modified xsi:type="dcterms:W3CDTF">2022-01-16T11:33:51Z</dcterms:modified>
</cp:coreProperties>
</file>