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4 - Úpravy proluky u Č..." sheetId="2" r:id="rId2"/>
    <sheet name="01 - Bourací a demontážní..." sheetId="3" r:id="rId3"/>
    <sheet name="VRN - Vedlejší rozpočtov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4 - Úpravy proluky u Č...'!$C$94:$K$604</definedName>
    <definedName name="_xlnm.Print_Area" localSheetId="1">'SO 4 - Úpravy proluky u Č...'!$C$4:$J$39,'SO 4 - Úpravy proluky u Č...'!$C$45:$J$76,'SO 4 - Úpravy proluky u Č...'!$C$82:$K$604</definedName>
    <definedName name="_xlnm.Print_Titles" localSheetId="1">'SO 4 - Úpravy proluky u Č...'!$94:$94</definedName>
    <definedName name="_xlnm._FilterDatabase" localSheetId="2" hidden="1">'01 - Bourací a demontážní...'!$C$88:$K$259</definedName>
    <definedName name="_xlnm.Print_Area" localSheetId="2">'01 - Bourací a demontážní...'!$C$4:$J$39,'01 - Bourací a demontážní...'!$C$45:$J$70,'01 - Bourací a demontážní...'!$C$76:$K$259</definedName>
    <definedName name="_xlnm.Print_Titles" localSheetId="2">'01 - Bourací a demontážní...'!$88:$88</definedName>
    <definedName name="_xlnm._FilterDatabase" localSheetId="3" hidden="1">'VRN - Vedlejší rozpočtové...'!$C$79:$K$82</definedName>
    <definedName name="_xlnm.Print_Area" localSheetId="3">'VRN - Vedlejší rozpočtové...'!$C$4:$J$39,'VRN - Vedlejší rozpočtové...'!$C$45:$J$61,'VRN - Vedlejší rozpočtové...'!$C$67:$K$82</definedName>
    <definedName name="_xlnm.Print_Titles" localSheetId="3">'VRN - Vedlejší rozpočtové...'!$79:$79</definedName>
    <definedName name="_xlnm.Print_Area" localSheetId="4">'Seznam figur'!$C$4:$G$213</definedName>
    <definedName name="_xlnm.Print_Titles" localSheetId="4">'Seznam figur'!$9:$9</definedName>
    <definedName name="_xlnm.Print_Area" localSheetId="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5" l="1" r="D7"/>
  <c i="4" r="J37"/>
  <c r="J36"/>
  <c i="1" r="AY57"/>
  <c i="4" r="J35"/>
  <c i="1" r="AX57"/>
  <c i="4" r="BI82"/>
  <c r="BH82"/>
  <c r="BG82"/>
  <c r="BF82"/>
  <c r="T82"/>
  <c r="T81"/>
  <c r="T80"/>
  <c r="R82"/>
  <c r="R81"/>
  <c r="R80"/>
  <c r="P82"/>
  <c r="P81"/>
  <c r="P80"/>
  <c i="1" r="AU57"/>
  <c i="4" r="J77"/>
  <c r="J76"/>
  <c r="F76"/>
  <c r="F74"/>
  <c r="E72"/>
  <c r="J55"/>
  <c r="J54"/>
  <c r="F54"/>
  <c r="F52"/>
  <c r="E50"/>
  <c r="J18"/>
  <c r="E18"/>
  <c r="F77"/>
  <c r="J17"/>
  <c r="J12"/>
  <c r="J74"/>
  <c r="E7"/>
  <c r="E70"/>
  <c i="3" r="J37"/>
  <c r="J36"/>
  <c i="1" r="AY56"/>
  <c i="3" r="J35"/>
  <c i="1" r="AX56"/>
  <c i="3" r="BI256"/>
  <c r="BH256"/>
  <c r="BG256"/>
  <c r="BF256"/>
  <c r="T256"/>
  <c r="R256"/>
  <c r="P256"/>
  <c r="BI252"/>
  <c r="BH252"/>
  <c r="BG252"/>
  <c r="BF252"/>
  <c r="T252"/>
  <c r="R252"/>
  <c r="P252"/>
  <c r="BI248"/>
  <c r="BH248"/>
  <c r="BG248"/>
  <c r="BF248"/>
  <c r="T248"/>
  <c r="R248"/>
  <c r="P248"/>
  <c r="BI244"/>
  <c r="BH244"/>
  <c r="BG244"/>
  <c r="BF244"/>
  <c r="T244"/>
  <c r="R244"/>
  <c r="P244"/>
  <c r="BI238"/>
  <c r="BH238"/>
  <c r="BG238"/>
  <c r="BF238"/>
  <c r="T238"/>
  <c r="R238"/>
  <c r="P238"/>
  <c r="BI229"/>
  <c r="BH229"/>
  <c r="BG229"/>
  <c r="BF229"/>
  <c r="T229"/>
  <c r="R229"/>
  <c r="P229"/>
  <c r="BI223"/>
  <c r="BH223"/>
  <c r="BG223"/>
  <c r="BF223"/>
  <c r="T223"/>
  <c r="T222"/>
  <c r="R223"/>
  <c r="R222"/>
  <c r="P223"/>
  <c r="P222"/>
  <c r="BI217"/>
  <c r="BH217"/>
  <c r="BG217"/>
  <c r="BF217"/>
  <c r="T217"/>
  <c r="T216"/>
  <c r="R217"/>
  <c r="R216"/>
  <c r="P217"/>
  <c r="P216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1"/>
  <c r="BH201"/>
  <c r="BG201"/>
  <c r="BF201"/>
  <c r="T201"/>
  <c r="R201"/>
  <c r="P201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69"/>
  <c r="BH169"/>
  <c r="BG169"/>
  <c r="BF169"/>
  <c r="T169"/>
  <c r="R169"/>
  <c r="P169"/>
  <c r="BI165"/>
  <c r="BH165"/>
  <c r="BG165"/>
  <c r="BF165"/>
  <c r="T165"/>
  <c r="R165"/>
  <c r="P165"/>
  <c r="BI161"/>
  <c r="BH161"/>
  <c r="BG161"/>
  <c r="BF161"/>
  <c r="T161"/>
  <c r="R161"/>
  <c r="P161"/>
  <c r="BI156"/>
  <c r="BH156"/>
  <c r="BG156"/>
  <c r="BF156"/>
  <c r="T156"/>
  <c r="R156"/>
  <c r="P156"/>
  <c r="BI151"/>
  <c r="BH151"/>
  <c r="BG151"/>
  <c r="BF151"/>
  <c r="T151"/>
  <c r="R151"/>
  <c r="P151"/>
  <c r="BI145"/>
  <c r="BH145"/>
  <c r="BG145"/>
  <c r="BF145"/>
  <c r="T145"/>
  <c r="R145"/>
  <c r="P145"/>
  <c r="BI139"/>
  <c r="BH139"/>
  <c r="BG139"/>
  <c r="BF139"/>
  <c r="T139"/>
  <c r="R139"/>
  <c r="P139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1"/>
  <c r="BH121"/>
  <c r="BG121"/>
  <c r="BF121"/>
  <c r="T121"/>
  <c r="R121"/>
  <c r="P121"/>
  <c r="BI118"/>
  <c r="BH118"/>
  <c r="BG118"/>
  <c r="BF118"/>
  <c r="T118"/>
  <c r="R118"/>
  <c r="P118"/>
  <c r="BI113"/>
  <c r="BH113"/>
  <c r="BG113"/>
  <c r="BF113"/>
  <c r="T113"/>
  <c r="R113"/>
  <c r="P113"/>
  <c r="BI109"/>
  <c r="BH109"/>
  <c r="BG109"/>
  <c r="BF109"/>
  <c r="T109"/>
  <c r="R109"/>
  <c r="P109"/>
  <c r="BI105"/>
  <c r="BH105"/>
  <c r="BG105"/>
  <c r="BF105"/>
  <c r="T105"/>
  <c r="R105"/>
  <c r="P105"/>
  <c r="BI101"/>
  <c r="BH101"/>
  <c r="BG101"/>
  <c r="BF101"/>
  <c r="T101"/>
  <c r="R101"/>
  <c r="P101"/>
  <c r="BI98"/>
  <c r="BH98"/>
  <c r="BG98"/>
  <c r="BF98"/>
  <c r="T98"/>
  <c r="R98"/>
  <c r="P98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55"/>
  <c r="J17"/>
  <c r="J12"/>
  <c r="J83"/>
  <c r="E7"/>
  <c r="E79"/>
  <c i="2" r="J37"/>
  <c r="J36"/>
  <c i="1" r="AY55"/>
  <c i="2" r="J35"/>
  <c i="1" r="AX55"/>
  <c i="2" r="BI602"/>
  <c r="BH602"/>
  <c r="BG602"/>
  <c r="BF602"/>
  <c r="T602"/>
  <c r="R602"/>
  <c r="P602"/>
  <c r="BI599"/>
  <c r="BH599"/>
  <c r="BG599"/>
  <c r="BF599"/>
  <c r="T599"/>
  <c r="R599"/>
  <c r="P599"/>
  <c r="BI596"/>
  <c r="BH596"/>
  <c r="BG596"/>
  <c r="BF596"/>
  <c r="T596"/>
  <c r="R596"/>
  <c r="P596"/>
  <c r="BI588"/>
  <c r="BH588"/>
  <c r="BG588"/>
  <c r="BF588"/>
  <c r="T588"/>
  <c r="R588"/>
  <c r="P588"/>
  <c r="BI582"/>
  <c r="BH582"/>
  <c r="BG582"/>
  <c r="BF582"/>
  <c r="T582"/>
  <c r="R582"/>
  <c r="P582"/>
  <c r="BI579"/>
  <c r="BH579"/>
  <c r="BG579"/>
  <c r="BF579"/>
  <c r="T579"/>
  <c r="R579"/>
  <c r="P579"/>
  <c r="BI575"/>
  <c r="BH575"/>
  <c r="BG575"/>
  <c r="BF575"/>
  <c r="T575"/>
  <c r="R575"/>
  <c r="P575"/>
  <c r="BI568"/>
  <c r="BH568"/>
  <c r="BG568"/>
  <c r="BF568"/>
  <c r="T568"/>
  <c r="R568"/>
  <c r="P568"/>
  <c r="BI564"/>
  <c r="BH564"/>
  <c r="BG564"/>
  <c r="BF564"/>
  <c r="T564"/>
  <c r="R564"/>
  <c r="P564"/>
  <c r="BI562"/>
  <c r="BH562"/>
  <c r="BG562"/>
  <c r="BF562"/>
  <c r="T562"/>
  <c r="R562"/>
  <c r="P562"/>
  <c r="BI560"/>
  <c r="BH560"/>
  <c r="BG560"/>
  <c r="BF560"/>
  <c r="T560"/>
  <c r="R560"/>
  <c r="P560"/>
  <c r="BI558"/>
  <c r="BH558"/>
  <c r="BG558"/>
  <c r="BF558"/>
  <c r="T558"/>
  <c r="R558"/>
  <c r="P558"/>
  <c r="BI556"/>
  <c r="BH556"/>
  <c r="BG556"/>
  <c r="BF556"/>
  <c r="T556"/>
  <c r="R556"/>
  <c r="P556"/>
  <c r="BI553"/>
  <c r="BH553"/>
  <c r="BG553"/>
  <c r="BF553"/>
  <c r="T553"/>
  <c r="R553"/>
  <c r="P553"/>
  <c r="BI549"/>
  <c r="BH549"/>
  <c r="BG549"/>
  <c r="BF549"/>
  <c r="T549"/>
  <c r="R549"/>
  <c r="P549"/>
  <c r="BI544"/>
  <c r="BH544"/>
  <c r="BG544"/>
  <c r="BF544"/>
  <c r="T544"/>
  <c r="R544"/>
  <c r="P544"/>
  <c r="BI539"/>
  <c r="BH539"/>
  <c r="BG539"/>
  <c r="BF539"/>
  <c r="T539"/>
  <c r="R539"/>
  <c r="P539"/>
  <c r="BI534"/>
  <c r="BH534"/>
  <c r="BG534"/>
  <c r="BF534"/>
  <c r="T534"/>
  <c r="R534"/>
  <c r="P534"/>
  <c r="BI531"/>
  <c r="BH531"/>
  <c r="BG531"/>
  <c r="BF531"/>
  <c r="T531"/>
  <c r="T530"/>
  <c r="R531"/>
  <c r="R530"/>
  <c r="P531"/>
  <c r="P530"/>
  <c r="BI527"/>
  <c r="BH527"/>
  <c r="BG527"/>
  <c r="BF527"/>
  <c r="T527"/>
  <c r="T526"/>
  <c r="R527"/>
  <c r="R526"/>
  <c r="P527"/>
  <c r="P526"/>
  <c r="BI523"/>
  <c r="BH523"/>
  <c r="BG523"/>
  <c r="BF523"/>
  <c r="T523"/>
  <c r="R523"/>
  <c r="P523"/>
  <c r="BI520"/>
  <c r="BH520"/>
  <c r="BG520"/>
  <c r="BF520"/>
  <c r="T520"/>
  <c r="R520"/>
  <c r="P520"/>
  <c r="BI518"/>
  <c r="BH518"/>
  <c r="BG518"/>
  <c r="BF518"/>
  <c r="T518"/>
  <c r="R518"/>
  <c r="P518"/>
  <c r="BI515"/>
  <c r="BH515"/>
  <c r="BG515"/>
  <c r="BF515"/>
  <c r="T515"/>
  <c r="R515"/>
  <c r="P515"/>
  <c r="BI511"/>
  <c r="BH511"/>
  <c r="BG511"/>
  <c r="BF511"/>
  <c r="T511"/>
  <c r="R511"/>
  <c r="P511"/>
  <c r="BI507"/>
  <c r="BH507"/>
  <c r="BG507"/>
  <c r="BF507"/>
  <c r="T507"/>
  <c r="R507"/>
  <c r="P507"/>
  <c r="BI506"/>
  <c r="BH506"/>
  <c r="BG506"/>
  <c r="BF506"/>
  <c r="T506"/>
  <c r="R506"/>
  <c r="P506"/>
  <c r="BI504"/>
  <c r="BH504"/>
  <c r="BG504"/>
  <c r="BF504"/>
  <c r="T504"/>
  <c r="R504"/>
  <c r="P504"/>
  <c r="BI501"/>
  <c r="BH501"/>
  <c r="BG501"/>
  <c r="BF501"/>
  <c r="T501"/>
  <c r="R501"/>
  <c r="P501"/>
  <c r="BI498"/>
  <c r="BH498"/>
  <c r="BG498"/>
  <c r="BF498"/>
  <c r="T498"/>
  <c r="R498"/>
  <c r="P498"/>
  <c r="BI495"/>
  <c r="BH495"/>
  <c r="BG495"/>
  <c r="BF495"/>
  <c r="T495"/>
  <c r="R495"/>
  <c r="P495"/>
  <c r="BI493"/>
  <c r="BH493"/>
  <c r="BG493"/>
  <c r="BF493"/>
  <c r="T493"/>
  <c r="R493"/>
  <c r="P493"/>
  <c r="BI487"/>
  <c r="BH487"/>
  <c r="BG487"/>
  <c r="BF487"/>
  <c r="T487"/>
  <c r="R487"/>
  <c r="P487"/>
  <c r="BI482"/>
  <c r="BH482"/>
  <c r="BG482"/>
  <c r="BF482"/>
  <c r="T482"/>
  <c r="R482"/>
  <c r="P482"/>
  <c r="BI477"/>
  <c r="BH477"/>
  <c r="BG477"/>
  <c r="BF477"/>
  <c r="T477"/>
  <c r="R477"/>
  <c r="P477"/>
  <c r="BI470"/>
  <c r="BH470"/>
  <c r="BG470"/>
  <c r="BF470"/>
  <c r="T470"/>
  <c r="R470"/>
  <c r="P470"/>
  <c r="BI465"/>
  <c r="BH465"/>
  <c r="BG465"/>
  <c r="BF465"/>
  <c r="T465"/>
  <c r="R465"/>
  <c r="P465"/>
  <c r="BI460"/>
  <c r="BH460"/>
  <c r="BG460"/>
  <c r="BF460"/>
  <c r="T460"/>
  <c r="R460"/>
  <c r="P460"/>
  <c r="BI457"/>
  <c r="BH457"/>
  <c r="BG457"/>
  <c r="BF457"/>
  <c r="T457"/>
  <c r="R457"/>
  <c r="P457"/>
  <c r="BI454"/>
  <c r="BH454"/>
  <c r="BG454"/>
  <c r="BF454"/>
  <c r="T454"/>
  <c r="R454"/>
  <c r="P454"/>
  <c r="BI446"/>
  <c r="BH446"/>
  <c r="BG446"/>
  <c r="BF446"/>
  <c r="T446"/>
  <c r="R446"/>
  <c r="P446"/>
  <c r="BI440"/>
  <c r="BH440"/>
  <c r="BG440"/>
  <c r="BF440"/>
  <c r="T440"/>
  <c r="R440"/>
  <c r="P440"/>
  <c r="BI437"/>
  <c r="BH437"/>
  <c r="BG437"/>
  <c r="BF437"/>
  <c r="T437"/>
  <c r="R437"/>
  <c r="P437"/>
  <c r="BI431"/>
  <c r="BH431"/>
  <c r="BG431"/>
  <c r="BF431"/>
  <c r="T431"/>
  <c r="R431"/>
  <c r="P431"/>
  <c r="BI425"/>
  <c r="BH425"/>
  <c r="BG425"/>
  <c r="BF425"/>
  <c r="T425"/>
  <c r="R425"/>
  <c r="P425"/>
  <c r="BI421"/>
  <c r="BH421"/>
  <c r="BG421"/>
  <c r="BF421"/>
  <c r="T421"/>
  <c r="R421"/>
  <c r="P421"/>
  <c r="BI417"/>
  <c r="BH417"/>
  <c r="BG417"/>
  <c r="BF417"/>
  <c r="T417"/>
  <c r="R417"/>
  <c r="P417"/>
  <c r="BI412"/>
  <c r="BH412"/>
  <c r="BG412"/>
  <c r="BF412"/>
  <c r="T412"/>
  <c r="R412"/>
  <c r="P412"/>
  <c r="BI407"/>
  <c r="BH407"/>
  <c r="BG407"/>
  <c r="BF407"/>
  <c r="T407"/>
  <c r="R407"/>
  <c r="P407"/>
  <c r="BI404"/>
  <c r="BH404"/>
  <c r="BG404"/>
  <c r="BF404"/>
  <c r="T404"/>
  <c r="R404"/>
  <c r="P404"/>
  <c r="BI401"/>
  <c r="BH401"/>
  <c r="BG401"/>
  <c r="BF401"/>
  <c r="T401"/>
  <c r="R401"/>
  <c r="P401"/>
  <c r="BI398"/>
  <c r="BH398"/>
  <c r="BG398"/>
  <c r="BF398"/>
  <c r="T398"/>
  <c r="R398"/>
  <c r="P398"/>
  <c r="BI393"/>
  <c r="BH393"/>
  <c r="BG393"/>
  <c r="BF393"/>
  <c r="T393"/>
  <c r="R393"/>
  <c r="P393"/>
  <c r="BI387"/>
  <c r="BH387"/>
  <c r="BG387"/>
  <c r="BF387"/>
  <c r="T387"/>
  <c r="R387"/>
  <c r="P387"/>
  <c r="BI381"/>
  <c r="BH381"/>
  <c r="BG381"/>
  <c r="BF381"/>
  <c r="T381"/>
  <c r="R381"/>
  <c r="P381"/>
  <c r="BI379"/>
  <c r="BH379"/>
  <c r="BG379"/>
  <c r="BF379"/>
  <c r="T379"/>
  <c r="R379"/>
  <c r="P379"/>
  <c r="BI374"/>
  <c r="BH374"/>
  <c r="BG374"/>
  <c r="BF374"/>
  <c r="T374"/>
  <c r="R374"/>
  <c r="P374"/>
  <c r="BI364"/>
  <c r="BH364"/>
  <c r="BG364"/>
  <c r="BF364"/>
  <c r="T364"/>
  <c r="R364"/>
  <c r="P364"/>
  <c r="BI359"/>
  <c r="BH359"/>
  <c r="BG359"/>
  <c r="BF359"/>
  <c r="T359"/>
  <c r="R359"/>
  <c r="P359"/>
  <c r="BI353"/>
  <c r="BH353"/>
  <c r="BG353"/>
  <c r="BF353"/>
  <c r="T353"/>
  <c r="R353"/>
  <c r="P353"/>
  <c r="BI350"/>
  <c r="BH350"/>
  <c r="BG350"/>
  <c r="BF350"/>
  <c r="T350"/>
  <c r="R350"/>
  <c r="P350"/>
  <c r="BI348"/>
  <c r="BH348"/>
  <c r="BG348"/>
  <c r="BF348"/>
  <c r="T348"/>
  <c r="R348"/>
  <c r="P348"/>
  <c r="BI342"/>
  <c r="BH342"/>
  <c r="BG342"/>
  <c r="BF342"/>
  <c r="T342"/>
  <c r="R342"/>
  <c r="P342"/>
  <c r="BI339"/>
  <c r="BH339"/>
  <c r="BG339"/>
  <c r="BF339"/>
  <c r="T339"/>
  <c r="R339"/>
  <c r="P339"/>
  <c r="BI331"/>
  <c r="BH331"/>
  <c r="BG331"/>
  <c r="BF331"/>
  <c r="T331"/>
  <c r="R331"/>
  <c r="P331"/>
  <c r="BI325"/>
  <c r="BH325"/>
  <c r="BG325"/>
  <c r="BF325"/>
  <c r="T325"/>
  <c r="R325"/>
  <c r="P325"/>
  <c r="BI320"/>
  <c r="BH320"/>
  <c r="BG320"/>
  <c r="BF320"/>
  <c r="T320"/>
  <c r="R320"/>
  <c r="P320"/>
  <c r="BI312"/>
  <c r="BH312"/>
  <c r="BG312"/>
  <c r="BF312"/>
  <c r="T312"/>
  <c r="R312"/>
  <c r="P312"/>
  <c r="BI307"/>
  <c r="BH307"/>
  <c r="BG307"/>
  <c r="BF307"/>
  <c r="T307"/>
  <c r="R307"/>
  <c r="P307"/>
  <c r="BI301"/>
  <c r="BH301"/>
  <c r="BG301"/>
  <c r="BF301"/>
  <c r="T301"/>
  <c r="R301"/>
  <c r="P301"/>
  <c r="BI296"/>
  <c r="BH296"/>
  <c r="BG296"/>
  <c r="BF296"/>
  <c r="T296"/>
  <c r="R296"/>
  <c r="P296"/>
  <c r="BI281"/>
  <c r="BH281"/>
  <c r="BG281"/>
  <c r="BF281"/>
  <c r="T281"/>
  <c r="R281"/>
  <c r="P281"/>
  <c r="BI277"/>
  <c r="BH277"/>
  <c r="BG277"/>
  <c r="BF277"/>
  <c r="T277"/>
  <c r="R277"/>
  <c r="P277"/>
  <c r="BI266"/>
  <c r="BH266"/>
  <c r="BG266"/>
  <c r="BF266"/>
  <c r="T266"/>
  <c r="R266"/>
  <c r="P266"/>
  <c r="BI263"/>
  <c r="BH263"/>
  <c r="BG263"/>
  <c r="BF263"/>
  <c r="T263"/>
  <c r="R263"/>
  <c r="P263"/>
  <c r="BI254"/>
  <c r="BH254"/>
  <c r="BG254"/>
  <c r="BF254"/>
  <c r="T254"/>
  <c r="R254"/>
  <c r="P254"/>
  <c r="BI246"/>
  <c r="BH246"/>
  <c r="BG246"/>
  <c r="BF246"/>
  <c r="T246"/>
  <c r="R246"/>
  <c r="P246"/>
  <c r="BI240"/>
  <c r="BH240"/>
  <c r="BG240"/>
  <c r="BF240"/>
  <c r="T240"/>
  <c r="R240"/>
  <c r="P240"/>
  <c r="BI233"/>
  <c r="BH233"/>
  <c r="BG233"/>
  <c r="BF233"/>
  <c r="T233"/>
  <c r="R233"/>
  <c r="P233"/>
  <c r="BI228"/>
  <c r="BH228"/>
  <c r="BG228"/>
  <c r="BF228"/>
  <c r="T228"/>
  <c r="R228"/>
  <c r="P228"/>
  <c r="BI224"/>
  <c r="BH224"/>
  <c r="BG224"/>
  <c r="BF224"/>
  <c r="T224"/>
  <c r="R224"/>
  <c r="P224"/>
  <c r="BI214"/>
  <c r="BH214"/>
  <c r="BG214"/>
  <c r="BF214"/>
  <c r="T214"/>
  <c r="R214"/>
  <c r="P214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3"/>
  <c r="BH183"/>
  <c r="BG183"/>
  <c r="BF183"/>
  <c r="T183"/>
  <c r="R183"/>
  <c r="P183"/>
  <c r="BI179"/>
  <c r="BH179"/>
  <c r="BG179"/>
  <c r="BF179"/>
  <c r="T179"/>
  <c r="R179"/>
  <c r="P179"/>
  <c r="BI166"/>
  <c r="BH166"/>
  <c r="BG166"/>
  <c r="BF166"/>
  <c r="T166"/>
  <c r="R166"/>
  <c r="P166"/>
  <c r="BI162"/>
  <c r="BH162"/>
  <c r="BG162"/>
  <c r="BF162"/>
  <c r="T162"/>
  <c r="R162"/>
  <c r="P162"/>
  <c r="BI159"/>
  <c r="BH159"/>
  <c r="BG159"/>
  <c r="BF159"/>
  <c r="T159"/>
  <c r="R159"/>
  <c r="P159"/>
  <c r="BI154"/>
  <c r="BH154"/>
  <c r="BG154"/>
  <c r="BF154"/>
  <c r="T154"/>
  <c r="R154"/>
  <c r="P154"/>
  <c r="BI149"/>
  <c r="BH149"/>
  <c r="BG149"/>
  <c r="BF149"/>
  <c r="T149"/>
  <c r="R149"/>
  <c r="P149"/>
  <c r="BI135"/>
  <c r="BH135"/>
  <c r="BG135"/>
  <c r="BF135"/>
  <c r="T135"/>
  <c r="R135"/>
  <c r="P135"/>
  <c r="BI130"/>
  <c r="BH130"/>
  <c r="BG130"/>
  <c r="BF130"/>
  <c r="T130"/>
  <c r="R130"/>
  <c r="P130"/>
  <c r="BI123"/>
  <c r="BH123"/>
  <c r="BG123"/>
  <c r="BF123"/>
  <c r="T123"/>
  <c r="R123"/>
  <c r="P123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2"/>
  <c r="BH102"/>
  <c r="BG102"/>
  <c r="BF102"/>
  <c r="T102"/>
  <c r="R102"/>
  <c r="P102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92"/>
  <c r="J17"/>
  <c r="J12"/>
  <c r="J89"/>
  <c r="E7"/>
  <c r="E85"/>
  <c i="1" r="L50"/>
  <c r="AM50"/>
  <c r="AM49"/>
  <c r="L49"/>
  <c r="AM47"/>
  <c r="L47"/>
  <c r="L45"/>
  <c r="L44"/>
  <c i="2" r="J599"/>
  <c r="BK596"/>
  <c r="BK582"/>
  <c r="BK575"/>
  <c r="BK562"/>
  <c r="J558"/>
  <c r="J556"/>
  <c r="BK544"/>
  <c r="J534"/>
  <c r="BK527"/>
  <c r="BK520"/>
  <c r="BK515"/>
  <c r="J507"/>
  <c r="BK504"/>
  <c r="J498"/>
  <c r="J493"/>
  <c r="J477"/>
  <c r="J465"/>
  <c r="J457"/>
  <c r="J446"/>
  <c r="J437"/>
  <c r="J425"/>
  <c r="J417"/>
  <c r="J407"/>
  <c r="J401"/>
  <c r="J393"/>
  <c r="J381"/>
  <c r="J374"/>
  <c r="J359"/>
  <c r="J350"/>
  <c r="J342"/>
  <c r="J331"/>
  <c r="J320"/>
  <c r="BK301"/>
  <c r="J281"/>
  <c r="J266"/>
  <c r="J263"/>
  <c r="J246"/>
  <c r="J233"/>
  <c r="J224"/>
  <c r="J197"/>
  <c r="BK189"/>
  <c r="BK179"/>
  <c r="J162"/>
  <c r="J154"/>
  <c r="J135"/>
  <c r="J123"/>
  <c r="J114"/>
  <c r="BK102"/>
  <c r="J98"/>
  <c i="3" r="BK256"/>
  <c r="J252"/>
  <c r="BK248"/>
  <c r="J244"/>
  <c r="BK238"/>
  <c r="J229"/>
  <c r="BK223"/>
  <c r="BK217"/>
  <c r="BK209"/>
  <c r="J201"/>
  <c r="BK186"/>
  <c r="BK182"/>
  <c r="J174"/>
  <c r="BK165"/>
  <c r="BK156"/>
  <c r="BK145"/>
  <c r="J135"/>
  <c r="J125"/>
  <c r="J118"/>
  <c r="BK113"/>
  <c r="J105"/>
  <c r="J98"/>
  <c r="BK252"/>
  <c r="BK244"/>
  <c r="BK229"/>
  <c r="J217"/>
  <c r="J209"/>
  <c r="BK201"/>
  <c r="J195"/>
  <c r="J193"/>
  <c r="J191"/>
  <c r="J186"/>
  <c r="J182"/>
  <c r="J180"/>
  <c r="BK174"/>
  <c r="J165"/>
  <c r="J156"/>
  <c r="J139"/>
  <c r="J121"/>
  <c r="BK105"/>
  <c i="4" r="J82"/>
  <c r="J34"/>
  <c i="1" r="AW57"/>
  <c i="2" r="J588"/>
  <c r="J579"/>
  <c r="J575"/>
  <c r="J564"/>
  <c r="J560"/>
  <c r="BK556"/>
  <c r="J549"/>
  <c r="J539"/>
  <c r="BK531"/>
  <c r="J523"/>
  <c r="J518"/>
  <c r="BK511"/>
  <c r="J506"/>
  <c r="J501"/>
  <c r="BK495"/>
  <c r="BK487"/>
  <c r="BK477"/>
  <c r="BK465"/>
  <c r="BK457"/>
  <c r="BK446"/>
  <c r="BK437"/>
  <c r="BK425"/>
  <c r="BK417"/>
  <c r="BK407"/>
  <c r="BK401"/>
  <c r="BK393"/>
  <c r="BK381"/>
  <c r="BK374"/>
  <c r="BK359"/>
  <c r="BK350"/>
  <c r="BK342"/>
  <c r="BK331"/>
  <c r="BK320"/>
  <c r="BK307"/>
  <c r="BK296"/>
  <c r="BK277"/>
  <c r="BK263"/>
  <c r="J254"/>
  <c r="BK233"/>
  <c r="BK224"/>
  <c r="BK197"/>
  <c r="J189"/>
  <c r="J179"/>
  <c r="BK162"/>
  <c r="BK154"/>
  <c r="BK135"/>
  <c r="BK123"/>
  <c r="BK114"/>
  <c r="BK104"/>
  <c r="BK98"/>
  <c i="3" r="J145"/>
  <c r="BK135"/>
  <c r="BK125"/>
  <c r="BK118"/>
  <c r="BK109"/>
  <c r="J101"/>
  <c r="BK92"/>
  <c i="4" r="BK82"/>
  <c r="F36"/>
  <c i="1" r="BC57"/>
  <c i="4" r="F35"/>
  <c i="1" r="BB57"/>
  <c i="2" r="BK602"/>
  <c r="BK588"/>
  <c r="BK579"/>
  <c r="BK568"/>
  <c r="BK564"/>
  <c r="BK560"/>
  <c r="BK553"/>
  <c r="BK549"/>
  <c r="BK539"/>
  <c r="J531"/>
  <c r="BK523"/>
  <c r="BK518"/>
  <c r="J511"/>
  <c r="BK506"/>
  <c r="BK501"/>
  <c r="J495"/>
  <c r="J487"/>
  <c r="J482"/>
  <c r="J470"/>
  <c r="J460"/>
  <c r="J454"/>
  <c r="J440"/>
  <c r="J431"/>
  <c r="J421"/>
  <c r="J412"/>
  <c r="J404"/>
  <c r="J398"/>
  <c r="J387"/>
  <c r="J379"/>
  <c r="J364"/>
  <c r="J353"/>
  <c r="J348"/>
  <c r="J339"/>
  <c r="J325"/>
  <c r="J312"/>
  <c r="J301"/>
  <c r="J296"/>
  <c r="J277"/>
  <c r="BK246"/>
  <c r="J240"/>
  <c r="J228"/>
  <c r="J214"/>
  <c r="BK193"/>
  <c r="BK183"/>
  <c r="BK166"/>
  <c r="J159"/>
  <c r="J149"/>
  <c r="J130"/>
  <c r="J119"/>
  <c r="J109"/>
  <c r="J102"/>
  <c i="1" r="AS54"/>
  <c i="3" r="BK212"/>
  <c r="J206"/>
  <c r="BK189"/>
  <c r="BK184"/>
  <c r="BK177"/>
  <c r="J169"/>
  <c r="BK161"/>
  <c r="BK151"/>
  <c r="BK139"/>
  <c r="BK130"/>
  <c r="BK121"/>
  <c r="J109"/>
  <c r="BK101"/>
  <c r="J92"/>
  <c r="J256"/>
  <c r="J248"/>
  <c r="J238"/>
  <c r="J223"/>
  <c r="J212"/>
  <c r="BK206"/>
  <c r="BK195"/>
  <c r="BK193"/>
  <c r="BK191"/>
  <c r="J189"/>
  <c r="J184"/>
  <c r="BK180"/>
  <c r="J177"/>
  <c r="BK169"/>
  <c r="J161"/>
  <c r="J151"/>
  <c r="J130"/>
  <c r="J113"/>
  <c r="BK98"/>
  <c i="4" r="F37"/>
  <c i="1" r="BD57"/>
  <c i="2" r="J602"/>
  <c r="BK599"/>
  <c r="J596"/>
  <c r="J582"/>
  <c r="J568"/>
  <c r="J562"/>
  <c r="BK558"/>
  <c r="J553"/>
  <c r="J544"/>
  <c r="BK534"/>
  <c r="J527"/>
  <c r="J520"/>
  <c r="J515"/>
  <c r="BK507"/>
  <c r="J504"/>
  <c r="BK498"/>
  <c r="BK493"/>
  <c r="BK482"/>
  <c r="BK470"/>
  <c r="BK460"/>
  <c r="BK454"/>
  <c r="BK440"/>
  <c r="BK431"/>
  <c r="BK421"/>
  <c r="BK412"/>
  <c r="BK404"/>
  <c r="BK398"/>
  <c r="BK387"/>
  <c r="BK379"/>
  <c r="BK364"/>
  <c r="BK353"/>
  <c r="BK348"/>
  <c r="BK339"/>
  <c r="BK325"/>
  <c r="BK312"/>
  <c r="J307"/>
  <c r="BK281"/>
  <c r="BK266"/>
  <c r="BK254"/>
  <c r="BK240"/>
  <c r="BK228"/>
  <c r="BK214"/>
  <c r="J193"/>
  <c r="J183"/>
  <c r="J166"/>
  <c r="BK159"/>
  <c r="BK149"/>
  <c r="BK130"/>
  <c r="BK119"/>
  <c r="BK109"/>
  <c r="J104"/>
  <c r="J34"/>
  <c l="1" r="P295"/>
  <c r="R295"/>
  <c i="3" r="P228"/>
  <c r="T228"/>
  <c i="2" r="T295"/>
  <c i="3" r="R228"/>
  <c i="2" r="P97"/>
  <c r="T97"/>
  <c r="P188"/>
  <c r="T188"/>
  <c r="P306"/>
  <c r="T306"/>
  <c r="P352"/>
  <c r="T352"/>
  <c r="P378"/>
  <c r="T378"/>
  <c r="P430"/>
  <c r="R430"/>
  <c r="BK500"/>
  <c r="J500"/>
  <c r="J68"/>
  <c r="T500"/>
  <c r="P533"/>
  <c r="T533"/>
  <c r="P548"/>
  <c r="R548"/>
  <c r="BK567"/>
  <c r="J567"/>
  <c r="J74"/>
  <c r="R567"/>
  <c r="BK587"/>
  <c r="J587"/>
  <c r="J75"/>
  <c r="R587"/>
  <c i="3" r="BK91"/>
  <c r="J91"/>
  <c r="J61"/>
  <c r="R91"/>
  <c r="BK117"/>
  <c r="J117"/>
  <c r="J62"/>
  <c r="P117"/>
  <c r="T117"/>
  <c r="P124"/>
  <c r="T124"/>
  <c r="P188"/>
  <c r="R188"/>
  <c r="P243"/>
  <c r="P215"/>
  <c r="R243"/>
  <c r="R215"/>
  <c i="2" r="BK97"/>
  <c r="J97"/>
  <c r="J61"/>
  <c r="R97"/>
  <c r="BK188"/>
  <c r="J188"/>
  <c r="J62"/>
  <c r="R188"/>
  <c r="BK306"/>
  <c r="J306"/>
  <c r="J64"/>
  <c r="R306"/>
  <c r="BK352"/>
  <c r="J352"/>
  <c r="J65"/>
  <c r="R352"/>
  <c r="BK378"/>
  <c r="J378"/>
  <c r="J66"/>
  <c r="R378"/>
  <c r="BK430"/>
  <c r="J430"/>
  <c r="J67"/>
  <c r="T430"/>
  <c r="P500"/>
  <c r="R500"/>
  <c r="BK533"/>
  <c r="J533"/>
  <c r="J72"/>
  <c r="R533"/>
  <c r="R529"/>
  <c r="BK548"/>
  <c r="J548"/>
  <c r="J73"/>
  <c r="T548"/>
  <c r="P567"/>
  <c r="T567"/>
  <c r="P587"/>
  <c r="T587"/>
  <c i="3" r="P91"/>
  <c r="P90"/>
  <c r="T91"/>
  <c r="R117"/>
  <c r="BK124"/>
  <c r="J124"/>
  <c r="J63"/>
  <c r="R124"/>
  <c r="BK188"/>
  <c r="J188"/>
  <c r="J64"/>
  <c r="T188"/>
  <c r="BK243"/>
  <c r="J243"/>
  <c r="J69"/>
  <c r="T243"/>
  <c r="T215"/>
  <c i="2" r="BK295"/>
  <c r="J295"/>
  <c r="J63"/>
  <c i="3" r="BK216"/>
  <c r="J216"/>
  <c r="J66"/>
  <c r="BK222"/>
  <c r="J222"/>
  <c r="J67"/>
  <c i="4" r="BK81"/>
  <c r="BK80"/>
  <c r="J80"/>
  <c r="J59"/>
  <c i="2" r="BK526"/>
  <c r="J526"/>
  <c r="J69"/>
  <c r="BK530"/>
  <c r="J530"/>
  <c r="J71"/>
  <c i="3" r="BK228"/>
  <c r="J228"/>
  <c r="J68"/>
  <c i="4" r="E48"/>
  <c r="J52"/>
  <c r="BE82"/>
  <c r="F55"/>
  <c i="3" r="E48"/>
  <c r="F86"/>
  <c r="BE92"/>
  <c r="BE98"/>
  <c r="BE105"/>
  <c r="BE121"/>
  <c r="BE125"/>
  <c r="BE161"/>
  <c r="BE174"/>
  <c r="BE182"/>
  <c r="BE184"/>
  <c r="BE186"/>
  <c r="BE189"/>
  <c r="BE191"/>
  <c r="BE193"/>
  <c r="BE195"/>
  <c r="BE201"/>
  <c r="BE206"/>
  <c r="BE217"/>
  <c r="BE229"/>
  <c r="BE248"/>
  <c r="BE256"/>
  <c r="J52"/>
  <c r="BE101"/>
  <c r="BE109"/>
  <c r="BE113"/>
  <c r="BE118"/>
  <c r="BE130"/>
  <c r="BE135"/>
  <c r="BE139"/>
  <c r="BE145"/>
  <c r="BE151"/>
  <c r="BE156"/>
  <c r="BE165"/>
  <c r="BE169"/>
  <c r="BE177"/>
  <c r="BE180"/>
  <c r="BE209"/>
  <c r="BE212"/>
  <c r="BE223"/>
  <c r="BE238"/>
  <c r="BE244"/>
  <c r="BE252"/>
  <c i="2" r="E48"/>
  <c r="J52"/>
  <c r="F55"/>
  <c r="BE98"/>
  <c r="BE102"/>
  <c r="BE104"/>
  <c r="BE109"/>
  <c r="BE114"/>
  <c r="BE119"/>
  <c r="BE123"/>
  <c r="BE130"/>
  <c r="BE135"/>
  <c r="BE149"/>
  <c r="BE154"/>
  <c r="BE159"/>
  <c r="BE162"/>
  <c r="BE166"/>
  <c r="BE179"/>
  <c r="BE183"/>
  <c r="BE189"/>
  <c r="BE193"/>
  <c r="BE197"/>
  <c r="BE214"/>
  <c r="BE224"/>
  <c r="BE228"/>
  <c r="BE233"/>
  <c r="BE240"/>
  <c r="BE246"/>
  <c r="BE254"/>
  <c r="BE263"/>
  <c r="BE266"/>
  <c r="BE277"/>
  <c r="BE281"/>
  <c r="BE296"/>
  <c r="BE301"/>
  <c r="BE307"/>
  <c r="BE312"/>
  <c r="BE320"/>
  <c r="BE325"/>
  <c r="BE331"/>
  <c r="BE339"/>
  <c r="BE342"/>
  <c r="BE348"/>
  <c r="BE350"/>
  <c r="BE353"/>
  <c r="BE359"/>
  <c r="BE364"/>
  <c r="BE374"/>
  <c r="BE379"/>
  <c r="BE381"/>
  <c r="BE387"/>
  <c r="BE393"/>
  <c r="BE398"/>
  <c r="BE401"/>
  <c r="BE404"/>
  <c r="BE407"/>
  <c r="BE412"/>
  <c r="BE417"/>
  <c r="BE421"/>
  <c r="BE425"/>
  <c r="BE431"/>
  <c r="BE437"/>
  <c r="BE440"/>
  <c r="BE446"/>
  <c r="BE454"/>
  <c r="BE457"/>
  <c r="BE460"/>
  <c r="BE465"/>
  <c r="BE470"/>
  <c r="BE477"/>
  <c r="BE482"/>
  <c r="BE487"/>
  <c r="BE493"/>
  <c r="BE495"/>
  <c r="BE498"/>
  <c r="BE501"/>
  <c r="BE504"/>
  <c r="BE506"/>
  <c r="BE507"/>
  <c r="BE511"/>
  <c r="BE515"/>
  <c r="BE518"/>
  <c r="BE520"/>
  <c r="BE523"/>
  <c r="BE527"/>
  <c r="BE531"/>
  <c r="BE534"/>
  <c r="BE539"/>
  <c r="BE544"/>
  <c r="BE549"/>
  <c r="BE553"/>
  <c r="BE556"/>
  <c r="BE558"/>
  <c r="BE560"/>
  <c r="BE562"/>
  <c r="BE564"/>
  <c r="BE568"/>
  <c r="BE575"/>
  <c r="BE579"/>
  <c r="BE582"/>
  <c r="BE588"/>
  <c r="BE596"/>
  <c r="BE599"/>
  <c r="BE602"/>
  <c i="1" r="AW55"/>
  <c i="2" r="F37"/>
  <c i="1" r="BD55"/>
  <c i="4" r="F34"/>
  <c i="1" r="BA57"/>
  <c i="4" r="F33"/>
  <c i="1" r="AZ57"/>
  <c i="2" r="F36"/>
  <c i="1" r="BC55"/>
  <c i="3" r="F37"/>
  <c i="1" r="BD56"/>
  <c i="2" r="F34"/>
  <c i="1" r="BA55"/>
  <c i="3" r="F36"/>
  <c i="1" r="BC56"/>
  <c i="3" r="J34"/>
  <c i="1" r="AW56"/>
  <c i="3" r="F34"/>
  <c i="1" r="BA56"/>
  <c i="3" r="F35"/>
  <c i="1" r="BB56"/>
  <c i="2" r="F35"/>
  <c i="1" r="BB55"/>
  <c i="2" l="1" r="T529"/>
  <c r="P529"/>
  <c i="3" r="P89"/>
  <c i="1" r="AU56"/>
  <c i="2" r="R96"/>
  <c r="R95"/>
  <c r="T96"/>
  <c r="T95"/>
  <c i="3" r="T90"/>
  <c r="T89"/>
  <c r="R90"/>
  <c r="R89"/>
  <c i="2" r="P96"/>
  <c r="P95"/>
  <c i="1" r="AU55"/>
  <c i="2" r="BK96"/>
  <c r="J96"/>
  <c r="J60"/>
  <c i="3" r="BK90"/>
  <c r="J90"/>
  <c r="J60"/>
  <c r="BK215"/>
  <c r="J215"/>
  <c r="J65"/>
  <c i="4" r="J81"/>
  <c r="J60"/>
  <c i="2" r="BK529"/>
  <c r="J529"/>
  <c r="J70"/>
  <c r="J33"/>
  <c i="1" r="AV55"/>
  <c r="AT55"/>
  <c i="4" r="J30"/>
  <c i="1" r="AG57"/>
  <c i="3" r="F33"/>
  <c i="1" r="AZ56"/>
  <c i="4" r="J33"/>
  <c i="1" r="AV57"/>
  <c r="AT57"/>
  <c r="AN57"/>
  <c r="BB54"/>
  <c r="W31"/>
  <c r="BA54"/>
  <c r="W30"/>
  <c r="BC54"/>
  <c r="W32"/>
  <c r="BD54"/>
  <c r="W33"/>
  <c i="2" r="F33"/>
  <c i="1" r="AZ55"/>
  <c i="3" r="J33"/>
  <c i="1" r="AV56"/>
  <c r="AT56"/>
  <c i="2" l="1" r="BK95"/>
  <c r="J95"/>
  <c r="J59"/>
  <c i="3" r="BK89"/>
  <c r="J89"/>
  <c r="J59"/>
  <c i="4" r="J39"/>
  <c i="1" r="AZ54"/>
  <c r="W29"/>
  <c r="AU54"/>
  <c r="AY54"/>
  <c r="AX54"/>
  <c r="AW54"/>
  <c r="AK30"/>
  <c i="2" l="1" r="J30"/>
  <c i="1" r="AG55"/>
  <c i="3" r="J30"/>
  <c i="1" r="AG56"/>
  <c r="AV54"/>
  <c r="AK29"/>
  <c i="3" l="1" r="J39"/>
  <c i="2" r="J39"/>
  <c i="1" r="AN55"/>
  <c r="AN56"/>
  <c r="AT54"/>
  <c r="AG54"/>
  <c r="AK26"/>
  <c l="1" r="AK3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<sst xmlns="http://schemas.openxmlformats.org/spreadsheetml/2006/main">
  <si>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</si>
  <si>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</si>
  <si>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</si>
  <si>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</si>
  <si>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</si>
  <si>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{0e3616d2-cc0f-4c99-93ff-786fbab1b977}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</si>
  <si>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</si>
  <si>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</si>
  <si>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</si>
  <si>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</si>
  <si>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</si>
  <si>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</si>
  <si>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</si>
  <si>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</si>
  <si>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TER5KVET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</si>
  <si>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</si>
  <si>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</si>
  <si>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Základní škola - II. stupeň v Liberci ulici 5. května - Oprava a demolice proluky</t>
  </si>
  <si>
    <t>KSO:</t>
  </si>
  <si>
    <t/>
  </si>
  <si>
    <t>CC-CZ:</t>
  </si>
  <si>
    <t>Místo:</t>
  </si>
  <si>
    <t>Liberec</t>
  </si>
  <si>
    <t>Datum:</t>
  </si>
  <si>
    <t>27. 4. 2022</t>
  </si>
  <si>
    <t>Zadavatel:</t>
  </si>
  <si>
    <t>IČ:</t>
  </si>
  <si>
    <t>Statutární město Liberec nám. Dr. E. Beneše</t>
  </si>
  <si>
    <t>DIČ:</t>
  </si>
  <si>
    <t>Uchazeč:</t>
  </si>
  <si>
    <t>Vyplň údaj</t>
  </si>
  <si>
    <t>Projektant:</t>
  </si>
  <si>
    <t>HiTPRO s.r.o. Polní 354 Liberec 12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</si>
  <si>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</si>
  <si>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</si>
  <si>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</si>
  <si>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</si>
  <si>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</si>
  <si>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</si>
  <si>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</si>
  <si>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</si>
  <si>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</si>
  <si>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</si>
  <si>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</si>
  <si>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</si>
  <si>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</si>
  <si>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</si>
  <si>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</si>
  <si>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</si>
  <si>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</si>
  <si>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</si>
  <si>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</si>
  <si>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</si>
  <si>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</si>
  <si>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</si>
  <si>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</si>
  <si>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</si>
  <si>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</si>
  <si>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</si>
  <si>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</si>
  <si>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</si>
  <si>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</si>
  <si>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</si>
  <si>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</si>
  <si>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</si>
  <si>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</si>
  <si>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</si>
  <si>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</si>
  <si>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</si>
  <si>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</si>
  <si>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</si>
  <si>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</si>
  <si>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</si>
  <si>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</si>
  <si>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</si>
  <si>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</si>
  <si>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</si>
  <si>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4</t>
  </si>
  <si>
    <t>Úpravy proluky u Č.P. 66/45</t>
  </si>
  <si>
    <t>STA</t>
  </si>
  <si>
    <t>1</t>
  </si>
  <si>
    <t>{b9fca76b-b5d7-4978-8eda-a672fea2d0fe}</t>
  </si>
  <si>
    <t>8232993</t>
  </si>
  <si>
    <t>2</t>
  </si>
  <si>
    <t>01</t>
  </si>
  <si>
    <t>Bourací a demontážní práce</t>
  </si>
  <si>
    <t>{917ad87f-1d2c-44be-85fb-103bf427514f}</t>
  </si>
  <si>
    <t>VRN</t>
  </si>
  <si>
    <t>Vedlejší rozpočtové náklady</t>
  </si>
  <si>
    <t>{8d982192-b4cb-4ace-81af-925a4370af91}</t>
  </si>
  <si>
    <t>bedpasy</t>
  </si>
  <si>
    <t>8,075</t>
  </si>
  <si>
    <t>bedschody</t>
  </si>
  <si>
    <t>18,451</t>
  </si>
  <si>
    <t>KRYCÍ LIST SOUPISU PRACÍ</t>
  </si>
  <si>
    <t>bedzidka</t>
  </si>
  <si>
    <t>20,892</t>
  </si>
  <si>
    <t>dlazbaschody</t>
  </si>
  <si>
    <t>11,61</t>
  </si>
  <si>
    <t>mazani70</t>
  </si>
  <si>
    <t>0,207</t>
  </si>
  <si>
    <t>natezamecnik</t>
  </si>
  <si>
    <t>1,5</t>
  </si>
  <si>
    <t>Objekt:</t>
  </si>
  <si>
    <t>obruba</t>
  </si>
  <si>
    <t>30,84</t>
  </si>
  <si>
    <t>SO 4 - Úpravy proluky u Č.P. 66/45</t>
  </si>
  <si>
    <t>odkop</t>
  </si>
  <si>
    <t>13,35</t>
  </si>
  <si>
    <t>ryha2000</t>
  </si>
  <si>
    <t>16,652</t>
  </si>
  <si>
    <t>ryha800</t>
  </si>
  <si>
    <t>5,2</t>
  </si>
  <si>
    <t>vodorprem</t>
  </si>
  <si>
    <t>16,479</t>
  </si>
  <si>
    <t>zasyp</t>
  </si>
  <si>
    <t>13,523</t>
  </si>
  <si>
    <t>Podrobný, úplný popis a parametry všech konstrukcí, prací, výrobků a materiálů viz projektová dokumentace. Jednotkové ceny musí obsahovat dodávku a montáž položek, ztratné (pokud není uvedeno jinak). Jednotkové ceny musí zahrnovat kompletní provedení položek, související přípravné práce, detaily, doplňky, dilatace, kotvení, těsnění k okolním konstrukcím s příp.požární odolností, povrchové úpravy, pomocné lešení, příp. jiné dodávky a práce nutné k bezvadnému provedení díla.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</si>
  <si>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</si>
  <si>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</si>
  <si>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</si>
  <si>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</si>
  <si>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</si>
  <si>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</si>
  <si>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</si>
  <si>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</si>
  <si>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</si>
  <si>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</si>
  <si>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</si>
  <si>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</si>
  <si>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</si>
  <si>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</si>
  <si>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</si>
  <si>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761 - Konstrukce prosvětlovací</t>
  </si>
  <si>
    <t xml:space="preserve">    764 - Konstrukce klempířské vč. přesunu hmot</t>
  </si>
  <si>
    <t xml:space="preserve">    767 - Konstrukce zámečnické vč. přesunu hmot</t>
  </si>
  <si>
    <t xml:space="preserve">    782 - Dokončovací práce - obklady z kamene vč. přesunu hmot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</si>
  <si>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</si>
  <si>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</si>
  <si>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</si>
  <si>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</si>
  <si>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</si>
  <si>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</si>
  <si>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</si>
  <si>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</si>
  <si>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</si>
  <si>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</si>
  <si>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</si>
  <si>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</si>
  <si>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</si>
  <si>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</si>
  <si>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</si>
  <si>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</si>
  <si>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</si>
  <si>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</si>
  <si>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</si>
  <si>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1111111.4</t>
  </si>
  <si>
    <t>Odstranění stávajícího náletu vč. likvidace</t>
  </si>
  <si>
    <t>m2</t>
  </si>
  <si>
    <t>4</t>
  </si>
  <si>
    <t>-326600168</t>
  </si>
  <si>
    <t>VV</t>
  </si>
  <si>
    <t>předpoklad</t>
  </si>
  <si>
    <t>25,0</t>
  </si>
  <si>
    <t>Součet</t>
  </si>
  <si>
    <t>112101.127</t>
  </si>
  <si>
    <t>Šetrné vykopání vyvrácené tůje a přesazení na pozemku školy</t>
  </si>
  <si>
    <t>kus</t>
  </si>
  <si>
    <t>292361452</t>
  </si>
  <si>
    <t>1,0</t>
  </si>
  <si>
    <t>3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</si>
  <si>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</si>
  <si>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</si>
  <si>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CS ÚRS 2022 01</t>
  </si>
  <si>
    <t>72540920</t>
  </si>
  <si>
    <t>Online PSC</t>
  </si>
  <si>
    <t>https://podminky.urs.cz/item/CS_URS_2022_01/113107121</t>
  </si>
  <si>
    <t>vybourání konstrukce zpevněné cesty mezi brankou a dveřmi skladu (tl. 250 mm š. 1 m délka 8 m</t>
  </si>
  <si>
    <t>1,0*8,0</t>
  </si>
  <si>
    <t>113107136</t>
  </si>
  <si>
    <t>Odstranění podkladů nebo krytů ručně s přemístěním hmot na skládku na vzdálenost do 3 m nebo s naložením na dopravní prostředek z betonu vyztuženého sítěmi, o tl. vrstvy přes 100 do 150 mm</t>
  </si>
  <si>
    <t>508129785</t>
  </si>
  <si>
    <t>https://podminky.urs.cz/item/CS_URS_2022_01/113107136</t>
  </si>
  <si>
    <t>5</t>
  </si>
  <si>
    <t>113107141</t>
  </si>
  <si>
    <t>Odstranění podkladů nebo krytů ručně s přemístěním hmot na skládku na vzdálenost do 3 m nebo s naložením na dopravní prostředek živičných, o tl. vrstvy do 50 mm</t>
  </si>
  <si>
    <t>1957399493</t>
  </si>
  <si>
    <t>https://podminky.urs.cz/item/CS_URS_2022_01/113107141</t>
  </si>
  <si>
    <t>6</t>
  </si>
  <si>
    <t>121112003</t>
  </si>
  <si>
    <t>Sejmutí ornice ručně při souvislé ploše, tl. vrstvy do 200 mm</t>
  </si>
  <si>
    <t>1231955277</t>
  </si>
  <si>
    <t>https://podminky.urs.cz/item/CS_URS_2022_01/121112003</t>
  </si>
  <si>
    <t>7</t>
  </si>
  <si>
    <t>122211101</t>
  </si>
  <si>
    <t>Odkopávky a prokopávky ručně zapažené i nezapažené v hornině třídy těžitelnosti I skupiny 3</t>
  </si>
  <si>
    <t>m3</t>
  </si>
  <si>
    <t>-1836697537</t>
  </si>
  <si>
    <t>https://podminky.urs.cz/item/CS_URS_2022_01/122211101</t>
  </si>
  <si>
    <t>9,0</t>
  </si>
  <si>
    <t>pro schodiště</t>
  </si>
  <si>
    <t>14,5*1,2*0,25</t>
  </si>
  <si>
    <t>8</t>
  </si>
  <si>
    <t>132212111</t>
  </si>
  <si>
    <t>Hloubení rýh šířky do 800 mm ručně zapažených i nezapažených, s urovnáním dna do předepsaného profilu a spádu v hornině třídy těžitelnosti I skupiny 3 soudržných</t>
  </si>
  <si>
    <t>1282709547</t>
  </si>
  <si>
    <t>pro zasakování</t>
  </si>
  <si>
    <t>10,0*0,65*0,8</t>
  </si>
  <si>
    <t>Mezisoučet</t>
  </si>
  <si>
    <t>9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</si>
  <si>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</si>
  <si>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</si>
  <si>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2008336140</t>
  </si>
  <si>
    <t>pro sztracené bedněné a pod. beton</t>
  </si>
  <si>
    <t>1,85*1,2*0,8*3</t>
  </si>
  <si>
    <t>2,0*1,2*0,8</t>
  </si>
  <si>
    <t>2,0*1,5*0,8</t>
  </si>
  <si>
    <t>(0,5+7,5)*0,1*0,8</t>
  </si>
  <si>
    <t>pro pasy světlíku</t>
  </si>
  <si>
    <t>pro konstrukci okolo světlíku</t>
  </si>
  <si>
    <t>3,7*0,8*0,8</t>
  </si>
  <si>
    <t>0,9*0,8*0,8</t>
  </si>
  <si>
    <t>ostatní</t>
  </si>
  <si>
    <t>10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</si>
  <si>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</si>
  <si>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</si>
  <si>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-2027489353</t>
  </si>
  <si>
    <t>https://podminky.urs.cz/item/CS_URS_2022_01/162251101</t>
  </si>
  <si>
    <t>zasyp a zpět</t>
  </si>
  <si>
    <t>zasyp*2</t>
  </si>
  <si>
    <t>11</t>
  </si>
  <si>
    <t>1627511.7</t>
  </si>
  <si>
    <t>Vodorovné přemístění výkopku/sypaniny z horniny třídy těžitelnosti I, skupiny 1 až 3 na skladku dodavatele</t>
  </si>
  <si>
    <t>1322023831</t>
  </si>
  <si>
    <t>-zasyp</t>
  </si>
  <si>
    <t>12</t>
  </si>
  <si>
    <t>167111101</t>
  </si>
  <si>
    <t>Nakládání, skládání a překládání neulehlého výkopku nebo sypaniny ručně nakládání, z hornin třídy těžitelnosti I, skupiny 1 až 3</t>
  </si>
  <si>
    <t>1957994263</t>
  </si>
  <si>
    <t>https://podminky.urs.cz/item/CS_URS_2022_01/167111101</t>
  </si>
  <si>
    <t>13</t>
  </si>
  <si>
    <t>171201231</t>
  </si>
  <si>
    <t>Poplatek za uložení stavebního odpadu na recyklační skládce (skládkovné) zeminy a kamení zatříděného do Katalogu odpadů pod kódem 17 05 04</t>
  </si>
  <si>
    <t>t</t>
  </si>
  <si>
    <t>62763714</t>
  </si>
  <si>
    <t>https://podminky.urs.cz/item/CS_URS_2022_01/171201231</t>
  </si>
  <si>
    <t>vodorprem*1,8</t>
  </si>
  <si>
    <t>14</t>
  </si>
  <si>
    <t>174111101</t>
  </si>
  <si>
    <t>Zásyp sypaninou z jakékoliv horniny ručně s uložením výkopku ve vrstvách se zhutněním jam, šachet, rýh nebo kolem objektů v těchto vykopávkách</t>
  </si>
  <si>
    <t>255919935</t>
  </si>
  <si>
    <t>https://podminky.urs.cz/item/CS_URS_2022_01/174111101</t>
  </si>
  <si>
    <t>odpočety základ. kcí</t>
  </si>
  <si>
    <t>-5,037</t>
  </si>
  <si>
    <t>tvárnice ztraceného bednění</t>
  </si>
  <si>
    <t>-(2,0*0,2+5,7*0,3+4,2*0,4)</t>
  </si>
  <si>
    <t>pčedpoklad na úpravu terénu</t>
  </si>
  <si>
    <t>5,0</t>
  </si>
  <si>
    <t>zasakovací potrbí</t>
  </si>
  <si>
    <t>-10,0*0,12</t>
  </si>
  <si>
    <t>181951.12</t>
  </si>
  <si>
    <t>Dohutnění původního terénu pod schodištěm do potřebných sklonů</t>
  </si>
  <si>
    <t>-1685034347</t>
  </si>
  <si>
    <t>pod schodištěm</t>
  </si>
  <si>
    <t>14,0*1,2</t>
  </si>
  <si>
    <t>16</t>
  </si>
  <si>
    <t>181951112</t>
  </si>
  <si>
    <t>Úprava pláně vyrovnáním výškových rozdílů strojně v hornině třídy těžitelnosti I, skupiny 1 až 3 se zhutněním</t>
  </si>
  <si>
    <t>1491908074</t>
  </si>
  <si>
    <t>https://podminky.urs.cz/item/CS_URS_2022_01/181951112</t>
  </si>
  <si>
    <t>pod dlažbu u čp 66</t>
  </si>
  <si>
    <t>11,37</t>
  </si>
  <si>
    <t>Zakládání</t>
  </si>
  <si>
    <t>17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</si>
  <si>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</si>
  <si>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</si>
  <si>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m</t>
  </si>
  <si>
    <t>-1124148090</t>
  </si>
  <si>
    <t>https://podminky.urs.cz/item/CS_URS_2022_01/212751103</t>
  </si>
  <si>
    <t>4,3</t>
  </si>
  <si>
    <t>18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</si>
  <si>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</si>
  <si>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</si>
  <si>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-698696036</t>
  </si>
  <si>
    <t>https://podminky.urs.cz/item/CS_URS_2022_01/212751106</t>
  </si>
  <si>
    <t>10,0</t>
  </si>
  <si>
    <t>19</t>
  </si>
  <si>
    <t>274313711</t>
  </si>
  <si>
    <t>Základy z betonu prostého pasy betonu kamenem neprokládaného tř. C 20/25</t>
  </si>
  <si>
    <t>1657813231</t>
  </si>
  <si>
    <t>https://podminky.urs.cz/item/CS_URS_2022_01/274313711</t>
  </si>
  <si>
    <t>základy schosiště</t>
  </si>
  <si>
    <t>0,6*0,5*0,11*10</t>
  </si>
  <si>
    <t>1,1*0,5*0,11*2</t>
  </si>
  <si>
    <t>1,1*0,3*0,11*2</t>
  </si>
  <si>
    <t>(1,6+7,6)*0,4*0,11</t>
  </si>
  <si>
    <t>obetonování obruby</t>
  </si>
  <si>
    <t>14,15*0,053</t>
  </si>
  <si>
    <t>schod pod popelnice u oplecení</t>
  </si>
  <si>
    <t>1,38*0,3</t>
  </si>
  <si>
    <t>plot</t>
  </si>
  <si>
    <t>0,5</t>
  </si>
  <si>
    <t>20</t>
  </si>
  <si>
    <t>274351121</t>
  </si>
  <si>
    <t>Bednění základů pasů rovné zřízení</t>
  </si>
  <si>
    <t>-535136291</t>
  </si>
  <si>
    <t>https://podminky.urs.cz/item/CS_URS_2022_01/274351121</t>
  </si>
  <si>
    <t>základy schodiště</t>
  </si>
  <si>
    <t>0,5*4*0,11*10</t>
  </si>
  <si>
    <t>(0,5+0,8)*2*0,11*3</t>
  </si>
  <si>
    <t>14,15*0,235</t>
  </si>
  <si>
    <t>5,64*0,3</t>
  </si>
  <si>
    <t>274351122</t>
  </si>
  <si>
    <t>Bednění základů pasů rovné odstranění</t>
  </si>
  <si>
    <t>-1179344625</t>
  </si>
  <si>
    <t>https://podminky.urs.cz/item/CS_URS_2022_01/274351122</t>
  </si>
  <si>
    <t>22</t>
  </si>
  <si>
    <t>279113142</t>
  </si>
  <si>
    <t>Základové zdi z tvárnic ztraceného bednění včetně výplně z betonu bez zvláštních nároků na vliv prostředí třídy C 20/25, tloušťky zdiva přes 150 do 200 mm</t>
  </si>
  <si>
    <t>1959803438</t>
  </si>
  <si>
    <t>https://podminky.urs.cz/item/CS_URS_2022_01/279113142</t>
  </si>
  <si>
    <t>základy zábradlí schodiště</t>
  </si>
  <si>
    <t>1,0*1,0*2</t>
  </si>
  <si>
    <t>23</t>
  </si>
  <si>
    <t>279113144</t>
  </si>
  <si>
    <t>Základové zdi z tvárnic ztraceného bednění včetně výplně z betonu bez zvláštních nároků na vliv prostředí třídy C 20/25, tloušťky zdiva přes 250 do 300 mm</t>
  </si>
  <si>
    <t>-369065509</t>
  </si>
  <si>
    <t>https://podminky.urs.cz/item/CS_URS_2022_01/279113144</t>
  </si>
  <si>
    <t>zídka</t>
  </si>
  <si>
    <t>(0,8+2,05+2,4)*0,8</t>
  </si>
  <si>
    <t>1,5*1,0</t>
  </si>
  <si>
    <t>24</t>
  </si>
  <si>
    <t>279113145</t>
  </si>
  <si>
    <t>Základové zdi z tvárnic ztraceného bednění včetně výplně z betonu bez zvláštních nároků na vliv prostředí třídy C 20/25, tloušťky zdiva přes 300 do 400 mm</t>
  </si>
  <si>
    <t>-1160630450</t>
  </si>
  <si>
    <t>https://podminky.urs.cz/item/CS_URS_2022_01/279113145</t>
  </si>
  <si>
    <t>0,5*0,6*2*5</t>
  </si>
  <si>
    <t>1,0*0,6*2</t>
  </si>
  <si>
    <t>25</t>
  </si>
  <si>
    <t>279311961</t>
  </si>
  <si>
    <t>Základové zdi z betonu prostého bez zvláštních nároků na vliv prostředí tř. C 25/30</t>
  </si>
  <si>
    <t>2024486685</t>
  </si>
  <si>
    <t>https://podminky.urs.cz/item/CS_URS_2022_01/279311961</t>
  </si>
  <si>
    <t>3,3*1,9*0,3</t>
  </si>
  <si>
    <t>1,27*1,9*0,26</t>
  </si>
  <si>
    <t>zídka do L</t>
  </si>
  <si>
    <t>1,2</t>
  </si>
  <si>
    <t>26</t>
  </si>
  <si>
    <t>279321346</t>
  </si>
  <si>
    <t>Základové zdi z betonu železového (bez výztuže) bez zvláštních nároků na prostředí tř. C 20/25</t>
  </si>
  <si>
    <t>-2132798542</t>
  </si>
  <si>
    <t>https://podminky.urs.cz/item/CS_URS_2022_01/279321346</t>
  </si>
  <si>
    <t>hranol na zídce pro zábradlí</t>
  </si>
  <si>
    <t>0,2*0,15*7,5</t>
  </si>
  <si>
    <t>1,0*0,2*0,15*2</t>
  </si>
  <si>
    <t>(0,8+2,05+2,4)*0,2*0,15</t>
  </si>
  <si>
    <t>1,5*0,2*0,15</t>
  </si>
  <si>
    <t>zbzidka</t>
  </si>
  <si>
    <t>27</t>
  </si>
  <si>
    <t>2793511.1</t>
  </si>
  <si>
    <t>Příplatek na pohledovost betonu</t>
  </si>
  <si>
    <t>-981769805</t>
  </si>
  <si>
    <t>28</t>
  </si>
  <si>
    <t>279351121</t>
  </si>
  <si>
    <t>Bednění základových zdí rovné oboustranné za každou stranu zřízení</t>
  </si>
  <si>
    <t>142560226</t>
  </si>
  <si>
    <t>https://podminky.urs.cz/item/CS_URS_2022_01/279351121</t>
  </si>
  <si>
    <t>2*0,15*7,5</t>
  </si>
  <si>
    <t>1,0*2*0,15*2</t>
  </si>
  <si>
    <t>(0,8+2,05+2,4)*2*0,15</t>
  </si>
  <si>
    <t>1,5*2*0,15</t>
  </si>
  <si>
    <t>(3,3*2+0,3)*1,9</t>
  </si>
  <si>
    <t>(1,27+0,26)*1,9</t>
  </si>
  <si>
    <t>29</t>
  </si>
  <si>
    <t>279351122</t>
  </si>
  <si>
    <t>Bednění základových zdí rovné oboustranné za každou stranu odstranění</t>
  </si>
  <si>
    <t>1131064222</t>
  </si>
  <si>
    <t>https://podminky.urs.cz/item/CS_URS_2022_01/279351122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</si>
  <si>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</si>
  <si>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</si>
  <si>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</si>
  <si>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-1061461566</t>
  </si>
  <si>
    <t>https://podminky.urs.cz/item/CS_URS_2022_01/279361821</t>
  </si>
  <si>
    <t>předpoklad 10kg/m2 pro zdi ze ztraceného bednění</t>
  </si>
  <si>
    <t>1,0*1,0*2*10,0*0,001</t>
  </si>
  <si>
    <t>(0,8+2,05+2,4)*0,8*10,0*0,001</t>
  </si>
  <si>
    <t>1,5*1,0*10,0*0,001</t>
  </si>
  <si>
    <t>0,5*0,6*2*5*10,0*0,001</t>
  </si>
  <si>
    <t>1,0*0,6*2*10,0*0,001</t>
  </si>
  <si>
    <t xml:space="preserve">opěrka u angl. dvorku </t>
  </si>
  <si>
    <t>(35,0+25,0)*0,001</t>
  </si>
  <si>
    <t>Svislé a kompletní konstrukce</t>
  </si>
  <si>
    <t>31</t>
  </si>
  <si>
    <t>310235241</t>
  </si>
  <si>
    <t>Zazdívka otvorů ve zdivu nadzákladovém cihlami pálenými plochy do 0,0225 m2, ve zdi tl. do 300 mm</t>
  </si>
  <si>
    <t>-417076238</t>
  </si>
  <si>
    <t>https://podminky.urs.cz/item/CS_URS_2022_01/310235241</t>
  </si>
  <si>
    <t>pro ičko</t>
  </si>
  <si>
    <t>32</t>
  </si>
  <si>
    <t>317944321</t>
  </si>
  <si>
    <t>Válcované nosníky dodatečně osazované do připravených otvorů bez zazdění hlav do č. 12</t>
  </si>
  <si>
    <t>232959749</t>
  </si>
  <si>
    <t>https://podminky.urs.cz/item/CS_URS_2022_01/317944321</t>
  </si>
  <si>
    <t>IPE 80 - 5,94 kg/m</t>
  </si>
  <si>
    <t>1,0*5,94*0,001</t>
  </si>
  <si>
    <t>Vodorovné konstrukce</t>
  </si>
  <si>
    <t>33</t>
  </si>
  <si>
    <t>411354203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</si>
  <si>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0,75 mm</t>
  </si>
  <si>
    <t>-2140116875</t>
  </si>
  <si>
    <t>https://podminky.urs.cz/item/CS_URS_2022_01/411354203</t>
  </si>
  <si>
    <t>nad anglickým dvorkem</t>
  </si>
  <si>
    <t>2,28*1,3</t>
  </si>
  <si>
    <t>34</t>
  </si>
  <si>
    <t>430321515</t>
  </si>
  <si>
    <t>Schodišťové konstrukce a rampy z betonu železového (bez výztuže) stupně, schodnice, ramena, podesty s nosníky tř. C 20/25</t>
  </si>
  <si>
    <t>1023606820</t>
  </si>
  <si>
    <t>https://podminky.urs.cz/item/CS_URS_2022_01/430321515</t>
  </si>
  <si>
    <t>dle dm</t>
  </si>
  <si>
    <t>hlavní stupně</t>
  </si>
  <si>
    <t>(0,089+0,141*3+0,19+0,137)*1,2</t>
  </si>
  <si>
    <t>nabetonávka nad ztraceným bedněním</t>
  </si>
  <si>
    <t>(0,031+0,064*3+0,036+0,078+0,0645)*1,2</t>
  </si>
  <si>
    <t>35</t>
  </si>
  <si>
    <t>430361821</t>
  </si>
  <si>
    <t>Výztuž schodišťových konstrukcí a ramp stupňů, schodnic, ramen, podest s nosníky z betonářské oceli 10 505 (R) nebo BSt 500</t>
  </si>
  <si>
    <t>1070377130</t>
  </si>
  <si>
    <t>https://podminky.urs.cz/item/CS_URS_2022_01/430361821</t>
  </si>
  <si>
    <t>dle projektanta</t>
  </si>
  <si>
    <t>123,0*0,001</t>
  </si>
  <si>
    <t>36</t>
  </si>
  <si>
    <t>430362021</t>
  </si>
  <si>
    <t>Výztuž schodišťových konstrukcí a ramp stupňů, schodnic, ramen, podest s nosníky ze svařovaných sítí z drátů typu KARI</t>
  </si>
  <si>
    <t>-1481607523</t>
  </si>
  <si>
    <t>https://podminky.urs.cz/item/CS_URS_2022_01/430362021</t>
  </si>
  <si>
    <t>8,43 kg/m2</t>
  </si>
  <si>
    <t xml:space="preserve">předpoklad - 150x150x10 - </t>
  </si>
  <si>
    <t>(0,51+0,855*3+1,135+0,834+1,0)*1,2*8,43*0,001*1,2</t>
  </si>
  <si>
    <t>37</t>
  </si>
  <si>
    <t>431351121</t>
  </si>
  <si>
    <t>Bednění podest, podstupňových desek a ramp včetně podpěrné konstrukce výšky do 4 m půdorysně přímočarých zřízení</t>
  </si>
  <si>
    <t>-626352813</t>
  </si>
  <si>
    <t>https://podminky.urs.cz/item/CS_URS_2022_01/431351121</t>
  </si>
  <si>
    <t>(1,56+2,344*3+3,074+2,31)*1,2</t>
  </si>
  <si>
    <t>0,2*7*1,2</t>
  </si>
  <si>
    <t>38</t>
  </si>
  <si>
    <t>431351122</t>
  </si>
  <si>
    <t>Bednění podest, podstupňových desek a ramp včetně podpěrné konstrukce výšky do 4 m půdorysně přímočarých odstranění</t>
  </si>
  <si>
    <t>1687086926</t>
  </si>
  <si>
    <t>https://podminky.urs.cz/item/CS_URS_2022_01/431351122</t>
  </si>
  <si>
    <t>39</t>
  </si>
  <si>
    <t>434121.16</t>
  </si>
  <si>
    <t>Osazení prefa schodišťových stupňů do lože z mrazuvzdorné cementové malty</t>
  </si>
  <si>
    <t>-457105000</t>
  </si>
  <si>
    <t>výstupní</t>
  </si>
  <si>
    <t>1,6*6</t>
  </si>
  <si>
    <t>1,2*12</t>
  </si>
  <si>
    <t>40</t>
  </si>
  <si>
    <t>M</t>
  </si>
  <si>
    <t>59373.05</t>
  </si>
  <si>
    <t>schodišťový prefabrikovaný betonový L stupeň výstupní š- cca 280mm, dl. 1,2m, blíže viz výkres schodiště</t>
  </si>
  <si>
    <t>ks</t>
  </si>
  <si>
    <t>1080863092</t>
  </si>
  <si>
    <t>41</t>
  </si>
  <si>
    <t>59373.01</t>
  </si>
  <si>
    <t>schodišťový prefabrikovaný betonový L stupeň š- cca 370mm, dl. 1,2m, blíže viz výkres schodiště</t>
  </si>
  <si>
    <t>1078580531</t>
  </si>
  <si>
    <t>Komunikace pozemní</t>
  </si>
  <si>
    <t>42</t>
  </si>
  <si>
    <t>564851111</t>
  </si>
  <si>
    <t>Podklad ze štěrkodrti ŠD s rozprostřením a zhutněním, po zhutnění tl. 150 mm</t>
  </si>
  <si>
    <t>443925275</t>
  </si>
  <si>
    <t>https://podminky.urs.cz/item/CS_URS_2022_01/564851111</t>
  </si>
  <si>
    <t>3,33</t>
  </si>
  <si>
    <t>43</t>
  </si>
  <si>
    <t>564871116</t>
  </si>
  <si>
    <t>Podklad ze štěrkodrti ŠD s rozprostřením a zhutněním, po zhutnění tl. 300 mm</t>
  </si>
  <si>
    <t>-1771989593</t>
  </si>
  <si>
    <t>https://podminky.urs.cz/item/CS_URS_2022_01/564871116</t>
  </si>
  <si>
    <t>podsyp pod okapový chodíček - 2 vrstvy</t>
  </si>
  <si>
    <t>9,7*1,5*2</t>
  </si>
  <si>
    <t>44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</si>
  <si>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</si>
  <si>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</si>
  <si>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692916410</t>
  </si>
  <si>
    <t>https://podminky.urs.cz/item/CS_URS_2022_01/596811220</t>
  </si>
  <si>
    <t>podesty schodiště</t>
  </si>
  <si>
    <t>1,2*1,2*2</t>
  </si>
  <si>
    <t>1,8*1,2</t>
  </si>
  <si>
    <t>1,4*1,2</t>
  </si>
  <si>
    <t>1,3*1,2</t>
  </si>
  <si>
    <t>45</t>
  </si>
  <si>
    <t>59246.05</t>
  </si>
  <si>
    <t>dlažba plošná betonová podest schodiště tl. 40mm</t>
  </si>
  <si>
    <t>-1956898161</t>
  </si>
  <si>
    <t>dlazbaschody*1,1</t>
  </si>
  <si>
    <t>Úpravy povrchů, podlahy a osazování výplní</t>
  </si>
  <si>
    <t>46</t>
  </si>
  <si>
    <t>62213.900</t>
  </si>
  <si>
    <t>Zednické zapravení otvoru okolo ocelového nosníku ve fasádě vč. dodáním hmot</t>
  </si>
  <si>
    <t>-1153041252</t>
  </si>
  <si>
    <t>47</t>
  </si>
  <si>
    <t>622135002</t>
  </si>
  <si>
    <t>Vyrovnání nerovností podkladu vnějších omítaných ploch maltou, tloušťky do 10 mm cementovou stěn</t>
  </si>
  <si>
    <t>-1153812930</t>
  </si>
  <si>
    <t>https://podminky.urs.cz/item/CS_URS_2022_01/622135002</t>
  </si>
  <si>
    <t>předpoklad 100% plochy stávající zídky oplocení - předpoklad</t>
  </si>
  <si>
    <t>(6,48*2+0,15)*0,5</t>
  </si>
  <si>
    <t>0,648*0,15</t>
  </si>
  <si>
    <t>48</t>
  </si>
  <si>
    <t>629995101</t>
  </si>
  <si>
    <t>Očištění vnějších ploch tlakovou vodou omytím</t>
  </si>
  <si>
    <t>-1374576364</t>
  </si>
  <si>
    <t>https://podminky.urs.cz/item/CS_URS_2022_01/629995101</t>
  </si>
  <si>
    <t>49</t>
  </si>
  <si>
    <t>631311115</t>
  </si>
  <si>
    <t>Mazanina z betonu prostého bez zvýšených nároků na prostředí tl. přes 50 do 80 mm tř. C 20/25</t>
  </si>
  <si>
    <t>683140835</t>
  </si>
  <si>
    <t>https://podminky.urs.cz/item/CS_URS_2022_01/631311115</t>
  </si>
  <si>
    <t>2,28*1,3*0,07</t>
  </si>
  <si>
    <t>50</t>
  </si>
  <si>
    <t>631319011</t>
  </si>
  <si>
    <t>Příplatek k cenám mazanin za úpravu povrchu mazaniny přehlazením, mazanina tl. přes 50 do 80 mm</t>
  </si>
  <si>
    <t>365277593</t>
  </si>
  <si>
    <t>https://podminky.urs.cz/item/CS_URS_2022_01/631319011</t>
  </si>
  <si>
    <t>51</t>
  </si>
  <si>
    <t>631319171</t>
  </si>
  <si>
    <t>Příplatek k cenám mazanin za stržení povrchu spodní vrstvy mazaniny latí před vložením výztuže nebo pletiva pro tl. obou vrstev mazaniny přes 50 do 80 mm</t>
  </si>
  <si>
    <t>-313594035</t>
  </si>
  <si>
    <t>https://podminky.urs.cz/item/CS_URS_2022_01/631319171</t>
  </si>
  <si>
    <t>52</t>
  </si>
  <si>
    <t>631319195</t>
  </si>
  <si>
    <t>Příplatek k cenám mazanin za malou plochu do 5 m2 jednotlivě mazanina tl. přes 50 do 80 mm</t>
  </si>
  <si>
    <t>-1431142157</t>
  </si>
  <si>
    <t>https://podminky.urs.cz/item/CS_URS_2022_01/631319195</t>
  </si>
  <si>
    <t>53</t>
  </si>
  <si>
    <t>632450134</t>
  </si>
  <si>
    <t>Potěr cementový vyrovnávací ze suchých směsí v ploše o průměrné (střední) tl. přes 40 do 50 mm</t>
  </si>
  <si>
    <t>826598486</t>
  </si>
  <si>
    <t>https://podminky.urs.cz/item/CS_URS_2022_01/632450134</t>
  </si>
  <si>
    <t>13,97</t>
  </si>
  <si>
    <t>54</t>
  </si>
  <si>
    <t>636311121</t>
  </si>
  <si>
    <t>Kladení dlažby z betonových dlaždic na sucho na terče z umělé hmoty o rozměru dlažby 50x50 cm, o výšce terče do 25 mm</t>
  </si>
  <si>
    <t>-2029148449</t>
  </si>
  <si>
    <t>https://podminky.urs.cz/item/CS_URS_2022_01/636311121</t>
  </si>
  <si>
    <t>55</t>
  </si>
  <si>
    <t>59245601</t>
  </si>
  <si>
    <t>dlažba desková betonová 500x500x50mm přírodní</t>
  </si>
  <si>
    <t>182021739</t>
  </si>
  <si>
    <t>13,97*1,1</t>
  </si>
  <si>
    <t>56</t>
  </si>
  <si>
    <t>6372111.1</t>
  </si>
  <si>
    <t>Obklad soklu z betonových dlaždic tl 35 mm vč. ukotvení</t>
  </si>
  <si>
    <t>-433802311</t>
  </si>
  <si>
    <t>okolo žlabu</t>
  </si>
  <si>
    <t>8,2*0,3</t>
  </si>
  <si>
    <t>57</t>
  </si>
  <si>
    <t>637211121</t>
  </si>
  <si>
    <t>Okapový chodník z dlaždic betonových se zalitím spár cementovou maltou do písku, tl. dlaždic 40 mm</t>
  </si>
  <si>
    <t>-1060876102</t>
  </si>
  <si>
    <t>https://podminky.urs.cz/item/CS_URS_2022_01/637211121</t>
  </si>
  <si>
    <t>9,6*0,3</t>
  </si>
  <si>
    <t>Ostatní konstrukce a práce, bourání</t>
  </si>
  <si>
    <t>58</t>
  </si>
  <si>
    <t>916231212</t>
  </si>
  <si>
    <t>Osazení chodníkového obrubníku betonového se zřízením lože, s vyplněním a zatřením spár cementovou maltou stojatého bez boční opěry, do lože z betonu prostého</t>
  </si>
  <si>
    <t>285907973</t>
  </si>
  <si>
    <t>https://podminky.urs.cz/item/CS_URS_2022_01/916231212</t>
  </si>
  <si>
    <t>1,2+2,1+7,1+1,8+2,5</t>
  </si>
  <si>
    <t>2*12,42-(1,5+5,2+2,0)</t>
  </si>
  <si>
    <t>59</t>
  </si>
  <si>
    <t>59217.37</t>
  </si>
  <si>
    <t>obrubník betonový parkový přírodní 500x50x250mm</t>
  </si>
  <si>
    <t>559082679</t>
  </si>
  <si>
    <t>obruba*1,1</t>
  </si>
  <si>
    <t>60</t>
  </si>
  <si>
    <t>9197261.5</t>
  </si>
  <si>
    <t>PVC folie tl. 1mm mezi geotextílií okapového chodníčku vč. připojovací lišty u fasády</t>
  </si>
  <si>
    <t>-1654186751</t>
  </si>
  <si>
    <t>(8,7+1,9+2,4)*1,6</t>
  </si>
  <si>
    <t>okolo anglického dvorku</t>
  </si>
  <si>
    <t>3,2</t>
  </si>
  <si>
    <t>(3,4+0,64)*2,0</t>
  </si>
  <si>
    <t>61</t>
  </si>
  <si>
    <t>919726121</t>
  </si>
  <si>
    <t>Geotextilie netkaná pro ochranu, separaci nebo filtraci měrná hmotnost do 200 g/m2</t>
  </si>
  <si>
    <t>-1860193727</t>
  </si>
  <si>
    <t>https://podminky.urs.cz/item/CS_URS_2022_01/919726121</t>
  </si>
  <si>
    <t>okolo okapového chodníčku</t>
  </si>
  <si>
    <t>(8,7+1,9+2,4)*1,6*2</t>
  </si>
  <si>
    <t>3,2*2</t>
  </si>
  <si>
    <t>(3,4+0,64)*2,0*2</t>
  </si>
  <si>
    <t>62</t>
  </si>
  <si>
    <t>9351111.1</t>
  </si>
  <si>
    <t>Osazení betonového prefa žlabu z betonových tvárnic š 500 mm vč. lože z kameniva tl. 80mm</t>
  </si>
  <si>
    <t>700535341</t>
  </si>
  <si>
    <t>9,7</t>
  </si>
  <si>
    <t>63</t>
  </si>
  <si>
    <t>59227.36</t>
  </si>
  <si>
    <t>žlab okapový prefa 210x100x30mm</t>
  </si>
  <si>
    <t>1733883745</t>
  </si>
  <si>
    <t>9,7*1,1</t>
  </si>
  <si>
    <t>64</t>
  </si>
  <si>
    <t>952901111</t>
  </si>
  <si>
    <t>Vyčištění budov nebo objektů před předáním do užívání budov bytové nebo občanské výstavby, světlé výšky podlaží do 4 m</t>
  </si>
  <si>
    <t>674673118</t>
  </si>
  <si>
    <t>https://podminky.urs.cz/item/CS_URS_2022_01/952901111</t>
  </si>
  <si>
    <t>dlážděné plochy</t>
  </si>
  <si>
    <t>17,34+13,97</t>
  </si>
  <si>
    <t>65</t>
  </si>
  <si>
    <t>961055111</t>
  </si>
  <si>
    <t>Bourání základů z betonu železového</t>
  </si>
  <si>
    <t>-956633250</t>
  </si>
  <si>
    <t>https://podminky.urs.cz/item/CS_URS_2022_01/961055111</t>
  </si>
  <si>
    <t>předpoklad mimo demolovyný objekt</t>
  </si>
  <si>
    <t>2,0</t>
  </si>
  <si>
    <t>66</t>
  </si>
  <si>
    <t>962032432</t>
  </si>
  <si>
    <t>Bourání zdiva nadzákladového z cihel nebo tvárnic z dutých cihel nebo tvárnic pálených nebo nepálených, na maltu vápennou nebo vápenocementovou, objemu přes 1 m3</t>
  </si>
  <si>
    <t>797962302</t>
  </si>
  <si>
    <t>https://podminky.urs.cz/item/CS_URS_2022_01/962032432</t>
  </si>
  <si>
    <t>(1,0*2+1,5)*2,5*0,2</t>
  </si>
  <si>
    <t>67</t>
  </si>
  <si>
    <t>962052210</t>
  </si>
  <si>
    <t>Bourání zdiva železobetonového nadzákladového, objemu do 1 m3</t>
  </si>
  <si>
    <t>-1013250481</t>
  </si>
  <si>
    <t>https://podminky.urs.cz/item/CS_URS_2022_01/962052210</t>
  </si>
  <si>
    <t>zbourání zídky tl- 150 mm (výška 0,48 m délka 1,6 m</t>
  </si>
  <si>
    <t>1,6*0,5*0,15</t>
  </si>
  <si>
    <t>68</t>
  </si>
  <si>
    <t>973031513</t>
  </si>
  <si>
    <t>Vysekání výklenků nebo kapes ve zdivu z cihel na maltu vápennou nebo vápenocementovou kapes pro kotvení upevňovacích prvků, hl. do 150 mm</t>
  </si>
  <si>
    <t>-1360593677</t>
  </si>
  <si>
    <t>https://podminky.urs.cz/item/CS_URS_2022_01/973031513</t>
  </si>
  <si>
    <t>pro ocel. icko</t>
  </si>
  <si>
    <t>69</t>
  </si>
  <si>
    <t>985112112</t>
  </si>
  <si>
    <t>Odsekání degradovaného betonu stěn, tloušťky přes 10 do 30 mm</t>
  </si>
  <si>
    <t>1700231136</t>
  </si>
  <si>
    <t>https://podminky.urs.cz/item/CS_URS_2022_01/985112112</t>
  </si>
  <si>
    <t>předpoklad 50% plochy stávající zídky oplocení - předpoklad</t>
  </si>
  <si>
    <t>(6,48*2+0,15)*0,5*0,5</t>
  </si>
  <si>
    <t>0,648*0,15*0,5</t>
  </si>
  <si>
    <t>70</t>
  </si>
  <si>
    <t>99900.115</t>
  </si>
  <si>
    <t xml:space="preserve">Průzkumné a zjišťovací práce za účelem stanovaní postupu realizace anglického dvorku a vymezených zpevněných ploch </t>
  </si>
  <si>
    <t>soub</t>
  </si>
  <si>
    <t>-973184532</t>
  </si>
  <si>
    <t>71</t>
  </si>
  <si>
    <t>999100520</t>
  </si>
  <si>
    <t>Demontáž ostatních nefunkčních konstrukcí a prvků jinde neuvedených vč. likvidace (realizováno pouze na pokyn investora a účtování dle SD)</t>
  </si>
  <si>
    <t>hod</t>
  </si>
  <si>
    <t>-1097359104</t>
  </si>
  <si>
    <t>72</t>
  </si>
  <si>
    <t>99989.100</t>
  </si>
  <si>
    <t>Montáž a dodávka revizní šachty DN 400mm vč. poklopu, usazení a napojení na potrubí</t>
  </si>
  <si>
    <t>1886537606</t>
  </si>
  <si>
    <t>997</t>
  </si>
  <si>
    <t>Přesun sutě</t>
  </si>
  <si>
    <t>73</t>
  </si>
  <si>
    <t>997013111</t>
  </si>
  <si>
    <t>Vnitrostaveništní doprava suti a vybouraných hmot vodorovně do 50 m svisle s použitím mechanizace pro budovy a haly výšky do 6 m</t>
  </si>
  <si>
    <t>-982759704</t>
  </si>
  <si>
    <t>https://podminky.urs.cz/item/CS_URS_2022_01/997013111</t>
  </si>
  <si>
    <t>12,76-4,8</t>
  </si>
  <si>
    <t>74</t>
  </si>
  <si>
    <t>997013501</t>
  </si>
  <si>
    <t>Odvoz suti a vybouraných hmot na skládku nebo meziskládku se složením, na vzdálenost do 1 km</t>
  </si>
  <si>
    <t>-1650170119</t>
  </si>
  <si>
    <t>https://podminky.urs.cz/item/CS_URS_2022_01/997013501</t>
  </si>
  <si>
    <t>75</t>
  </si>
  <si>
    <t>997013.09</t>
  </si>
  <si>
    <t>Příplatek k odvozu suti a vybouraných hmot na skládku za každý další km přes km</t>
  </si>
  <si>
    <t>-1044318951</t>
  </si>
  <si>
    <t>76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</si>
  <si>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</si>
  <si>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</si>
  <si>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113005809</t>
  </si>
  <si>
    <t>https://podminky.urs.cz/item/CS_URS_2022_01/997013609</t>
  </si>
  <si>
    <t>7,96-1,0</t>
  </si>
  <si>
    <t>77</t>
  </si>
  <si>
    <t>997013631</t>
  </si>
  <si>
    <t>Poplatek za uložení stavebního odpadu na skládce (skládkovné) směsného stavebního a demoličního zatříděného do Katalogu odpadů pod kódem 17 09 04</t>
  </si>
  <si>
    <t>1028927872</t>
  </si>
  <si>
    <t>https://podminky.urs.cz/item/CS_URS_2022_01/997013631</t>
  </si>
  <si>
    <t>78</t>
  </si>
  <si>
    <t>997221551</t>
  </si>
  <si>
    <t>Vodorovná doprava suti bez naložení, ale se složením a s hrubým urovnáním ze sypkých materiálů, na vzdálenost do 1 km</t>
  </si>
  <si>
    <t>661391382</t>
  </si>
  <si>
    <t>https://podminky.urs.cz/item/CS_URS_2022_01/997221551</t>
  </si>
  <si>
    <t>4,8</t>
  </si>
  <si>
    <t>79</t>
  </si>
  <si>
    <t>997221.59</t>
  </si>
  <si>
    <t>Příplatek za každý další km přes km u vodorovné dopravy suti ze sypkých materiálů</t>
  </si>
  <si>
    <t>2137929165</t>
  </si>
  <si>
    <t>80</t>
  </si>
  <si>
    <t>997221612</t>
  </si>
  <si>
    <t>Nakládání na dopravní prostředky pro vodorovnou dopravu vybouraných hmot</t>
  </si>
  <si>
    <t>408409800</t>
  </si>
  <si>
    <t>https://podminky.urs.cz/item/CS_URS_2022_01/997221612</t>
  </si>
  <si>
    <t>81</t>
  </si>
  <si>
    <t>997221655</t>
  </si>
  <si>
    <t>Poplatek za uložení stavebního odpadu na skládce (skládkovné) zeminy a kamení zatříděného do Katalogu odpadů pod kódem 17 05 04</t>
  </si>
  <si>
    <t>-901699838</t>
  </si>
  <si>
    <t>https://podminky.urs.cz/item/CS_URS_2022_01/997221655</t>
  </si>
  <si>
    <t>998</t>
  </si>
  <si>
    <t>Přesun hmot</t>
  </si>
  <si>
    <t>82</t>
  </si>
  <si>
    <t>998223011</t>
  </si>
  <si>
    <t>Přesun hmot pro pozemní komunikace s krytem dlážděným dopravní vzdálenost do 200 m jakékoliv délky objektu</t>
  </si>
  <si>
    <t>-1686020431</t>
  </si>
  <si>
    <t>https://podminky.urs.cz/item/CS_URS_2022_01/998223011</t>
  </si>
  <si>
    <t>PSV</t>
  </si>
  <si>
    <t>Práce a dodávky PSV</t>
  </si>
  <si>
    <t>761</t>
  </si>
  <si>
    <t>Konstrukce prosvětlovací</t>
  </si>
  <si>
    <t>83</t>
  </si>
  <si>
    <t>761661.05</t>
  </si>
  <si>
    <t>Šetrné demontáž plastového aglického dvorku (světlíku) vč. očištění, ochrany před poškozením, případné likvidace</t>
  </si>
  <si>
    <t>-880640998</t>
  </si>
  <si>
    <t>764</t>
  </si>
  <si>
    <t>Konstrukce klempířské vč. přesunu hmot</t>
  </si>
  <si>
    <t>84</t>
  </si>
  <si>
    <t>764002414</t>
  </si>
  <si>
    <t>Montáž strukturované oddělovací rohože jakékoli rš</t>
  </si>
  <si>
    <t>1686899869</t>
  </si>
  <si>
    <t>https://podminky.urs.cz/item/CS_URS_2022_01/764002414</t>
  </si>
  <si>
    <t>85</t>
  </si>
  <si>
    <t>28329223</t>
  </si>
  <si>
    <t>fólie difuzně propustné s nakašírovanou strukturovanou rohoží pod hladkou plechovou krytinu</t>
  </si>
  <si>
    <t>1686678157</t>
  </si>
  <si>
    <t>2,28*1,3*1,15</t>
  </si>
  <si>
    <t>3,409*1,15 'Přepočtené koeficientem množství</t>
  </si>
  <si>
    <t>86</t>
  </si>
  <si>
    <t>76412.401</t>
  </si>
  <si>
    <t>Montáž a dodávka krytina střechy rovné drážkováním zez Al plechu lakovaného tl. 0,7mm</t>
  </si>
  <si>
    <t>2080963847</t>
  </si>
  <si>
    <t>767</t>
  </si>
  <si>
    <t>Konstrukce zámečnické vč. přesunu hmot</t>
  </si>
  <si>
    <t>87</t>
  </si>
  <si>
    <t>767163.21</t>
  </si>
  <si>
    <t>Montáž a dodávka oplocení ze svařované ploché oceli v- cca 1,2m (celkem 8,5bm), sloupky opatřeny hlavicí kotveno přes ocelové desky do stávajícího soklu vč. systémových detailů a prvků, povrch. úpravy - více viz TZ</t>
  </si>
  <si>
    <t>kg</t>
  </si>
  <si>
    <t>393798376</t>
  </si>
  <si>
    <t>P</t>
  </si>
  <si>
    <t xml:space="preserve">Poznámka k položce:_x000d_
Předpokladá se, že oploceni bude pro stanovení přesných rozměrů nahrubo sestaveno na místě a pak bude rozebrano na jednotlivé díly a přepraveno k povrchové úpravě._x000d_
</t>
  </si>
  <si>
    <t>91,5+28,8+68,5*4+52,0</t>
  </si>
  <si>
    <t>88</t>
  </si>
  <si>
    <t>767163.25</t>
  </si>
  <si>
    <t>Montáž a dodávka branky vel. ze svařované ploché oceli roz. 1125x1500mm, žárový pozink + vypalovací barva, kování vč. kotvení, systémových detailů a prvků, povrch. úpravy - více viz TZ</t>
  </si>
  <si>
    <t>1880343250</t>
  </si>
  <si>
    <t>Poznámka k položce:_x000d_
Předpokladá se, že oploceni bude pro stanovení přesných rozměrů nahrubo sestaveno na místě a pak bude rozebrano na jednotlivé díly a přepraveno k povrchové úpravě.</t>
  </si>
  <si>
    <t>63,6</t>
  </si>
  <si>
    <t>89</t>
  </si>
  <si>
    <t>767163.30</t>
  </si>
  <si>
    <t>Montáž a dodávka venkovního zábradlí ocel. kce bez výplně dl.-0,95m, hmostnost 24kg/ks, žárový pozink + komaxit kovářská černá vč. kotvících prvků, systémových detailů a prvků, povrch. úpravy, ozn. Z1 - více viz TZ</t>
  </si>
  <si>
    <t>389805114</t>
  </si>
  <si>
    <t>90</t>
  </si>
  <si>
    <t>767163.32</t>
  </si>
  <si>
    <t>Montáž a dodávka venkovního zábradlí ocel. kce a tahokovové výplně dl.-0,95m, hmostnost 26kg/ks, žárový pozink + komaxit kovářská černá vč. kotvících prvků, systémových detailů a prvků, povrch. úpravy, ozn. Z1 V - více viz TZ</t>
  </si>
  <si>
    <t>-1362933699</t>
  </si>
  <si>
    <t>91</t>
  </si>
  <si>
    <t>767163.34</t>
  </si>
  <si>
    <t>Montáž a dodávka venkovního zábradlí ocel. kce a tahokovové výplně dl.-1,7m, hmostnost 38kg/ks, žárový pozink + komaxit kovářská černá vč. kotvících prvků, systémových detailů a prvků, povrch. úpravy, ozn. Z2 - více viz TZ</t>
  </si>
  <si>
    <t>-619231716</t>
  </si>
  <si>
    <t>92</t>
  </si>
  <si>
    <t>767163.36</t>
  </si>
  <si>
    <t>Montáž a dodávka venkovního zábradlí ocel. kce a tahokovové výplně dl.-1,55m, hmostnost 37kg/ks, žárový pozink + komaxit kovářská černá vč. kotvících prvků, systémových detailů a prvků, povrch. úpravy, ozn. Z3 - více viz TZ</t>
  </si>
  <si>
    <t>734987096</t>
  </si>
  <si>
    <t>93</t>
  </si>
  <si>
    <t>767221.01</t>
  </si>
  <si>
    <t>Demontáž stávajícího oplocení s brankou vč. likvidace</t>
  </si>
  <si>
    <t>23390991</t>
  </si>
  <si>
    <t>9,8</t>
  </si>
  <si>
    <t>782</t>
  </si>
  <si>
    <t>Dokončovací práce - obklady z kamene vč. přesunu hmot</t>
  </si>
  <si>
    <t>94</t>
  </si>
  <si>
    <t>782111.13</t>
  </si>
  <si>
    <t>Montáž obkladu stěn z pravoúhlých desek z kamene do mrazuvzdorné malty tl do 50 mm</t>
  </si>
  <si>
    <t>-1155894872</t>
  </si>
  <si>
    <t>bočnice</t>
  </si>
  <si>
    <t>(6,89+2,7)*0,5</t>
  </si>
  <si>
    <t>čelo</t>
  </si>
  <si>
    <t>5,85</t>
  </si>
  <si>
    <t>obkladplot</t>
  </si>
  <si>
    <t>95</t>
  </si>
  <si>
    <t>58382.70</t>
  </si>
  <si>
    <t>deskami z tryskané žuly tl 40 mm</t>
  </si>
  <si>
    <t>-671336571</t>
  </si>
  <si>
    <t>(6,89+2,7)*0,5*1,1</t>
  </si>
  <si>
    <t>96</t>
  </si>
  <si>
    <t>58382.75</t>
  </si>
  <si>
    <t>deskami z pemrlované žuly tl 60 mm</t>
  </si>
  <si>
    <t>439392605</t>
  </si>
  <si>
    <t>5,85*1,1</t>
  </si>
  <si>
    <t>97</t>
  </si>
  <si>
    <t>782391141</t>
  </si>
  <si>
    <t>Příplatek k cenám obkladů sloupů z kamene za použití kovových kotev k uchycení obkladu</t>
  </si>
  <si>
    <t>1529201439</t>
  </si>
  <si>
    <t>https://podminky.urs.cz/item/CS_URS_2022_01/782391141</t>
  </si>
  <si>
    <t>783</t>
  </si>
  <si>
    <t>Dokončovací práce - nátěry</t>
  </si>
  <si>
    <t>98</t>
  </si>
  <si>
    <t>783301311</t>
  </si>
  <si>
    <t>Příprava podkladu zámečnických konstrukcí před provedením nátěru odmaštění odmašťovačem vodou ředitelným</t>
  </si>
  <si>
    <t>1102965453</t>
  </si>
  <si>
    <t>https://podminky.urs.cz/item/CS_URS_2022_01/783301311</t>
  </si>
  <si>
    <t>ocel. I 80</t>
  </si>
  <si>
    <t>0,304 m2/m</t>
  </si>
  <si>
    <t>0,304*1,0</t>
  </si>
  <si>
    <t>1,5-0,304</t>
  </si>
  <si>
    <t>99</t>
  </si>
  <si>
    <t>783301401</t>
  </si>
  <si>
    <t>Příprava podkladu zámečnických konstrukcí před provedením nátěru ometení</t>
  </si>
  <si>
    <t>3637445</t>
  </si>
  <si>
    <t>https://podminky.urs.cz/item/CS_URS_2022_01/783301401</t>
  </si>
  <si>
    <t>100</t>
  </si>
  <si>
    <t>783314203</t>
  </si>
  <si>
    <t>Základní antikorozní nátěr zámečnických konstrukcí jednonásobný syntetický samozákladující</t>
  </si>
  <si>
    <t>1243716375</t>
  </si>
  <si>
    <t>https://podminky.urs.cz/item/CS_URS_2022_01/783314203</t>
  </si>
  <si>
    <t>101</t>
  </si>
  <si>
    <t>783317101</t>
  </si>
  <si>
    <t>Krycí nátěr (email) zámečnických konstrukcí jednonásobný syntetický standardní</t>
  </si>
  <si>
    <t>-1054928698</t>
  </si>
  <si>
    <t>https://podminky.urs.cz/item/CS_URS_2022_01/783317101</t>
  </si>
  <si>
    <t>8,085</t>
  </si>
  <si>
    <t>otlusten</t>
  </si>
  <si>
    <t>01 - Bourací a demontážní práce</t>
  </si>
  <si>
    <t>Liberec 1</t>
  </si>
  <si>
    <t>Statutární město Liberec</t>
  </si>
  <si>
    <t>Hitpro s.r.o.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</si>
  <si>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</si>
  <si>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</si>
  <si>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</si>
  <si>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764 - Konstrukce klempířské</t>
  </si>
  <si>
    <t>1319468279</t>
  </si>
  <si>
    <t>násyp pod základy</t>
  </si>
  <si>
    <t>23,1*0,35</t>
  </si>
  <si>
    <t>-208137151</t>
  </si>
  <si>
    <t>162651.12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</si>
  <si>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</si>
  <si>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-813046394</t>
  </si>
  <si>
    <t>https://podminky.urs.cz/item/CS_URS_2022_01/162651.12</t>
  </si>
  <si>
    <t>1718589853</t>
  </si>
  <si>
    <t>-846500603</t>
  </si>
  <si>
    <t>odkop*1,8</t>
  </si>
  <si>
    <t>1819121.2</t>
  </si>
  <si>
    <t>Srovnání terénu do přirozeném sklonu vč. vyčištění po bouracích prací</t>
  </si>
  <si>
    <t>1054489027</t>
  </si>
  <si>
    <t>40,0</t>
  </si>
  <si>
    <t>622131101</t>
  </si>
  <si>
    <t>Podkladní a spojovací vrstva vnějších omítaných ploch cementový postřik nanášený ručně celoplošně stěn</t>
  </si>
  <si>
    <t>-284905387</t>
  </si>
  <si>
    <t>https://podminky.urs.cz/item/CS_URS_2022_01/622131101</t>
  </si>
  <si>
    <t>622321141</t>
  </si>
  <si>
    <t>Omítka vápenocementová vnějších ploch nanášená ručně dvouvrstvá, tloušťky jádrové omítky do 15 mm a tloušťky štuku do 3 mm štuková stěn</t>
  </si>
  <si>
    <t>2063752218</t>
  </si>
  <si>
    <t>https://podminky.urs.cz/item/CS_URS_2022_01/622321141</t>
  </si>
  <si>
    <t>961044111</t>
  </si>
  <si>
    <t>Bourání základů z betonu prostého</t>
  </si>
  <si>
    <t>883849020</t>
  </si>
  <si>
    <t>https://podminky.urs.cz/item/CS_URS_2022_01/961044111</t>
  </si>
  <si>
    <t>podkladní beton</t>
  </si>
  <si>
    <t>23,1*0,15</t>
  </si>
  <si>
    <t>961055.11</t>
  </si>
  <si>
    <t xml:space="preserve">Bourání stávajících základů </t>
  </si>
  <si>
    <t>680794604</t>
  </si>
  <si>
    <t>5,69*0,8*0,8</t>
  </si>
  <si>
    <t>5,69*0,8*0,6</t>
  </si>
  <si>
    <t>6,15*1,0*0,6</t>
  </si>
  <si>
    <t>962031133</t>
  </si>
  <si>
    <t>Bourání příček z cihel, tvárnic nebo příčkovek z cihel pálených, plných nebo dutých na maltu vápennou nebo vápenocementovou, tl. do 150 mm</t>
  </si>
  <si>
    <t>-333511611</t>
  </si>
  <si>
    <t>https://podminky.urs.cz/item/CS_URS_2022_01/962031133</t>
  </si>
  <si>
    <t>1,05*1,25</t>
  </si>
  <si>
    <t>962032231</t>
  </si>
  <si>
    <t>Bourání zdiva nadzákladového z cihel nebo tvárnic z cihel pálených nebo vápenopískových, na maltu vápennou nebo vápenocementovou, objemu přes 1 m3</t>
  </si>
  <si>
    <t>1294495001</t>
  </si>
  <si>
    <t>https://podminky.urs.cz/item/CS_URS_2022_01/962032231</t>
  </si>
  <si>
    <t>5,69*3,0*0,33</t>
  </si>
  <si>
    <t>-1,05*1,25*0,33</t>
  </si>
  <si>
    <t>6,15*3,0*0,33</t>
  </si>
  <si>
    <t>964073221</t>
  </si>
  <si>
    <t>Vybourání válcovaných nosníků uložených ve zdivu cihelném délky do 4 m, hmotnosti do 20 kg/m</t>
  </si>
  <si>
    <t>-197211171</t>
  </si>
  <si>
    <t>https://podminky.urs.cz/item/CS_URS_2022_01/964073221</t>
  </si>
  <si>
    <t>1,4*2*14,4*0,001</t>
  </si>
  <si>
    <t>1,6*2*14,4*0,001</t>
  </si>
  <si>
    <t>965043341</t>
  </si>
  <si>
    <t>Bourání mazanin betonových s potěrem nebo teracem tl. do 100 mm, plochy přes 4 m2</t>
  </si>
  <si>
    <t>-1646987323</t>
  </si>
  <si>
    <t>https://podminky.urs.cz/item/CS_URS_2022_01/965043341</t>
  </si>
  <si>
    <t>mazenina do 100mm</t>
  </si>
  <si>
    <t>23,1*0,1</t>
  </si>
  <si>
    <t>965049111</t>
  </si>
  <si>
    <t>Bourání mazanin Příplatek k cenám za bourání mazanin betonových se svařovanou sítí, tl. do 100 mm</t>
  </si>
  <si>
    <t>-259131574</t>
  </si>
  <si>
    <t>https://podminky.urs.cz/item/CS_URS_2022_01/965049111</t>
  </si>
  <si>
    <t>968062245</t>
  </si>
  <si>
    <t>Vybourání dřevěných rámů oken s křídly, dveřních zárubní, vrat, stěn, ostění nebo obkladů rámů oken s křídly jednoduchých, plochy do 2 m2</t>
  </si>
  <si>
    <t>611287444</t>
  </si>
  <si>
    <t>https://podminky.urs.cz/item/CS_URS_2022_01/968062245</t>
  </si>
  <si>
    <t>968072456</t>
  </si>
  <si>
    <t>Vybourání kovových rámů oken s křídly, dveřních zárubní, vrat, stěn, ostění nebo obkladů dveřních zárubní, plochy přes 2 m2</t>
  </si>
  <si>
    <t>1068783304</t>
  </si>
  <si>
    <t>https://podminky.urs.cz/item/CS_URS_2022_01/968072456</t>
  </si>
  <si>
    <t>1,3*2,0</t>
  </si>
  <si>
    <t>978015391</t>
  </si>
  <si>
    <t>Otlučení vápenných nebo vápenocementových omítek vnějších ploch s vyškrabáním spar a s očištěním zdiva stupně členitosti 1 a 2, v rozsahu přes 80 do 100 %</t>
  </si>
  <si>
    <t>-1598939105</t>
  </si>
  <si>
    <t>https://podminky.urs.cz/item/CS_URS_2022_01/978015391</t>
  </si>
  <si>
    <t>v šíři 0,5 dle projektanta</t>
  </si>
  <si>
    <t>4,0*0,5</t>
  </si>
  <si>
    <t>45912582</t>
  </si>
  <si>
    <t>999100525</t>
  </si>
  <si>
    <t>Doplňkové provizorní statické zajištění konstrukcí pro bourací práce (realizováno pouze na pokyn investora a účtování dle SD)</t>
  </si>
  <si>
    <t>-1623098867</t>
  </si>
  <si>
    <t>Bezpečné odpojení stávajících elektroinstalací a sejmutí kabelů a zařízení (majetek vlastníka č.p. 66/45) oprávněnou osobou</t>
  </si>
  <si>
    <t>-1217914135</t>
  </si>
  <si>
    <t>99989.102</t>
  </si>
  <si>
    <t>Odpojení odvodnění střechy od kanalizace a bezpečné zazátkování stávající kanalizace</t>
  </si>
  <si>
    <t>827028175</t>
  </si>
  <si>
    <t>99989.104</t>
  </si>
  <si>
    <t>Demontáž stávajícího lapače naplavenin vč. likvidace</t>
  </si>
  <si>
    <t>-1527115469</t>
  </si>
  <si>
    <t>99989.106</t>
  </si>
  <si>
    <t>Příplatek na ochranu stavby proti požáru při strojním řezáním ocelových prvků např. pokropením, zakrytím</t>
  </si>
  <si>
    <t>-1630872158</t>
  </si>
  <si>
    <t>997013211</t>
  </si>
  <si>
    <t>Vnitrostaveništní doprava suti a vybouraných hmot vodorovně do 50 m svisle ručně pro budovy a haly výšky do 6 m</t>
  </si>
  <si>
    <t>598477624</t>
  </si>
  <si>
    <t>https://podminky.urs.cz/item/CS_URS_2022_01/997013211</t>
  </si>
  <si>
    <t>-941377258</t>
  </si>
  <si>
    <t>997013509</t>
  </si>
  <si>
    <t>Odvoz suti a vybouraných hmot na skládku nebo meziskládku se složením, na vzdálenost Příplatek k ceně za každý další i započatý 1 km přes 1 km</t>
  </si>
  <si>
    <t>858733904</t>
  </si>
  <si>
    <t>https://podminky.urs.cz/item/CS_URS_2022_01/997013509</t>
  </si>
  <si>
    <t>-1063828346</t>
  </si>
  <si>
    <t>59,607-(0,4+0,76+0,05)</t>
  </si>
  <si>
    <t>odpočet směsi</t>
  </si>
  <si>
    <t>-5,0</t>
  </si>
  <si>
    <t>121655198</t>
  </si>
  <si>
    <t>(50,905-(0,4+0,76+0,05))*0,1</t>
  </si>
  <si>
    <t>5,0-4,97</t>
  </si>
  <si>
    <t>997013645</t>
  </si>
  <si>
    <t>Poplatek za uložení stavebního odpadu na skládce (skládkovné) asfaltového bez obsahu dehtu zatříděného do Katalogu odpadů pod kódem 17 03 02</t>
  </si>
  <si>
    <t>1415133491</t>
  </si>
  <si>
    <t>https://podminky.urs.cz/item/CS_URS_2022_01/997013645</t>
  </si>
  <si>
    <t>0,4</t>
  </si>
  <si>
    <t>997013811</t>
  </si>
  <si>
    <t>Poplatek za uložení stavebního odpadu na skládce (skládkovné) dřevěného zatříděného do Katalogu odpadů pod kódem 17 02 01</t>
  </si>
  <si>
    <t>127124672</t>
  </si>
  <si>
    <t>https://podminky.urs.cz/item/CS_URS_2022_01/997013811</t>
  </si>
  <si>
    <t>0,76</t>
  </si>
  <si>
    <t>997013832</t>
  </si>
  <si>
    <t>Odpočtový poplatek za kovový šrot</t>
  </si>
  <si>
    <t>319042957</t>
  </si>
  <si>
    <t>0,05</t>
  </si>
  <si>
    <t>711</t>
  </si>
  <si>
    <t>Izolace proti vodě, vlhkosti a plynům</t>
  </si>
  <si>
    <t>711131811</t>
  </si>
  <si>
    <t>Odstranění izolace proti zemní vlhkosti na ploše vodorovné V</t>
  </si>
  <si>
    <t>-975680581</t>
  </si>
  <si>
    <t>https://podminky.urs.cz/item/CS_URS_2022_01/711131811</t>
  </si>
  <si>
    <t>27,5</t>
  </si>
  <si>
    <t>712</t>
  </si>
  <si>
    <t>Povlakové krytiny</t>
  </si>
  <si>
    <t>712300832</t>
  </si>
  <si>
    <t>Odstranění ze střech plochých do 10° krytiny povlakové dvouvrstvé</t>
  </si>
  <si>
    <t>CS ÚRS 2021 01</t>
  </si>
  <si>
    <t>-1239226817</t>
  </si>
  <si>
    <t>https://podminky.urs.cz/item/CS_URS_2021_01/712300832</t>
  </si>
  <si>
    <t>762</t>
  </si>
  <si>
    <t>Konstrukce tesařské</t>
  </si>
  <si>
    <t>762331811</t>
  </si>
  <si>
    <t>Demontáž vázaných konstrukcí krovů sklonu do 60° z hranolů, hranolků, fošen, průřezové plochy do 120 cm2</t>
  </si>
  <si>
    <t>1645671974</t>
  </si>
  <si>
    <t>https://podminky.urs.cz/item/CS_URS_2022_01/762331811</t>
  </si>
  <si>
    <t xml:space="preserve">předpoklad </t>
  </si>
  <si>
    <t>krokve</t>
  </si>
  <si>
    <t>3,5*8</t>
  </si>
  <si>
    <t>2,5+1,5</t>
  </si>
  <si>
    <t>pozednice</t>
  </si>
  <si>
    <t>5,69+6,15</t>
  </si>
  <si>
    <t>762341811</t>
  </si>
  <si>
    <t>Demontáž bednění a laťování bednění střech rovných, obloukových, sklonu do 60° se všemi nadstřešními konstrukcemi z prken hrubých, hoblovaných tl. do 32 mm</t>
  </si>
  <si>
    <t>-1580732879</t>
  </si>
  <si>
    <t>https://podminky.urs.cz/item/CS_URS_2022_01/762341811</t>
  </si>
  <si>
    <t>Konstrukce klempířské</t>
  </si>
  <si>
    <t>764002811</t>
  </si>
  <si>
    <t>Demontáž klempířských konstrukcí okapového plechu do suti, v krytině povlakové</t>
  </si>
  <si>
    <t>-1220201656</t>
  </si>
  <si>
    <t>https://podminky.urs.cz/item/CS_URS_2022_01/764002811</t>
  </si>
  <si>
    <t>6,15</t>
  </si>
  <si>
    <t>764002871</t>
  </si>
  <si>
    <t>Demontáž klempířských konstrukcí lemování zdí do suti</t>
  </si>
  <si>
    <t>856755651</t>
  </si>
  <si>
    <t>https://podminky.urs.cz/item/CS_URS_2022_01/764002871</t>
  </si>
  <si>
    <t>4,0+3,5</t>
  </si>
  <si>
    <t>764004801</t>
  </si>
  <si>
    <t>Demontáž klempířských konstrukcí žlabu podokapního do suti</t>
  </si>
  <si>
    <t>395610905</t>
  </si>
  <si>
    <t>https://podminky.urs.cz/item/CS_URS_2022_01/764004801</t>
  </si>
  <si>
    <t>764004861</t>
  </si>
  <si>
    <t>Demontáž klempířských konstrukcí svodu do suti</t>
  </si>
  <si>
    <t>1949020002</t>
  </si>
  <si>
    <t>https://podminky.urs.cz/item/CS_URS_2022_01/764004861</t>
  </si>
  <si>
    <t>2,7</t>
  </si>
  <si>
    <t>VRN - Vedlejší rozpočtové náklady</t>
  </si>
  <si>
    <t>031002.00</t>
  </si>
  <si>
    <t>Zařízení staveniště a ostatní náklady dodavatele</t>
  </si>
  <si>
    <t>1024</t>
  </si>
  <si>
    <t>-346605719</t>
  </si>
  <si>
    <t>SEZNAM FIGUR</t>
  </si>
  <si>
    <t>Výměra</t>
  </si>
  <si>
    <t xml:space="preserve"> SO 4</t>
  </si>
  <si>
    <t>Použití figury:</t>
  </si>
  <si>
    <t>Zřízení bednění základových pasů rovného</t>
  </si>
  <si>
    <t>Odstranění bednění základových pasů rovného</t>
  </si>
  <si>
    <t>Zřízení bednění podest schodišť a ramp přímočarých v do 4 m</t>
  </si>
  <si>
    <t>Odstranění bednění podest schodišť a ramp přímočarých v do 4 m</t>
  </si>
  <si>
    <t>Zřízení oboustranného bednění základových zdí</t>
  </si>
  <si>
    <t>Odstranění oboustranného bednění základových zdí</t>
  </si>
  <si>
    <t>Kladení betonové dlažby komunikací pro pěší do lože z kameniva vel do 0,25 m2 plochy do 50 m2</t>
  </si>
  <si>
    <t>Mazanina tl do 80 mm z betonu prostého bez zvýšených nároků na prostředí tř. C 20/25</t>
  </si>
  <si>
    <t>Příplatek k mazanině tl do 80 mm za přehlazení povrchu</t>
  </si>
  <si>
    <t>Příplatek k mazanině tl do 80 mm za stržení povrchu spodní vrstvy před vložením výztuže</t>
  </si>
  <si>
    <t>Příplatek k mazanině tl do 80 mm za plochu do 5 m2</t>
  </si>
  <si>
    <t>Odmaštění zámečnických konstrukcí vodou ředitelným odmašťovačem</t>
  </si>
  <si>
    <t>Ometení zámečnických konstrukcí</t>
  </si>
  <si>
    <t>Základní antikorozní jednonásobný syntetický samozákladující nátěr zámečnických konstrukcí</t>
  </si>
  <si>
    <t>Krycí jednonásobný syntetický standardní nátěr zámečnických konstrukcí</t>
  </si>
  <si>
    <t>Osazení chodníkového obrubníku betonového stojatého bez boční opěry do lože z betonu prostého</t>
  </si>
  <si>
    <t>Odkopávky a prokopávky v hornině třídy těžitelnosti I, skupiny 3 ručně</t>
  </si>
  <si>
    <t>Zásyp jam, šachet rýh nebo kolem objektů sypaninou se zhutněním ručně</t>
  </si>
  <si>
    <t>Hloubení rýh š do 2000 mm v soudržných horninách třídy těžitelnosti I, skupiny 3 ručně</t>
  </si>
  <si>
    <t>Hloubení rýh š do 800 mm v soudržných horninách třídy těžitelnosti I, skupiny 3 ručně</t>
  </si>
  <si>
    <t>Poplatek za uložení zeminy a kamení na recyklační skládce (skládkovné) kód odpadu 17 05 04</t>
  </si>
  <si>
    <t>Vodorovné přemístění do 20 m výkopku/sypaniny z horniny třídy těžitelnosti I, skupiny 1 až 3</t>
  </si>
  <si>
    <t>Nakládání výkopku z hornin třídy těžitelnosti I, skupiny 1 až 3 do 100 m3 ručně</t>
  </si>
  <si>
    <t xml:space="preserve"> 01</t>
  </si>
  <si>
    <t>Vodorovné přemístění výkopku/sypaniny z horniny třídy těžitelnosti I, skupiny 1 až 3 na skladků dodavatele</t>
  </si>
  <si>
    <t>Nakládání výkopku z hornin třídy těžitelnosti I, skupiny 1 až 3 ručně</t>
  </si>
  <si>
    <t>Otlučení (osekání) vnější vápenné nebo vápenocementové omítky stupně členitosti 1 a 2 do 100%</t>
  </si>
  <si>
    <t>Cementový postřik vnějších stěn nanášený celoplošně ručně</t>
  </si>
  <si>
    <t>Vápenocementová omítka štuková dvouvrstvá vnějších stěn nanášená ručně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</si>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</sst>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 wrapText="1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5" fillId="0" borderId="29" xfId="0" applyFont="1" applyBorder="1" applyAlignment="1">
      <alignment horizontal="left" wrapText="1"/>
    </xf>
    <xf numFmtId="0" fontId="43" fillId="0" borderId="28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9" fillId="0" borderId="29" xfId="0" applyFont="1" applyBorder="1" applyAlignment="1"/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7121" TargetMode="External" /><Relationship Id="rId2" Type="http://schemas.openxmlformats.org/officeDocument/2006/relationships/hyperlink" Target="https://podminky.urs.cz/item/CS_URS_2022_01/113107136" TargetMode="External" /><Relationship Id="rId3" Type="http://schemas.openxmlformats.org/officeDocument/2006/relationships/hyperlink" Target="https://podminky.urs.cz/item/CS_URS_2022_01/113107141" TargetMode="External" /><Relationship Id="rId4" Type="http://schemas.openxmlformats.org/officeDocument/2006/relationships/hyperlink" Target="https://podminky.urs.cz/item/CS_URS_2022_01/121112003" TargetMode="External" /><Relationship Id="rId5" Type="http://schemas.openxmlformats.org/officeDocument/2006/relationships/hyperlink" Target="https://podminky.urs.cz/item/CS_URS_2022_01/122211101" TargetMode="External" /><Relationship Id="rId6" Type="http://schemas.openxmlformats.org/officeDocument/2006/relationships/hyperlink" Target="https://podminky.urs.cz/item/CS_URS_2022_01/162251101" TargetMode="External" /><Relationship Id="rId7" Type="http://schemas.openxmlformats.org/officeDocument/2006/relationships/hyperlink" Target="https://podminky.urs.cz/item/CS_URS_2022_01/167111101" TargetMode="External" /><Relationship Id="rId8" Type="http://schemas.openxmlformats.org/officeDocument/2006/relationships/hyperlink" Target="https://podminky.urs.cz/item/CS_URS_2022_01/171201231" TargetMode="External" /><Relationship Id="rId9" Type="http://schemas.openxmlformats.org/officeDocument/2006/relationships/hyperlink" Target="https://podminky.urs.cz/item/CS_URS_2022_01/174111101" TargetMode="External" /><Relationship Id="rId10" Type="http://schemas.openxmlformats.org/officeDocument/2006/relationships/hyperlink" Target="https://podminky.urs.cz/item/CS_URS_2022_01/181951112" TargetMode="External" /><Relationship Id="rId11" Type="http://schemas.openxmlformats.org/officeDocument/2006/relationships/hyperlink" Target="https://podminky.urs.cz/item/CS_URS_2022_01/212751103" TargetMode="External" /><Relationship Id="rId12" Type="http://schemas.openxmlformats.org/officeDocument/2006/relationships/hyperlink" Target="https://podminky.urs.cz/item/CS_URS_2022_01/212751106" TargetMode="External" /><Relationship Id="rId13" Type="http://schemas.openxmlformats.org/officeDocument/2006/relationships/hyperlink" Target="https://podminky.urs.cz/item/CS_URS_2022_01/274313711" TargetMode="External" /><Relationship Id="rId14" Type="http://schemas.openxmlformats.org/officeDocument/2006/relationships/hyperlink" Target="https://podminky.urs.cz/item/CS_URS_2022_01/274351121" TargetMode="External" /><Relationship Id="rId15" Type="http://schemas.openxmlformats.org/officeDocument/2006/relationships/hyperlink" Target="https://podminky.urs.cz/item/CS_URS_2022_01/274351122" TargetMode="External" /><Relationship Id="rId16" Type="http://schemas.openxmlformats.org/officeDocument/2006/relationships/hyperlink" Target="https://podminky.urs.cz/item/CS_URS_2022_01/279113142" TargetMode="External" /><Relationship Id="rId17" Type="http://schemas.openxmlformats.org/officeDocument/2006/relationships/hyperlink" Target="https://podminky.urs.cz/item/CS_URS_2022_01/279113144" TargetMode="External" /><Relationship Id="rId18" Type="http://schemas.openxmlformats.org/officeDocument/2006/relationships/hyperlink" Target="https://podminky.urs.cz/item/CS_URS_2022_01/279113145" TargetMode="External" /><Relationship Id="rId19" Type="http://schemas.openxmlformats.org/officeDocument/2006/relationships/hyperlink" Target="https://podminky.urs.cz/item/CS_URS_2022_01/279311961" TargetMode="External" /><Relationship Id="rId20" Type="http://schemas.openxmlformats.org/officeDocument/2006/relationships/hyperlink" Target="https://podminky.urs.cz/item/CS_URS_2022_01/279321346" TargetMode="External" /><Relationship Id="rId21" Type="http://schemas.openxmlformats.org/officeDocument/2006/relationships/hyperlink" Target="https://podminky.urs.cz/item/CS_URS_2022_01/279351121" TargetMode="External" /><Relationship Id="rId22" Type="http://schemas.openxmlformats.org/officeDocument/2006/relationships/hyperlink" Target="https://podminky.urs.cz/item/CS_URS_2022_01/279351122" TargetMode="External" /><Relationship Id="rId23" Type="http://schemas.openxmlformats.org/officeDocument/2006/relationships/hyperlink" Target="https://podminky.urs.cz/item/CS_URS_2022_01/279361821" TargetMode="External" /><Relationship Id="rId24" Type="http://schemas.openxmlformats.org/officeDocument/2006/relationships/hyperlink" Target="https://podminky.urs.cz/item/CS_URS_2022_01/310235241" TargetMode="External" /><Relationship Id="rId25" Type="http://schemas.openxmlformats.org/officeDocument/2006/relationships/hyperlink" Target="https://podminky.urs.cz/item/CS_URS_2022_01/317944321" TargetMode="External" /><Relationship Id="rId26" Type="http://schemas.openxmlformats.org/officeDocument/2006/relationships/hyperlink" Target="https://podminky.urs.cz/item/CS_URS_2022_01/411354203" TargetMode="External" /><Relationship Id="rId27" Type="http://schemas.openxmlformats.org/officeDocument/2006/relationships/hyperlink" Target="https://podminky.urs.cz/item/CS_URS_2022_01/430321515" TargetMode="External" /><Relationship Id="rId28" Type="http://schemas.openxmlformats.org/officeDocument/2006/relationships/hyperlink" Target="https://podminky.urs.cz/item/CS_URS_2022_01/430361821" TargetMode="External" /><Relationship Id="rId29" Type="http://schemas.openxmlformats.org/officeDocument/2006/relationships/hyperlink" Target="https://podminky.urs.cz/item/CS_URS_2022_01/430362021" TargetMode="External" /><Relationship Id="rId30" Type="http://schemas.openxmlformats.org/officeDocument/2006/relationships/hyperlink" Target="https://podminky.urs.cz/item/CS_URS_2022_01/431351121" TargetMode="External" /><Relationship Id="rId31" Type="http://schemas.openxmlformats.org/officeDocument/2006/relationships/hyperlink" Target="https://podminky.urs.cz/item/CS_URS_2022_01/431351122" TargetMode="External" /><Relationship Id="rId32" Type="http://schemas.openxmlformats.org/officeDocument/2006/relationships/hyperlink" Target="https://podminky.urs.cz/item/CS_URS_2022_01/564851111" TargetMode="External" /><Relationship Id="rId33" Type="http://schemas.openxmlformats.org/officeDocument/2006/relationships/hyperlink" Target="https://podminky.urs.cz/item/CS_URS_2022_01/564871116" TargetMode="External" /><Relationship Id="rId34" Type="http://schemas.openxmlformats.org/officeDocument/2006/relationships/hyperlink" Target="https://podminky.urs.cz/item/CS_URS_2022_01/596811220" TargetMode="External" /><Relationship Id="rId35" Type="http://schemas.openxmlformats.org/officeDocument/2006/relationships/hyperlink" Target="https://podminky.urs.cz/item/CS_URS_2022_01/622135002" TargetMode="External" /><Relationship Id="rId36" Type="http://schemas.openxmlformats.org/officeDocument/2006/relationships/hyperlink" Target="https://podminky.urs.cz/item/CS_URS_2022_01/629995101" TargetMode="External" /><Relationship Id="rId37" Type="http://schemas.openxmlformats.org/officeDocument/2006/relationships/hyperlink" Target="https://podminky.urs.cz/item/CS_URS_2022_01/631311115" TargetMode="External" /><Relationship Id="rId38" Type="http://schemas.openxmlformats.org/officeDocument/2006/relationships/hyperlink" Target="https://podminky.urs.cz/item/CS_URS_2022_01/631319011" TargetMode="External" /><Relationship Id="rId39" Type="http://schemas.openxmlformats.org/officeDocument/2006/relationships/hyperlink" Target="https://podminky.urs.cz/item/CS_URS_2022_01/631319171" TargetMode="External" /><Relationship Id="rId40" Type="http://schemas.openxmlformats.org/officeDocument/2006/relationships/hyperlink" Target="https://podminky.urs.cz/item/CS_URS_2022_01/631319195" TargetMode="External" /><Relationship Id="rId41" Type="http://schemas.openxmlformats.org/officeDocument/2006/relationships/hyperlink" Target="https://podminky.urs.cz/item/CS_URS_2022_01/632450134" TargetMode="External" /><Relationship Id="rId42" Type="http://schemas.openxmlformats.org/officeDocument/2006/relationships/hyperlink" Target="https://podminky.urs.cz/item/CS_URS_2022_01/636311121" TargetMode="External" /><Relationship Id="rId43" Type="http://schemas.openxmlformats.org/officeDocument/2006/relationships/hyperlink" Target="https://podminky.urs.cz/item/CS_URS_2022_01/637211121" TargetMode="External" /><Relationship Id="rId44" Type="http://schemas.openxmlformats.org/officeDocument/2006/relationships/hyperlink" Target="https://podminky.urs.cz/item/CS_URS_2022_01/916231212" TargetMode="External" /><Relationship Id="rId45" Type="http://schemas.openxmlformats.org/officeDocument/2006/relationships/hyperlink" Target="https://podminky.urs.cz/item/CS_URS_2022_01/919726121" TargetMode="External" /><Relationship Id="rId46" Type="http://schemas.openxmlformats.org/officeDocument/2006/relationships/hyperlink" Target="https://podminky.urs.cz/item/CS_URS_2022_01/952901111" TargetMode="External" /><Relationship Id="rId47" Type="http://schemas.openxmlformats.org/officeDocument/2006/relationships/hyperlink" Target="https://podminky.urs.cz/item/CS_URS_2022_01/961055111" TargetMode="External" /><Relationship Id="rId48" Type="http://schemas.openxmlformats.org/officeDocument/2006/relationships/hyperlink" Target="https://podminky.urs.cz/item/CS_URS_2022_01/962032432" TargetMode="External" /><Relationship Id="rId49" Type="http://schemas.openxmlformats.org/officeDocument/2006/relationships/hyperlink" Target="https://podminky.urs.cz/item/CS_URS_2022_01/962052210" TargetMode="External" /><Relationship Id="rId50" Type="http://schemas.openxmlformats.org/officeDocument/2006/relationships/hyperlink" Target="https://podminky.urs.cz/item/CS_URS_2022_01/973031513" TargetMode="External" /><Relationship Id="rId51" Type="http://schemas.openxmlformats.org/officeDocument/2006/relationships/hyperlink" Target="https://podminky.urs.cz/item/CS_URS_2022_01/985112112" TargetMode="External" /><Relationship Id="rId52" Type="http://schemas.openxmlformats.org/officeDocument/2006/relationships/hyperlink" Target="https://podminky.urs.cz/item/CS_URS_2022_01/997013111" TargetMode="External" /><Relationship Id="rId53" Type="http://schemas.openxmlformats.org/officeDocument/2006/relationships/hyperlink" Target="https://podminky.urs.cz/item/CS_URS_2022_01/997013501" TargetMode="External" /><Relationship Id="rId54" Type="http://schemas.openxmlformats.org/officeDocument/2006/relationships/hyperlink" Target="https://podminky.urs.cz/item/CS_URS_2022_01/997013609" TargetMode="External" /><Relationship Id="rId55" Type="http://schemas.openxmlformats.org/officeDocument/2006/relationships/hyperlink" Target="https://podminky.urs.cz/item/CS_URS_2022_01/997013631" TargetMode="External" /><Relationship Id="rId56" Type="http://schemas.openxmlformats.org/officeDocument/2006/relationships/hyperlink" Target="https://podminky.urs.cz/item/CS_URS_2022_01/997221551" TargetMode="External" /><Relationship Id="rId57" Type="http://schemas.openxmlformats.org/officeDocument/2006/relationships/hyperlink" Target="https://podminky.urs.cz/item/CS_URS_2022_01/997221612" TargetMode="External" /><Relationship Id="rId58" Type="http://schemas.openxmlformats.org/officeDocument/2006/relationships/hyperlink" Target="https://podminky.urs.cz/item/CS_URS_2022_01/997221655" TargetMode="External" /><Relationship Id="rId59" Type="http://schemas.openxmlformats.org/officeDocument/2006/relationships/hyperlink" Target="https://podminky.urs.cz/item/CS_URS_2022_01/998223011" TargetMode="External" /><Relationship Id="rId60" Type="http://schemas.openxmlformats.org/officeDocument/2006/relationships/hyperlink" Target="https://podminky.urs.cz/item/CS_URS_2022_01/764002414" TargetMode="External" /><Relationship Id="rId61" Type="http://schemas.openxmlformats.org/officeDocument/2006/relationships/hyperlink" Target="https://podminky.urs.cz/item/CS_URS_2022_01/782391141" TargetMode="External" /><Relationship Id="rId62" Type="http://schemas.openxmlformats.org/officeDocument/2006/relationships/hyperlink" Target="https://podminky.urs.cz/item/CS_URS_2022_01/783301311" TargetMode="External" /><Relationship Id="rId63" Type="http://schemas.openxmlformats.org/officeDocument/2006/relationships/hyperlink" Target="https://podminky.urs.cz/item/CS_URS_2022_01/783301401" TargetMode="External" /><Relationship Id="rId64" Type="http://schemas.openxmlformats.org/officeDocument/2006/relationships/hyperlink" Target="https://podminky.urs.cz/item/CS_URS_2022_01/783314203" TargetMode="External" /><Relationship Id="rId65" Type="http://schemas.openxmlformats.org/officeDocument/2006/relationships/hyperlink" Target="https://podminky.urs.cz/item/CS_URS_2022_01/783317101" TargetMode="External" /><Relationship Id="rId66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22211101" TargetMode="External" /><Relationship Id="rId2" Type="http://schemas.openxmlformats.org/officeDocument/2006/relationships/hyperlink" Target="https://podminky.urs.cz/item/CS_URS_2022_01/162251101" TargetMode="External" /><Relationship Id="rId3" Type="http://schemas.openxmlformats.org/officeDocument/2006/relationships/hyperlink" Target="https://podminky.urs.cz/item/CS_URS_2022_01/162651.12" TargetMode="External" /><Relationship Id="rId4" Type="http://schemas.openxmlformats.org/officeDocument/2006/relationships/hyperlink" Target="https://podminky.urs.cz/item/CS_URS_2022_01/1671111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622131101" TargetMode="External" /><Relationship Id="rId7" Type="http://schemas.openxmlformats.org/officeDocument/2006/relationships/hyperlink" Target="https://podminky.urs.cz/item/CS_URS_2022_01/622321141" TargetMode="External" /><Relationship Id="rId8" Type="http://schemas.openxmlformats.org/officeDocument/2006/relationships/hyperlink" Target="https://podminky.urs.cz/item/CS_URS_2022_01/961044111" TargetMode="External" /><Relationship Id="rId9" Type="http://schemas.openxmlformats.org/officeDocument/2006/relationships/hyperlink" Target="https://podminky.urs.cz/item/CS_URS_2022_01/962031133" TargetMode="External" /><Relationship Id="rId10" Type="http://schemas.openxmlformats.org/officeDocument/2006/relationships/hyperlink" Target="https://podminky.urs.cz/item/CS_URS_2022_01/962032231" TargetMode="External" /><Relationship Id="rId11" Type="http://schemas.openxmlformats.org/officeDocument/2006/relationships/hyperlink" Target="https://podminky.urs.cz/item/CS_URS_2022_01/964073221" TargetMode="External" /><Relationship Id="rId12" Type="http://schemas.openxmlformats.org/officeDocument/2006/relationships/hyperlink" Target="https://podminky.urs.cz/item/CS_URS_2022_01/965043341" TargetMode="External" /><Relationship Id="rId13" Type="http://schemas.openxmlformats.org/officeDocument/2006/relationships/hyperlink" Target="https://podminky.urs.cz/item/CS_URS_2022_01/965049111" TargetMode="External" /><Relationship Id="rId14" Type="http://schemas.openxmlformats.org/officeDocument/2006/relationships/hyperlink" Target="https://podminky.urs.cz/item/CS_URS_2022_01/968062245" TargetMode="External" /><Relationship Id="rId15" Type="http://schemas.openxmlformats.org/officeDocument/2006/relationships/hyperlink" Target="https://podminky.urs.cz/item/CS_URS_2022_01/968072456" TargetMode="External" /><Relationship Id="rId16" Type="http://schemas.openxmlformats.org/officeDocument/2006/relationships/hyperlink" Target="https://podminky.urs.cz/item/CS_URS_2022_01/978015391" TargetMode="External" /><Relationship Id="rId17" Type="http://schemas.openxmlformats.org/officeDocument/2006/relationships/hyperlink" Target="https://podminky.urs.cz/item/CS_URS_2022_01/997013211" TargetMode="External" /><Relationship Id="rId18" Type="http://schemas.openxmlformats.org/officeDocument/2006/relationships/hyperlink" Target="https://podminky.urs.cz/item/CS_URS_2022_01/997013501" TargetMode="External" /><Relationship Id="rId19" Type="http://schemas.openxmlformats.org/officeDocument/2006/relationships/hyperlink" Target="https://podminky.urs.cz/item/CS_URS_2022_01/997013509" TargetMode="External" /><Relationship Id="rId20" Type="http://schemas.openxmlformats.org/officeDocument/2006/relationships/hyperlink" Target="https://podminky.urs.cz/item/CS_URS_2022_01/997013609" TargetMode="External" /><Relationship Id="rId21" Type="http://schemas.openxmlformats.org/officeDocument/2006/relationships/hyperlink" Target="https://podminky.urs.cz/item/CS_URS_2022_01/997013631" TargetMode="External" /><Relationship Id="rId22" Type="http://schemas.openxmlformats.org/officeDocument/2006/relationships/hyperlink" Target="https://podminky.urs.cz/item/CS_URS_2022_01/997013645" TargetMode="External" /><Relationship Id="rId23" Type="http://schemas.openxmlformats.org/officeDocument/2006/relationships/hyperlink" Target="https://podminky.urs.cz/item/CS_URS_2022_01/997013811" TargetMode="External" /><Relationship Id="rId24" Type="http://schemas.openxmlformats.org/officeDocument/2006/relationships/hyperlink" Target="https://podminky.urs.cz/item/CS_URS_2022_01/711131811" TargetMode="External" /><Relationship Id="rId25" Type="http://schemas.openxmlformats.org/officeDocument/2006/relationships/hyperlink" Target="https://podminky.urs.cz/item/CS_URS_2021_01/712300832" TargetMode="External" /><Relationship Id="rId26" Type="http://schemas.openxmlformats.org/officeDocument/2006/relationships/hyperlink" Target="https://podminky.urs.cz/item/CS_URS_2022_01/762331811" TargetMode="External" /><Relationship Id="rId27" Type="http://schemas.openxmlformats.org/officeDocument/2006/relationships/hyperlink" Target="https://podminky.urs.cz/item/CS_URS_2022_01/762341811" TargetMode="External" /><Relationship Id="rId28" Type="http://schemas.openxmlformats.org/officeDocument/2006/relationships/hyperlink" Target="https://podminky.urs.cz/item/CS_URS_2022_01/764002811" TargetMode="External" /><Relationship Id="rId29" Type="http://schemas.openxmlformats.org/officeDocument/2006/relationships/hyperlink" Target="https://podminky.urs.cz/item/CS_URS_2022_01/764002871" TargetMode="External" /><Relationship Id="rId30" Type="http://schemas.openxmlformats.org/officeDocument/2006/relationships/hyperlink" Target="https://podminky.urs.cz/item/CS_URS_2022_01/764004801" TargetMode="External" /><Relationship Id="rId31" Type="http://schemas.openxmlformats.org/officeDocument/2006/relationships/hyperlink" Target="https://podminky.urs.cz/item/CS_URS_2022_01/764004861" TargetMode="External" /><Relationship Id="rId32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TER5KVET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Základní škola - II. stupeň v Liberci ulici 5. května - Oprava a demolice proluky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27. 4. 2022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Statutární město Liberec nám. Dr. E. Beneše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HiTPRO s.r.o. Polní 354 Liberec 12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Propos Liberec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4 - Úpravy proluky u Č...'!J30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4 - Úpravy proluky u Č...'!P95</f>
        <v>0</v>
      </c>
      <c r="AV55" s="122">
        <f>'SO 4 - Úpravy proluky u Č...'!J33</f>
        <v>0</v>
      </c>
      <c r="AW55" s="122">
        <f>'SO 4 - Úpravy proluky u Č...'!J34</f>
        <v>0</v>
      </c>
      <c r="AX55" s="122">
        <f>'SO 4 - Úpravy proluky u Č...'!J35</f>
        <v>0</v>
      </c>
      <c r="AY55" s="122">
        <f>'SO 4 - Úpravy proluky u Č...'!J36</f>
        <v>0</v>
      </c>
      <c r="AZ55" s="122">
        <f>'SO 4 - Úpravy proluky u Č...'!F33</f>
        <v>0</v>
      </c>
      <c r="BA55" s="122">
        <f>'SO 4 - Úpravy proluky u Č...'!F34</f>
        <v>0</v>
      </c>
      <c r="BB55" s="122">
        <f>'SO 4 - Úpravy proluky u Č...'!F35</f>
        <v>0</v>
      </c>
      <c r="BC55" s="122">
        <f>'SO 4 - Úpravy proluky u Č...'!F36</f>
        <v>0</v>
      </c>
      <c r="BD55" s="124">
        <f>'SO 4 - Úpravy proluky u Č...'!F37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82</v>
      </c>
      <c r="CM55" s="125" t="s">
        <v>83</v>
      </c>
    </row>
    <row r="56" s="7" customFormat="1" ht="16.5" customHeight="1">
      <c r="A56" s="113" t="s">
        <v>76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'01 - Bourací a demontážní...'!J30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'01 - Bourací a demontážní...'!P89</f>
        <v>0</v>
      </c>
      <c r="AV56" s="122">
        <f>'01 - Bourací a demontážní...'!J33</f>
        <v>0</v>
      </c>
      <c r="AW56" s="122">
        <f>'01 - Bourací a demontážní...'!J34</f>
        <v>0</v>
      </c>
      <c r="AX56" s="122">
        <f>'01 - Bourací a demontážní...'!J35</f>
        <v>0</v>
      </c>
      <c r="AY56" s="122">
        <f>'01 - Bourací a demontážní...'!J36</f>
        <v>0</v>
      </c>
      <c r="AZ56" s="122">
        <f>'01 - Bourací a demontážní...'!F33</f>
        <v>0</v>
      </c>
      <c r="BA56" s="122">
        <f>'01 - Bourací a demontážní...'!F34</f>
        <v>0</v>
      </c>
      <c r="BB56" s="122">
        <f>'01 - Bourací a demontážní...'!F35</f>
        <v>0</v>
      </c>
      <c r="BC56" s="122">
        <f>'01 - Bourací a demontážní...'!F36</f>
        <v>0</v>
      </c>
      <c r="BD56" s="124">
        <f>'01 - Bourací a demontážní...'!F37</f>
        <v>0</v>
      </c>
      <c r="BE56" s="7"/>
      <c r="BT56" s="125" t="s">
        <v>80</v>
      </c>
      <c r="BV56" s="125" t="s">
        <v>74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="7" customFormat="1" ht="16.5" customHeight="1">
      <c r="A57" s="113" t="s">
        <v>76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'VRN - Vedlejší rozpočtové...'!J30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6">
        <v>0</v>
      </c>
      <c r="AT57" s="127">
        <f>ROUND(SUM(AV57:AW57),2)</f>
        <v>0</v>
      </c>
      <c r="AU57" s="128">
        <f>'VRN - Vedlejší rozpočtové...'!P80</f>
        <v>0</v>
      </c>
      <c r="AV57" s="127">
        <f>'VRN - Vedlejší rozpočtové...'!J33</f>
        <v>0</v>
      </c>
      <c r="AW57" s="127">
        <f>'VRN - Vedlejší rozpočtové...'!J34</f>
        <v>0</v>
      </c>
      <c r="AX57" s="127">
        <f>'VRN - Vedlejší rozpočtové...'!J35</f>
        <v>0</v>
      </c>
      <c r="AY57" s="127">
        <f>'VRN - Vedlejší rozpočtové...'!J36</f>
        <v>0</v>
      </c>
      <c r="AZ57" s="127">
        <f>'VRN - Vedlejší rozpočtové...'!F33</f>
        <v>0</v>
      </c>
      <c r="BA57" s="127">
        <f>'VRN - Vedlejší rozpočtové...'!F34</f>
        <v>0</v>
      </c>
      <c r="BB57" s="127">
        <f>'VRN - Vedlejší rozpočtové...'!F35</f>
        <v>0</v>
      </c>
      <c r="BC57" s="127">
        <f>'VRN - Vedlejší rozpočtové...'!F36</f>
        <v>0</v>
      </c>
      <c r="BD57" s="129">
        <f>'VRN - Vedlejší rozpočtové...'!F37</f>
        <v>0</v>
      </c>
      <c r="BE57" s="7"/>
      <c r="BT57" s="125" t="s">
        <v>80</v>
      </c>
      <c r="BV57" s="125" t="s">
        <v>74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="2" customFormat="1" ht="6.96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sheet="1" formatColumns="0" formatRows="0" objects="1" scenarios="1" spinCount="100000" saltValue="DuY1Yv+c3NSagU6bTk1CVXSxFRp6a3rKdh+7rj7E6ZqMgx9s/nll4nsd7bM2V7tTeU5jsjXbl7rGipS+wquomw==" hashValue="W12oF0nmNGO0ptOR2OiLl8G9ruunupTUr1MdtkvRZH7F+2fPvAA5YFj9Hgxj0BLa1HVdU5AG1hge6WYjXrqDXA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4 - Úpravy proluky u Č...'!C2" display="/"/>
    <hyperlink ref="A56" location="'01 - Bourací a demontážní...'!C2" display="/"/>
    <hyperlink ref="A57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  <c r="AZ2" s="130" t="s">
        <v>90</v>
      </c>
      <c r="BA2" s="130" t="s">
        <v>19</v>
      </c>
      <c r="BB2" s="130" t="s">
        <v>19</v>
      </c>
      <c r="BC2" s="130" t="s">
        <v>91</v>
      </c>
      <c r="BD2" s="130" t="s">
        <v>83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92</v>
      </c>
      <c r="BA3" s="130" t="s">
        <v>19</v>
      </c>
      <c r="BB3" s="130" t="s">
        <v>19</v>
      </c>
      <c r="BC3" s="130" t="s">
        <v>93</v>
      </c>
      <c r="BD3" s="130" t="s">
        <v>83</v>
      </c>
    </row>
    <row r="4" s="1" customFormat="1" ht="24.96" customHeight="1">
      <c r="B4" s="22"/>
      <c r="D4" s="133" t="s">
        <v>94</v>
      </c>
      <c r="L4" s="22"/>
      <c r="M4" s="134" t="s">
        <v>10</v>
      </c>
      <c r="AT4" s="19" t="s">
        <v>4</v>
      </c>
      <c r="AZ4" s="130" t="s">
        <v>95</v>
      </c>
      <c r="BA4" s="130" t="s">
        <v>19</v>
      </c>
      <c r="BB4" s="130" t="s">
        <v>19</v>
      </c>
      <c r="BC4" s="130" t="s">
        <v>96</v>
      </c>
      <c r="BD4" s="130" t="s">
        <v>83</v>
      </c>
    </row>
    <row r="5" s="1" customFormat="1" ht="6.96" customHeight="1">
      <c r="B5" s="22"/>
      <c r="L5" s="22"/>
      <c r="AZ5" s="130" t="s">
        <v>97</v>
      </c>
      <c r="BA5" s="130" t="s">
        <v>19</v>
      </c>
      <c r="BB5" s="130" t="s">
        <v>19</v>
      </c>
      <c r="BC5" s="130" t="s">
        <v>98</v>
      </c>
      <c r="BD5" s="130" t="s">
        <v>83</v>
      </c>
    </row>
    <row r="6" s="1" customFormat="1" ht="12" customHeight="1">
      <c r="B6" s="22"/>
      <c r="D6" s="135" t="s">
        <v>16</v>
      </c>
      <c r="L6" s="22"/>
      <c r="AZ6" s="130" t="s">
        <v>99</v>
      </c>
      <c r="BA6" s="130" t="s">
        <v>19</v>
      </c>
      <c r="BB6" s="130" t="s">
        <v>19</v>
      </c>
      <c r="BC6" s="130" t="s">
        <v>100</v>
      </c>
      <c r="BD6" s="130" t="s">
        <v>83</v>
      </c>
    </row>
    <row r="7" s="1" customFormat="1" ht="16.5" customHeight="1">
      <c r="B7" s="22"/>
      <c r="E7" s="136" t="str">
        <f>'Rekapitulace stavby'!K6</f>
        <v>Základní škola - II. stupeň v Liberci ulici 5. května - Oprava a demolice proluky</v>
      </c>
      <c r="F7" s="135"/>
      <c r="G7" s="135"/>
      <c r="H7" s="135"/>
      <c r="L7" s="22"/>
      <c r="AZ7" s="130" t="s">
        <v>101</v>
      </c>
      <c r="BA7" s="130" t="s">
        <v>19</v>
      </c>
      <c r="BB7" s="130" t="s">
        <v>19</v>
      </c>
      <c r="BC7" s="130" t="s">
        <v>102</v>
      </c>
      <c r="BD7" s="130" t="s">
        <v>83</v>
      </c>
    </row>
    <row r="8" s="2" customFormat="1" ht="12" customHeight="1">
      <c r="A8" s="40"/>
      <c r="B8" s="46"/>
      <c r="C8" s="40"/>
      <c r="D8" s="135" t="s">
        <v>103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104</v>
      </c>
      <c r="BA8" s="130" t="s">
        <v>19</v>
      </c>
      <c r="BB8" s="130" t="s">
        <v>19</v>
      </c>
      <c r="BC8" s="130" t="s">
        <v>105</v>
      </c>
      <c r="BD8" s="130" t="s">
        <v>83</v>
      </c>
    </row>
    <row r="9" s="2" customFormat="1" ht="16.5" customHeight="1">
      <c r="A9" s="40"/>
      <c r="B9" s="46"/>
      <c r="C9" s="40"/>
      <c r="D9" s="40"/>
      <c r="E9" s="138" t="s">
        <v>106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107</v>
      </c>
      <c r="BA9" s="130" t="s">
        <v>19</v>
      </c>
      <c r="BB9" s="130" t="s">
        <v>19</v>
      </c>
      <c r="BC9" s="130" t="s">
        <v>108</v>
      </c>
      <c r="BD9" s="130" t="s">
        <v>83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109</v>
      </c>
      <c r="BA10" s="130" t="s">
        <v>19</v>
      </c>
      <c r="BB10" s="130" t="s">
        <v>19</v>
      </c>
      <c r="BC10" s="130" t="s">
        <v>110</v>
      </c>
      <c r="BD10" s="130" t="s">
        <v>83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111</v>
      </c>
      <c r="BA11" s="130" t="s">
        <v>19</v>
      </c>
      <c r="BB11" s="130" t="s">
        <v>19</v>
      </c>
      <c r="BC11" s="130" t="s">
        <v>112</v>
      </c>
      <c r="BD11" s="130" t="s">
        <v>83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27. 4. 2022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113</v>
      </c>
      <c r="BA12" s="130" t="s">
        <v>19</v>
      </c>
      <c r="BB12" s="130" t="s">
        <v>19</v>
      </c>
      <c r="BC12" s="130" t="s">
        <v>114</v>
      </c>
      <c r="BD12" s="130" t="s">
        <v>83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115</v>
      </c>
      <c r="BA13" s="130" t="s">
        <v>19</v>
      </c>
      <c r="BB13" s="130" t="s">
        <v>19</v>
      </c>
      <c r="BC13" s="130" t="s">
        <v>116</v>
      </c>
      <c r="BD13" s="130" t="s">
        <v>83</v>
      </c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47.25" customHeight="1">
      <c r="A27" s="141"/>
      <c r="B27" s="142"/>
      <c r="C27" s="141"/>
      <c r="D27" s="141"/>
      <c r="E27" s="143" t="s">
        <v>117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ROUND(J95,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ROUND((SUM(BE95:BE604)),  2)</f>
        <v>0</v>
      </c>
      <c r="G33" s="40"/>
      <c r="H33" s="40"/>
      <c r="I33" s="151">
        <v>0.20999999999999999</v>
      </c>
      <c r="J33" s="150">
        <f>ROUND(((SUM(BE95:BE604))*I33),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44</v>
      </c>
      <c r="F34" s="150">
        <f>ROUND((SUM(BF95:BF604)),  2)</f>
        <v>0</v>
      </c>
      <c r="G34" s="40"/>
      <c r="H34" s="40"/>
      <c r="I34" s="151">
        <v>0.14999999999999999</v>
      </c>
      <c r="J34" s="150">
        <f>ROUND(((SUM(BF95:BF604))*I34),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45</v>
      </c>
      <c r="F35" s="150">
        <f>ROUND((SUM(BG95:BG604)),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46</v>
      </c>
      <c r="F36" s="150">
        <f>ROUND((SUM(BH95:BH604)),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47</v>
      </c>
      <c r="F37" s="150">
        <f>ROUND((SUM(BI95:BI604)),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Základní škola - II. stupeň v Liberci ulici 5. května - Oprava a demolice proluky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4 - Úpravy proluky u Č.P. 66/45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Liberec</v>
      </c>
      <c r="G52" s="42"/>
      <c r="H52" s="42"/>
      <c r="I52" s="34" t="s">
        <v>23</v>
      </c>
      <c r="J52" s="74" t="str">
        <f>IF(J12="","",J12)</f>
        <v>27. 4. 2022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Liberec nám. Dr. E. Beneše</v>
      </c>
      <c r="G54" s="42"/>
      <c r="H54" s="42"/>
      <c r="I54" s="34" t="s">
        <v>31</v>
      </c>
      <c r="J54" s="38" t="str">
        <f>E21</f>
        <v>HiTPRO s.r.o. Polní 354 Liberec 12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Propos Liberec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119</v>
      </c>
      <c r="D57" s="165"/>
      <c r="E57" s="165"/>
      <c r="F57" s="165"/>
      <c r="G57" s="165"/>
      <c r="H57" s="165"/>
      <c r="I57" s="165"/>
      <c r="J57" s="166" t="s">
        <v>120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="9" customFormat="1" ht="24.96" customHeight="1">
      <c r="A60" s="9"/>
      <c r="B60" s="168"/>
      <c r="C60" s="169"/>
      <c r="D60" s="170" t="s">
        <v>122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123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124</v>
      </c>
      <c r="E62" s="177"/>
      <c r="F62" s="177"/>
      <c r="G62" s="177"/>
      <c r="H62" s="177"/>
      <c r="I62" s="177"/>
      <c r="J62" s="178">
        <f>J188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125</v>
      </c>
      <c r="E63" s="177"/>
      <c r="F63" s="177"/>
      <c r="G63" s="177"/>
      <c r="H63" s="177"/>
      <c r="I63" s="177"/>
      <c r="J63" s="178">
        <f>J295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126</v>
      </c>
      <c r="E64" s="177"/>
      <c r="F64" s="177"/>
      <c r="G64" s="177"/>
      <c r="H64" s="177"/>
      <c r="I64" s="177"/>
      <c r="J64" s="178">
        <f>J306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127</v>
      </c>
      <c r="E65" s="177"/>
      <c r="F65" s="177"/>
      <c r="G65" s="177"/>
      <c r="H65" s="177"/>
      <c r="I65" s="177"/>
      <c r="J65" s="178">
        <f>J352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128</v>
      </c>
      <c r="E66" s="177"/>
      <c r="F66" s="177"/>
      <c r="G66" s="177"/>
      <c r="H66" s="177"/>
      <c r="I66" s="177"/>
      <c r="J66" s="178">
        <f>J378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129</v>
      </c>
      <c r="E67" s="177"/>
      <c r="F67" s="177"/>
      <c r="G67" s="177"/>
      <c r="H67" s="177"/>
      <c r="I67" s="177"/>
      <c r="J67" s="178">
        <f>J430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130</v>
      </c>
      <c r="E68" s="177"/>
      <c r="F68" s="177"/>
      <c r="G68" s="177"/>
      <c r="H68" s="177"/>
      <c r="I68" s="177"/>
      <c r="J68" s="178">
        <f>J500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131</v>
      </c>
      <c r="E69" s="177"/>
      <c r="F69" s="177"/>
      <c r="G69" s="177"/>
      <c r="H69" s="177"/>
      <c r="I69" s="177"/>
      <c r="J69" s="178">
        <f>J526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8"/>
      <c r="C70" s="169"/>
      <c r="D70" s="170" t="s">
        <v>132</v>
      </c>
      <c r="E70" s="171"/>
      <c r="F70" s="171"/>
      <c r="G70" s="171"/>
      <c r="H70" s="171"/>
      <c r="I70" s="171"/>
      <c r="J70" s="172">
        <f>J529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4"/>
      <c r="C71" s="175"/>
      <c r="D71" s="176" t="s">
        <v>133</v>
      </c>
      <c r="E71" s="177"/>
      <c r="F71" s="177"/>
      <c r="G71" s="177"/>
      <c r="H71" s="177"/>
      <c r="I71" s="177"/>
      <c r="J71" s="178">
        <f>J530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4"/>
      <c r="C72" s="175"/>
      <c r="D72" s="176" t="s">
        <v>134</v>
      </c>
      <c r="E72" s="177"/>
      <c r="F72" s="177"/>
      <c r="G72" s="177"/>
      <c r="H72" s="177"/>
      <c r="I72" s="177"/>
      <c r="J72" s="178">
        <f>J533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4"/>
      <c r="C73" s="175"/>
      <c r="D73" s="176" t="s">
        <v>135</v>
      </c>
      <c r="E73" s="177"/>
      <c r="F73" s="177"/>
      <c r="G73" s="177"/>
      <c r="H73" s="177"/>
      <c r="I73" s="177"/>
      <c r="J73" s="178">
        <f>J548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4"/>
      <c r="C74" s="175"/>
      <c r="D74" s="176" t="s">
        <v>136</v>
      </c>
      <c r="E74" s="177"/>
      <c r="F74" s="177"/>
      <c r="G74" s="177"/>
      <c r="H74" s="177"/>
      <c r="I74" s="177"/>
      <c r="J74" s="178">
        <f>J567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4"/>
      <c r="C75" s="175"/>
      <c r="D75" s="176" t="s">
        <v>137</v>
      </c>
      <c r="E75" s="177"/>
      <c r="F75" s="177"/>
      <c r="G75" s="177"/>
      <c r="H75" s="177"/>
      <c r="I75" s="177"/>
      <c r="J75" s="178">
        <f>J587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138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63" t="str">
        <f>E7</f>
        <v>Základní škola - II. stupeň v Liberci ulici 5. května - Oprava a demolice proluky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103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SO 4 - Úpravy proluky u Č.P. 66/45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Liberec</v>
      </c>
      <c r="G89" s="42"/>
      <c r="H89" s="42"/>
      <c r="I89" s="34" t="s">
        <v>23</v>
      </c>
      <c r="J89" s="74" t="str">
        <f>IF(J12="","",J12)</f>
        <v>27. 4. 2022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Statutární město Liberec nám. Dr. E. Beneše</v>
      </c>
      <c r="G91" s="42"/>
      <c r="H91" s="42"/>
      <c r="I91" s="34" t="s">
        <v>31</v>
      </c>
      <c r="J91" s="38" t="str">
        <f>E21</f>
        <v>HiTPRO s.r.o. Polní 354 Liberec 12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Propos Liberec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0"/>
      <c r="B94" s="181"/>
      <c r="C94" s="182" t="s">
        <v>139</v>
      </c>
      <c r="D94" s="183" t="s">
        <v>57</v>
      </c>
      <c r="E94" s="183" t="s">
        <v>53</v>
      </c>
      <c r="F94" s="183" t="s">
        <v>54</v>
      </c>
      <c r="G94" s="183" t="s">
        <v>140</v>
      </c>
      <c r="H94" s="183" t="s">
        <v>141</v>
      </c>
      <c r="I94" s="183" t="s">
        <v>142</v>
      </c>
      <c r="J94" s="183" t="s">
        <v>120</v>
      </c>
      <c r="K94" s="184" t="s">
        <v>143</v>
      </c>
      <c r="L94" s="185"/>
      <c r="M94" s="94" t="s">
        <v>19</v>
      </c>
      <c r="N94" s="95" t="s">
        <v>42</v>
      </c>
      <c r="O94" s="95" t="s">
        <v>144</v>
      </c>
      <c r="P94" s="95" t="s">
        <v>145</v>
      </c>
      <c r="Q94" s="95" t="s">
        <v>146</v>
      </c>
      <c r="R94" s="95" t="s">
        <v>147</v>
      </c>
      <c r="S94" s="95" t="s">
        <v>148</v>
      </c>
      <c r="T94" s="96" t="s">
        <v>149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="2" customFormat="1" ht="22.8" customHeight="1">
      <c r="A95" s="40"/>
      <c r="B95" s="41"/>
      <c r="C95" s="101" t="s">
        <v>150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P96+P529</f>
        <v>0</v>
      </c>
      <c r="Q95" s="98"/>
      <c r="R95" s="188">
        <f>R96+R529</f>
        <v>60.685796370000013</v>
      </c>
      <c r="S95" s="98"/>
      <c r="T95" s="189">
        <f>T96+T529</f>
        <v>18.634532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121</v>
      </c>
      <c r="BK95" s="190">
        <f>BK96+BK529</f>
        <v>0</v>
      </c>
    </row>
    <row r="96" s="12" customFormat="1" ht="25.92" customHeight="1">
      <c r="A96" s="12"/>
      <c r="B96" s="191"/>
      <c r="C96" s="192"/>
      <c r="D96" s="193" t="s">
        <v>71</v>
      </c>
      <c r="E96" s="194" t="s">
        <v>151</v>
      </c>
      <c r="F96" s="194" t="s">
        <v>152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P97+P188+P295+P306+P352+P378+P430+P500+P526</f>
        <v>0</v>
      </c>
      <c r="Q96" s="199"/>
      <c r="R96" s="200">
        <f>R97+R188+R295+R306+R352+R378+R430+R500+R526</f>
        <v>58.801509680000009</v>
      </c>
      <c r="S96" s="199"/>
      <c r="T96" s="201">
        <f>T97+T188+T295+T306+T352+T378+T430+T500+T526</f>
        <v>18.525832000000001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80</v>
      </c>
      <c r="AT96" s="203" t="s">
        <v>71</v>
      </c>
      <c r="AU96" s="203" t="s">
        <v>72</v>
      </c>
      <c r="AY96" s="202" t="s">
        <v>153</v>
      </c>
      <c r="BK96" s="204">
        <f>BK97+BK188+BK295+BK306+BK352+BK378+BK430+BK500+BK526</f>
        <v>0</v>
      </c>
    </row>
    <row r="97" s="12" customFormat="1" ht="22.8" customHeight="1">
      <c r="A97" s="12"/>
      <c r="B97" s="191"/>
      <c r="C97" s="192"/>
      <c r="D97" s="193" t="s">
        <v>71</v>
      </c>
      <c r="E97" s="205" t="s">
        <v>80</v>
      </c>
      <c r="F97" s="205" t="s">
        <v>154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SUM(P98:P187)</f>
        <v>0</v>
      </c>
      <c r="Q97" s="199"/>
      <c r="R97" s="200">
        <f>SUM(R98:R187)</f>
        <v>0</v>
      </c>
      <c r="S97" s="199"/>
      <c r="T97" s="201">
        <f>SUM(T98:T187)</f>
        <v>4.7840000000000007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80</v>
      </c>
      <c r="AY97" s="202" t="s">
        <v>153</v>
      </c>
      <c r="BK97" s="204">
        <f>SUM(BK98:BK187)</f>
        <v>0</v>
      </c>
    </row>
    <row r="98" s="2" customFormat="1" ht="16.5" customHeight="1">
      <c r="A98" s="40"/>
      <c r="B98" s="41"/>
      <c r="C98" s="207" t="s">
        <v>80</v>
      </c>
      <c r="D98" s="207" t="s">
        <v>155</v>
      </c>
      <c r="E98" s="208" t="s">
        <v>156</v>
      </c>
      <c r="F98" s="209" t="s">
        <v>157</v>
      </c>
      <c r="G98" s="210" t="s">
        <v>158</v>
      </c>
      <c r="H98" s="211">
        <v>25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155</v>
      </c>
      <c r="AU98" s="218" t="s">
        <v>83</v>
      </c>
      <c r="AY98" s="19" t="s">
        <v>153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160</v>
      </c>
    </row>
    <row r="99" s="13" customFormat="1">
      <c r="A99" s="13"/>
      <c r="B99" s="220"/>
      <c r="C99" s="221"/>
      <c r="D99" s="222" t="s">
        <v>161</v>
      </c>
      <c r="E99" s="223" t="s">
        <v>19</v>
      </c>
      <c r="F99" s="224" t="s">
        <v>162</v>
      </c>
      <c r="G99" s="221"/>
      <c r="H99" s="223" t="s">
        <v>19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161</v>
      </c>
      <c r="AU99" s="230" t="s">
        <v>83</v>
      </c>
      <c r="AV99" s="13" t="s">
        <v>80</v>
      </c>
      <c r="AW99" s="13" t="s">
        <v>33</v>
      </c>
      <c r="AX99" s="13" t="s">
        <v>72</v>
      </c>
      <c r="AY99" s="230" t="s">
        <v>153</v>
      </c>
    </row>
    <row r="100" s="14" customFormat="1">
      <c r="A100" s="14"/>
      <c r="B100" s="231"/>
      <c r="C100" s="232"/>
      <c r="D100" s="222" t="s">
        <v>161</v>
      </c>
      <c r="E100" s="233" t="s">
        <v>19</v>
      </c>
      <c r="F100" s="234" t="s">
        <v>163</v>
      </c>
      <c r="G100" s="232"/>
      <c r="H100" s="235">
        <v>25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161</v>
      </c>
      <c r="AU100" s="241" t="s">
        <v>83</v>
      </c>
      <c r="AV100" s="14" t="s">
        <v>83</v>
      </c>
      <c r="AW100" s="14" t="s">
        <v>33</v>
      </c>
      <c r="AX100" s="14" t="s">
        <v>72</v>
      </c>
      <c r="AY100" s="241" t="s">
        <v>153</v>
      </c>
    </row>
    <row r="101" s="15" customFormat="1">
      <c r="A101" s="15"/>
      <c r="B101" s="242"/>
      <c r="C101" s="243"/>
      <c r="D101" s="222" t="s">
        <v>161</v>
      </c>
      <c r="E101" s="244" t="s">
        <v>19</v>
      </c>
      <c r="F101" s="245" t="s">
        <v>164</v>
      </c>
      <c r="G101" s="243"/>
      <c r="H101" s="246">
        <v>25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2" t="s">
        <v>161</v>
      </c>
      <c r="AU101" s="252" t="s">
        <v>83</v>
      </c>
      <c r="AV101" s="15" t="s">
        <v>159</v>
      </c>
      <c r="AW101" s="15" t="s">
        <v>33</v>
      </c>
      <c r="AX101" s="15" t="s">
        <v>80</v>
      </c>
      <c r="AY101" s="252" t="s">
        <v>153</v>
      </c>
    </row>
    <row r="102" s="2" customFormat="1" ht="16.5" customHeight="1">
      <c r="A102" s="40"/>
      <c r="B102" s="41"/>
      <c r="C102" s="207" t="s">
        <v>83</v>
      </c>
      <c r="D102" s="207" t="s">
        <v>155</v>
      </c>
      <c r="E102" s="208" t="s">
        <v>165</v>
      </c>
      <c r="F102" s="209" t="s">
        <v>166</v>
      </c>
      <c r="G102" s="210" t="s">
        <v>167</v>
      </c>
      <c r="H102" s="211">
        <v>1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159</v>
      </c>
      <c r="AT102" s="218" t="s">
        <v>155</v>
      </c>
      <c r="AU102" s="218" t="s">
        <v>83</v>
      </c>
      <c r="AY102" s="19" t="s">
        <v>153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159</v>
      </c>
      <c r="BM102" s="218" t="s">
        <v>168</v>
      </c>
    </row>
    <row r="103" s="14" customFormat="1">
      <c r="A103" s="14"/>
      <c r="B103" s="231"/>
      <c r="C103" s="232"/>
      <c r="D103" s="222" t="s">
        <v>161</v>
      </c>
      <c r="E103" s="233" t="s">
        <v>19</v>
      </c>
      <c r="F103" s="234" t="s">
        <v>169</v>
      </c>
      <c r="G103" s="232"/>
      <c r="H103" s="235">
        <v>1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161</v>
      </c>
      <c r="AU103" s="241" t="s">
        <v>83</v>
      </c>
      <c r="AV103" s="14" t="s">
        <v>83</v>
      </c>
      <c r="AW103" s="14" t="s">
        <v>33</v>
      </c>
      <c r="AX103" s="14" t="s">
        <v>80</v>
      </c>
      <c r="AY103" s="241" t="s">
        <v>153</v>
      </c>
    </row>
    <row r="104" s="2" customFormat="1" ht="24.15" customHeight="1">
      <c r="A104" s="40"/>
      <c r="B104" s="41"/>
      <c r="C104" s="207" t="s">
        <v>170</v>
      </c>
      <c r="D104" s="207" t="s">
        <v>155</v>
      </c>
      <c r="E104" s="208" t="s">
        <v>171</v>
      </c>
      <c r="F104" s="209" t="s">
        <v>172</v>
      </c>
      <c r="G104" s="210" t="s">
        <v>158</v>
      </c>
      <c r="H104" s="211">
        <v>8</v>
      </c>
      <c r="I104" s="212"/>
      <c r="J104" s="213">
        <f>ROUND(I104*H104,2)</f>
        <v>0</v>
      </c>
      <c r="K104" s="209" t="s">
        <v>173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0.17000000000000001</v>
      </c>
      <c r="T104" s="217">
        <f>S104*H104</f>
        <v>1.3600000000000001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159</v>
      </c>
      <c r="AT104" s="218" t="s">
        <v>155</v>
      </c>
      <c r="AU104" s="218" t="s">
        <v>83</v>
      </c>
      <c r="AY104" s="19" t="s">
        <v>153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159</v>
      </c>
      <c r="BM104" s="218" t="s">
        <v>174</v>
      </c>
    </row>
    <row r="105" s="2" customFormat="1">
      <c r="A105" s="40"/>
      <c r="B105" s="41"/>
      <c r="C105" s="42"/>
      <c r="D105" s="253" t="s">
        <v>175</v>
      </c>
      <c r="E105" s="42"/>
      <c r="F105" s="254" t="s">
        <v>176</v>
      </c>
      <c r="G105" s="42"/>
      <c r="H105" s="42"/>
      <c r="I105" s="255"/>
      <c r="J105" s="42"/>
      <c r="K105" s="42"/>
      <c r="L105" s="46"/>
      <c r="M105" s="256"/>
      <c r="N105" s="257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</v>
      </c>
      <c r="AU105" s="19" t="s">
        <v>83</v>
      </c>
    </row>
    <row r="106" s="13" customFormat="1">
      <c r="A106" s="13"/>
      <c r="B106" s="220"/>
      <c r="C106" s="221"/>
      <c r="D106" s="222" t="s">
        <v>161</v>
      </c>
      <c r="E106" s="223" t="s">
        <v>19</v>
      </c>
      <c r="F106" s="224" t="s">
        <v>177</v>
      </c>
      <c r="G106" s="221"/>
      <c r="H106" s="223" t="s">
        <v>19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161</v>
      </c>
      <c r="AU106" s="230" t="s">
        <v>83</v>
      </c>
      <c r="AV106" s="13" t="s">
        <v>80</v>
      </c>
      <c r="AW106" s="13" t="s">
        <v>33</v>
      </c>
      <c r="AX106" s="13" t="s">
        <v>72</v>
      </c>
      <c r="AY106" s="230" t="s">
        <v>153</v>
      </c>
    </row>
    <row r="107" s="14" customFormat="1">
      <c r="A107" s="14"/>
      <c r="B107" s="231"/>
      <c r="C107" s="232"/>
      <c r="D107" s="222" t="s">
        <v>161</v>
      </c>
      <c r="E107" s="233" t="s">
        <v>19</v>
      </c>
      <c r="F107" s="234" t="s">
        <v>178</v>
      </c>
      <c r="G107" s="232"/>
      <c r="H107" s="235">
        <v>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161</v>
      </c>
      <c r="AU107" s="241" t="s">
        <v>83</v>
      </c>
      <c r="AV107" s="14" t="s">
        <v>83</v>
      </c>
      <c r="AW107" s="14" t="s">
        <v>33</v>
      </c>
      <c r="AX107" s="14" t="s">
        <v>72</v>
      </c>
      <c r="AY107" s="241" t="s">
        <v>153</v>
      </c>
    </row>
    <row r="108" s="15" customFormat="1">
      <c r="A108" s="15"/>
      <c r="B108" s="242"/>
      <c r="C108" s="243"/>
      <c r="D108" s="222" t="s">
        <v>161</v>
      </c>
      <c r="E108" s="244" t="s">
        <v>19</v>
      </c>
      <c r="F108" s="245" t="s">
        <v>164</v>
      </c>
      <c r="G108" s="243"/>
      <c r="H108" s="246">
        <v>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2" t="s">
        <v>161</v>
      </c>
      <c r="AU108" s="252" t="s">
        <v>83</v>
      </c>
      <c r="AV108" s="15" t="s">
        <v>159</v>
      </c>
      <c r="AW108" s="15" t="s">
        <v>33</v>
      </c>
      <c r="AX108" s="15" t="s">
        <v>80</v>
      </c>
      <c r="AY108" s="252" t="s">
        <v>153</v>
      </c>
    </row>
    <row r="109" s="2" customFormat="1" ht="33" customHeight="1">
      <c r="A109" s="40"/>
      <c r="B109" s="41"/>
      <c r="C109" s="207" t="s">
        <v>159</v>
      </c>
      <c r="D109" s="207" t="s">
        <v>155</v>
      </c>
      <c r="E109" s="208" t="s">
        <v>179</v>
      </c>
      <c r="F109" s="209" t="s">
        <v>180</v>
      </c>
      <c r="G109" s="210" t="s">
        <v>158</v>
      </c>
      <c r="H109" s="211">
        <v>8</v>
      </c>
      <c r="I109" s="212"/>
      <c r="J109" s="213">
        <f>ROUND(I109*H109,2)</f>
        <v>0</v>
      </c>
      <c r="K109" s="209" t="s">
        <v>173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0.33000000000000002</v>
      </c>
      <c r="T109" s="217">
        <f>S109*H109</f>
        <v>2.6400000000000001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159</v>
      </c>
      <c r="AT109" s="218" t="s">
        <v>155</v>
      </c>
      <c r="AU109" s="218" t="s">
        <v>83</v>
      </c>
      <c r="AY109" s="19" t="s">
        <v>153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159</v>
      </c>
      <c r="BM109" s="218" t="s">
        <v>181</v>
      </c>
    </row>
    <row r="110" s="2" customFormat="1">
      <c r="A110" s="40"/>
      <c r="B110" s="41"/>
      <c r="C110" s="42"/>
      <c r="D110" s="253" t="s">
        <v>175</v>
      </c>
      <c r="E110" s="42"/>
      <c r="F110" s="254" t="s">
        <v>182</v>
      </c>
      <c r="G110" s="42"/>
      <c r="H110" s="42"/>
      <c r="I110" s="255"/>
      <c r="J110" s="42"/>
      <c r="K110" s="42"/>
      <c r="L110" s="46"/>
      <c r="M110" s="256"/>
      <c r="N110" s="257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="13" customFormat="1">
      <c r="A111" s="13"/>
      <c r="B111" s="220"/>
      <c r="C111" s="221"/>
      <c r="D111" s="222" t="s">
        <v>161</v>
      </c>
      <c r="E111" s="223" t="s">
        <v>19</v>
      </c>
      <c r="F111" s="224" t="s">
        <v>177</v>
      </c>
      <c r="G111" s="221"/>
      <c r="H111" s="223" t="s">
        <v>19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161</v>
      </c>
      <c r="AU111" s="230" t="s">
        <v>83</v>
      </c>
      <c r="AV111" s="13" t="s">
        <v>80</v>
      </c>
      <c r="AW111" s="13" t="s">
        <v>33</v>
      </c>
      <c r="AX111" s="13" t="s">
        <v>72</v>
      </c>
      <c r="AY111" s="230" t="s">
        <v>153</v>
      </c>
    </row>
    <row r="112" s="14" customFormat="1">
      <c r="A112" s="14"/>
      <c r="B112" s="231"/>
      <c r="C112" s="232"/>
      <c r="D112" s="222" t="s">
        <v>161</v>
      </c>
      <c r="E112" s="233" t="s">
        <v>19</v>
      </c>
      <c r="F112" s="234" t="s">
        <v>178</v>
      </c>
      <c r="G112" s="232"/>
      <c r="H112" s="235">
        <v>8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161</v>
      </c>
      <c r="AU112" s="241" t="s">
        <v>83</v>
      </c>
      <c r="AV112" s="14" t="s">
        <v>83</v>
      </c>
      <c r="AW112" s="14" t="s">
        <v>33</v>
      </c>
      <c r="AX112" s="14" t="s">
        <v>72</v>
      </c>
      <c r="AY112" s="241" t="s">
        <v>153</v>
      </c>
    </row>
    <row r="113" s="15" customFormat="1">
      <c r="A113" s="15"/>
      <c r="B113" s="242"/>
      <c r="C113" s="243"/>
      <c r="D113" s="222" t="s">
        <v>161</v>
      </c>
      <c r="E113" s="244" t="s">
        <v>19</v>
      </c>
      <c r="F113" s="245" t="s">
        <v>164</v>
      </c>
      <c r="G113" s="243"/>
      <c r="H113" s="246">
        <v>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2" t="s">
        <v>161</v>
      </c>
      <c r="AU113" s="252" t="s">
        <v>83</v>
      </c>
      <c r="AV113" s="15" t="s">
        <v>159</v>
      </c>
      <c r="AW113" s="15" t="s">
        <v>33</v>
      </c>
      <c r="AX113" s="15" t="s">
        <v>80</v>
      </c>
      <c r="AY113" s="252" t="s">
        <v>153</v>
      </c>
    </row>
    <row r="114" s="2" customFormat="1" ht="24.15" customHeight="1">
      <c r="A114" s="40"/>
      <c r="B114" s="41"/>
      <c r="C114" s="207" t="s">
        <v>183</v>
      </c>
      <c r="D114" s="207" t="s">
        <v>155</v>
      </c>
      <c r="E114" s="208" t="s">
        <v>184</v>
      </c>
      <c r="F114" s="209" t="s">
        <v>185</v>
      </c>
      <c r="G114" s="210" t="s">
        <v>158</v>
      </c>
      <c r="H114" s="211">
        <v>8</v>
      </c>
      <c r="I114" s="212"/>
      <c r="J114" s="213">
        <f>ROUND(I114*H114,2)</f>
        <v>0</v>
      </c>
      <c r="K114" s="209" t="s">
        <v>173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0.098000000000000004</v>
      </c>
      <c r="T114" s="217">
        <f>S114*H114</f>
        <v>0.78400000000000003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159</v>
      </c>
      <c r="AT114" s="218" t="s">
        <v>155</v>
      </c>
      <c r="AU114" s="218" t="s">
        <v>83</v>
      </c>
      <c r="AY114" s="19" t="s">
        <v>153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159</v>
      </c>
      <c r="BM114" s="218" t="s">
        <v>186</v>
      </c>
    </row>
    <row r="115" s="2" customFormat="1">
      <c r="A115" s="40"/>
      <c r="B115" s="41"/>
      <c r="C115" s="42"/>
      <c r="D115" s="253" t="s">
        <v>175</v>
      </c>
      <c r="E115" s="42"/>
      <c r="F115" s="254" t="s">
        <v>187</v>
      </c>
      <c r="G115" s="42"/>
      <c r="H115" s="42"/>
      <c r="I115" s="255"/>
      <c r="J115" s="42"/>
      <c r="K115" s="42"/>
      <c r="L115" s="46"/>
      <c r="M115" s="256"/>
      <c r="N115" s="25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175</v>
      </c>
      <c r="AU115" s="19" t="s">
        <v>83</v>
      </c>
    </row>
    <row r="116" s="13" customFormat="1">
      <c r="A116" s="13"/>
      <c r="B116" s="220"/>
      <c r="C116" s="221"/>
      <c r="D116" s="222" t="s">
        <v>161</v>
      </c>
      <c r="E116" s="223" t="s">
        <v>19</v>
      </c>
      <c r="F116" s="224" t="s">
        <v>177</v>
      </c>
      <c r="G116" s="221"/>
      <c r="H116" s="223" t="s">
        <v>19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161</v>
      </c>
      <c r="AU116" s="230" t="s">
        <v>83</v>
      </c>
      <c r="AV116" s="13" t="s">
        <v>80</v>
      </c>
      <c r="AW116" s="13" t="s">
        <v>33</v>
      </c>
      <c r="AX116" s="13" t="s">
        <v>72</v>
      </c>
      <c r="AY116" s="230" t="s">
        <v>153</v>
      </c>
    </row>
    <row r="117" s="14" customFormat="1">
      <c r="A117" s="14"/>
      <c r="B117" s="231"/>
      <c r="C117" s="232"/>
      <c r="D117" s="222" t="s">
        <v>161</v>
      </c>
      <c r="E117" s="233" t="s">
        <v>19</v>
      </c>
      <c r="F117" s="234" t="s">
        <v>178</v>
      </c>
      <c r="G117" s="232"/>
      <c r="H117" s="235">
        <v>8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161</v>
      </c>
      <c r="AU117" s="241" t="s">
        <v>83</v>
      </c>
      <c r="AV117" s="14" t="s">
        <v>83</v>
      </c>
      <c r="AW117" s="14" t="s">
        <v>33</v>
      </c>
      <c r="AX117" s="14" t="s">
        <v>72</v>
      </c>
      <c r="AY117" s="241" t="s">
        <v>153</v>
      </c>
    </row>
    <row r="118" s="15" customFormat="1">
      <c r="A118" s="15"/>
      <c r="B118" s="242"/>
      <c r="C118" s="243"/>
      <c r="D118" s="222" t="s">
        <v>161</v>
      </c>
      <c r="E118" s="244" t="s">
        <v>19</v>
      </c>
      <c r="F118" s="245" t="s">
        <v>164</v>
      </c>
      <c r="G118" s="243"/>
      <c r="H118" s="246">
        <v>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2" t="s">
        <v>161</v>
      </c>
      <c r="AU118" s="252" t="s">
        <v>83</v>
      </c>
      <c r="AV118" s="15" t="s">
        <v>159</v>
      </c>
      <c r="AW118" s="15" t="s">
        <v>33</v>
      </c>
      <c r="AX118" s="15" t="s">
        <v>80</v>
      </c>
      <c r="AY118" s="252" t="s">
        <v>153</v>
      </c>
    </row>
    <row r="119" s="2" customFormat="1" ht="16.5" customHeight="1">
      <c r="A119" s="40"/>
      <c r="B119" s="41"/>
      <c r="C119" s="207" t="s">
        <v>188</v>
      </c>
      <c r="D119" s="207" t="s">
        <v>155</v>
      </c>
      <c r="E119" s="208" t="s">
        <v>189</v>
      </c>
      <c r="F119" s="209" t="s">
        <v>190</v>
      </c>
      <c r="G119" s="210" t="s">
        <v>158</v>
      </c>
      <c r="H119" s="211">
        <v>25</v>
      </c>
      <c r="I119" s="212"/>
      <c r="J119" s="213">
        <f>ROUND(I119*H119,2)</f>
        <v>0</v>
      </c>
      <c r="K119" s="209" t="s">
        <v>173</v>
      </c>
      <c r="L119" s="46"/>
      <c r="M119" s="214" t="s">
        <v>19</v>
      </c>
      <c r="N119" s="215" t="s">
        <v>43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159</v>
      </c>
      <c r="AT119" s="218" t="s">
        <v>155</v>
      </c>
      <c r="AU119" s="218" t="s">
        <v>83</v>
      </c>
      <c r="AY119" s="19" t="s">
        <v>153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80</v>
      </c>
      <c r="BK119" s="219">
        <f>ROUND(I119*H119,2)</f>
        <v>0</v>
      </c>
      <c r="BL119" s="19" t="s">
        <v>159</v>
      </c>
      <c r="BM119" s="218" t="s">
        <v>191</v>
      </c>
    </row>
    <row r="120" s="2" customFormat="1">
      <c r="A120" s="40"/>
      <c r="B120" s="41"/>
      <c r="C120" s="42"/>
      <c r="D120" s="253" t="s">
        <v>175</v>
      </c>
      <c r="E120" s="42"/>
      <c r="F120" s="254" t="s">
        <v>192</v>
      </c>
      <c r="G120" s="42"/>
      <c r="H120" s="42"/>
      <c r="I120" s="255"/>
      <c r="J120" s="42"/>
      <c r="K120" s="42"/>
      <c r="L120" s="46"/>
      <c r="M120" s="256"/>
      <c r="N120" s="25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175</v>
      </c>
      <c r="AU120" s="19" t="s">
        <v>83</v>
      </c>
    </row>
    <row r="121" s="14" customFormat="1">
      <c r="A121" s="14"/>
      <c r="B121" s="231"/>
      <c r="C121" s="232"/>
      <c r="D121" s="222" t="s">
        <v>161</v>
      </c>
      <c r="E121" s="233" t="s">
        <v>19</v>
      </c>
      <c r="F121" s="234" t="s">
        <v>163</v>
      </c>
      <c r="G121" s="232"/>
      <c r="H121" s="235">
        <v>25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161</v>
      </c>
      <c r="AU121" s="241" t="s">
        <v>83</v>
      </c>
      <c r="AV121" s="14" t="s">
        <v>83</v>
      </c>
      <c r="AW121" s="14" t="s">
        <v>33</v>
      </c>
      <c r="AX121" s="14" t="s">
        <v>72</v>
      </c>
      <c r="AY121" s="241" t="s">
        <v>153</v>
      </c>
    </row>
    <row r="122" s="15" customFormat="1">
      <c r="A122" s="15"/>
      <c r="B122" s="242"/>
      <c r="C122" s="243"/>
      <c r="D122" s="222" t="s">
        <v>161</v>
      </c>
      <c r="E122" s="244" t="s">
        <v>19</v>
      </c>
      <c r="F122" s="245" t="s">
        <v>164</v>
      </c>
      <c r="G122" s="243"/>
      <c r="H122" s="246">
        <v>25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2" t="s">
        <v>161</v>
      </c>
      <c r="AU122" s="252" t="s">
        <v>83</v>
      </c>
      <c r="AV122" s="15" t="s">
        <v>159</v>
      </c>
      <c r="AW122" s="15" t="s">
        <v>33</v>
      </c>
      <c r="AX122" s="15" t="s">
        <v>80</v>
      </c>
      <c r="AY122" s="252" t="s">
        <v>153</v>
      </c>
    </row>
    <row r="123" s="2" customFormat="1" ht="16.5" customHeight="1">
      <c r="A123" s="40"/>
      <c r="B123" s="41"/>
      <c r="C123" s="207" t="s">
        <v>193</v>
      </c>
      <c r="D123" s="207" t="s">
        <v>155</v>
      </c>
      <c r="E123" s="208" t="s">
        <v>194</v>
      </c>
      <c r="F123" s="209" t="s">
        <v>195</v>
      </c>
      <c r="G123" s="210" t="s">
        <v>196</v>
      </c>
      <c r="H123" s="211">
        <v>13.35</v>
      </c>
      <c r="I123" s="212"/>
      <c r="J123" s="213">
        <f>ROUND(I123*H123,2)</f>
        <v>0</v>
      </c>
      <c r="K123" s="209" t="s">
        <v>173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159</v>
      </c>
      <c r="AT123" s="218" t="s">
        <v>155</v>
      </c>
      <c r="AU123" s="218" t="s">
        <v>83</v>
      </c>
      <c r="AY123" s="19" t="s">
        <v>153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159</v>
      </c>
      <c r="BM123" s="218" t="s">
        <v>197</v>
      </c>
    </row>
    <row r="124" s="2" customFormat="1">
      <c r="A124" s="40"/>
      <c r="B124" s="41"/>
      <c r="C124" s="42"/>
      <c r="D124" s="253" t="s">
        <v>175</v>
      </c>
      <c r="E124" s="42"/>
      <c r="F124" s="254" t="s">
        <v>198</v>
      </c>
      <c r="G124" s="42"/>
      <c r="H124" s="42"/>
      <c r="I124" s="255"/>
      <c r="J124" s="42"/>
      <c r="K124" s="42"/>
      <c r="L124" s="46"/>
      <c r="M124" s="256"/>
      <c r="N124" s="257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175</v>
      </c>
      <c r="AU124" s="19" t="s">
        <v>83</v>
      </c>
    </row>
    <row r="125" s="13" customFormat="1">
      <c r="A125" s="13"/>
      <c r="B125" s="220"/>
      <c r="C125" s="221"/>
      <c r="D125" s="222" t="s">
        <v>161</v>
      </c>
      <c r="E125" s="223" t="s">
        <v>19</v>
      </c>
      <c r="F125" s="224" t="s">
        <v>162</v>
      </c>
      <c r="G125" s="221"/>
      <c r="H125" s="223" t="s">
        <v>19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161</v>
      </c>
      <c r="AU125" s="230" t="s">
        <v>83</v>
      </c>
      <c r="AV125" s="13" t="s">
        <v>80</v>
      </c>
      <c r="AW125" s="13" t="s">
        <v>33</v>
      </c>
      <c r="AX125" s="13" t="s">
        <v>72</v>
      </c>
      <c r="AY125" s="230" t="s">
        <v>153</v>
      </c>
    </row>
    <row r="126" s="14" customFormat="1">
      <c r="A126" s="14"/>
      <c r="B126" s="231"/>
      <c r="C126" s="232"/>
      <c r="D126" s="222" t="s">
        <v>161</v>
      </c>
      <c r="E126" s="233" t="s">
        <v>19</v>
      </c>
      <c r="F126" s="234" t="s">
        <v>199</v>
      </c>
      <c r="G126" s="232"/>
      <c r="H126" s="235">
        <v>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1" t="s">
        <v>161</v>
      </c>
      <c r="AU126" s="241" t="s">
        <v>83</v>
      </c>
      <c r="AV126" s="14" t="s">
        <v>83</v>
      </c>
      <c r="AW126" s="14" t="s">
        <v>33</v>
      </c>
      <c r="AX126" s="14" t="s">
        <v>72</v>
      </c>
      <c r="AY126" s="241" t="s">
        <v>153</v>
      </c>
    </row>
    <row r="127" s="13" customFormat="1">
      <c r="A127" s="13"/>
      <c r="B127" s="220"/>
      <c r="C127" s="221"/>
      <c r="D127" s="222" t="s">
        <v>161</v>
      </c>
      <c r="E127" s="223" t="s">
        <v>19</v>
      </c>
      <c r="F127" s="224" t="s">
        <v>200</v>
      </c>
      <c r="G127" s="221"/>
      <c r="H127" s="223" t="s">
        <v>19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161</v>
      </c>
      <c r="AU127" s="230" t="s">
        <v>83</v>
      </c>
      <c r="AV127" s="13" t="s">
        <v>80</v>
      </c>
      <c r="AW127" s="13" t="s">
        <v>33</v>
      </c>
      <c r="AX127" s="13" t="s">
        <v>72</v>
      </c>
      <c r="AY127" s="230" t="s">
        <v>153</v>
      </c>
    </row>
    <row r="128" s="14" customFormat="1">
      <c r="A128" s="14"/>
      <c r="B128" s="231"/>
      <c r="C128" s="232"/>
      <c r="D128" s="222" t="s">
        <v>161</v>
      </c>
      <c r="E128" s="233" t="s">
        <v>19</v>
      </c>
      <c r="F128" s="234" t="s">
        <v>201</v>
      </c>
      <c r="G128" s="232"/>
      <c r="H128" s="235">
        <v>4.3499999999999996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161</v>
      </c>
      <c r="AU128" s="241" t="s">
        <v>83</v>
      </c>
      <c r="AV128" s="14" t="s">
        <v>83</v>
      </c>
      <c r="AW128" s="14" t="s">
        <v>33</v>
      </c>
      <c r="AX128" s="14" t="s">
        <v>72</v>
      </c>
      <c r="AY128" s="241" t="s">
        <v>153</v>
      </c>
    </row>
    <row r="129" s="15" customFormat="1">
      <c r="A129" s="15"/>
      <c r="B129" s="242"/>
      <c r="C129" s="243"/>
      <c r="D129" s="222" t="s">
        <v>161</v>
      </c>
      <c r="E129" s="244" t="s">
        <v>107</v>
      </c>
      <c r="F129" s="245" t="s">
        <v>164</v>
      </c>
      <c r="G129" s="243"/>
      <c r="H129" s="246">
        <v>13.35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2" t="s">
        <v>161</v>
      </c>
      <c r="AU129" s="252" t="s">
        <v>83</v>
      </c>
      <c r="AV129" s="15" t="s">
        <v>159</v>
      </c>
      <c r="AW129" s="15" t="s">
        <v>33</v>
      </c>
      <c r="AX129" s="15" t="s">
        <v>80</v>
      </c>
      <c r="AY129" s="252" t="s">
        <v>153</v>
      </c>
    </row>
    <row r="130" s="2" customFormat="1" ht="24.15" customHeight="1">
      <c r="A130" s="40"/>
      <c r="B130" s="41"/>
      <c r="C130" s="207" t="s">
        <v>202</v>
      </c>
      <c r="D130" s="207" t="s">
        <v>155</v>
      </c>
      <c r="E130" s="208" t="s">
        <v>203</v>
      </c>
      <c r="F130" s="209" t="s">
        <v>204</v>
      </c>
      <c r="G130" s="210" t="s">
        <v>196</v>
      </c>
      <c r="H130" s="211">
        <v>5.2000000000000002</v>
      </c>
      <c r="I130" s="212"/>
      <c r="J130" s="213">
        <f>ROUND(I130*H130,2)</f>
        <v>0</v>
      </c>
      <c r="K130" s="209" t="s">
        <v>19</v>
      </c>
      <c r="L130" s="46"/>
      <c r="M130" s="214" t="s">
        <v>19</v>
      </c>
      <c r="N130" s="215" t="s">
        <v>43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159</v>
      </c>
      <c r="AT130" s="218" t="s">
        <v>155</v>
      </c>
      <c r="AU130" s="218" t="s">
        <v>83</v>
      </c>
      <c r="AY130" s="19" t="s">
        <v>153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80</v>
      </c>
      <c r="BK130" s="219">
        <f>ROUND(I130*H130,2)</f>
        <v>0</v>
      </c>
      <c r="BL130" s="19" t="s">
        <v>159</v>
      </c>
      <c r="BM130" s="218" t="s">
        <v>205</v>
      </c>
    </row>
    <row r="131" s="13" customFormat="1">
      <c r="A131" s="13"/>
      <c r="B131" s="220"/>
      <c r="C131" s="221"/>
      <c r="D131" s="222" t="s">
        <v>161</v>
      </c>
      <c r="E131" s="223" t="s">
        <v>19</v>
      </c>
      <c r="F131" s="224" t="s">
        <v>206</v>
      </c>
      <c r="G131" s="221"/>
      <c r="H131" s="223" t="s">
        <v>19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161</v>
      </c>
      <c r="AU131" s="230" t="s">
        <v>83</v>
      </c>
      <c r="AV131" s="13" t="s">
        <v>80</v>
      </c>
      <c r="AW131" s="13" t="s">
        <v>33</v>
      </c>
      <c r="AX131" s="13" t="s">
        <v>72</v>
      </c>
      <c r="AY131" s="230" t="s">
        <v>153</v>
      </c>
    </row>
    <row r="132" s="14" customFormat="1">
      <c r="A132" s="14"/>
      <c r="B132" s="231"/>
      <c r="C132" s="232"/>
      <c r="D132" s="222" t="s">
        <v>161</v>
      </c>
      <c r="E132" s="233" t="s">
        <v>19</v>
      </c>
      <c r="F132" s="234" t="s">
        <v>207</v>
      </c>
      <c r="G132" s="232"/>
      <c r="H132" s="235">
        <v>5.2000000000000002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161</v>
      </c>
      <c r="AU132" s="241" t="s">
        <v>83</v>
      </c>
      <c r="AV132" s="14" t="s">
        <v>83</v>
      </c>
      <c r="AW132" s="14" t="s">
        <v>33</v>
      </c>
      <c r="AX132" s="14" t="s">
        <v>72</v>
      </c>
      <c r="AY132" s="241" t="s">
        <v>153</v>
      </c>
    </row>
    <row r="133" s="16" customFormat="1">
      <c r="A133" s="16"/>
      <c r="B133" s="258"/>
      <c r="C133" s="259"/>
      <c r="D133" s="222" t="s">
        <v>161</v>
      </c>
      <c r="E133" s="260" t="s">
        <v>111</v>
      </c>
      <c r="F133" s="261" t="s">
        <v>208</v>
      </c>
      <c r="G133" s="259"/>
      <c r="H133" s="262">
        <v>5.2000000000000002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8" t="s">
        <v>161</v>
      </c>
      <c r="AU133" s="268" t="s">
        <v>83</v>
      </c>
      <c r="AV133" s="16" t="s">
        <v>170</v>
      </c>
      <c r="AW133" s="16" t="s">
        <v>33</v>
      </c>
      <c r="AX133" s="16" t="s">
        <v>72</v>
      </c>
      <c r="AY133" s="268" t="s">
        <v>153</v>
      </c>
    </row>
    <row r="134" s="15" customFormat="1">
      <c r="A134" s="15"/>
      <c r="B134" s="242"/>
      <c r="C134" s="243"/>
      <c r="D134" s="222" t="s">
        <v>161</v>
      </c>
      <c r="E134" s="244" t="s">
        <v>19</v>
      </c>
      <c r="F134" s="245" t="s">
        <v>164</v>
      </c>
      <c r="G134" s="243"/>
      <c r="H134" s="246">
        <v>5.2000000000000002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2" t="s">
        <v>161</v>
      </c>
      <c r="AU134" s="252" t="s">
        <v>83</v>
      </c>
      <c r="AV134" s="15" t="s">
        <v>159</v>
      </c>
      <c r="AW134" s="15" t="s">
        <v>33</v>
      </c>
      <c r="AX134" s="15" t="s">
        <v>80</v>
      </c>
      <c r="AY134" s="252" t="s">
        <v>153</v>
      </c>
    </row>
    <row r="135" s="2" customFormat="1" ht="24.15" customHeight="1">
      <c r="A135" s="40"/>
      <c r="B135" s="41"/>
      <c r="C135" s="207" t="s">
        <v>209</v>
      </c>
      <c r="D135" s="207" t="s">
        <v>155</v>
      </c>
      <c r="E135" s="208" t="s">
        <v>210</v>
      </c>
      <c r="F135" s="209" t="s">
        <v>211</v>
      </c>
      <c r="G135" s="210" t="s">
        <v>196</v>
      </c>
      <c r="H135" s="211">
        <v>16.652000000000001</v>
      </c>
      <c r="I135" s="212"/>
      <c r="J135" s="213">
        <f>ROUND(I135*H135,2)</f>
        <v>0</v>
      </c>
      <c r="K135" s="209" t="s">
        <v>19</v>
      </c>
      <c r="L135" s="46"/>
      <c r="M135" s="214" t="s">
        <v>19</v>
      </c>
      <c r="N135" s="215" t="s">
        <v>43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159</v>
      </c>
      <c r="AT135" s="218" t="s">
        <v>155</v>
      </c>
      <c r="AU135" s="218" t="s">
        <v>83</v>
      </c>
      <c r="AY135" s="19" t="s">
        <v>153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80</v>
      </c>
      <c r="BK135" s="219">
        <f>ROUND(I135*H135,2)</f>
        <v>0</v>
      </c>
      <c r="BL135" s="19" t="s">
        <v>159</v>
      </c>
      <c r="BM135" s="218" t="s">
        <v>212</v>
      </c>
    </row>
    <row r="136" s="13" customFormat="1">
      <c r="A136" s="13"/>
      <c r="B136" s="220"/>
      <c r="C136" s="221"/>
      <c r="D136" s="222" t="s">
        <v>161</v>
      </c>
      <c r="E136" s="223" t="s">
        <v>19</v>
      </c>
      <c r="F136" s="224" t="s">
        <v>213</v>
      </c>
      <c r="G136" s="221"/>
      <c r="H136" s="223" t="s">
        <v>19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161</v>
      </c>
      <c r="AU136" s="230" t="s">
        <v>83</v>
      </c>
      <c r="AV136" s="13" t="s">
        <v>80</v>
      </c>
      <c r="AW136" s="13" t="s">
        <v>33</v>
      </c>
      <c r="AX136" s="13" t="s">
        <v>72</v>
      </c>
      <c r="AY136" s="230" t="s">
        <v>153</v>
      </c>
    </row>
    <row r="137" s="14" customFormat="1">
      <c r="A137" s="14"/>
      <c r="B137" s="231"/>
      <c r="C137" s="232"/>
      <c r="D137" s="222" t="s">
        <v>161</v>
      </c>
      <c r="E137" s="233" t="s">
        <v>19</v>
      </c>
      <c r="F137" s="234" t="s">
        <v>214</v>
      </c>
      <c r="G137" s="232"/>
      <c r="H137" s="235">
        <v>5.3280000000000003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161</v>
      </c>
      <c r="AU137" s="241" t="s">
        <v>83</v>
      </c>
      <c r="AV137" s="14" t="s">
        <v>83</v>
      </c>
      <c r="AW137" s="14" t="s">
        <v>33</v>
      </c>
      <c r="AX137" s="14" t="s">
        <v>72</v>
      </c>
      <c r="AY137" s="241" t="s">
        <v>153</v>
      </c>
    </row>
    <row r="138" s="14" customFormat="1">
      <c r="A138" s="14"/>
      <c r="B138" s="231"/>
      <c r="C138" s="232"/>
      <c r="D138" s="222" t="s">
        <v>161</v>
      </c>
      <c r="E138" s="233" t="s">
        <v>19</v>
      </c>
      <c r="F138" s="234" t="s">
        <v>215</v>
      </c>
      <c r="G138" s="232"/>
      <c r="H138" s="235">
        <v>1.9199999999999999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1" t="s">
        <v>161</v>
      </c>
      <c r="AU138" s="241" t="s">
        <v>83</v>
      </c>
      <c r="AV138" s="14" t="s">
        <v>83</v>
      </c>
      <c r="AW138" s="14" t="s">
        <v>33</v>
      </c>
      <c r="AX138" s="14" t="s">
        <v>72</v>
      </c>
      <c r="AY138" s="241" t="s">
        <v>153</v>
      </c>
    </row>
    <row r="139" s="14" customFormat="1">
      <c r="A139" s="14"/>
      <c r="B139" s="231"/>
      <c r="C139" s="232"/>
      <c r="D139" s="222" t="s">
        <v>161</v>
      </c>
      <c r="E139" s="233" t="s">
        <v>19</v>
      </c>
      <c r="F139" s="234" t="s">
        <v>216</v>
      </c>
      <c r="G139" s="232"/>
      <c r="H139" s="235">
        <v>2.3999999999999999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161</v>
      </c>
      <c r="AU139" s="241" t="s">
        <v>83</v>
      </c>
      <c r="AV139" s="14" t="s">
        <v>83</v>
      </c>
      <c r="AW139" s="14" t="s">
        <v>33</v>
      </c>
      <c r="AX139" s="14" t="s">
        <v>72</v>
      </c>
      <c r="AY139" s="241" t="s">
        <v>153</v>
      </c>
    </row>
    <row r="140" s="14" customFormat="1">
      <c r="A140" s="14"/>
      <c r="B140" s="231"/>
      <c r="C140" s="232"/>
      <c r="D140" s="222" t="s">
        <v>161</v>
      </c>
      <c r="E140" s="233" t="s">
        <v>19</v>
      </c>
      <c r="F140" s="234" t="s">
        <v>215</v>
      </c>
      <c r="G140" s="232"/>
      <c r="H140" s="235">
        <v>1.9199999999999999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161</v>
      </c>
      <c r="AU140" s="241" t="s">
        <v>83</v>
      </c>
      <c r="AV140" s="14" t="s">
        <v>83</v>
      </c>
      <c r="AW140" s="14" t="s">
        <v>33</v>
      </c>
      <c r="AX140" s="14" t="s">
        <v>72</v>
      </c>
      <c r="AY140" s="241" t="s">
        <v>153</v>
      </c>
    </row>
    <row r="141" s="14" customFormat="1">
      <c r="A141" s="14"/>
      <c r="B141" s="231"/>
      <c r="C141" s="232"/>
      <c r="D141" s="222" t="s">
        <v>161</v>
      </c>
      <c r="E141" s="233" t="s">
        <v>19</v>
      </c>
      <c r="F141" s="234" t="s">
        <v>217</v>
      </c>
      <c r="G141" s="232"/>
      <c r="H141" s="235">
        <v>0.64000000000000001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161</v>
      </c>
      <c r="AU141" s="241" t="s">
        <v>83</v>
      </c>
      <c r="AV141" s="14" t="s">
        <v>83</v>
      </c>
      <c r="AW141" s="14" t="s">
        <v>33</v>
      </c>
      <c r="AX141" s="14" t="s">
        <v>72</v>
      </c>
      <c r="AY141" s="241" t="s">
        <v>153</v>
      </c>
    </row>
    <row r="142" s="13" customFormat="1">
      <c r="A142" s="13"/>
      <c r="B142" s="220"/>
      <c r="C142" s="221"/>
      <c r="D142" s="222" t="s">
        <v>161</v>
      </c>
      <c r="E142" s="223" t="s">
        <v>19</v>
      </c>
      <c r="F142" s="224" t="s">
        <v>218</v>
      </c>
      <c r="G142" s="221"/>
      <c r="H142" s="223" t="s">
        <v>19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161</v>
      </c>
      <c r="AU142" s="230" t="s">
        <v>83</v>
      </c>
      <c r="AV142" s="13" t="s">
        <v>80</v>
      </c>
      <c r="AW142" s="13" t="s">
        <v>33</v>
      </c>
      <c r="AX142" s="13" t="s">
        <v>72</v>
      </c>
      <c r="AY142" s="230" t="s">
        <v>153</v>
      </c>
    </row>
    <row r="143" s="13" customFormat="1">
      <c r="A143" s="13"/>
      <c r="B143" s="220"/>
      <c r="C143" s="221"/>
      <c r="D143" s="222" t="s">
        <v>161</v>
      </c>
      <c r="E143" s="223" t="s">
        <v>19</v>
      </c>
      <c r="F143" s="224" t="s">
        <v>219</v>
      </c>
      <c r="G143" s="221"/>
      <c r="H143" s="223" t="s">
        <v>19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161</v>
      </c>
      <c r="AU143" s="230" t="s">
        <v>83</v>
      </c>
      <c r="AV143" s="13" t="s">
        <v>80</v>
      </c>
      <c r="AW143" s="13" t="s">
        <v>33</v>
      </c>
      <c r="AX143" s="13" t="s">
        <v>72</v>
      </c>
      <c r="AY143" s="230" t="s">
        <v>153</v>
      </c>
    </row>
    <row r="144" s="14" customFormat="1">
      <c r="A144" s="14"/>
      <c r="B144" s="231"/>
      <c r="C144" s="232"/>
      <c r="D144" s="222" t="s">
        <v>161</v>
      </c>
      <c r="E144" s="233" t="s">
        <v>19</v>
      </c>
      <c r="F144" s="234" t="s">
        <v>220</v>
      </c>
      <c r="G144" s="232"/>
      <c r="H144" s="235">
        <v>2.3679999999999999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161</v>
      </c>
      <c r="AU144" s="241" t="s">
        <v>83</v>
      </c>
      <c r="AV144" s="14" t="s">
        <v>83</v>
      </c>
      <c r="AW144" s="14" t="s">
        <v>33</v>
      </c>
      <c r="AX144" s="14" t="s">
        <v>72</v>
      </c>
      <c r="AY144" s="241" t="s">
        <v>153</v>
      </c>
    </row>
    <row r="145" s="14" customFormat="1">
      <c r="A145" s="14"/>
      <c r="B145" s="231"/>
      <c r="C145" s="232"/>
      <c r="D145" s="222" t="s">
        <v>161</v>
      </c>
      <c r="E145" s="233" t="s">
        <v>19</v>
      </c>
      <c r="F145" s="234" t="s">
        <v>221</v>
      </c>
      <c r="G145" s="232"/>
      <c r="H145" s="235">
        <v>0.57599999999999996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161</v>
      </c>
      <c r="AU145" s="241" t="s">
        <v>83</v>
      </c>
      <c r="AV145" s="14" t="s">
        <v>83</v>
      </c>
      <c r="AW145" s="14" t="s">
        <v>33</v>
      </c>
      <c r="AX145" s="14" t="s">
        <v>72</v>
      </c>
      <c r="AY145" s="241" t="s">
        <v>153</v>
      </c>
    </row>
    <row r="146" s="13" customFormat="1">
      <c r="A146" s="13"/>
      <c r="B146" s="220"/>
      <c r="C146" s="221"/>
      <c r="D146" s="222" t="s">
        <v>161</v>
      </c>
      <c r="E146" s="223" t="s">
        <v>19</v>
      </c>
      <c r="F146" s="224" t="s">
        <v>222</v>
      </c>
      <c r="G146" s="221"/>
      <c r="H146" s="223" t="s">
        <v>19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161</v>
      </c>
      <c r="AU146" s="230" t="s">
        <v>83</v>
      </c>
      <c r="AV146" s="13" t="s">
        <v>80</v>
      </c>
      <c r="AW146" s="13" t="s">
        <v>33</v>
      </c>
      <c r="AX146" s="13" t="s">
        <v>72</v>
      </c>
      <c r="AY146" s="230" t="s">
        <v>153</v>
      </c>
    </row>
    <row r="147" s="14" customFormat="1">
      <c r="A147" s="14"/>
      <c r="B147" s="231"/>
      <c r="C147" s="232"/>
      <c r="D147" s="222" t="s">
        <v>161</v>
      </c>
      <c r="E147" s="233" t="s">
        <v>19</v>
      </c>
      <c r="F147" s="234" t="s">
        <v>102</v>
      </c>
      <c r="G147" s="232"/>
      <c r="H147" s="235">
        <v>1.5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1" t="s">
        <v>161</v>
      </c>
      <c r="AU147" s="241" t="s">
        <v>83</v>
      </c>
      <c r="AV147" s="14" t="s">
        <v>83</v>
      </c>
      <c r="AW147" s="14" t="s">
        <v>33</v>
      </c>
      <c r="AX147" s="14" t="s">
        <v>72</v>
      </c>
      <c r="AY147" s="241" t="s">
        <v>153</v>
      </c>
    </row>
    <row r="148" s="15" customFormat="1">
      <c r="A148" s="15"/>
      <c r="B148" s="242"/>
      <c r="C148" s="243"/>
      <c r="D148" s="222" t="s">
        <v>161</v>
      </c>
      <c r="E148" s="244" t="s">
        <v>109</v>
      </c>
      <c r="F148" s="245" t="s">
        <v>164</v>
      </c>
      <c r="G148" s="243"/>
      <c r="H148" s="246">
        <v>16.652000000000001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2" t="s">
        <v>161</v>
      </c>
      <c r="AU148" s="252" t="s">
        <v>83</v>
      </c>
      <c r="AV148" s="15" t="s">
        <v>159</v>
      </c>
      <c r="AW148" s="15" t="s">
        <v>33</v>
      </c>
      <c r="AX148" s="15" t="s">
        <v>80</v>
      </c>
      <c r="AY148" s="252" t="s">
        <v>153</v>
      </c>
    </row>
    <row r="149" s="2" customFormat="1" ht="33" customHeight="1">
      <c r="A149" s="40"/>
      <c r="B149" s="41"/>
      <c r="C149" s="207" t="s">
        <v>223</v>
      </c>
      <c r="D149" s="207" t="s">
        <v>155</v>
      </c>
      <c r="E149" s="208" t="s">
        <v>224</v>
      </c>
      <c r="F149" s="209" t="s">
        <v>225</v>
      </c>
      <c r="G149" s="210" t="s">
        <v>196</v>
      </c>
      <c r="H149" s="211">
        <v>27.045999999999999</v>
      </c>
      <c r="I149" s="212"/>
      <c r="J149" s="213">
        <f>ROUND(I149*H149,2)</f>
        <v>0</v>
      </c>
      <c r="K149" s="209" t="s">
        <v>173</v>
      </c>
      <c r="L149" s="46"/>
      <c r="M149" s="214" t="s">
        <v>19</v>
      </c>
      <c r="N149" s="215" t="s">
        <v>43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159</v>
      </c>
      <c r="AT149" s="218" t="s">
        <v>155</v>
      </c>
      <c r="AU149" s="218" t="s">
        <v>83</v>
      </c>
      <c r="AY149" s="19" t="s">
        <v>153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80</v>
      </c>
      <c r="BK149" s="219">
        <f>ROUND(I149*H149,2)</f>
        <v>0</v>
      </c>
      <c r="BL149" s="19" t="s">
        <v>159</v>
      </c>
      <c r="BM149" s="218" t="s">
        <v>226</v>
      </c>
    </row>
    <row r="150" s="2" customFormat="1">
      <c r="A150" s="40"/>
      <c r="B150" s="41"/>
      <c r="C150" s="42"/>
      <c r="D150" s="253" t="s">
        <v>175</v>
      </c>
      <c r="E150" s="42"/>
      <c r="F150" s="254" t="s">
        <v>227</v>
      </c>
      <c r="G150" s="42"/>
      <c r="H150" s="42"/>
      <c r="I150" s="255"/>
      <c r="J150" s="42"/>
      <c r="K150" s="42"/>
      <c r="L150" s="46"/>
      <c r="M150" s="256"/>
      <c r="N150" s="257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175</v>
      </c>
      <c r="AU150" s="19" t="s">
        <v>83</v>
      </c>
    </row>
    <row r="151" s="13" customFormat="1">
      <c r="A151" s="13"/>
      <c r="B151" s="220"/>
      <c r="C151" s="221"/>
      <c r="D151" s="222" t="s">
        <v>161</v>
      </c>
      <c r="E151" s="223" t="s">
        <v>19</v>
      </c>
      <c r="F151" s="224" t="s">
        <v>228</v>
      </c>
      <c r="G151" s="221"/>
      <c r="H151" s="223" t="s">
        <v>19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161</v>
      </c>
      <c r="AU151" s="230" t="s">
        <v>83</v>
      </c>
      <c r="AV151" s="13" t="s">
        <v>80</v>
      </c>
      <c r="AW151" s="13" t="s">
        <v>33</v>
      </c>
      <c r="AX151" s="13" t="s">
        <v>72</v>
      </c>
      <c r="AY151" s="230" t="s">
        <v>153</v>
      </c>
    </row>
    <row r="152" s="14" customFormat="1">
      <c r="A152" s="14"/>
      <c r="B152" s="231"/>
      <c r="C152" s="232"/>
      <c r="D152" s="222" t="s">
        <v>161</v>
      </c>
      <c r="E152" s="233" t="s">
        <v>19</v>
      </c>
      <c r="F152" s="234" t="s">
        <v>229</v>
      </c>
      <c r="G152" s="232"/>
      <c r="H152" s="235">
        <v>27.045999999999999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161</v>
      </c>
      <c r="AU152" s="241" t="s">
        <v>83</v>
      </c>
      <c r="AV152" s="14" t="s">
        <v>83</v>
      </c>
      <c r="AW152" s="14" t="s">
        <v>33</v>
      </c>
      <c r="AX152" s="14" t="s">
        <v>72</v>
      </c>
      <c r="AY152" s="241" t="s">
        <v>153</v>
      </c>
    </row>
    <row r="153" s="15" customFormat="1">
      <c r="A153" s="15"/>
      <c r="B153" s="242"/>
      <c r="C153" s="243"/>
      <c r="D153" s="222" t="s">
        <v>161</v>
      </c>
      <c r="E153" s="244" t="s">
        <v>19</v>
      </c>
      <c r="F153" s="245" t="s">
        <v>164</v>
      </c>
      <c r="G153" s="243"/>
      <c r="H153" s="246">
        <v>27.045999999999999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2" t="s">
        <v>161</v>
      </c>
      <c r="AU153" s="252" t="s">
        <v>83</v>
      </c>
      <c r="AV153" s="15" t="s">
        <v>159</v>
      </c>
      <c r="AW153" s="15" t="s">
        <v>33</v>
      </c>
      <c r="AX153" s="15" t="s">
        <v>80</v>
      </c>
      <c r="AY153" s="252" t="s">
        <v>153</v>
      </c>
    </row>
    <row r="154" s="2" customFormat="1" ht="21.75" customHeight="1">
      <c r="A154" s="40"/>
      <c r="B154" s="41"/>
      <c r="C154" s="207" t="s">
        <v>230</v>
      </c>
      <c r="D154" s="207" t="s">
        <v>155</v>
      </c>
      <c r="E154" s="208" t="s">
        <v>231</v>
      </c>
      <c r="F154" s="209" t="s">
        <v>232</v>
      </c>
      <c r="G154" s="210" t="s">
        <v>196</v>
      </c>
      <c r="H154" s="211">
        <v>16.478999999999999</v>
      </c>
      <c r="I154" s="212"/>
      <c r="J154" s="213">
        <f>ROUND(I154*H154,2)</f>
        <v>0</v>
      </c>
      <c r="K154" s="209" t="s">
        <v>19</v>
      </c>
      <c r="L154" s="46"/>
      <c r="M154" s="214" t="s">
        <v>19</v>
      </c>
      <c r="N154" s="215" t="s">
        <v>43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159</v>
      </c>
      <c r="AT154" s="218" t="s">
        <v>155</v>
      </c>
      <c r="AU154" s="218" t="s">
        <v>83</v>
      </c>
      <c r="AY154" s="19" t="s">
        <v>153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80</v>
      </c>
      <c r="BK154" s="219">
        <f>ROUND(I154*H154,2)</f>
        <v>0</v>
      </c>
      <c r="BL154" s="19" t="s">
        <v>159</v>
      </c>
      <c r="BM154" s="218" t="s">
        <v>233</v>
      </c>
    </row>
    <row r="155" s="14" customFormat="1">
      <c r="A155" s="14"/>
      <c r="B155" s="231"/>
      <c r="C155" s="232"/>
      <c r="D155" s="222" t="s">
        <v>161</v>
      </c>
      <c r="E155" s="233" t="s">
        <v>19</v>
      </c>
      <c r="F155" s="234" t="s">
        <v>107</v>
      </c>
      <c r="G155" s="232"/>
      <c r="H155" s="235">
        <v>13.35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161</v>
      </c>
      <c r="AU155" s="241" t="s">
        <v>83</v>
      </c>
      <c r="AV155" s="14" t="s">
        <v>83</v>
      </c>
      <c r="AW155" s="14" t="s">
        <v>33</v>
      </c>
      <c r="AX155" s="14" t="s">
        <v>72</v>
      </c>
      <c r="AY155" s="241" t="s">
        <v>153</v>
      </c>
    </row>
    <row r="156" s="14" customFormat="1">
      <c r="A156" s="14"/>
      <c r="B156" s="231"/>
      <c r="C156" s="232"/>
      <c r="D156" s="222" t="s">
        <v>161</v>
      </c>
      <c r="E156" s="233" t="s">
        <v>19</v>
      </c>
      <c r="F156" s="234" t="s">
        <v>109</v>
      </c>
      <c r="G156" s="232"/>
      <c r="H156" s="235">
        <v>16.652000000000001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1" t="s">
        <v>161</v>
      </c>
      <c r="AU156" s="241" t="s">
        <v>83</v>
      </c>
      <c r="AV156" s="14" t="s">
        <v>83</v>
      </c>
      <c r="AW156" s="14" t="s">
        <v>33</v>
      </c>
      <c r="AX156" s="14" t="s">
        <v>72</v>
      </c>
      <c r="AY156" s="241" t="s">
        <v>153</v>
      </c>
    </row>
    <row r="157" s="14" customFormat="1">
      <c r="A157" s="14"/>
      <c r="B157" s="231"/>
      <c r="C157" s="232"/>
      <c r="D157" s="222" t="s">
        <v>161</v>
      </c>
      <c r="E157" s="233" t="s">
        <v>19</v>
      </c>
      <c r="F157" s="234" t="s">
        <v>234</v>
      </c>
      <c r="G157" s="232"/>
      <c r="H157" s="235">
        <v>-13.523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1" t="s">
        <v>161</v>
      </c>
      <c r="AU157" s="241" t="s">
        <v>83</v>
      </c>
      <c r="AV157" s="14" t="s">
        <v>83</v>
      </c>
      <c r="AW157" s="14" t="s">
        <v>33</v>
      </c>
      <c r="AX157" s="14" t="s">
        <v>72</v>
      </c>
      <c r="AY157" s="241" t="s">
        <v>153</v>
      </c>
    </row>
    <row r="158" s="15" customFormat="1">
      <c r="A158" s="15"/>
      <c r="B158" s="242"/>
      <c r="C158" s="243"/>
      <c r="D158" s="222" t="s">
        <v>161</v>
      </c>
      <c r="E158" s="244" t="s">
        <v>113</v>
      </c>
      <c r="F158" s="245" t="s">
        <v>164</v>
      </c>
      <c r="G158" s="243"/>
      <c r="H158" s="246">
        <v>16.479000000000003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2" t="s">
        <v>161</v>
      </c>
      <c r="AU158" s="252" t="s">
        <v>83</v>
      </c>
      <c r="AV158" s="15" t="s">
        <v>159</v>
      </c>
      <c r="AW158" s="15" t="s">
        <v>33</v>
      </c>
      <c r="AX158" s="15" t="s">
        <v>80</v>
      </c>
      <c r="AY158" s="252" t="s">
        <v>153</v>
      </c>
    </row>
    <row r="159" s="2" customFormat="1" ht="24.15" customHeight="1">
      <c r="A159" s="40"/>
      <c r="B159" s="41"/>
      <c r="C159" s="207" t="s">
        <v>235</v>
      </c>
      <c r="D159" s="207" t="s">
        <v>155</v>
      </c>
      <c r="E159" s="208" t="s">
        <v>236</v>
      </c>
      <c r="F159" s="209" t="s">
        <v>237</v>
      </c>
      <c r="G159" s="210" t="s">
        <v>196</v>
      </c>
      <c r="H159" s="211">
        <v>13.523</v>
      </c>
      <c r="I159" s="212"/>
      <c r="J159" s="213">
        <f>ROUND(I159*H159,2)</f>
        <v>0</v>
      </c>
      <c r="K159" s="209" t="s">
        <v>173</v>
      </c>
      <c r="L159" s="46"/>
      <c r="M159" s="214" t="s">
        <v>19</v>
      </c>
      <c r="N159" s="215" t="s">
        <v>43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159</v>
      </c>
      <c r="AT159" s="218" t="s">
        <v>155</v>
      </c>
      <c r="AU159" s="218" t="s">
        <v>83</v>
      </c>
      <c r="AY159" s="19" t="s">
        <v>153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80</v>
      </c>
      <c r="BK159" s="219">
        <f>ROUND(I159*H159,2)</f>
        <v>0</v>
      </c>
      <c r="BL159" s="19" t="s">
        <v>159</v>
      </c>
      <c r="BM159" s="218" t="s">
        <v>238</v>
      </c>
    </row>
    <row r="160" s="2" customFormat="1">
      <c r="A160" s="40"/>
      <c r="B160" s="41"/>
      <c r="C160" s="42"/>
      <c r="D160" s="253" t="s">
        <v>175</v>
      </c>
      <c r="E160" s="42"/>
      <c r="F160" s="254" t="s">
        <v>239</v>
      </c>
      <c r="G160" s="42"/>
      <c r="H160" s="42"/>
      <c r="I160" s="255"/>
      <c r="J160" s="42"/>
      <c r="K160" s="42"/>
      <c r="L160" s="46"/>
      <c r="M160" s="256"/>
      <c r="N160" s="25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175</v>
      </c>
      <c r="AU160" s="19" t="s">
        <v>83</v>
      </c>
    </row>
    <row r="161" s="14" customFormat="1">
      <c r="A161" s="14"/>
      <c r="B161" s="231"/>
      <c r="C161" s="232"/>
      <c r="D161" s="222" t="s">
        <v>161</v>
      </c>
      <c r="E161" s="233" t="s">
        <v>19</v>
      </c>
      <c r="F161" s="234" t="s">
        <v>115</v>
      </c>
      <c r="G161" s="232"/>
      <c r="H161" s="235">
        <v>13.523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161</v>
      </c>
      <c r="AU161" s="241" t="s">
        <v>83</v>
      </c>
      <c r="AV161" s="14" t="s">
        <v>83</v>
      </c>
      <c r="AW161" s="14" t="s">
        <v>33</v>
      </c>
      <c r="AX161" s="14" t="s">
        <v>80</v>
      </c>
      <c r="AY161" s="241" t="s">
        <v>153</v>
      </c>
    </row>
    <row r="162" s="2" customFormat="1" ht="24.15" customHeight="1">
      <c r="A162" s="40"/>
      <c r="B162" s="41"/>
      <c r="C162" s="207" t="s">
        <v>240</v>
      </c>
      <c r="D162" s="207" t="s">
        <v>155</v>
      </c>
      <c r="E162" s="208" t="s">
        <v>241</v>
      </c>
      <c r="F162" s="209" t="s">
        <v>242</v>
      </c>
      <c r="G162" s="210" t="s">
        <v>243</v>
      </c>
      <c r="H162" s="211">
        <v>29.661999999999999</v>
      </c>
      <c r="I162" s="212"/>
      <c r="J162" s="213">
        <f>ROUND(I162*H162,2)</f>
        <v>0</v>
      </c>
      <c r="K162" s="209" t="s">
        <v>173</v>
      </c>
      <c r="L162" s="46"/>
      <c r="M162" s="214" t="s">
        <v>19</v>
      </c>
      <c r="N162" s="215" t="s">
        <v>43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159</v>
      </c>
      <c r="AT162" s="218" t="s">
        <v>155</v>
      </c>
      <c r="AU162" s="218" t="s">
        <v>83</v>
      </c>
      <c r="AY162" s="19" t="s">
        <v>153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80</v>
      </c>
      <c r="BK162" s="219">
        <f>ROUND(I162*H162,2)</f>
        <v>0</v>
      </c>
      <c r="BL162" s="19" t="s">
        <v>159</v>
      </c>
      <c r="BM162" s="218" t="s">
        <v>244</v>
      </c>
    </row>
    <row r="163" s="2" customFormat="1">
      <c r="A163" s="40"/>
      <c r="B163" s="41"/>
      <c r="C163" s="42"/>
      <c r="D163" s="253" t="s">
        <v>175</v>
      </c>
      <c r="E163" s="42"/>
      <c r="F163" s="254" t="s">
        <v>245</v>
      </c>
      <c r="G163" s="42"/>
      <c r="H163" s="42"/>
      <c r="I163" s="255"/>
      <c r="J163" s="42"/>
      <c r="K163" s="42"/>
      <c r="L163" s="46"/>
      <c r="M163" s="256"/>
      <c r="N163" s="257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175</v>
      </c>
      <c r="AU163" s="19" t="s">
        <v>83</v>
      </c>
    </row>
    <row r="164" s="14" customFormat="1">
      <c r="A164" s="14"/>
      <c r="B164" s="231"/>
      <c r="C164" s="232"/>
      <c r="D164" s="222" t="s">
        <v>161</v>
      </c>
      <c r="E164" s="233" t="s">
        <v>19</v>
      </c>
      <c r="F164" s="234" t="s">
        <v>246</v>
      </c>
      <c r="G164" s="232"/>
      <c r="H164" s="235">
        <v>29.661999999999999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161</v>
      </c>
      <c r="AU164" s="241" t="s">
        <v>83</v>
      </c>
      <c r="AV164" s="14" t="s">
        <v>83</v>
      </c>
      <c r="AW164" s="14" t="s">
        <v>33</v>
      </c>
      <c r="AX164" s="14" t="s">
        <v>72</v>
      </c>
      <c r="AY164" s="241" t="s">
        <v>153</v>
      </c>
    </row>
    <row r="165" s="15" customFormat="1">
      <c r="A165" s="15"/>
      <c r="B165" s="242"/>
      <c r="C165" s="243"/>
      <c r="D165" s="222" t="s">
        <v>161</v>
      </c>
      <c r="E165" s="244" t="s">
        <v>19</v>
      </c>
      <c r="F165" s="245" t="s">
        <v>164</v>
      </c>
      <c r="G165" s="243"/>
      <c r="H165" s="246">
        <v>29.661999999999999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2" t="s">
        <v>161</v>
      </c>
      <c r="AU165" s="252" t="s">
        <v>83</v>
      </c>
      <c r="AV165" s="15" t="s">
        <v>159</v>
      </c>
      <c r="AW165" s="15" t="s">
        <v>33</v>
      </c>
      <c r="AX165" s="15" t="s">
        <v>80</v>
      </c>
      <c r="AY165" s="252" t="s">
        <v>153</v>
      </c>
    </row>
    <row r="166" s="2" customFormat="1" ht="24.15" customHeight="1">
      <c r="A166" s="40"/>
      <c r="B166" s="41"/>
      <c r="C166" s="207" t="s">
        <v>247</v>
      </c>
      <c r="D166" s="207" t="s">
        <v>155</v>
      </c>
      <c r="E166" s="208" t="s">
        <v>248</v>
      </c>
      <c r="F166" s="209" t="s">
        <v>249</v>
      </c>
      <c r="G166" s="210" t="s">
        <v>196</v>
      </c>
      <c r="H166" s="211">
        <v>13.523</v>
      </c>
      <c r="I166" s="212"/>
      <c r="J166" s="213">
        <f>ROUND(I166*H166,2)</f>
        <v>0</v>
      </c>
      <c r="K166" s="209" t="s">
        <v>173</v>
      </c>
      <c r="L166" s="46"/>
      <c r="M166" s="214" t="s">
        <v>19</v>
      </c>
      <c r="N166" s="215" t="s">
        <v>43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159</v>
      </c>
      <c r="AT166" s="218" t="s">
        <v>155</v>
      </c>
      <c r="AU166" s="218" t="s">
        <v>83</v>
      </c>
      <c r="AY166" s="19" t="s">
        <v>153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80</v>
      </c>
      <c r="BK166" s="219">
        <f>ROUND(I166*H166,2)</f>
        <v>0</v>
      </c>
      <c r="BL166" s="19" t="s">
        <v>159</v>
      </c>
      <c r="BM166" s="218" t="s">
        <v>250</v>
      </c>
    </row>
    <row r="167" s="2" customFormat="1">
      <c r="A167" s="40"/>
      <c r="B167" s="41"/>
      <c r="C167" s="42"/>
      <c r="D167" s="253" t="s">
        <v>175</v>
      </c>
      <c r="E167" s="42"/>
      <c r="F167" s="254" t="s">
        <v>251</v>
      </c>
      <c r="G167" s="42"/>
      <c r="H167" s="42"/>
      <c r="I167" s="255"/>
      <c r="J167" s="42"/>
      <c r="K167" s="42"/>
      <c r="L167" s="46"/>
      <c r="M167" s="256"/>
      <c r="N167" s="25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175</v>
      </c>
      <c r="AU167" s="19" t="s">
        <v>83</v>
      </c>
    </row>
    <row r="168" s="14" customFormat="1">
      <c r="A168" s="14"/>
      <c r="B168" s="231"/>
      <c r="C168" s="232"/>
      <c r="D168" s="222" t="s">
        <v>161</v>
      </c>
      <c r="E168" s="233" t="s">
        <v>19</v>
      </c>
      <c r="F168" s="234" t="s">
        <v>107</v>
      </c>
      <c r="G168" s="232"/>
      <c r="H168" s="235">
        <v>13.35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1" t="s">
        <v>161</v>
      </c>
      <c r="AU168" s="241" t="s">
        <v>83</v>
      </c>
      <c r="AV168" s="14" t="s">
        <v>83</v>
      </c>
      <c r="AW168" s="14" t="s">
        <v>33</v>
      </c>
      <c r="AX168" s="14" t="s">
        <v>72</v>
      </c>
      <c r="AY168" s="241" t="s">
        <v>153</v>
      </c>
    </row>
    <row r="169" s="13" customFormat="1">
      <c r="A169" s="13"/>
      <c r="B169" s="220"/>
      <c r="C169" s="221"/>
      <c r="D169" s="222" t="s">
        <v>161</v>
      </c>
      <c r="E169" s="223" t="s">
        <v>19</v>
      </c>
      <c r="F169" s="224" t="s">
        <v>252</v>
      </c>
      <c r="G169" s="221"/>
      <c r="H169" s="223" t="s">
        <v>19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161</v>
      </c>
      <c r="AU169" s="230" t="s">
        <v>83</v>
      </c>
      <c r="AV169" s="13" t="s">
        <v>80</v>
      </c>
      <c r="AW169" s="13" t="s">
        <v>33</v>
      </c>
      <c r="AX169" s="13" t="s">
        <v>72</v>
      </c>
      <c r="AY169" s="230" t="s">
        <v>153</v>
      </c>
    </row>
    <row r="170" s="14" customFormat="1">
      <c r="A170" s="14"/>
      <c r="B170" s="231"/>
      <c r="C170" s="232"/>
      <c r="D170" s="222" t="s">
        <v>161</v>
      </c>
      <c r="E170" s="233" t="s">
        <v>19</v>
      </c>
      <c r="F170" s="234" t="s">
        <v>253</v>
      </c>
      <c r="G170" s="232"/>
      <c r="H170" s="235">
        <v>-5.0369999999999999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1" t="s">
        <v>161</v>
      </c>
      <c r="AU170" s="241" t="s">
        <v>83</v>
      </c>
      <c r="AV170" s="14" t="s">
        <v>83</v>
      </c>
      <c r="AW170" s="14" t="s">
        <v>33</v>
      </c>
      <c r="AX170" s="14" t="s">
        <v>72</v>
      </c>
      <c r="AY170" s="241" t="s">
        <v>153</v>
      </c>
    </row>
    <row r="171" s="13" customFormat="1">
      <c r="A171" s="13"/>
      <c r="B171" s="220"/>
      <c r="C171" s="221"/>
      <c r="D171" s="222" t="s">
        <v>161</v>
      </c>
      <c r="E171" s="223" t="s">
        <v>19</v>
      </c>
      <c r="F171" s="224" t="s">
        <v>254</v>
      </c>
      <c r="G171" s="221"/>
      <c r="H171" s="223" t="s">
        <v>19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161</v>
      </c>
      <c r="AU171" s="230" t="s">
        <v>83</v>
      </c>
      <c r="AV171" s="13" t="s">
        <v>80</v>
      </c>
      <c r="AW171" s="13" t="s">
        <v>33</v>
      </c>
      <c r="AX171" s="13" t="s">
        <v>72</v>
      </c>
      <c r="AY171" s="230" t="s">
        <v>153</v>
      </c>
    </row>
    <row r="172" s="14" customFormat="1">
      <c r="A172" s="14"/>
      <c r="B172" s="231"/>
      <c r="C172" s="232"/>
      <c r="D172" s="222" t="s">
        <v>161</v>
      </c>
      <c r="E172" s="233" t="s">
        <v>19</v>
      </c>
      <c r="F172" s="234" t="s">
        <v>255</v>
      </c>
      <c r="G172" s="232"/>
      <c r="H172" s="235">
        <v>-3.79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161</v>
      </c>
      <c r="AU172" s="241" t="s">
        <v>83</v>
      </c>
      <c r="AV172" s="14" t="s">
        <v>83</v>
      </c>
      <c r="AW172" s="14" t="s">
        <v>33</v>
      </c>
      <c r="AX172" s="14" t="s">
        <v>72</v>
      </c>
      <c r="AY172" s="241" t="s">
        <v>153</v>
      </c>
    </row>
    <row r="173" s="13" customFormat="1">
      <c r="A173" s="13"/>
      <c r="B173" s="220"/>
      <c r="C173" s="221"/>
      <c r="D173" s="222" t="s">
        <v>161</v>
      </c>
      <c r="E173" s="223" t="s">
        <v>19</v>
      </c>
      <c r="F173" s="224" t="s">
        <v>256</v>
      </c>
      <c r="G173" s="221"/>
      <c r="H173" s="223" t="s">
        <v>19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161</v>
      </c>
      <c r="AU173" s="230" t="s">
        <v>83</v>
      </c>
      <c r="AV173" s="13" t="s">
        <v>80</v>
      </c>
      <c r="AW173" s="13" t="s">
        <v>33</v>
      </c>
      <c r="AX173" s="13" t="s">
        <v>72</v>
      </c>
      <c r="AY173" s="230" t="s">
        <v>153</v>
      </c>
    </row>
    <row r="174" s="14" customFormat="1">
      <c r="A174" s="14"/>
      <c r="B174" s="231"/>
      <c r="C174" s="232"/>
      <c r="D174" s="222" t="s">
        <v>161</v>
      </c>
      <c r="E174" s="233" t="s">
        <v>19</v>
      </c>
      <c r="F174" s="234" t="s">
        <v>257</v>
      </c>
      <c r="G174" s="232"/>
      <c r="H174" s="235">
        <v>5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1" t="s">
        <v>161</v>
      </c>
      <c r="AU174" s="241" t="s">
        <v>83</v>
      </c>
      <c r="AV174" s="14" t="s">
        <v>83</v>
      </c>
      <c r="AW174" s="14" t="s">
        <v>33</v>
      </c>
      <c r="AX174" s="14" t="s">
        <v>72</v>
      </c>
      <c r="AY174" s="241" t="s">
        <v>153</v>
      </c>
    </row>
    <row r="175" s="13" customFormat="1">
      <c r="A175" s="13"/>
      <c r="B175" s="220"/>
      <c r="C175" s="221"/>
      <c r="D175" s="222" t="s">
        <v>161</v>
      </c>
      <c r="E175" s="223" t="s">
        <v>19</v>
      </c>
      <c r="F175" s="224" t="s">
        <v>258</v>
      </c>
      <c r="G175" s="221"/>
      <c r="H175" s="223" t="s">
        <v>19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0" t="s">
        <v>161</v>
      </c>
      <c r="AU175" s="230" t="s">
        <v>83</v>
      </c>
      <c r="AV175" s="13" t="s">
        <v>80</v>
      </c>
      <c r="AW175" s="13" t="s">
        <v>33</v>
      </c>
      <c r="AX175" s="13" t="s">
        <v>72</v>
      </c>
      <c r="AY175" s="230" t="s">
        <v>153</v>
      </c>
    </row>
    <row r="176" s="14" customFormat="1">
      <c r="A176" s="14"/>
      <c r="B176" s="231"/>
      <c r="C176" s="232"/>
      <c r="D176" s="222" t="s">
        <v>161</v>
      </c>
      <c r="E176" s="233" t="s">
        <v>19</v>
      </c>
      <c r="F176" s="234" t="s">
        <v>111</v>
      </c>
      <c r="G176" s="232"/>
      <c r="H176" s="235">
        <v>5.2000000000000002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1" t="s">
        <v>161</v>
      </c>
      <c r="AU176" s="241" t="s">
        <v>83</v>
      </c>
      <c r="AV176" s="14" t="s">
        <v>83</v>
      </c>
      <c r="AW176" s="14" t="s">
        <v>33</v>
      </c>
      <c r="AX176" s="14" t="s">
        <v>72</v>
      </c>
      <c r="AY176" s="241" t="s">
        <v>153</v>
      </c>
    </row>
    <row r="177" s="14" customFormat="1">
      <c r="A177" s="14"/>
      <c r="B177" s="231"/>
      <c r="C177" s="232"/>
      <c r="D177" s="222" t="s">
        <v>161</v>
      </c>
      <c r="E177" s="233" t="s">
        <v>19</v>
      </c>
      <c r="F177" s="234" t="s">
        <v>259</v>
      </c>
      <c r="G177" s="232"/>
      <c r="H177" s="235">
        <v>-1.2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1" t="s">
        <v>161</v>
      </c>
      <c r="AU177" s="241" t="s">
        <v>83</v>
      </c>
      <c r="AV177" s="14" t="s">
        <v>83</v>
      </c>
      <c r="AW177" s="14" t="s">
        <v>33</v>
      </c>
      <c r="AX177" s="14" t="s">
        <v>72</v>
      </c>
      <c r="AY177" s="241" t="s">
        <v>153</v>
      </c>
    </row>
    <row r="178" s="15" customFormat="1">
      <c r="A178" s="15"/>
      <c r="B178" s="242"/>
      <c r="C178" s="243"/>
      <c r="D178" s="222" t="s">
        <v>161</v>
      </c>
      <c r="E178" s="244" t="s">
        <v>115</v>
      </c>
      <c r="F178" s="245" t="s">
        <v>164</v>
      </c>
      <c r="G178" s="243"/>
      <c r="H178" s="246">
        <v>13.523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2" t="s">
        <v>161</v>
      </c>
      <c r="AU178" s="252" t="s">
        <v>83</v>
      </c>
      <c r="AV178" s="15" t="s">
        <v>159</v>
      </c>
      <c r="AW178" s="15" t="s">
        <v>33</v>
      </c>
      <c r="AX178" s="15" t="s">
        <v>80</v>
      </c>
      <c r="AY178" s="252" t="s">
        <v>153</v>
      </c>
    </row>
    <row r="179" s="2" customFormat="1" ht="16.5" customHeight="1">
      <c r="A179" s="40"/>
      <c r="B179" s="41"/>
      <c r="C179" s="207" t="s">
        <v>8</v>
      </c>
      <c r="D179" s="207" t="s">
        <v>155</v>
      </c>
      <c r="E179" s="208" t="s">
        <v>260</v>
      </c>
      <c r="F179" s="209" t="s">
        <v>261</v>
      </c>
      <c r="G179" s="210" t="s">
        <v>158</v>
      </c>
      <c r="H179" s="211">
        <v>16.800000000000001</v>
      </c>
      <c r="I179" s="212"/>
      <c r="J179" s="213">
        <f>ROUND(I179*H179,2)</f>
        <v>0</v>
      </c>
      <c r="K179" s="209" t="s">
        <v>19</v>
      </c>
      <c r="L179" s="46"/>
      <c r="M179" s="214" t="s">
        <v>19</v>
      </c>
      <c r="N179" s="215" t="s">
        <v>43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159</v>
      </c>
      <c r="AT179" s="218" t="s">
        <v>155</v>
      </c>
      <c r="AU179" s="218" t="s">
        <v>83</v>
      </c>
      <c r="AY179" s="19" t="s">
        <v>153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80</v>
      </c>
      <c r="BK179" s="219">
        <f>ROUND(I179*H179,2)</f>
        <v>0</v>
      </c>
      <c r="BL179" s="19" t="s">
        <v>159</v>
      </c>
      <c r="BM179" s="218" t="s">
        <v>262</v>
      </c>
    </row>
    <row r="180" s="13" customFormat="1">
      <c r="A180" s="13"/>
      <c r="B180" s="220"/>
      <c r="C180" s="221"/>
      <c r="D180" s="222" t="s">
        <v>161</v>
      </c>
      <c r="E180" s="223" t="s">
        <v>19</v>
      </c>
      <c r="F180" s="224" t="s">
        <v>263</v>
      </c>
      <c r="G180" s="221"/>
      <c r="H180" s="223" t="s">
        <v>19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161</v>
      </c>
      <c r="AU180" s="230" t="s">
        <v>83</v>
      </c>
      <c r="AV180" s="13" t="s">
        <v>80</v>
      </c>
      <c r="AW180" s="13" t="s">
        <v>33</v>
      </c>
      <c r="AX180" s="13" t="s">
        <v>72</v>
      </c>
      <c r="AY180" s="230" t="s">
        <v>153</v>
      </c>
    </row>
    <row r="181" s="14" customFormat="1">
      <c r="A181" s="14"/>
      <c r="B181" s="231"/>
      <c r="C181" s="232"/>
      <c r="D181" s="222" t="s">
        <v>161</v>
      </c>
      <c r="E181" s="233" t="s">
        <v>19</v>
      </c>
      <c r="F181" s="234" t="s">
        <v>264</v>
      </c>
      <c r="G181" s="232"/>
      <c r="H181" s="235">
        <v>16.800000000000001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161</v>
      </c>
      <c r="AU181" s="241" t="s">
        <v>83</v>
      </c>
      <c r="AV181" s="14" t="s">
        <v>83</v>
      </c>
      <c r="AW181" s="14" t="s">
        <v>33</v>
      </c>
      <c r="AX181" s="14" t="s">
        <v>72</v>
      </c>
      <c r="AY181" s="241" t="s">
        <v>153</v>
      </c>
    </row>
    <row r="182" s="15" customFormat="1">
      <c r="A182" s="15"/>
      <c r="B182" s="242"/>
      <c r="C182" s="243"/>
      <c r="D182" s="222" t="s">
        <v>161</v>
      </c>
      <c r="E182" s="244" t="s">
        <v>19</v>
      </c>
      <c r="F182" s="245" t="s">
        <v>164</v>
      </c>
      <c r="G182" s="243"/>
      <c r="H182" s="246">
        <v>16.800000000000001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2" t="s">
        <v>161</v>
      </c>
      <c r="AU182" s="252" t="s">
        <v>83</v>
      </c>
      <c r="AV182" s="15" t="s">
        <v>159</v>
      </c>
      <c r="AW182" s="15" t="s">
        <v>33</v>
      </c>
      <c r="AX182" s="15" t="s">
        <v>80</v>
      </c>
      <c r="AY182" s="252" t="s">
        <v>153</v>
      </c>
    </row>
    <row r="183" s="2" customFormat="1" ht="21.75" customHeight="1">
      <c r="A183" s="40"/>
      <c r="B183" s="41"/>
      <c r="C183" s="207" t="s">
        <v>265</v>
      </c>
      <c r="D183" s="207" t="s">
        <v>155</v>
      </c>
      <c r="E183" s="208" t="s">
        <v>266</v>
      </c>
      <c r="F183" s="209" t="s">
        <v>267</v>
      </c>
      <c r="G183" s="210" t="s">
        <v>158</v>
      </c>
      <c r="H183" s="211">
        <v>11.369999999999999</v>
      </c>
      <c r="I183" s="212"/>
      <c r="J183" s="213">
        <f>ROUND(I183*H183,2)</f>
        <v>0</v>
      </c>
      <c r="K183" s="209" t="s">
        <v>173</v>
      </c>
      <c r="L183" s="46"/>
      <c r="M183" s="214" t="s">
        <v>19</v>
      </c>
      <c r="N183" s="215" t="s">
        <v>43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159</v>
      </c>
      <c r="AT183" s="218" t="s">
        <v>155</v>
      </c>
      <c r="AU183" s="218" t="s">
        <v>83</v>
      </c>
      <c r="AY183" s="19" t="s">
        <v>153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159</v>
      </c>
      <c r="BM183" s="218" t="s">
        <v>268</v>
      </c>
    </row>
    <row r="184" s="2" customFormat="1">
      <c r="A184" s="40"/>
      <c r="B184" s="41"/>
      <c r="C184" s="42"/>
      <c r="D184" s="253" t="s">
        <v>175</v>
      </c>
      <c r="E184" s="42"/>
      <c r="F184" s="254" t="s">
        <v>269</v>
      </c>
      <c r="G184" s="42"/>
      <c r="H184" s="42"/>
      <c r="I184" s="255"/>
      <c r="J184" s="42"/>
      <c r="K184" s="42"/>
      <c r="L184" s="46"/>
      <c r="M184" s="256"/>
      <c r="N184" s="257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175</v>
      </c>
      <c r="AU184" s="19" t="s">
        <v>83</v>
      </c>
    </row>
    <row r="185" s="13" customFormat="1">
      <c r="A185" s="13"/>
      <c r="B185" s="220"/>
      <c r="C185" s="221"/>
      <c r="D185" s="222" t="s">
        <v>161</v>
      </c>
      <c r="E185" s="223" t="s">
        <v>19</v>
      </c>
      <c r="F185" s="224" t="s">
        <v>270</v>
      </c>
      <c r="G185" s="221"/>
      <c r="H185" s="223" t="s">
        <v>19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161</v>
      </c>
      <c r="AU185" s="230" t="s">
        <v>83</v>
      </c>
      <c r="AV185" s="13" t="s">
        <v>80</v>
      </c>
      <c r="AW185" s="13" t="s">
        <v>33</v>
      </c>
      <c r="AX185" s="13" t="s">
        <v>72</v>
      </c>
      <c r="AY185" s="230" t="s">
        <v>153</v>
      </c>
    </row>
    <row r="186" s="14" customFormat="1">
      <c r="A186" s="14"/>
      <c r="B186" s="231"/>
      <c r="C186" s="232"/>
      <c r="D186" s="222" t="s">
        <v>161</v>
      </c>
      <c r="E186" s="233" t="s">
        <v>19</v>
      </c>
      <c r="F186" s="234" t="s">
        <v>271</v>
      </c>
      <c r="G186" s="232"/>
      <c r="H186" s="235">
        <v>11.369999999999999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1" t="s">
        <v>161</v>
      </c>
      <c r="AU186" s="241" t="s">
        <v>83</v>
      </c>
      <c r="AV186" s="14" t="s">
        <v>83</v>
      </c>
      <c r="AW186" s="14" t="s">
        <v>33</v>
      </c>
      <c r="AX186" s="14" t="s">
        <v>72</v>
      </c>
      <c r="AY186" s="241" t="s">
        <v>153</v>
      </c>
    </row>
    <row r="187" s="15" customFormat="1">
      <c r="A187" s="15"/>
      <c r="B187" s="242"/>
      <c r="C187" s="243"/>
      <c r="D187" s="222" t="s">
        <v>161</v>
      </c>
      <c r="E187" s="244" t="s">
        <v>19</v>
      </c>
      <c r="F187" s="245" t="s">
        <v>164</v>
      </c>
      <c r="G187" s="243"/>
      <c r="H187" s="246">
        <v>11.369999999999999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2" t="s">
        <v>161</v>
      </c>
      <c r="AU187" s="252" t="s">
        <v>83</v>
      </c>
      <c r="AV187" s="15" t="s">
        <v>159</v>
      </c>
      <c r="AW187" s="15" t="s">
        <v>33</v>
      </c>
      <c r="AX187" s="15" t="s">
        <v>80</v>
      </c>
      <c r="AY187" s="252" t="s">
        <v>153</v>
      </c>
    </row>
    <row r="188" s="12" customFormat="1" ht="22.8" customHeight="1">
      <c r="A188" s="12"/>
      <c r="B188" s="191"/>
      <c r="C188" s="192"/>
      <c r="D188" s="193" t="s">
        <v>71</v>
      </c>
      <c r="E188" s="205" t="s">
        <v>83</v>
      </c>
      <c r="F188" s="205" t="s">
        <v>272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SUM(P189:P294)</f>
        <v>0</v>
      </c>
      <c r="Q188" s="199"/>
      <c r="R188" s="200">
        <f>SUM(R189:R294)</f>
        <v>37.094649410000009</v>
      </c>
      <c r="S188" s="199"/>
      <c r="T188" s="201">
        <f>SUM(T189:T294)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80</v>
      </c>
      <c r="AT188" s="203" t="s">
        <v>71</v>
      </c>
      <c r="AU188" s="203" t="s">
        <v>80</v>
      </c>
      <c r="AY188" s="202" t="s">
        <v>153</v>
      </c>
      <c r="BK188" s="204">
        <f>SUM(BK189:BK294)</f>
        <v>0</v>
      </c>
    </row>
    <row r="189" s="2" customFormat="1" ht="37.8" customHeight="1">
      <c r="A189" s="40"/>
      <c r="B189" s="41"/>
      <c r="C189" s="207" t="s">
        <v>273</v>
      </c>
      <c r="D189" s="207" t="s">
        <v>155</v>
      </c>
      <c r="E189" s="208" t="s">
        <v>274</v>
      </c>
      <c r="F189" s="209" t="s">
        <v>275</v>
      </c>
      <c r="G189" s="210" t="s">
        <v>276</v>
      </c>
      <c r="H189" s="211">
        <v>4.2999999999999998</v>
      </c>
      <c r="I189" s="212"/>
      <c r="J189" s="213">
        <f>ROUND(I189*H189,2)</f>
        <v>0</v>
      </c>
      <c r="K189" s="209" t="s">
        <v>173</v>
      </c>
      <c r="L189" s="46"/>
      <c r="M189" s="214" t="s">
        <v>19</v>
      </c>
      <c r="N189" s="215" t="s">
        <v>43</v>
      </c>
      <c r="O189" s="86"/>
      <c r="P189" s="216">
        <f>O189*H189</f>
        <v>0</v>
      </c>
      <c r="Q189" s="216">
        <v>0.17993000000000001</v>
      </c>
      <c r="R189" s="216">
        <f>Q189*H189</f>
        <v>0.77369900000000003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159</v>
      </c>
      <c r="AT189" s="218" t="s">
        <v>155</v>
      </c>
      <c r="AU189" s="218" t="s">
        <v>83</v>
      </c>
      <c r="AY189" s="19" t="s">
        <v>153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80</v>
      </c>
      <c r="BK189" s="219">
        <f>ROUND(I189*H189,2)</f>
        <v>0</v>
      </c>
      <c r="BL189" s="19" t="s">
        <v>159</v>
      </c>
      <c r="BM189" s="218" t="s">
        <v>277</v>
      </c>
    </row>
    <row r="190" s="2" customFormat="1">
      <c r="A190" s="40"/>
      <c r="B190" s="41"/>
      <c r="C190" s="42"/>
      <c r="D190" s="253" t="s">
        <v>175</v>
      </c>
      <c r="E190" s="42"/>
      <c r="F190" s="254" t="s">
        <v>278</v>
      </c>
      <c r="G190" s="42"/>
      <c r="H190" s="42"/>
      <c r="I190" s="255"/>
      <c r="J190" s="42"/>
      <c r="K190" s="42"/>
      <c r="L190" s="46"/>
      <c r="M190" s="256"/>
      <c r="N190" s="257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175</v>
      </c>
      <c r="AU190" s="19" t="s">
        <v>83</v>
      </c>
    </row>
    <row r="191" s="14" customFormat="1">
      <c r="A191" s="14"/>
      <c r="B191" s="231"/>
      <c r="C191" s="232"/>
      <c r="D191" s="222" t="s">
        <v>161</v>
      </c>
      <c r="E191" s="233" t="s">
        <v>19</v>
      </c>
      <c r="F191" s="234" t="s">
        <v>279</v>
      </c>
      <c r="G191" s="232"/>
      <c r="H191" s="235">
        <v>4.2999999999999998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1" t="s">
        <v>161</v>
      </c>
      <c r="AU191" s="241" t="s">
        <v>83</v>
      </c>
      <c r="AV191" s="14" t="s">
        <v>83</v>
      </c>
      <c r="AW191" s="14" t="s">
        <v>33</v>
      </c>
      <c r="AX191" s="14" t="s">
        <v>72</v>
      </c>
      <c r="AY191" s="241" t="s">
        <v>153</v>
      </c>
    </row>
    <row r="192" s="15" customFormat="1">
      <c r="A192" s="15"/>
      <c r="B192" s="242"/>
      <c r="C192" s="243"/>
      <c r="D192" s="222" t="s">
        <v>161</v>
      </c>
      <c r="E192" s="244" t="s">
        <v>19</v>
      </c>
      <c r="F192" s="245" t="s">
        <v>164</v>
      </c>
      <c r="G192" s="243"/>
      <c r="H192" s="246">
        <v>4.2999999999999998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2" t="s">
        <v>161</v>
      </c>
      <c r="AU192" s="252" t="s">
        <v>83</v>
      </c>
      <c r="AV192" s="15" t="s">
        <v>159</v>
      </c>
      <c r="AW192" s="15" t="s">
        <v>33</v>
      </c>
      <c r="AX192" s="15" t="s">
        <v>80</v>
      </c>
      <c r="AY192" s="252" t="s">
        <v>153</v>
      </c>
    </row>
    <row r="193" s="2" customFormat="1" ht="37.8" customHeight="1">
      <c r="A193" s="40"/>
      <c r="B193" s="41"/>
      <c r="C193" s="207" t="s">
        <v>280</v>
      </c>
      <c r="D193" s="207" t="s">
        <v>155</v>
      </c>
      <c r="E193" s="208" t="s">
        <v>281</v>
      </c>
      <c r="F193" s="209" t="s">
        <v>282</v>
      </c>
      <c r="G193" s="210" t="s">
        <v>276</v>
      </c>
      <c r="H193" s="211">
        <v>10</v>
      </c>
      <c r="I193" s="212"/>
      <c r="J193" s="213">
        <f>ROUND(I193*H193,2)</f>
        <v>0</v>
      </c>
      <c r="K193" s="209" t="s">
        <v>173</v>
      </c>
      <c r="L193" s="46"/>
      <c r="M193" s="214" t="s">
        <v>19</v>
      </c>
      <c r="N193" s="215" t="s">
        <v>43</v>
      </c>
      <c r="O193" s="86"/>
      <c r="P193" s="216">
        <f>O193*H193</f>
        <v>0</v>
      </c>
      <c r="Q193" s="216">
        <v>0.28736</v>
      </c>
      <c r="R193" s="216">
        <f>Q193*H193</f>
        <v>2.8736000000000002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159</v>
      </c>
      <c r="AT193" s="218" t="s">
        <v>155</v>
      </c>
      <c r="AU193" s="218" t="s">
        <v>83</v>
      </c>
      <c r="AY193" s="19" t="s">
        <v>153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80</v>
      </c>
      <c r="BK193" s="219">
        <f>ROUND(I193*H193,2)</f>
        <v>0</v>
      </c>
      <c r="BL193" s="19" t="s">
        <v>159</v>
      </c>
      <c r="BM193" s="218" t="s">
        <v>283</v>
      </c>
    </row>
    <row r="194" s="2" customFormat="1">
      <c r="A194" s="40"/>
      <c r="B194" s="41"/>
      <c r="C194" s="42"/>
      <c r="D194" s="253" t="s">
        <v>175</v>
      </c>
      <c r="E194" s="42"/>
      <c r="F194" s="254" t="s">
        <v>284</v>
      </c>
      <c r="G194" s="42"/>
      <c r="H194" s="42"/>
      <c r="I194" s="255"/>
      <c r="J194" s="42"/>
      <c r="K194" s="42"/>
      <c r="L194" s="46"/>
      <c r="M194" s="256"/>
      <c r="N194" s="257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175</v>
      </c>
      <c r="AU194" s="19" t="s">
        <v>83</v>
      </c>
    </row>
    <row r="195" s="14" customFormat="1">
      <c r="A195" s="14"/>
      <c r="B195" s="231"/>
      <c r="C195" s="232"/>
      <c r="D195" s="222" t="s">
        <v>161</v>
      </c>
      <c r="E195" s="233" t="s">
        <v>19</v>
      </c>
      <c r="F195" s="234" t="s">
        <v>285</v>
      </c>
      <c r="G195" s="232"/>
      <c r="H195" s="235">
        <v>10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1" t="s">
        <v>161</v>
      </c>
      <c r="AU195" s="241" t="s">
        <v>83</v>
      </c>
      <c r="AV195" s="14" t="s">
        <v>83</v>
      </c>
      <c r="AW195" s="14" t="s">
        <v>33</v>
      </c>
      <c r="AX195" s="14" t="s">
        <v>72</v>
      </c>
      <c r="AY195" s="241" t="s">
        <v>153</v>
      </c>
    </row>
    <row r="196" s="15" customFormat="1">
      <c r="A196" s="15"/>
      <c r="B196" s="242"/>
      <c r="C196" s="243"/>
      <c r="D196" s="222" t="s">
        <v>161</v>
      </c>
      <c r="E196" s="244" t="s">
        <v>19</v>
      </c>
      <c r="F196" s="245" t="s">
        <v>164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2" t="s">
        <v>161</v>
      </c>
      <c r="AU196" s="252" t="s">
        <v>83</v>
      </c>
      <c r="AV196" s="15" t="s">
        <v>159</v>
      </c>
      <c r="AW196" s="15" t="s">
        <v>33</v>
      </c>
      <c r="AX196" s="15" t="s">
        <v>80</v>
      </c>
      <c r="AY196" s="252" t="s">
        <v>153</v>
      </c>
    </row>
    <row r="197" s="2" customFormat="1" ht="16.5" customHeight="1">
      <c r="A197" s="40"/>
      <c r="B197" s="41"/>
      <c r="C197" s="207" t="s">
        <v>286</v>
      </c>
      <c r="D197" s="207" t="s">
        <v>155</v>
      </c>
      <c r="E197" s="208" t="s">
        <v>287</v>
      </c>
      <c r="F197" s="209" t="s">
        <v>288</v>
      </c>
      <c r="G197" s="210" t="s">
        <v>196</v>
      </c>
      <c r="H197" s="211">
        <v>5.5369999999999999</v>
      </c>
      <c r="I197" s="212"/>
      <c r="J197" s="213">
        <f>ROUND(I197*H197,2)</f>
        <v>0</v>
      </c>
      <c r="K197" s="209" t="s">
        <v>173</v>
      </c>
      <c r="L197" s="46"/>
      <c r="M197" s="214" t="s">
        <v>19</v>
      </c>
      <c r="N197" s="215" t="s">
        <v>43</v>
      </c>
      <c r="O197" s="86"/>
      <c r="P197" s="216">
        <f>O197*H197</f>
        <v>0</v>
      </c>
      <c r="Q197" s="216">
        <v>2.45329</v>
      </c>
      <c r="R197" s="216">
        <f>Q197*H197</f>
        <v>13.58386673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159</v>
      </c>
      <c r="AT197" s="218" t="s">
        <v>155</v>
      </c>
      <c r="AU197" s="218" t="s">
        <v>83</v>
      </c>
      <c r="AY197" s="19" t="s">
        <v>153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80</v>
      </c>
      <c r="BK197" s="219">
        <f>ROUND(I197*H197,2)</f>
        <v>0</v>
      </c>
      <c r="BL197" s="19" t="s">
        <v>159</v>
      </c>
      <c r="BM197" s="218" t="s">
        <v>289</v>
      </c>
    </row>
    <row r="198" s="2" customFormat="1">
      <c r="A198" s="40"/>
      <c r="B198" s="41"/>
      <c r="C198" s="42"/>
      <c r="D198" s="253" t="s">
        <v>175</v>
      </c>
      <c r="E198" s="42"/>
      <c r="F198" s="254" t="s">
        <v>290</v>
      </c>
      <c r="G198" s="42"/>
      <c r="H198" s="42"/>
      <c r="I198" s="255"/>
      <c r="J198" s="42"/>
      <c r="K198" s="42"/>
      <c r="L198" s="46"/>
      <c r="M198" s="256"/>
      <c r="N198" s="257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175</v>
      </c>
      <c r="AU198" s="19" t="s">
        <v>83</v>
      </c>
    </row>
    <row r="199" s="13" customFormat="1">
      <c r="A199" s="13"/>
      <c r="B199" s="220"/>
      <c r="C199" s="221"/>
      <c r="D199" s="222" t="s">
        <v>161</v>
      </c>
      <c r="E199" s="223" t="s">
        <v>19</v>
      </c>
      <c r="F199" s="224" t="s">
        <v>291</v>
      </c>
      <c r="G199" s="221"/>
      <c r="H199" s="223" t="s">
        <v>19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161</v>
      </c>
      <c r="AU199" s="230" t="s">
        <v>83</v>
      </c>
      <c r="AV199" s="13" t="s">
        <v>80</v>
      </c>
      <c r="AW199" s="13" t="s">
        <v>33</v>
      </c>
      <c r="AX199" s="13" t="s">
        <v>72</v>
      </c>
      <c r="AY199" s="230" t="s">
        <v>153</v>
      </c>
    </row>
    <row r="200" s="14" customFormat="1">
      <c r="A200" s="14"/>
      <c r="B200" s="231"/>
      <c r="C200" s="232"/>
      <c r="D200" s="222" t="s">
        <v>161</v>
      </c>
      <c r="E200" s="233" t="s">
        <v>19</v>
      </c>
      <c r="F200" s="234" t="s">
        <v>292</v>
      </c>
      <c r="G200" s="232"/>
      <c r="H200" s="235">
        <v>0.33000000000000002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1" t="s">
        <v>161</v>
      </c>
      <c r="AU200" s="241" t="s">
        <v>83</v>
      </c>
      <c r="AV200" s="14" t="s">
        <v>83</v>
      </c>
      <c r="AW200" s="14" t="s">
        <v>33</v>
      </c>
      <c r="AX200" s="14" t="s">
        <v>72</v>
      </c>
      <c r="AY200" s="241" t="s">
        <v>153</v>
      </c>
    </row>
    <row r="201" s="14" customFormat="1">
      <c r="A201" s="14"/>
      <c r="B201" s="231"/>
      <c r="C201" s="232"/>
      <c r="D201" s="222" t="s">
        <v>161</v>
      </c>
      <c r="E201" s="233" t="s">
        <v>19</v>
      </c>
      <c r="F201" s="234" t="s">
        <v>293</v>
      </c>
      <c r="G201" s="232"/>
      <c r="H201" s="235">
        <v>0.121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1" t="s">
        <v>161</v>
      </c>
      <c r="AU201" s="241" t="s">
        <v>83</v>
      </c>
      <c r="AV201" s="14" t="s">
        <v>83</v>
      </c>
      <c r="AW201" s="14" t="s">
        <v>33</v>
      </c>
      <c r="AX201" s="14" t="s">
        <v>72</v>
      </c>
      <c r="AY201" s="241" t="s">
        <v>153</v>
      </c>
    </row>
    <row r="202" s="14" customFormat="1">
      <c r="A202" s="14"/>
      <c r="B202" s="231"/>
      <c r="C202" s="232"/>
      <c r="D202" s="222" t="s">
        <v>161</v>
      </c>
      <c r="E202" s="233" t="s">
        <v>19</v>
      </c>
      <c r="F202" s="234" t="s">
        <v>294</v>
      </c>
      <c r="G202" s="232"/>
      <c r="H202" s="235">
        <v>0.072999999999999995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1" t="s">
        <v>161</v>
      </c>
      <c r="AU202" s="241" t="s">
        <v>83</v>
      </c>
      <c r="AV202" s="14" t="s">
        <v>83</v>
      </c>
      <c r="AW202" s="14" t="s">
        <v>33</v>
      </c>
      <c r="AX202" s="14" t="s">
        <v>72</v>
      </c>
      <c r="AY202" s="241" t="s">
        <v>153</v>
      </c>
    </row>
    <row r="203" s="14" customFormat="1">
      <c r="A203" s="14"/>
      <c r="B203" s="231"/>
      <c r="C203" s="232"/>
      <c r="D203" s="222" t="s">
        <v>161</v>
      </c>
      <c r="E203" s="233" t="s">
        <v>19</v>
      </c>
      <c r="F203" s="234" t="s">
        <v>295</v>
      </c>
      <c r="G203" s="232"/>
      <c r="H203" s="235">
        <v>0.40500000000000003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1" t="s">
        <v>161</v>
      </c>
      <c r="AU203" s="241" t="s">
        <v>83</v>
      </c>
      <c r="AV203" s="14" t="s">
        <v>83</v>
      </c>
      <c r="AW203" s="14" t="s">
        <v>33</v>
      </c>
      <c r="AX203" s="14" t="s">
        <v>72</v>
      </c>
      <c r="AY203" s="241" t="s">
        <v>153</v>
      </c>
    </row>
    <row r="204" s="13" customFormat="1">
      <c r="A204" s="13"/>
      <c r="B204" s="220"/>
      <c r="C204" s="221"/>
      <c r="D204" s="222" t="s">
        <v>161</v>
      </c>
      <c r="E204" s="223" t="s">
        <v>19</v>
      </c>
      <c r="F204" s="224" t="s">
        <v>296</v>
      </c>
      <c r="G204" s="221"/>
      <c r="H204" s="223" t="s">
        <v>19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161</v>
      </c>
      <c r="AU204" s="230" t="s">
        <v>83</v>
      </c>
      <c r="AV204" s="13" t="s">
        <v>80</v>
      </c>
      <c r="AW204" s="13" t="s">
        <v>33</v>
      </c>
      <c r="AX204" s="13" t="s">
        <v>72</v>
      </c>
      <c r="AY204" s="230" t="s">
        <v>153</v>
      </c>
    </row>
    <row r="205" s="14" customFormat="1">
      <c r="A205" s="14"/>
      <c r="B205" s="231"/>
      <c r="C205" s="232"/>
      <c r="D205" s="222" t="s">
        <v>161</v>
      </c>
      <c r="E205" s="233" t="s">
        <v>19</v>
      </c>
      <c r="F205" s="234" t="s">
        <v>297</v>
      </c>
      <c r="G205" s="232"/>
      <c r="H205" s="235">
        <v>0.75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1" t="s">
        <v>161</v>
      </c>
      <c r="AU205" s="241" t="s">
        <v>83</v>
      </c>
      <c r="AV205" s="14" t="s">
        <v>83</v>
      </c>
      <c r="AW205" s="14" t="s">
        <v>33</v>
      </c>
      <c r="AX205" s="14" t="s">
        <v>72</v>
      </c>
      <c r="AY205" s="241" t="s">
        <v>153</v>
      </c>
    </row>
    <row r="206" s="13" customFormat="1">
      <c r="A206" s="13"/>
      <c r="B206" s="220"/>
      <c r="C206" s="221"/>
      <c r="D206" s="222" t="s">
        <v>161</v>
      </c>
      <c r="E206" s="223" t="s">
        <v>19</v>
      </c>
      <c r="F206" s="224" t="s">
        <v>298</v>
      </c>
      <c r="G206" s="221"/>
      <c r="H206" s="223" t="s">
        <v>19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161</v>
      </c>
      <c r="AU206" s="230" t="s">
        <v>83</v>
      </c>
      <c r="AV206" s="13" t="s">
        <v>80</v>
      </c>
      <c r="AW206" s="13" t="s">
        <v>33</v>
      </c>
      <c r="AX206" s="13" t="s">
        <v>72</v>
      </c>
      <c r="AY206" s="230" t="s">
        <v>153</v>
      </c>
    </row>
    <row r="207" s="14" customFormat="1">
      <c r="A207" s="14"/>
      <c r="B207" s="231"/>
      <c r="C207" s="232"/>
      <c r="D207" s="222" t="s">
        <v>161</v>
      </c>
      <c r="E207" s="233" t="s">
        <v>19</v>
      </c>
      <c r="F207" s="234" t="s">
        <v>299</v>
      </c>
      <c r="G207" s="232"/>
      <c r="H207" s="235">
        <v>0.41399999999999998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161</v>
      </c>
      <c r="AU207" s="241" t="s">
        <v>83</v>
      </c>
      <c r="AV207" s="14" t="s">
        <v>83</v>
      </c>
      <c r="AW207" s="14" t="s">
        <v>33</v>
      </c>
      <c r="AX207" s="14" t="s">
        <v>72</v>
      </c>
      <c r="AY207" s="241" t="s">
        <v>153</v>
      </c>
    </row>
    <row r="208" s="13" customFormat="1">
      <c r="A208" s="13"/>
      <c r="B208" s="220"/>
      <c r="C208" s="221"/>
      <c r="D208" s="222" t="s">
        <v>161</v>
      </c>
      <c r="E208" s="223" t="s">
        <v>19</v>
      </c>
      <c r="F208" s="224" t="s">
        <v>219</v>
      </c>
      <c r="G208" s="221"/>
      <c r="H208" s="223" t="s">
        <v>19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161</v>
      </c>
      <c r="AU208" s="230" t="s">
        <v>83</v>
      </c>
      <c r="AV208" s="13" t="s">
        <v>80</v>
      </c>
      <c r="AW208" s="13" t="s">
        <v>33</v>
      </c>
      <c r="AX208" s="13" t="s">
        <v>72</v>
      </c>
      <c r="AY208" s="230" t="s">
        <v>153</v>
      </c>
    </row>
    <row r="209" s="14" customFormat="1">
      <c r="A209" s="14"/>
      <c r="B209" s="231"/>
      <c r="C209" s="232"/>
      <c r="D209" s="222" t="s">
        <v>161</v>
      </c>
      <c r="E209" s="233" t="s">
        <v>19</v>
      </c>
      <c r="F209" s="234" t="s">
        <v>220</v>
      </c>
      <c r="G209" s="232"/>
      <c r="H209" s="235">
        <v>2.3679999999999999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1" t="s">
        <v>161</v>
      </c>
      <c r="AU209" s="241" t="s">
        <v>83</v>
      </c>
      <c r="AV209" s="14" t="s">
        <v>83</v>
      </c>
      <c r="AW209" s="14" t="s">
        <v>33</v>
      </c>
      <c r="AX209" s="14" t="s">
        <v>72</v>
      </c>
      <c r="AY209" s="241" t="s">
        <v>153</v>
      </c>
    </row>
    <row r="210" s="14" customFormat="1">
      <c r="A210" s="14"/>
      <c r="B210" s="231"/>
      <c r="C210" s="232"/>
      <c r="D210" s="222" t="s">
        <v>161</v>
      </c>
      <c r="E210" s="233" t="s">
        <v>19</v>
      </c>
      <c r="F210" s="234" t="s">
        <v>221</v>
      </c>
      <c r="G210" s="232"/>
      <c r="H210" s="235">
        <v>0.57599999999999996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1" t="s">
        <v>161</v>
      </c>
      <c r="AU210" s="241" t="s">
        <v>83</v>
      </c>
      <c r="AV210" s="14" t="s">
        <v>83</v>
      </c>
      <c r="AW210" s="14" t="s">
        <v>33</v>
      </c>
      <c r="AX210" s="14" t="s">
        <v>72</v>
      </c>
      <c r="AY210" s="241" t="s">
        <v>153</v>
      </c>
    </row>
    <row r="211" s="13" customFormat="1">
      <c r="A211" s="13"/>
      <c r="B211" s="220"/>
      <c r="C211" s="221"/>
      <c r="D211" s="222" t="s">
        <v>161</v>
      </c>
      <c r="E211" s="223" t="s">
        <v>19</v>
      </c>
      <c r="F211" s="224" t="s">
        <v>300</v>
      </c>
      <c r="G211" s="221"/>
      <c r="H211" s="223" t="s">
        <v>19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161</v>
      </c>
      <c r="AU211" s="230" t="s">
        <v>83</v>
      </c>
      <c r="AV211" s="13" t="s">
        <v>80</v>
      </c>
      <c r="AW211" s="13" t="s">
        <v>33</v>
      </c>
      <c r="AX211" s="13" t="s">
        <v>72</v>
      </c>
      <c r="AY211" s="230" t="s">
        <v>153</v>
      </c>
    </row>
    <row r="212" s="14" customFormat="1">
      <c r="A212" s="14"/>
      <c r="B212" s="231"/>
      <c r="C212" s="232"/>
      <c r="D212" s="222" t="s">
        <v>161</v>
      </c>
      <c r="E212" s="233" t="s">
        <v>19</v>
      </c>
      <c r="F212" s="234" t="s">
        <v>301</v>
      </c>
      <c r="G212" s="232"/>
      <c r="H212" s="235">
        <v>0.5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1" t="s">
        <v>161</v>
      </c>
      <c r="AU212" s="241" t="s">
        <v>83</v>
      </c>
      <c r="AV212" s="14" t="s">
        <v>83</v>
      </c>
      <c r="AW212" s="14" t="s">
        <v>33</v>
      </c>
      <c r="AX212" s="14" t="s">
        <v>72</v>
      </c>
      <c r="AY212" s="241" t="s">
        <v>153</v>
      </c>
    </row>
    <row r="213" s="15" customFormat="1">
      <c r="A213" s="15"/>
      <c r="B213" s="242"/>
      <c r="C213" s="243"/>
      <c r="D213" s="222" t="s">
        <v>161</v>
      </c>
      <c r="E213" s="244" t="s">
        <v>19</v>
      </c>
      <c r="F213" s="245" t="s">
        <v>164</v>
      </c>
      <c r="G213" s="243"/>
      <c r="H213" s="246">
        <v>5.5369999999999999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2" t="s">
        <v>161</v>
      </c>
      <c r="AU213" s="252" t="s">
        <v>83</v>
      </c>
      <c r="AV213" s="15" t="s">
        <v>159</v>
      </c>
      <c r="AW213" s="15" t="s">
        <v>33</v>
      </c>
      <c r="AX213" s="15" t="s">
        <v>80</v>
      </c>
      <c r="AY213" s="252" t="s">
        <v>153</v>
      </c>
    </row>
    <row r="214" s="2" customFormat="1" ht="16.5" customHeight="1">
      <c r="A214" s="40"/>
      <c r="B214" s="41"/>
      <c r="C214" s="207" t="s">
        <v>302</v>
      </c>
      <c r="D214" s="207" t="s">
        <v>155</v>
      </c>
      <c r="E214" s="208" t="s">
        <v>303</v>
      </c>
      <c r="F214" s="209" t="s">
        <v>304</v>
      </c>
      <c r="G214" s="210" t="s">
        <v>158</v>
      </c>
      <c r="H214" s="211">
        <v>8.0749999999999993</v>
      </c>
      <c r="I214" s="212"/>
      <c r="J214" s="213">
        <f>ROUND(I214*H214,2)</f>
        <v>0</v>
      </c>
      <c r="K214" s="209" t="s">
        <v>173</v>
      </c>
      <c r="L214" s="46"/>
      <c r="M214" s="214" t="s">
        <v>19</v>
      </c>
      <c r="N214" s="215" t="s">
        <v>43</v>
      </c>
      <c r="O214" s="86"/>
      <c r="P214" s="216">
        <f>O214*H214</f>
        <v>0</v>
      </c>
      <c r="Q214" s="216">
        <v>0.0026900000000000001</v>
      </c>
      <c r="R214" s="216">
        <f>Q214*H214</f>
        <v>0.021721749999999998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159</v>
      </c>
      <c r="AT214" s="218" t="s">
        <v>155</v>
      </c>
      <c r="AU214" s="218" t="s">
        <v>83</v>
      </c>
      <c r="AY214" s="19" t="s">
        <v>153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80</v>
      </c>
      <c r="BK214" s="219">
        <f>ROUND(I214*H214,2)</f>
        <v>0</v>
      </c>
      <c r="BL214" s="19" t="s">
        <v>159</v>
      </c>
      <c r="BM214" s="218" t="s">
        <v>305</v>
      </c>
    </row>
    <row r="215" s="2" customFormat="1">
      <c r="A215" s="40"/>
      <c r="B215" s="41"/>
      <c r="C215" s="42"/>
      <c r="D215" s="253" t="s">
        <v>175</v>
      </c>
      <c r="E215" s="42"/>
      <c r="F215" s="254" t="s">
        <v>306</v>
      </c>
      <c r="G215" s="42"/>
      <c r="H215" s="42"/>
      <c r="I215" s="255"/>
      <c r="J215" s="42"/>
      <c r="K215" s="42"/>
      <c r="L215" s="46"/>
      <c r="M215" s="256"/>
      <c r="N215" s="257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175</v>
      </c>
      <c r="AU215" s="19" t="s">
        <v>83</v>
      </c>
    </row>
    <row r="216" s="13" customFormat="1">
      <c r="A216" s="13"/>
      <c r="B216" s="220"/>
      <c r="C216" s="221"/>
      <c r="D216" s="222" t="s">
        <v>161</v>
      </c>
      <c r="E216" s="223" t="s">
        <v>19</v>
      </c>
      <c r="F216" s="224" t="s">
        <v>307</v>
      </c>
      <c r="G216" s="221"/>
      <c r="H216" s="223" t="s">
        <v>19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161</v>
      </c>
      <c r="AU216" s="230" t="s">
        <v>83</v>
      </c>
      <c r="AV216" s="13" t="s">
        <v>80</v>
      </c>
      <c r="AW216" s="13" t="s">
        <v>33</v>
      </c>
      <c r="AX216" s="13" t="s">
        <v>72</v>
      </c>
      <c r="AY216" s="230" t="s">
        <v>153</v>
      </c>
    </row>
    <row r="217" s="14" customFormat="1">
      <c r="A217" s="14"/>
      <c r="B217" s="231"/>
      <c r="C217" s="232"/>
      <c r="D217" s="222" t="s">
        <v>161</v>
      </c>
      <c r="E217" s="233" t="s">
        <v>19</v>
      </c>
      <c r="F217" s="234" t="s">
        <v>308</v>
      </c>
      <c r="G217" s="232"/>
      <c r="H217" s="235">
        <v>2.2000000000000002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1" t="s">
        <v>161</v>
      </c>
      <c r="AU217" s="241" t="s">
        <v>83</v>
      </c>
      <c r="AV217" s="14" t="s">
        <v>83</v>
      </c>
      <c r="AW217" s="14" t="s">
        <v>33</v>
      </c>
      <c r="AX217" s="14" t="s">
        <v>72</v>
      </c>
      <c r="AY217" s="241" t="s">
        <v>153</v>
      </c>
    </row>
    <row r="218" s="14" customFormat="1">
      <c r="A218" s="14"/>
      <c r="B218" s="231"/>
      <c r="C218" s="232"/>
      <c r="D218" s="222" t="s">
        <v>161</v>
      </c>
      <c r="E218" s="233" t="s">
        <v>19</v>
      </c>
      <c r="F218" s="234" t="s">
        <v>309</v>
      </c>
      <c r="G218" s="232"/>
      <c r="H218" s="235">
        <v>0.85799999999999998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1" t="s">
        <v>161</v>
      </c>
      <c r="AU218" s="241" t="s">
        <v>83</v>
      </c>
      <c r="AV218" s="14" t="s">
        <v>83</v>
      </c>
      <c r="AW218" s="14" t="s">
        <v>33</v>
      </c>
      <c r="AX218" s="14" t="s">
        <v>72</v>
      </c>
      <c r="AY218" s="241" t="s">
        <v>153</v>
      </c>
    </row>
    <row r="219" s="13" customFormat="1">
      <c r="A219" s="13"/>
      <c r="B219" s="220"/>
      <c r="C219" s="221"/>
      <c r="D219" s="222" t="s">
        <v>161</v>
      </c>
      <c r="E219" s="223" t="s">
        <v>19</v>
      </c>
      <c r="F219" s="224" t="s">
        <v>296</v>
      </c>
      <c r="G219" s="221"/>
      <c r="H219" s="223" t="s">
        <v>19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161</v>
      </c>
      <c r="AU219" s="230" t="s">
        <v>83</v>
      </c>
      <c r="AV219" s="13" t="s">
        <v>80</v>
      </c>
      <c r="AW219" s="13" t="s">
        <v>33</v>
      </c>
      <c r="AX219" s="13" t="s">
        <v>72</v>
      </c>
      <c r="AY219" s="230" t="s">
        <v>153</v>
      </c>
    </row>
    <row r="220" s="14" customFormat="1">
      <c r="A220" s="14"/>
      <c r="B220" s="231"/>
      <c r="C220" s="232"/>
      <c r="D220" s="222" t="s">
        <v>161</v>
      </c>
      <c r="E220" s="233" t="s">
        <v>19</v>
      </c>
      <c r="F220" s="234" t="s">
        <v>310</v>
      </c>
      <c r="G220" s="232"/>
      <c r="H220" s="235">
        <v>3.3250000000000002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1" t="s">
        <v>161</v>
      </c>
      <c r="AU220" s="241" t="s">
        <v>83</v>
      </c>
      <c r="AV220" s="14" t="s">
        <v>83</v>
      </c>
      <c r="AW220" s="14" t="s">
        <v>33</v>
      </c>
      <c r="AX220" s="14" t="s">
        <v>72</v>
      </c>
      <c r="AY220" s="241" t="s">
        <v>153</v>
      </c>
    </row>
    <row r="221" s="13" customFormat="1">
      <c r="A221" s="13"/>
      <c r="B221" s="220"/>
      <c r="C221" s="221"/>
      <c r="D221" s="222" t="s">
        <v>161</v>
      </c>
      <c r="E221" s="223" t="s">
        <v>19</v>
      </c>
      <c r="F221" s="224" t="s">
        <v>298</v>
      </c>
      <c r="G221" s="221"/>
      <c r="H221" s="223" t="s">
        <v>19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161</v>
      </c>
      <c r="AU221" s="230" t="s">
        <v>83</v>
      </c>
      <c r="AV221" s="13" t="s">
        <v>80</v>
      </c>
      <c r="AW221" s="13" t="s">
        <v>33</v>
      </c>
      <c r="AX221" s="13" t="s">
        <v>72</v>
      </c>
      <c r="AY221" s="230" t="s">
        <v>153</v>
      </c>
    </row>
    <row r="222" s="14" customFormat="1">
      <c r="A222" s="14"/>
      <c r="B222" s="231"/>
      <c r="C222" s="232"/>
      <c r="D222" s="222" t="s">
        <v>161</v>
      </c>
      <c r="E222" s="233" t="s">
        <v>19</v>
      </c>
      <c r="F222" s="234" t="s">
        <v>311</v>
      </c>
      <c r="G222" s="232"/>
      <c r="H222" s="235">
        <v>1.692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1" t="s">
        <v>161</v>
      </c>
      <c r="AU222" s="241" t="s">
        <v>83</v>
      </c>
      <c r="AV222" s="14" t="s">
        <v>83</v>
      </c>
      <c r="AW222" s="14" t="s">
        <v>33</v>
      </c>
      <c r="AX222" s="14" t="s">
        <v>72</v>
      </c>
      <c r="AY222" s="241" t="s">
        <v>153</v>
      </c>
    </row>
    <row r="223" s="15" customFormat="1">
      <c r="A223" s="15"/>
      <c r="B223" s="242"/>
      <c r="C223" s="243"/>
      <c r="D223" s="222" t="s">
        <v>161</v>
      </c>
      <c r="E223" s="244" t="s">
        <v>90</v>
      </c>
      <c r="F223" s="245" t="s">
        <v>164</v>
      </c>
      <c r="G223" s="243"/>
      <c r="H223" s="246">
        <v>8.0749999999999993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2" t="s">
        <v>161</v>
      </c>
      <c r="AU223" s="252" t="s">
        <v>83</v>
      </c>
      <c r="AV223" s="15" t="s">
        <v>159</v>
      </c>
      <c r="AW223" s="15" t="s">
        <v>33</v>
      </c>
      <c r="AX223" s="15" t="s">
        <v>80</v>
      </c>
      <c r="AY223" s="252" t="s">
        <v>153</v>
      </c>
    </row>
    <row r="224" s="2" customFormat="1" ht="16.5" customHeight="1">
      <c r="A224" s="40"/>
      <c r="B224" s="41"/>
      <c r="C224" s="207" t="s">
        <v>7</v>
      </c>
      <c r="D224" s="207" t="s">
        <v>155</v>
      </c>
      <c r="E224" s="208" t="s">
        <v>312</v>
      </c>
      <c r="F224" s="209" t="s">
        <v>313</v>
      </c>
      <c r="G224" s="210" t="s">
        <v>158</v>
      </c>
      <c r="H224" s="211">
        <v>8.0749999999999993</v>
      </c>
      <c r="I224" s="212"/>
      <c r="J224" s="213">
        <f>ROUND(I224*H224,2)</f>
        <v>0</v>
      </c>
      <c r="K224" s="209" t="s">
        <v>173</v>
      </c>
      <c r="L224" s="46"/>
      <c r="M224" s="214" t="s">
        <v>19</v>
      </c>
      <c r="N224" s="215" t="s">
        <v>43</v>
      </c>
      <c r="O224" s="86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159</v>
      </c>
      <c r="AT224" s="218" t="s">
        <v>155</v>
      </c>
      <c r="AU224" s="218" t="s">
        <v>83</v>
      </c>
      <c r="AY224" s="19" t="s">
        <v>153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80</v>
      </c>
      <c r="BK224" s="219">
        <f>ROUND(I224*H224,2)</f>
        <v>0</v>
      </c>
      <c r="BL224" s="19" t="s">
        <v>159</v>
      </c>
      <c r="BM224" s="218" t="s">
        <v>314</v>
      </c>
    </row>
    <row r="225" s="2" customFormat="1">
      <c r="A225" s="40"/>
      <c r="B225" s="41"/>
      <c r="C225" s="42"/>
      <c r="D225" s="253" t="s">
        <v>175</v>
      </c>
      <c r="E225" s="42"/>
      <c r="F225" s="254" t="s">
        <v>315</v>
      </c>
      <c r="G225" s="42"/>
      <c r="H225" s="42"/>
      <c r="I225" s="255"/>
      <c r="J225" s="42"/>
      <c r="K225" s="42"/>
      <c r="L225" s="46"/>
      <c r="M225" s="256"/>
      <c r="N225" s="257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175</v>
      </c>
      <c r="AU225" s="19" t="s">
        <v>83</v>
      </c>
    </row>
    <row r="226" s="14" customFormat="1">
      <c r="A226" s="14"/>
      <c r="B226" s="231"/>
      <c r="C226" s="232"/>
      <c r="D226" s="222" t="s">
        <v>161</v>
      </c>
      <c r="E226" s="233" t="s">
        <v>19</v>
      </c>
      <c r="F226" s="234" t="s">
        <v>90</v>
      </c>
      <c r="G226" s="232"/>
      <c r="H226" s="235">
        <v>8.0749999999999993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161</v>
      </c>
      <c r="AU226" s="241" t="s">
        <v>83</v>
      </c>
      <c r="AV226" s="14" t="s">
        <v>83</v>
      </c>
      <c r="AW226" s="14" t="s">
        <v>33</v>
      </c>
      <c r="AX226" s="14" t="s">
        <v>72</v>
      </c>
      <c r="AY226" s="241" t="s">
        <v>153</v>
      </c>
    </row>
    <row r="227" s="15" customFormat="1">
      <c r="A227" s="15"/>
      <c r="B227" s="242"/>
      <c r="C227" s="243"/>
      <c r="D227" s="222" t="s">
        <v>161</v>
      </c>
      <c r="E227" s="244" t="s">
        <v>19</v>
      </c>
      <c r="F227" s="245" t="s">
        <v>164</v>
      </c>
      <c r="G227" s="243"/>
      <c r="H227" s="246">
        <v>8.0749999999999993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2" t="s">
        <v>161</v>
      </c>
      <c r="AU227" s="252" t="s">
        <v>83</v>
      </c>
      <c r="AV227" s="15" t="s">
        <v>159</v>
      </c>
      <c r="AW227" s="15" t="s">
        <v>33</v>
      </c>
      <c r="AX227" s="15" t="s">
        <v>80</v>
      </c>
      <c r="AY227" s="252" t="s">
        <v>153</v>
      </c>
    </row>
    <row r="228" s="2" customFormat="1" ht="24.15" customHeight="1">
      <c r="A228" s="40"/>
      <c r="B228" s="41"/>
      <c r="C228" s="207" t="s">
        <v>316</v>
      </c>
      <c r="D228" s="207" t="s">
        <v>155</v>
      </c>
      <c r="E228" s="208" t="s">
        <v>317</v>
      </c>
      <c r="F228" s="209" t="s">
        <v>318</v>
      </c>
      <c r="G228" s="210" t="s">
        <v>158</v>
      </c>
      <c r="H228" s="211">
        <v>2</v>
      </c>
      <c r="I228" s="212"/>
      <c r="J228" s="213">
        <f>ROUND(I228*H228,2)</f>
        <v>0</v>
      </c>
      <c r="K228" s="209" t="s">
        <v>173</v>
      </c>
      <c r="L228" s="46"/>
      <c r="M228" s="214" t="s">
        <v>19</v>
      </c>
      <c r="N228" s="215" t="s">
        <v>43</v>
      </c>
      <c r="O228" s="86"/>
      <c r="P228" s="216">
        <f>O228*H228</f>
        <v>0</v>
      </c>
      <c r="Q228" s="216">
        <v>0.45195000000000002</v>
      </c>
      <c r="R228" s="216">
        <f>Q228*H228</f>
        <v>0.90390000000000004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159</v>
      </c>
      <c r="AT228" s="218" t="s">
        <v>155</v>
      </c>
      <c r="AU228" s="218" t="s">
        <v>83</v>
      </c>
      <c r="AY228" s="19" t="s">
        <v>153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80</v>
      </c>
      <c r="BK228" s="219">
        <f>ROUND(I228*H228,2)</f>
        <v>0</v>
      </c>
      <c r="BL228" s="19" t="s">
        <v>159</v>
      </c>
      <c r="BM228" s="218" t="s">
        <v>319</v>
      </c>
    </row>
    <row r="229" s="2" customFormat="1">
      <c r="A229" s="40"/>
      <c r="B229" s="41"/>
      <c r="C229" s="42"/>
      <c r="D229" s="253" t="s">
        <v>175</v>
      </c>
      <c r="E229" s="42"/>
      <c r="F229" s="254" t="s">
        <v>320</v>
      </c>
      <c r="G229" s="42"/>
      <c r="H229" s="42"/>
      <c r="I229" s="255"/>
      <c r="J229" s="42"/>
      <c r="K229" s="42"/>
      <c r="L229" s="46"/>
      <c r="M229" s="256"/>
      <c r="N229" s="257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175</v>
      </c>
      <c r="AU229" s="19" t="s">
        <v>83</v>
      </c>
    </row>
    <row r="230" s="13" customFormat="1">
      <c r="A230" s="13"/>
      <c r="B230" s="220"/>
      <c r="C230" s="221"/>
      <c r="D230" s="222" t="s">
        <v>161</v>
      </c>
      <c r="E230" s="223" t="s">
        <v>19</v>
      </c>
      <c r="F230" s="224" t="s">
        <v>321</v>
      </c>
      <c r="G230" s="221"/>
      <c r="H230" s="223" t="s">
        <v>19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161</v>
      </c>
      <c r="AU230" s="230" t="s">
        <v>83</v>
      </c>
      <c r="AV230" s="13" t="s">
        <v>80</v>
      </c>
      <c r="AW230" s="13" t="s">
        <v>33</v>
      </c>
      <c r="AX230" s="13" t="s">
        <v>72</v>
      </c>
      <c r="AY230" s="230" t="s">
        <v>153</v>
      </c>
    </row>
    <row r="231" s="14" customFormat="1">
      <c r="A231" s="14"/>
      <c r="B231" s="231"/>
      <c r="C231" s="232"/>
      <c r="D231" s="222" t="s">
        <v>161</v>
      </c>
      <c r="E231" s="233" t="s">
        <v>19</v>
      </c>
      <c r="F231" s="234" t="s">
        <v>322</v>
      </c>
      <c r="G231" s="232"/>
      <c r="H231" s="235">
        <v>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1" t="s">
        <v>161</v>
      </c>
      <c r="AU231" s="241" t="s">
        <v>83</v>
      </c>
      <c r="AV231" s="14" t="s">
        <v>83</v>
      </c>
      <c r="AW231" s="14" t="s">
        <v>33</v>
      </c>
      <c r="AX231" s="14" t="s">
        <v>72</v>
      </c>
      <c r="AY231" s="241" t="s">
        <v>153</v>
      </c>
    </row>
    <row r="232" s="15" customFormat="1">
      <c r="A232" s="15"/>
      <c r="B232" s="242"/>
      <c r="C232" s="243"/>
      <c r="D232" s="222" t="s">
        <v>161</v>
      </c>
      <c r="E232" s="244" t="s">
        <v>19</v>
      </c>
      <c r="F232" s="245" t="s">
        <v>164</v>
      </c>
      <c r="G232" s="243"/>
      <c r="H232" s="246">
        <v>2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2" t="s">
        <v>161</v>
      </c>
      <c r="AU232" s="252" t="s">
        <v>83</v>
      </c>
      <c r="AV232" s="15" t="s">
        <v>159</v>
      </c>
      <c r="AW232" s="15" t="s">
        <v>33</v>
      </c>
      <c r="AX232" s="15" t="s">
        <v>80</v>
      </c>
      <c r="AY232" s="252" t="s">
        <v>153</v>
      </c>
    </row>
    <row r="233" s="2" customFormat="1" ht="24.15" customHeight="1">
      <c r="A233" s="40"/>
      <c r="B233" s="41"/>
      <c r="C233" s="207" t="s">
        <v>323</v>
      </c>
      <c r="D233" s="207" t="s">
        <v>155</v>
      </c>
      <c r="E233" s="208" t="s">
        <v>324</v>
      </c>
      <c r="F233" s="209" t="s">
        <v>325</v>
      </c>
      <c r="G233" s="210" t="s">
        <v>158</v>
      </c>
      <c r="H233" s="211">
        <v>5.7000000000000002</v>
      </c>
      <c r="I233" s="212"/>
      <c r="J233" s="213">
        <f>ROUND(I233*H233,2)</f>
        <v>0</v>
      </c>
      <c r="K233" s="209" t="s">
        <v>173</v>
      </c>
      <c r="L233" s="46"/>
      <c r="M233" s="214" t="s">
        <v>19</v>
      </c>
      <c r="N233" s="215" t="s">
        <v>43</v>
      </c>
      <c r="O233" s="86"/>
      <c r="P233" s="216">
        <f>O233*H233</f>
        <v>0</v>
      </c>
      <c r="Q233" s="216">
        <v>0.71545999999999998</v>
      </c>
      <c r="R233" s="216">
        <f>Q233*H233</f>
        <v>4.0781220000000005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159</v>
      </c>
      <c r="AT233" s="218" t="s">
        <v>155</v>
      </c>
      <c r="AU233" s="218" t="s">
        <v>83</v>
      </c>
      <c r="AY233" s="19" t="s">
        <v>153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80</v>
      </c>
      <c r="BK233" s="219">
        <f>ROUND(I233*H233,2)</f>
        <v>0</v>
      </c>
      <c r="BL233" s="19" t="s">
        <v>159</v>
      </c>
      <c r="BM233" s="218" t="s">
        <v>326</v>
      </c>
    </row>
    <row r="234" s="2" customFormat="1">
      <c r="A234" s="40"/>
      <c r="B234" s="41"/>
      <c r="C234" s="42"/>
      <c r="D234" s="253" t="s">
        <v>175</v>
      </c>
      <c r="E234" s="42"/>
      <c r="F234" s="254" t="s">
        <v>327</v>
      </c>
      <c r="G234" s="42"/>
      <c r="H234" s="42"/>
      <c r="I234" s="255"/>
      <c r="J234" s="42"/>
      <c r="K234" s="42"/>
      <c r="L234" s="46"/>
      <c r="M234" s="256"/>
      <c r="N234" s="257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175</v>
      </c>
      <c r="AU234" s="19" t="s">
        <v>83</v>
      </c>
    </row>
    <row r="235" s="13" customFormat="1">
      <c r="A235" s="13"/>
      <c r="B235" s="220"/>
      <c r="C235" s="221"/>
      <c r="D235" s="222" t="s">
        <v>161</v>
      </c>
      <c r="E235" s="223" t="s">
        <v>19</v>
      </c>
      <c r="F235" s="224" t="s">
        <v>328</v>
      </c>
      <c r="G235" s="221"/>
      <c r="H235" s="223" t="s">
        <v>19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161</v>
      </c>
      <c r="AU235" s="230" t="s">
        <v>83</v>
      </c>
      <c r="AV235" s="13" t="s">
        <v>80</v>
      </c>
      <c r="AW235" s="13" t="s">
        <v>33</v>
      </c>
      <c r="AX235" s="13" t="s">
        <v>72</v>
      </c>
      <c r="AY235" s="230" t="s">
        <v>153</v>
      </c>
    </row>
    <row r="236" s="14" customFormat="1">
      <c r="A236" s="14"/>
      <c r="B236" s="231"/>
      <c r="C236" s="232"/>
      <c r="D236" s="222" t="s">
        <v>161</v>
      </c>
      <c r="E236" s="233" t="s">
        <v>19</v>
      </c>
      <c r="F236" s="234" t="s">
        <v>329</v>
      </c>
      <c r="G236" s="232"/>
      <c r="H236" s="235">
        <v>4.2000000000000002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1" t="s">
        <v>161</v>
      </c>
      <c r="AU236" s="241" t="s">
        <v>83</v>
      </c>
      <c r="AV236" s="14" t="s">
        <v>83</v>
      </c>
      <c r="AW236" s="14" t="s">
        <v>33</v>
      </c>
      <c r="AX236" s="14" t="s">
        <v>72</v>
      </c>
      <c r="AY236" s="241" t="s">
        <v>153</v>
      </c>
    </row>
    <row r="237" s="14" customFormat="1">
      <c r="A237" s="14"/>
      <c r="B237" s="231"/>
      <c r="C237" s="232"/>
      <c r="D237" s="222" t="s">
        <v>161</v>
      </c>
      <c r="E237" s="233" t="s">
        <v>19</v>
      </c>
      <c r="F237" s="234" t="s">
        <v>330</v>
      </c>
      <c r="G237" s="232"/>
      <c r="H237" s="235">
        <v>1.5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1" t="s">
        <v>161</v>
      </c>
      <c r="AU237" s="241" t="s">
        <v>83</v>
      </c>
      <c r="AV237" s="14" t="s">
        <v>83</v>
      </c>
      <c r="AW237" s="14" t="s">
        <v>33</v>
      </c>
      <c r="AX237" s="14" t="s">
        <v>72</v>
      </c>
      <c r="AY237" s="241" t="s">
        <v>153</v>
      </c>
    </row>
    <row r="238" s="16" customFormat="1">
      <c r="A238" s="16"/>
      <c r="B238" s="258"/>
      <c r="C238" s="259"/>
      <c r="D238" s="222" t="s">
        <v>161</v>
      </c>
      <c r="E238" s="260" t="s">
        <v>19</v>
      </c>
      <c r="F238" s="261" t="s">
        <v>208</v>
      </c>
      <c r="G238" s="259"/>
      <c r="H238" s="262">
        <v>5.7000000000000002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68" t="s">
        <v>161</v>
      </c>
      <c r="AU238" s="268" t="s">
        <v>83</v>
      </c>
      <c r="AV238" s="16" t="s">
        <v>170</v>
      </c>
      <c r="AW238" s="16" t="s">
        <v>33</v>
      </c>
      <c r="AX238" s="16" t="s">
        <v>72</v>
      </c>
      <c r="AY238" s="268" t="s">
        <v>153</v>
      </c>
    </row>
    <row r="239" s="15" customFormat="1">
      <c r="A239" s="15"/>
      <c r="B239" s="242"/>
      <c r="C239" s="243"/>
      <c r="D239" s="222" t="s">
        <v>161</v>
      </c>
      <c r="E239" s="244" t="s">
        <v>19</v>
      </c>
      <c r="F239" s="245" t="s">
        <v>164</v>
      </c>
      <c r="G239" s="243"/>
      <c r="H239" s="246">
        <v>5.7000000000000002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2" t="s">
        <v>161</v>
      </c>
      <c r="AU239" s="252" t="s">
        <v>83</v>
      </c>
      <c r="AV239" s="15" t="s">
        <v>159</v>
      </c>
      <c r="AW239" s="15" t="s">
        <v>33</v>
      </c>
      <c r="AX239" s="15" t="s">
        <v>80</v>
      </c>
      <c r="AY239" s="252" t="s">
        <v>153</v>
      </c>
    </row>
    <row r="240" s="2" customFormat="1" ht="24.15" customHeight="1">
      <c r="A240" s="40"/>
      <c r="B240" s="41"/>
      <c r="C240" s="207" t="s">
        <v>331</v>
      </c>
      <c r="D240" s="207" t="s">
        <v>155</v>
      </c>
      <c r="E240" s="208" t="s">
        <v>332</v>
      </c>
      <c r="F240" s="209" t="s">
        <v>333</v>
      </c>
      <c r="G240" s="210" t="s">
        <v>158</v>
      </c>
      <c r="H240" s="211">
        <v>4.2000000000000002</v>
      </c>
      <c r="I240" s="212"/>
      <c r="J240" s="213">
        <f>ROUND(I240*H240,2)</f>
        <v>0</v>
      </c>
      <c r="K240" s="209" t="s">
        <v>173</v>
      </c>
      <c r="L240" s="46"/>
      <c r="M240" s="214" t="s">
        <v>19</v>
      </c>
      <c r="N240" s="215" t="s">
        <v>43</v>
      </c>
      <c r="O240" s="86"/>
      <c r="P240" s="216">
        <f>O240*H240</f>
        <v>0</v>
      </c>
      <c r="Q240" s="216">
        <v>1.0146</v>
      </c>
      <c r="R240" s="216">
        <f>Q240*H240</f>
        <v>4.2613199999999996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159</v>
      </c>
      <c r="AT240" s="218" t="s">
        <v>155</v>
      </c>
      <c r="AU240" s="218" t="s">
        <v>83</v>
      </c>
      <c r="AY240" s="19" t="s">
        <v>153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159</v>
      </c>
      <c r="BM240" s="218" t="s">
        <v>334</v>
      </c>
    </row>
    <row r="241" s="2" customFormat="1">
      <c r="A241" s="40"/>
      <c r="B241" s="41"/>
      <c r="C241" s="42"/>
      <c r="D241" s="253" t="s">
        <v>175</v>
      </c>
      <c r="E241" s="42"/>
      <c r="F241" s="254" t="s">
        <v>335</v>
      </c>
      <c r="G241" s="42"/>
      <c r="H241" s="42"/>
      <c r="I241" s="255"/>
      <c r="J241" s="42"/>
      <c r="K241" s="42"/>
      <c r="L241" s="46"/>
      <c r="M241" s="256"/>
      <c r="N241" s="257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175</v>
      </c>
      <c r="AU241" s="19" t="s">
        <v>83</v>
      </c>
    </row>
    <row r="242" s="13" customFormat="1">
      <c r="A242" s="13"/>
      <c r="B242" s="220"/>
      <c r="C242" s="221"/>
      <c r="D242" s="222" t="s">
        <v>161</v>
      </c>
      <c r="E242" s="223" t="s">
        <v>19</v>
      </c>
      <c r="F242" s="224" t="s">
        <v>307</v>
      </c>
      <c r="G242" s="221"/>
      <c r="H242" s="223" t="s">
        <v>19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161</v>
      </c>
      <c r="AU242" s="230" t="s">
        <v>83</v>
      </c>
      <c r="AV242" s="13" t="s">
        <v>80</v>
      </c>
      <c r="AW242" s="13" t="s">
        <v>33</v>
      </c>
      <c r="AX242" s="13" t="s">
        <v>72</v>
      </c>
      <c r="AY242" s="230" t="s">
        <v>153</v>
      </c>
    </row>
    <row r="243" s="14" customFormat="1">
      <c r="A243" s="14"/>
      <c r="B243" s="231"/>
      <c r="C243" s="232"/>
      <c r="D243" s="222" t="s">
        <v>161</v>
      </c>
      <c r="E243" s="233" t="s">
        <v>19</v>
      </c>
      <c r="F243" s="234" t="s">
        <v>336</v>
      </c>
      <c r="G243" s="232"/>
      <c r="H243" s="235">
        <v>3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1" t="s">
        <v>161</v>
      </c>
      <c r="AU243" s="241" t="s">
        <v>83</v>
      </c>
      <c r="AV243" s="14" t="s">
        <v>83</v>
      </c>
      <c r="AW243" s="14" t="s">
        <v>33</v>
      </c>
      <c r="AX243" s="14" t="s">
        <v>72</v>
      </c>
      <c r="AY243" s="241" t="s">
        <v>153</v>
      </c>
    </row>
    <row r="244" s="14" customFormat="1">
      <c r="A244" s="14"/>
      <c r="B244" s="231"/>
      <c r="C244" s="232"/>
      <c r="D244" s="222" t="s">
        <v>161</v>
      </c>
      <c r="E244" s="233" t="s">
        <v>19</v>
      </c>
      <c r="F244" s="234" t="s">
        <v>337</v>
      </c>
      <c r="G244" s="232"/>
      <c r="H244" s="235">
        <v>1.2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1" t="s">
        <v>161</v>
      </c>
      <c r="AU244" s="241" t="s">
        <v>83</v>
      </c>
      <c r="AV244" s="14" t="s">
        <v>83</v>
      </c>
      <c r="AW244" s="14" t="s">
        <v>33</v>
      </c>
      <c r="AX244" s="14" t="s">
        <v>72</v>
      </c>
      <c r="AY244" s="241" t="s">
        <v>153</v>
      </c>
    </row>
    <row r="245" s="15" customFormat="1">
      <c r="A245" s="15"/>
      <c r="B245" s="242"/>
      <c r="C245" s="243"/>
      <c r="D245" s="222" t="s">
        <v>161</v>
      </c>
      <c r="E245" s="244" t="s">
        <v>19</v>
      </c>
      <c r="F245" s="245" t="s">
        <v>164</v>
      </c>
      <c r="G245" s="243"/>
      <c r="H245" s="246">
        <v>4.2000000000000002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2" t="s">
        <v>161</v>
      </c>
      <c r="AU245" s="252" t="s">
        <v>83</v>
      </c>
      <c r="AV245" s="15" t="s">
        <v>159</v>
      </c>
      <c r="AW245" s="15" t="s">
        <v>33</v>
      </c>
      <c r="AX245" s="15" t="s">
        <v>80</v>
      </c>
      <c r="AY245" s="252" t="s">
        <v>153</v>
      </c>
    </row>
    <row r="246" s="2" customFormat="1" ht="16.5" customHeight="1">
      <c r="A246" s="40"/>
      <c r="B246" s="41"/>
      <c r="C246" s="207" t="s">
        <v>338</v>
      </c>
      <c r="D246" s="207" t="s">
        <v>155</v>
      </c>
      <c r="E246" s="208" t="s">
        <v>339</v>
      </c>
      <c r="F246" s="209" t="s">
        <v>340</v>
      </c>
      <c r="G246" s="210" t="s">
        <v>196</v>
      </c>
      <c r="H246" s="211">
        <v>3.7080000000000002</v>
      </c>
      <c r="I246" s="212"/>
      <c r="J246" s="213">
        <f>ROUND(I246*H246,2)</f>
        <v>0</v>
      </c>
      <c r="K246" s="209" t="s">
        <v>173</v>
      </c>
      <c r="L246" s="46"/>
      <c r="M246" s="214" t="s">
        <v>19</v>
      </c>
      <c r="N246" s="215" t="s">
        <v>43</v>
      </c>
      <c r="O246" s="86"/>
      <c r="P246" s="216">
        <f>O246*H246</f>
        <v>0</v>
      </c>
      <c r="Q246" s="216">
        <v>2.45329</v>
      </c>
      <c r="R246" s="216">
        <f>Q246*H246</f>
        <v>9.0967993200000006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159</v>
      </c>
      <c r="AT246" s="218" t="s">
        <v>155</v>
      </c>
      <c r="AU246" s="218" t="s">
        <v>83</v>
      </c>
      <c r="AY246" s="19" t="s">
        <v>153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159</v>
      </c>
      <c r="BM246" s="218" t="s">
        <v>341</v>
      </c>
    </row>
    <row r="247" s="2" customFormat="1">
      <c r="A247" s="40"/>
      <c r="B247" s="41"/>
      <c r="C247" s="42"/>
      <c r="D247" s="253" t="s">
        <v>175</v>
      </c>
      <c r="E247" s="42"/>
      <c r="F247" s="254" t="s">
        <v>342</v>
      </c>
      <c r="G247" s="42"/>
      <c r="H247" s="42"/>
      <c r="I247" s="255"/>
      <c r="J247" s="42"/>
      <c r="K247" s="42"/>
      <c r="L247" s="46"/>
      <c r="M247" s="256"/>
      <c r="N247" s="257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175</v>
      </c>
      <c r="AU247" s="19" t="s">
        <v>83</v>
      </c>
    </row>
    <row r="248" s="13" customFormat="1">
      <c r="A248" s="13"/>
      <c r="B248" s="220"/>
      <c r="C248" s="221"/>
      <c r="D248" s="222" t="s">
        <v>161</v>
      </c>
      <c r="E248" s="223" t="s">
        <v>19</v>
      </c>
      <c r="F248" s="224" t="s">
        <v>219</v>
      </c>
      <c r="G248" s="221"/>
      <c r="H248" s="223" t="s">
        <v>19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161</v>
      </c>
      <c r="AU248" s="230" t="s">
        <v>83</v>
      </c>
      <c r="AV248" s="13" t="s">
        <v>80</v>
      </c>
      <c r="AW248" s="13" t="s">
        <v>33</v>
      </c>
      <c r="AX248" s="13" t="s">
        <v>72</v>
      </c>
      <c r="AY248" s="230" t="s">
        <v>153</v>
      </c>
    </row>
    <row r="249" s="14" customFormat="1">
      <c r="A249" s="14"/>
      <c r="B249" s="231"/>
      <c r="C249" s="232"/>
      <c r="D249" s="222" t="s">
        <v>161</v>
      </c>
      <c r="E249" s="233" t="s">
        <v>19</v>
      </c>
      <c r="F249" s="234" t="s">
        <v>343</v>
      </c>
      <c r="G249" s="232"/>
      <c r="H249" s="235">
        <v>1.881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1" t="s">
        <v>161</v>
      </c>
      <c r="AU249" s="241" t="s">
        <v>83</v>
      </c>
      <c r="AV249" s="14" t="s">
        <v>83</v>
      </c>
      <c r="AW249" s="14" t="s">
        <v>33</v>
      </c>
      <c r="AX249" s="14" t="s">
        <v>72</v>
      </c>
      <c r="AY249" s="241" t="s">
        <v>153</v>
      </c>
    </row>
    <row r="250" s="14" customFormat="1">
      <c r="A250" s="14"/>
      <c r="B250" s="231"/>
      <c r="C250" s="232"/>
      <c r="D250" s="222" t="s">
        <v>161</v>
      </c>
      <c r="E250" s="233" t="s">
        <v>19</v>
      </c>
      <c r="F250" s="234" t="s">
        <v>344</v>
      </c>
      <c r="G250" s="232"/>
      <c r="H250" s="235">
        <v>0.627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1" t="s">
        <v>161</v>
      </c>
      <c r="AU250" s="241" t="s">
        <v>83</v>
      </c>
      <c r="AV250" s="14" t="s">
        <v>83</v>
      </c>
      <c r="AW250" s="14" t="s">
        <v>33</v>
      </c>
      <c r="AX250" s="14" t="s">
        <v>72</v>
      </c>
      <c r="AY250" s="241" t="s">
        <v>153</v>
      </c>
    </row>
    <row r="251" s="13" customFormat="1">
      <c r="A251" s="13"/>
      <c r="B251" s="220"/>
      <c r="C251" s="221"/>
      <c r="D251" s="222" t="s">
        <v>161</v>
      </c>
      <c r="E251" s="223" t="s">
        <v>19</v>
      </c>
      <c r="F251" s="224" t="s">
        <v>345</v>
      </c>
      <c r="G251" s="221"/>
      <c r="H251" s="223" t="s">
        <v>19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161</v>
      </c>
      <c r="AU251" s="230" t="s">
        <v>83</v>
      </c>
      <c r="AV251" s="13" t="s">
        <v>80</v>
      </c>
      <c r="AW251" s="13" t="s">
        <v>33</v>
      </c>
      <c r="AX251" s="13" t="s">
        <v>72</v>
      </c>
      <c r="AY251" s="230" t="s">
        <v>153</v>
      </c>
    </row>
    <row r="252" s="14" customFormat="1">
      <c r="A252" s="14"/>
      <c r="B252" s="231"/>
      <c r="C252" s="232"/>
      <c r="D252" s="222" t="s">
        <v>161</v>
      </c>
      <c r="E252" s="233" t="s">
        <v>19</v>
      </c>
      <c r="F252" s="234" t="s">
        <v>346</v>
      </c>
      <c r="G252" s="232"/>
      <c r="H252" s="235">
        <v>1.2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1" t="s">
        <v>161</v>
      </c>
      <c r="AU252" s="241" t="s">
        <v>83</v>
      </c>
      <c r="AV252" s="14" t="s">
        <v>83</v>
      </c>
      <c r="AW252" s="14" t="s">
        <v>33</v>
      </c>
      <c r="AX252" s="14" t="s">
        <v>72</v>
      </c>
      <c r="AY252" s="241" t="s">
        <v>153</v>
      </c>
    </row>
    <row r="253" s="15" customFormat="1">
      <c r="A253" s="15"/>
      <c r="B253" s="242"/>
      <c r="C253" s="243"/>
      <c r="D253" s="222" t="s">
        <v>161</v>
      </c>
      <c r="E253" s="244" t="s">
        <v>19</v>
      </c>
      <c r="F253" s="245" t="s">
        <v>164</v>
      </c>
      <c r="G253" s="243"/>
      <c r="H253" s="246">
        <v>3.7080000000000002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2" t="s">
        <v>161</v>
      </c>
      <c r="AU253" s="252" t="s">
        <v>83</v>
      </c>
      <c r="AV253" s="15" t="s">
        <v>159</v>
      </c>
      <c r="AW253" s="15" t="s">
        <v>33</v>
      </c>
      <c r="AX253" s="15" t="s">
        <v>80</v>
      </c>
      <c r="AY253" s="252" t="s">
        <v>153</v>
      </c>
    </row>
    <row r="254" s="2" customFormat="1" ht="16.5" customHeight="1">
      <c r="A254" s="40"/>
      <c r="B254" s="41"/>
      <c r="C254" s="207" t="s">
        <v>347</v>
      </c>
      <c r="D254" s="207" t="s">
        <v>155</v>
      </c>
      <c r="E254" s="208" t="s">
        <v>348</v>
      </c>
      <c r="F254" s="209" t="s">
        <v>349</v>
      </c>
      <c r="G254" s="210" t="s">
        <v>196</v>
      </c>
      <c r="H254" s="211">
        <v>0.48799999999999999</v>
      </c>
      <c r="I254" s="212"/>
      <c r="J254" s="213">
        <f>ROUND(I254*H254,2)</f>
        <v>0</v>
      </c>
      <c r="K254" s="209" t="s">
        <v>173</v>
      </c>
      <c r="L254" s="46"/>
      <c r="M254" s="214" t="s">
        <v>19</v>
      </c>
      <c r="N254" s="215" t="s">
        <v>43</v>
      </c>
      <c r="O254" s="86"/>
      <c r="P254" s="216">
        <f>O254*H254</f>
        <v>0</v>
      </c>
      <c r="Q254" s="216">
        <v>2.45329</v>
      </c>
      <c r="R254" s="216">
        <f>Q254*H254</f>
        <v>1.19720552</v>
      </c>
      <c r="S254" s="216">
        <v>0</v>
      </c>
      <c r="T254" s="21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159</v>
      </c>
      <c r="AT254" s="218" t="s">
        <v>155</v>
      </c>
      <c r="AU254" s="218" t="s">
        <v>83</v>
      </c>
      <c r="AY254" s="19" t="s">
        <v>153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80</v>
      </c>
      <c r="BK254" s="219">
        <f>ROUND(I254*H254,2)</f>
        <v>0</v>
      </c>
      <c r="BL254" s="19" t="s">
        <v>159</v>
      </c>
      <c r="BM254" s="218" t="s">
        <v>350</v>
      </c>
    </row>
    <row r="255" s="2" customFormat="1">
      <c r="A255" s="40"/>
      <c r="B255" s="41"/>
      <c r="C255" s="42"/>
      <c r="D255" s="253" t="s">
        <v>175</v>
      </c>
      <c r="E255" s="42"/>
      <c r="F255" s="254" t="s">
        <v>351</v>
      </c>
      <c r="G255" s="42"/>
      <c r="H255" s="42"/>
      <c r="I255" s="255"/>
      <c r="J255" s="42"/>
      <c r="K255" s="42"/>
      <c r="L255" s="46"/>
      <c r="M255" s="256"/>
      <c r="N255" s="257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175</v>
      </c>
      <c r="AU255" s="19" t="s">
        <v>83</v>
      </c>
    </row>
    <row r="256" s="13" customFormat="1">
      <c r="A256" s="13"/>
      <c r="B256" s="220"/>
      <c r="C256" s="221"/>
      <c r="D256" s="222" t="s">
        <v>161</v>
      </c>
      <c r="E256" s="223" t="s">
        <v>19</v>
      </c>
      <c r="F256" s="224" t="s">
        <v>352</v>
      </c>
      <c r="G256" s="221"/>
      <c r="H256" s="223" t="s">
        <v>19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161</v>
      </c>
      <c r="AU256" s="230" t="s">
        <v>83</v>
      </c>
      <c r="AV256" s="13" t="s">
        <v>80</v>
      </c>
      <c r="AW256" s="13" t="s">
        <v>33</v>
      </c>
      <c r="AX256" s="13" t="s">
        <v>72</v>
      </c>
      <c r="AY256" s="230" t="s">
        <v>153</v>
      </c>
    </row>
    <row r="257" s="14" customFormat="1">
      <c r="A257" s="14"/>
      <c r="B257" s="231"/>
      <c r="C257" s="232"/>
      <c r="D257" s="222" t="s">
        <v>161</v>
      </c>
      <c r="E257" s="233" t="s">
        <v>19</v>
      </c>
      <c r="F257" s="234" t="s">
        <v>353</v>
      </c>
      <c r="G257" s="232"/>
      <c r="H257" s="235">
        <v>0.22500000000000001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1" t="s">
        <v>161</v>
      </c>
      <c r="AU257" s="241" t="s">
        <v>83</v>
      </c>
      <c r="AV257" s="14" t="s">
        <v>83</v>
      </c>
      <c r="AW257" s="14" t="s">
        <v>33</v>
      </c>
      <c r="AX257" s="14" t="s">
        <v>72</v>
      </c>
      <c r="AY257" s="241" t="s">
        <v>153</v>
      </c>
    </row>
    <row r="258" s="14" customFormat="1">
      <c r="A258" s="14"/>
      <c r="B258" s="231"/>
      <c r="C258" s="232"/>
      <c r="D258" s="222" t="s">
        <v>161</v>
      </c>
      <c r="E258" s="233" t="s">
        <v>19</v>
      </c>
      <c r="F258" s="234" t="s">
        <v>354</v>
      </c>
      <c r="G258" s="232"/>
      <c r="H258" s="235">
        <v>0.059999999999999998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161</v>
      </c>
      <c r="AU258" s="241" t="s">
        <v>83</v>
      </c>
      <c r="AV258" s="14" t="s">
        <v>83</v>
      </c>
      <c r="AW258" s="14" t="s">
        <v>33</v>
      </c>
      <c r="AX258" s="14" t="s">
        <v>72</v>
      </c>
      <c r="AY258" s="241" t="s">
        <v>153</v>
      </c>
    </row>
    <row r="259" s="14" customFormat="1">
      <c r="A259" s="14"/>
      <c r="B259" s="231"/>
      <c r="C259" s="232"/>
      <c r="D259" s="222" t="s">
        <v>161</v>
      </c>
      <c r="E259" s="233" t="s">
        <v>19</v>
      </c>
      <c r="F259" s="234" t="s">
        <v>355</v>
      </c>
      <c r="G259" s="232"/>
      <c r="H259" s="235">
        <v>0.158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1" t="s">
        <v>161</v>
      </c>
      <c r="AU259" s="241" t="s">
        <v>83</v>
      </c>
      <c r="AV259" s="14" t="s">
        <v>83</v>
      </c>
      <c r="AW259" s="14" t="s">
        <v>33</v>
      </c>
      <c r="AX259" s="14" t="s">
        <v>72</v>
      </c>
      <c r="AY259" s="241" t="s">
        <v>153</v>
      </c>
    </row>
    <row r="260" s="14" customFormat="1">
      <c r="A260" s="14"/>
      <c r="B260" s="231"/>
      <c r="C260" s="232"/>
      <c r="D260" s="222" t="s">
        <v>161</v>
      </c>
      <c r="E260" s="233" t="s">
        <v>19</v>
      </c>
      <c r="F260" s="234" t="s">
        <v>356</v>
      </c>
      <c r="G260" s="232"/>
      <c r="H260" s="235">
        <v>0.044999999999999998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1" t="s">
        <v>161</v>
      </c>
      <c r="AU260" s="241" t="s">
        <v>83</v>
      </c>
      <c r="AV260" s="14" t="s">
        <v>83</v>
      </c>
      <c r="AW260" s="14" t="s">
        <v>33</v>
      </c>
      <c r="AX260" s="14" t="s">
        <v>72</v>
      </c>
      <c r="AY260" s="241" t="s">
        <v>153</v>
      </c>
    </row>
    <row r="261" s="16" customFormat="1">
      <c r="A261" s="16"/>
      <c r="B261" s="258"/>
      <c r="C261" s="259"/>
      <c r="D261" s="222" t="s">
        <v>161</v>
      </c>
      <c r="E261" s="260" t="s">
        <v>357</v>
      </c>
      <c r="F261" s="261" t="s">
        <v>208</v>
      </c>
      <c r="G261" s="259"/>
      <c r="H261" s="262">
        <v>0.48799999999999999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68" t="s">
        <v>161</v>
      </c>
      <c r="AU261" s="268" t="s">
        <v>83</v>
      </c>
      <c r="AV261" s="16" t="s">
        <v>170</v>
      </c>
      <c r="AW261" s="16" t="s">
        <v>33</v>
      </c>
      <c r="AX261" s="16" t="s">
        <v>72</v>
      </c>
      <c r="AY261" s="268" t="s">
        <v>153</v>
      </c>
    </row>
    <row r="262" s="15" customFormat="1">
      <c r="A262" s="15"/>
      <c r="B262" s="242"/>
      <c r="C262" s="243"/>
      <c r="D262" s="222" t="s">
        <v>161</v>
      </c>
      <c r="E262" s="244" t="s">
        <v>19</v>
      </c>
      <c r="F262" s="245" t="s">
        <v>164</v>
      </c>
      <c r="G262" s="243"/>
      <c r="H262" s="246">
        <v>0.48799999999999999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2" t="s">
        <v>161</v>
      </c>
      <c r="AU262" s="252" t="s">
        <v>83</v>
      </c>
      <c r="AV262" s="15" t="s">
        <v>159</v>
      </c>
      <c r="AW262" s="15" t="s">
        <v>33</v>
      </c>
      <c r="AX262" s="15" t="s">
        <v>80</v>
      </c>
      <c r="AY262" s="252" t="s">
        <v>153</v>
      </c>
    </row>
    <row r="263" s="2" customFormat="1" ht="16.5" customHeight="1">
      <c r="A263" s="40"/>
      <c r="B263" s="41"/>
      <c r="C263" s="207" t="s">
        <v>358</v>
      </c>
      <c r="D263" s="207" t="s">
        <v>155</v>
      </c>
      <c r="E263" s="208" t="s">
        <v>359</v>
      </c>
      <c r="F263" s="209" t="s">
        <v>360</v>
      </c>
      <c r="G263" s="210" t="s">
        <v>158</v>
      </c>
      <c r="H263" s="211">
        <v>20.891999999999999</v>
      </c>
      <c r="I263" s="212"/>
      <c r="J263" s="213">
        <f>ROUND(I263*H263,2)</f>
        <v>0</v>
      </c>
      <c r="K263" s="209" t="s">
        <v>19</v>
      </c>
      <c r="L263" s="46"/>
      <c r="M263" s="214" t="s">
        <v>19</v>
      </c>
      <c r="N263" s="215" t="s">
        <v>43</v>
      </c>
      <c r="O263" s="86"/>
      <c r="P263" s="216">
        <f>O263*H263</f>
        <v>0</v>
      </c>
      <c r="Q263" s="216">
        <v>0.0027499999999999998</v>
      </c>
      <c r="R263" s="216">
        <f>Q263*H263</f>
        <v>0.057452999999999997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159</v>
      </c>
      <c r="AT263" s="218" t="s">
        <v>155</v>
      </c>
      <c r="AU263" s="218" t="s">
        <v>83</v>
      </c>
      <c r="AY263" s="19" t="s">
        <v>153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80</v>
      </c>
      <c r="BK263" s="219">
        <f>ROUND(I263*H263,2)</f>
        <v>0</v>
      </c>
      <c r="BL263" s="19" t="s">
        <v>159</v>
      </c>
      <c r="BM263" s="218" t="s">
        <v>361</v>
      </c>
    </row>
    <row r="264" s="14" customFormat="1">
      <c r="A264" s="14"/>
      <c r="B264" s="231"/>
      <c r="C264" s="232"/>
      <c r="D264" s="222" t="s">
        <v>161</v>
      </c>
      <c r="E264" s="233" t="s">
        <v>19</v>
      </c>
      <c r="F264" s="234" t="s">
        <v>95</v>
      </c>
      <c r="G264" s="232"/>
      <c r="H264" s="235">
        <v>20.891999999999999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1" t="s">
        <v>161</v>
      </c>
      <c r="AU264" s="241" t="s">
        <v>83</v>
      </c>
      <c r="AV264" s="14" t="s">
        <v>83</v>
      </c>
      <c r="AW264" s="14" t="s">
        <v>33</v>
      </c>
      <c r="AX264" s="14" t="s">
        <v>72</v>
      </c>
      <c r="AY264" s="241" t="s">
        <v>153</v>
      </c>
    </row>
    <row r="265" s="15" customFormat="1">
      <c r="A265" s="15"/>
      <c r="B265" s="242"/>
      <c r="C265" s="243"/>
      <c r="D265" s="222" t="s">
        <v>161</v>
      </c>
      <c r="E265" s="244" t="s">
        <v>19</v>
      </c>
      <c r="F265" s="245" t="s">
        <v>164</v>
      </c>
      <c r="G265" s="243"/>
      <c r="H265" s="246">
        <v>20.891999999999999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2" t="s">
        <v>161</v>
      </c>
      <c r="AU265" s="252" t="s">
        <v>83</v>
      </c>
      <c r="AV265" s="15" t="s">
        <v>159</v>
      </c>
      <c r="AW265" s="15" t="s">
        <v>33</v>
      </c>
      <c r="AX265" s="15" t="s">
        <v>80</v>
      </c>
      <c r="AY265" s="252" t="s">
        <v>153</v>
      </c>
    </row>
    <row r="266" s="2" customFormat="1" ht="16.5" customHeight="1">
      <c r="A266" s="40"/>
      <c r="B266" s="41"/>
      <c r="C266" s="207" t="s">
        <v>362</v>
      </c>
      <c r="D266" s="207" t="s">
        <v>155</v>
      </c>
      <c r="E266" s="208" t="s">
        <v>363</v>
      </c>
      <c r="F266" s="209" t="s">
        <v>364</v>
      </c>
      <c r="G266" s="210" t="s">
        <v>158</v>
      </c>
      <c r="H266" s="211">
        <v>20.891999999999999</v>
      </c>
      <c r="I266" s="212"/>
      <c r="J266" s="213">
        <f>ROUND(I266*H266,2)</f>
        <v>0</v>
      </c>
      <c r="K266" s="209" t="s">
        <v>173</v>
      </c>
      <c r="L266" s="46"/>
      <c r="M266" s="214" t="s">
        <v>19</v>
      </c>
      <c r="N266" s="215" t="s">
        <v>43</v>
      </c>
      <c r="O266" s="86"/>
      <c r="P266" s="216">
        <f>O266*H266</f>
        <v>0</v>
      </c>
      <c r="Q266" s="216">
        <v>0.0027499999999999998</v>
      </c>
      <c r="R266" s="216">
        <f>Q266*H266</f>
        <v>0.057452999999999997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159</v>
      </c>
      <c r="AT266" s="218" t="s">
        <v>155</v>
      </c>
      <c r="AU266" s="218" t="s">
        <v>83</v>
      </c>
      <c r="AY266" s="19" t="s">
        <v>153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159</v>
      </c>
      <c r="BM266" s="218" t="s">
        <v>365</v>
      </c>
    </row>
    <row r="267" s="2" customFormat="1">
      <c r="A267" s="40"/>
      <c r="B267" s="41"/>
      <c r="C267" s="42"/>
      <c r="D267" s="253" t="s">
        <v>175</v>
      </c>
      <c r="E267" s="42"/>
      <c r="F267" s="254" t="s">
        <v>366</v>
      </c>
      <c r="G267" s="42"/>
      <c r="H267" s="42"/>
      <c r="I267" s="255"/>
      <c r="J267" s="42"/>
      <c r="K267" s="42"/>
      <c r="L267" s="46"/>
      <c r="M267" s="256"/>
      <c r="N267" s="257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175</v>
      </c>
      <c r="AU267" s="19" t="s">
        <v>83</v>
      </c>
    </row>
    <row r="268" s="13" customFormat="1">
      <c r="A268" s="13"/>
      <c r="B268" s="220"/>
      <c r="C268" s="221"/>
      <c r="D268" s="222" t="s">
        <v>161</v>
      </c>
      <c r="E268" s="223" t="s">
        <v>19</v>
      </c>
      <c r="F268" s="224" t="s">
        <v>352</v>
      </c>
      <c r="G268" s="221"/>
      <c r="H268" s="223" t="s">
        <v>19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0" t="s">
        <v>161</v>
      </c>
      <c r="AU268" s="230" t="s">
        <v>83</v>
      </c>
      <c r="AV268" s="13" t="s">
        <v>80</v>
      </c>
      <c r="AW268" s="13" t="s">
        <v>33</v>
      </c>
      <c r="AX268" s="13" t="s">
        <v>72</v>
      </c>
      <c r="AY268" s="230" t="s">
        <v>153</v>
      </c>
    </row>
    <row r="269" s="14" customFormat="1">
      <c r="A269" s="14"/>
      <c r="B269" s="231"/>
      <c r="C269" s="232"/>
      <c r="D269" s="222" t="s">
        <v>161</v>
      </c>
      <c r="E269" s="233" t="s">
        <v>19</v>
      </c>
      <c r="F269" s="234" t="s">
        <v>367</v>
      </c>
      <c r="G269" s="232"/>
      <c r="H269" s="235">
        <v>2.25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1" t="s">
        <v>161</v>
      </c>
      <c r="AU269" s="241" t="s">
        <v>83</v>
      </c>
      <c r="AV269" s="14" t="s">
        <v>83</v>
      </c>
      <c r="AW269" s="14" t="s">
        <v>33</v>
      </c>
      <c r="AX269" s="14" t="s">
        <v>72</v>
      </c>
      <c r="AY269" s="241" t="s">
        <v>153</v>
      </c>
    </row>
    <row r="270" s="14" customFormat="1">
      <c r="A270" s="14"/>
      <c r="B270" s="231"/>
      <c r="C270" s="232"/>
      <c r="D270" s="222" t="s">
        <v>161</v>
      </c>
      <c r="E270" s="233" t="s">
        <v>19</v>
      </c>
      <c r="F270" s="234" t="s">
        <v>368</v>
      </c>
      <c r="G270" s="232"/>
      <c r="H270" s="235">
        <v>0.59999999999999998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1" t="s">
        <v>161</v>
      </c>
      <c r="AU270" s="241" t="s">
        <v>83</v>
      </c>
      <c r="AV270" s="14" t="s">
        <v>83</v>
      </c>
      <c r="AW270" s="14" t="s">
        <v>33</v>
      </c>
      <c r="AX270" s="14" t="s">
        <v>72</v>
      </c>
      <c r="AY270" s="241" t="s">
        <v>153</v>
      </c>
    </row>
    <row r="271" s="14" customFormat="1">
      <c r="A271" s="14"/>
      <c r="B271" s="231"/>
      <c r="C271" s="232"/>
      <c r="D271" s="222" t="s">
        <v>161</v>
      </c>
      <c r="E271" s="233" t="s">
        <v>19</v>
      </c>
      <c r="F271" s="234" t="s">
        <v>369</v>
      </c>
      <c r="G271" s="232"/>
      <c r="H271" s="235">
        <v>1.575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1" t="s">
        <v>161</v>
      </c>
      <c r="AU271" s="241" t="s">
        <v>83</v>
      </c>
      <c r="AV271" s="14" t="s">
        <v>83</v>
      </c>
      <c r="AW271" s="14" t="s">
        <v>33</v>
      </c>
      <c r="AX271" s="14" t="s">
        <v>72</v>
      </c>
      <c r="AY271" s="241" t="s">
        <v>153</v>
      </c>
    </row>
    <row r="272" s="14" customFormat="1">
      <c r="A272" s="14"/>
      <c r="B272" s="231"/>
      <c r="C272" s="232"/>
      <c r="D272" s="222" t="s">
        <v>161</v>
      </c>
      <c r="E272" s="233" t="s">
        <v>19</v>
      </c>
      <c r="F272" s="234" t="s">
        <v>370</v>
      </c>
      <c r="G272" s="232"/>
      <c r="H272" s="235">
        <v>0.45000000000000001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1" t="s">
        <v>161</v>
      </c>
      <c r="AU272" s="241" t="s">
        <v>83</v>
      </c>
      <c r="AV272" s="14" t="s">
        <v>83</v>
      </c>
      <c r="AW272" s="14" t="s">
        <v>33</v>
      </c>
      <c r="AX272" s="14" t="s">
        <v>72</v>
      </c>
      <c r="AY272" s="241" t="s">
        <v>153</v>
      </c>
    </row>
    <row r="273" s="13" customFormat="1">
      <c r="A273" s="13"/>
      <c r="B273" s="220"/>
      <c r="C273" s="221"/>
      <c r="D273" s="222" t="s">
        <v>161</v>
      </c>
      <c r="E273" s="223" t="s">
        <v>19</v>
      </c>
      <c r="F273" s="224" t="s">
        <v>219</v>
      </c>
      <c r="G273" s="221"/>
      <c r="H273" s="223" t="s">
        <v>19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161</v>
      </c>
      <c r="AU273" s="230" t="s">
        <v>83</v>
      </c>
      <c r="AV273" s="13" t="s">
        <v>80</v>
      </c>
      <c r="AW273" s="13" t="s">
        <v>33</v>
      </c>
      <c r="AX273" s="13" t="s">
        <v>72</v>
      </c>
      <c r="AY273" s="230" t="s">
        <v>153</v>
      </c>
    </row>
    <row r="274" s="14" customFormat="1">
      <c r="A274" s="14"/>
      <c r="B274" s="231"/>
      <c r="C274" s="232"/>
      <c r="D274" s="222" t="s">
        <v>161</v>
      </c>
      <c r="E274" s="233" t="s">
        <v>19</v>
      </c>
      <c r="F274" s="234" t="s">
        <v>371</v>
      </c>
      <c r="G274" s="232"/>
      <c r="H274" s="235">
        <v>13.109999999999999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1" t="s">
        <v>161</v>
      </c>
      <c r="AU274" s="241" t="s">
        <v>83</v>
      </c>
      <c r="AV274" s="14" t="s">
        <v>83</v>
      </c>
      <c r="AW274" s="14" t="s">
        <v>33</v>
      </c>
      <c r="AX274" s="14" t="s">
        <v>72</v>
      </c>
      <c r="AY274" s="241" t="s">
        <v>153</v>
      </c>
    </row>
    <row r="275" s="14" customFormat="1">
      <c r="A275" s="14"/>
      <c r="B275" s="231"/>
      <c r="C275" s="232"/>
      <c r="D275" s="222" t="s">
        <v>161</v>
      </c>
      <c r="E275" s="233" t="s">
        <v>19</v>
      </c>
      <c r="F275" s="234" t="s">
        <v>372</v>
      </c>
      <c r="G275" s="232"/>
      <c r="H275" s="235">
        <v>2.907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1" t="s">
        <v>161</v>
      </c>
      <c r="AU275" s="241" t="s">
        <v>83</v>
      </c>
      <c r="AV275" s="14" t="s">
        <v>83</v>
      </c>
      <c r="AW275" s="14" t="s">
        <v>33</v>
      </c>
      <c r="AX275" s="14" t="s">
        <v>72</v>
      </c>
      <c r="AY275" s="241" t="s">
        <v>153</v>
      </c>
    </row>
    <row r="276" s="15" customFormat="1">
      <c r="A276" s="15"/>
      <c r="B276" s="242"/>
      <c r="C276" s="243"/>
      <c r="D276" s="222" t="s">
        <v>161</v>
      </c>
      <c r="E276" s="244" t="s">
        <v>95</v>
      </c>
      <c r="F276" s="245" t="s">
        <v>164</v>
      </c>
      <c r="G276" s="243"/>
      <c r="H276" s="246">
        <v>20.891999999999999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2" t="s">
        <v>161</v>
      </c>
      <c r="AU276" s="252" t="s">
        <v>83</v>
      </c>
      <c r="AV276" s="15" t="s">
        <v>159</v>
      </c>
      <c r="AW276" s="15" t="s">
        <v>33</v>
      </c>
      <c r="AX276" s="15" t="s">
        <v>80</v>
      </c>
      <c r="AY276" s="252" t="s">
        <v>153</v>
      </c>
    </row>
    <row r="277" s="2" customFormat="1" ht="16.5" customHeight="1">
      <c r="A277" s="40"/>
      <c r="B277" s="41"/>
      <c r="C277" s="207" t="s">
        <v>373</v>
      </c>
      <c r="D277" s="207" t="s">
        <v>155</v>
      </c>
      <c r="E277" s="208" t="s">
        <v>374</v>
      </c>
      <c r="F277" s="209" t="s">
        <v>375</v>
      </c>
      <c r="G277" s="210" t="s">
        <v>158</v>
      </c>
      <c r="H277" s="211">
        <v>20.891999999999999</v>
      </c>
      <c r="I277" s="212"/>
      <c r="J277" s="213">
        <f>ROUND(I277*H277,2)</f>
        <v>0</v>
      </c>
      <c r="K277" s="209" t="s">
        <v>173</v>
      </c>
      <c r="L277" s="46"/>
      <c r="M277" s="214" t="s">
        <v>19</v>
      </c>
      <c r="N277" s="215" t="s">
        <v>43</v>
      </c>
      <c r="O277" s="86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159</v>
      </c>
      <c r="AT277" s="218" t="s">
        <v>155</v>
      </c>
      <c r="AU277" s="218" t="s">
        <v>83</v>
      </c>
      <c r="AY277" s="19" t="s">
        <v>153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80</v>
      </c>
      <c r="BK277" s="219">
        <f>ROUND(I277*H277,2)</f>
        <v>0</v>
      </c>
      <c r="BL277" s="19" t="s">
        <v>159</v>
      </c>
      <c r="BM277" s="218" t="s">
        <v>376</v>
      </c>
    </row>
    <row r="278" s="2" customFormat="1">
      <c r="A278" s="40"/>
      <c r="B278" s="41"/>
      <c r="C278" s="42"/>
      <c r="D278" s="253" t="s">
        <v>175</v>
      </c>
      <c r="E278" s="42"/>
      <c r="F278" s="254" t="s">
        <v>377</v>
      </c>
      <c r="G278" s="42"/>
      <c r="H278" s="42"/>
      <c r="I278" s="255"/>
      <c r="J278" s="42"/>
      <c r="K278" s="42"/>
      <c r="L278" s="46"/>
      <c r="M278" s="256"/>
      <c r="N278" s="257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="14" customFormat="1">
      <c r="A279" s="14"/>
      <c r="B279" s="231"/>
      <c r="C279" s="232"/>
      <c r="D279" s="222" t="s">
        <v>161</v>
      </c>
      <c r="E279" s="233" t="s">
        <v>19</v>
      </c>
      <c r="F279" s="234" t="s">
        <v>95</v>
      </c>
      <c r="G279" s="232"/>
      <c r="H279" s="235">
        <v>20.891999999999999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1" t="s">
        <v>161</v>
      </c>
      <c r="AU279" s="241" t="s">
        <v>83</v>
      </c>
      <c r="AV279" s="14" t="s">
        <v>83</v>
      </c>
      <c r="AW279" s="14" t="s">
        <v>33</v>
      </c>
      <c r="AX279" s="14" t="s">
        <v>72</v>
      </c>
      <c r="AY279" s="241" t="s">
        <v>153</v>
      </c>
    </row>
    <row r="280" s="15" customFormat="1">
      <c r="A280" s="15"/>
      <c r="B280" s="242"/>
      <c r="C280" s="243"/>
      <c r="D280" s="222" t="s">
        <v>161</v>
      </c>
      <c r="E280" s="244" t="s">
        <v>19</v>
      </c>
      <c r="F280" s="245" t="s">
        <v>164</v>
      </c>
      <c r="G280" s="243"/>
      <c r="H280" s="246">
        <v>20.891999999999999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2" t="s">
        <v>161</v>
      </c>
      <c r="AU280" s="252" t="s">
        <v>83</v>
      </c>
      <c r="AV280" s="15" t="s">
        <v>159</v>
      </c>
      <c r="AW280" s="15" t="s">
        <v>33</v>
      </c>
      <c r="AX280" s="15" t="s">
        <v>80</v>
      </c>
      <c r="AY280" s="252" t="s">
        <v>153</v>
      </c>
    </row>
    <row r="281" s="2" customFormat="1" ht="33" customHeight="1">
      <c r="A281" s="40"/>
      <c r="B281" s="41"/>
      <c r="C281" s="207" t="s">
        <v>378</v>
      </c>
      <c r="D281" s="207" t="s">
        <v>155</v>
      </c>
      <c r="E281" s="208" t="s">
        <v>379</v>
      </c>
      <c r="F281" s="209" t="s">
        <v>380</v>
      </c>
      <c r="G281" s="210" t="s">
        <v>243</v>
      </c>
      <c r="H281" s="211">
        <v>0.17899999999999999</v>
      </c>
      <c r="I281" s="212"/>
      <c r="J281" s="213">
        <f>ROUND(I281*H281,2)</f>
        <v>0</v>
      </c>
      <c r="K281" s="209" t="s">
        <v>173</v>
      </c>
      <c r="L281" s="46"/>
      <c r="M281" s="214" t="s">
        <v>19</v>
      </c>
      <c r="N281" s="215" t="s">
        <v>43</v>
      </c>
      <c r="O281" s="86"/>
      <c r="P281" s="216">
        <f>O281*H281</f>
        <v>0</v>
      </c>
      <c r="Q281" s="216">
        <v>1.05871</v>
      </c>
      <c r="R281" s="216">
        <f>Q281*H281</f>
        <v>0.18950908999999999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159</v>
      </c>
      <c r="AT281" s="218" t="s">
        <v>155</v>
      </c>
      <c r="AU281" s="218" t="s">
        <v>83</v>
      </c>
      <c r="AY281" s="19" t="s">
        <v>153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80</v>
      </c>
      <c r="BK281" s="219">
        <f>ROUND(I281*H281,2)</f>
        <v>0</v>
      </c>
      <c r="BL281" s="19" t="s">
        <v>159</v>
      </c>
      <c r="BM281" s="218" t="s">
        <v>381</v>
      </c>
    </row>
    <row r="282" s="2" customFormat="1">
      <c r="A282" s="40"/>
      <c r="B282" s="41"/>
      <c r="C282" s="42"/>
      <c r="D282" s="253" t="s">
        <v>175</v>
      </c>
      <c r="E282" s="42"/>
      <c r="F282" s="254" t="s">
        <v>382</v>
      </c>
      <c r="G282" s="42"/>
      <c r="H282" s="42"/>
      <c r="I282" s="255"/>
      <c r="J282" s="42"/>
      <c r="K282" s="42"/>
      <c r="L282" s="46"/>
      <c r="M282" s="256"/>
      <c r="N282" s="257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175</v>
      </c>
      <c r="AU282" s="19" t="s">
        <v>83</v>
      </c>
    </row>
    <row r="283" s="13" customFormat="1">
      <c r="A283" s="13"/>
      <c r="B283" s="220"/>
      <c r="C283" s="221"/>
      <c r="D283" s="222" t="s">
        <v>161</v>
      </c>
      <c r="E283" s="223" t="s">
        <v>19</v>
      </c>
      <c r="F283" s="224" t="s">
        <v>383</v>
      </c>
      <c r="G283" s="221"/>
      <c r="H283" s="223" t="s">
        <v>19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161</v>
      </c>
      <c r="AU283" s="230" t="s">
        <v>83</v>
      </c>
      <c r="AV283" s="13" t="s">
        <v>80</v>
      </c>
      <c r="AW283" s="13" t="s">
        <v>33</v>
      </c>
      <c r="AX283" s="13" t="s">
        <v>72</v>
      </c>
      <c r="AY283" s="230" t="s">
        <v>153</v>
      </c>
    </row>
    <row r="284" s="13" customFormat="1">
      <c r="A284" s="13"/>
      <c r="B284" s="220"/>
      <c r="C284" s="221"/>
      <c r="D284" s="222" t="s">
        <v>161</v>
      </c>
      <c r="E284" s="223" t="s">
        <v>19</v>
      </c>
      <c r="F284" s="224" t="s">
        <v>321</v>
      </c>
      <c r="G284" s="221"/>
      <c r="H284" s="223" t="s">
        <v>19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161</v>
      </c>
      <c r="AU284" s="230" t="s">
        <v>83</v>
      </c>
      <c r="AV284" s="13" t="s">
        <v>80</v>
      </c>
      <c r="AW284" s="13" t="s">
        <v>33</v>
      </c>
      <c r="AX284" s="13" t="s">
        <v>72</v>
      </c>
      <c r="AY284" s="230" t="s">
        <v>153</v>
      </c>
    </row>
    <row r="285" s="14" customFormat="1">
      <c r="A285" s="14"/>
      <c r="B285" s="231"/>
      <c r="C285" s="232"/>
      <c r="D285" s="222" t="s">
        <v>161</v>
      </c>
      <c r="E285" s="233" t="s">
        <v>19</v>
      </c>
      <c r="F285" s="234" t="s">
        <v>384</v>
      </c>
      <c r="G285" s="232"/>
      <c r="H285" s="235">
        <v>0.02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1" t="s">
        <v>161</v>
      </c>
      <c r="AU285" s="241" t="s">
        <v>83</v>
      </c>
      <c r="AV285" s="14" t="s">
        <v>83</v>
      </c>
      <c r="AW285" s="14" t="s">
        <v>33</v>
      </c>
      <c r="AX285" s="14" t="s">
        <v>72</v>
      </c>
      <c r="AY285" s="241" t="s">
        <v>153</v>
      </c>
    </row>
    <row r="286" s="13" customFormat="1">
      <c r="A286" s="13"/>
      <c r="B286" s="220"/>
      <c r="C286" s="221"/>
      <c r="D286" s="222" t="s">
        <v>161</v>
      </c>
      <c r="E286" s="223" t="s">
        <v>19</v>
      </c>
      <c r="F286" s="224" t="s">
        <v>328</v>
      </c>
      <c r="G286" s="221"/>
      <c r="H286" s="223" t="s">
        <v>19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161</v>
      </c>
      <c r="AU286" s="230" t="s">
        <v>83</v>
      </c>
      <c r="AV286" s="13" t="s">
        <v>80</v>
      </c>
      <c r="AW286" s="13" t="s">
        <v>33</v>
      </c>
      <c r="AX286" s="13" t="s">
        <v>72</v>
      </c>
      <c r="AY286" s="230" t="s">
        <v>153</v>
      </c>
    </row>
    <row r="287" s="14" customFormat="1">
      <c r="A287" s="14"/>
      <c r="B287" s="231"/>
      <c r="C287" s="232"/>
      <c r="D287" s="222" t="s">
        <v>161</v>
      </c>
      <c r="E287" s="233" t="s">
        <v>19</v>
      </c>
      <c r="F287" s="234" t="s">
        <v>385</v>
      </c>
      <c r="G287" s="232"/>
      <c r="H287" s="235">
        <v>0.042000000000000003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1" t="s">
        <v>161</v>
      </c>
      <c r="AU287" s="241" t="s">
        <v>83</v>
      </c>
      <c r="AV287" s="14" t="s">
        <v>83</v>
      </c>
      <c r="AW287" s="14" t="s">
        <v>33</v>
      </c>
      <c r="AX287" s="14" t="s">
        <v>72</v>
      </c>
      <c r="AY287" s="241" t="s">
        <v>153</v>
      </c>
    </row>
    <row r="288" s="14" customFormat="1">
      <c r="A288" s="14"/>
      <c r="B288" s="231"/>
      <c r="C288" s="232"/>
      <c r="D288" s="222" t="s">
        <v>161</v>
      </c>
      <c r="E288" s="233" t="s">
        <v>19</v>
      </c>
      <c r="F288" s="234" t="s">
        <v>386</v>
      </c>
      <c r="G288" s="232"/>
      <c r="H288" s="235">
        <v>0.014999999999999999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1" t="s">
        <v>161</v>
      </c>
      <c r="AU288" s="241" t="s">
        <v>83</v>
      </c>
      <c r="AV288" s="14" t="s">
        <v>83</v>
      </c>
      <c r="AW288" s="14" t="s">
        <v>33</v>
      </c>
      <c r="AX288" s="14" t="s">
        <v>72</v>
      </c>
      <c r="AY288" s="241" t="s">
        <v>153</v>
      </c>
    </row>
    <row r="289" s="13" customFormat="1">
      <c r="A289" s="13"/>
      <c r="B289" s="220"/>
      <c r="C289" s="221"/>
      <c r="D289" s="222" t="s">
        <v>161</v>
      </c>
      <c r="E289" s="223" t="s">
        <v>19</v>
      </c>
      <c r="F289" s="224" t="s">
        <v>307</v>
      </c>
      <c r="G289" s="221"/>
      <c r="H289" s="223" t="s">
        <v>19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161</v>
      </c>
      <c r="AU289" s="230" t="s">
        <v>83</v>
      </c>
      <c r="AV289" s="13" t="s">
        <v>80</v>
      </c>
      <c r="AW289" s="13" t="s">
        <v>33</v>
      </c>
      <c r="AX289" s="13" t="s">
        <v>72</v>
      </c>
      <c r="AY289" s="230" t="s">
        <v>153</v>
      </c>
    </row>
    <row r="290" s="14" customFormat="1">
      <c r="A290" s="14"/>
      <c r="B290" s="231"/>
      <c r="C290" s="232"/>
      <c r="D290" s="222" t="s">
        <v>161</v>
      </c>
      <c r="E290" s="233" t="s">
        <v>19</v>
      </c>
      <c r="F290" s="234" t="s">
        <v>387</v>
      </c>
      <c r="G290" s="232"/>
      <c r="H290" s="235">
        <v>0.029999999999999999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1" t="s">
        <v>161</v>
      </c>
      <c r="AU290" s="241" t="s">
        <v>83</v>
      </c>
      <c r="AV290" s="14" t="s">
        <v>83</v>
      </c>
      <c r="AW290" s="14" t="s">
        <v>33</v>
      </c>
      <c r="AX290" s="14" t="s">
        <v>72</v>
      </c>
      <c r="AY290" s="241" t="s">
        <v>153</v>
      </c>
    </row>
    <row r="291" s="14" customFormat="1">
      <c r="A291" s="14"/>
      <c r="B291" s="231"/>
      <c r="C291" s="232"/>
      <c r="D291" s="222" t="s">
        <v>161</v>
      </c>
      <c r="E291" s="233" t="s">
        <v>19</v>
      </c>
      <c r="F291" s="234" t="s">
        <v>388</v>
      </c>
      <c r="G291" s="232"/>
      <c r="H291" s="235">
        <v>0.012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1" t="s">
        <v>161</v>
      </c>
      <c r="AU291" s="241" t="s">
        <v>83</v>
      </c>
      <c r="AV291" s="14" t="s">
        <v>83</v>
      </c>
      <c r="AW291" s="14" t="s">
        <v>33</v>
      </c>
      <c r="AX291" s="14" t="s">
        <v>72</v>
      </c>
      <c r="AY291" s="241" t="s">
        <v>153</v>
      </c>
    </row>
    <row r="292" s="13" customFormat="1">
      <c r="A292" s="13"/>
      <c r="B292" s="220"/>
      <c r="C292" s="221"/>
      <c r="D292" s="222" t="s">
        <v>161</v>
      </c>
      <c r="E292" s="223" t="s">
        <v>19</v>
      </c>
      <c r="F292" s="224" t="s">
        <v>389</v>
      </c>
      <c r="G292" s="221"/>
      <c r="H292" s="223" t="s">
        <v>19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0" t="s">
        <v>161</v>
      </c>
      <c r="AU292" s="230" t="s">
        <v>83</v>
      </c>
      <c r="AV292" s="13" t="s">
        <v>80</v>
      </c>
      <c r="AW292" s="13" t="s">
        <v>33</v>
      </c>
      <c r="AX292" s="13" t="s">
        <v>72</v>
      </c>
      <c r="AY292" s="230" t="s">
        <v>153</v>
      </c>
    </row>
    <row r="293" s="14" customFormat="1">
      <c r="A293" s="14"/>
      <c r="B293" s="231"/>
      <c r="C293" s="232"/>
      <c r="D293" s="222" t="s">
        <v>161</v>
      </c>
      <c r="E293" s="233" t="s">
        <v>19</v>
      </c>
      <c r="F293" s="234" t="s">
        <v>390</v>
      </c>
      <c r="G293" s="232"/>
      <c r="H293" s="235">
        <v>0.059999999999999998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1" t="s">
        <v>161</v>
      </c>
      <c r="AU293" s="241" t="s">
        <v>83</v>
      </c>
      <c r="AV293" s="14" t="s">
        <v>83</v>
      </c>
      <c r="AW293" s="14" t="s">
        <v>33</v>
      </c>
      <c r="AX293" s="14" t="s">
        <v>72</v>
      </c>
      <c r="AY293" s="241" t="s">
        <v>153</v>
      </c>
    </row>
    <row r="294" s="15" customFormat="1">
      <c r="A294" s="15"/>
      <c r="B294" s="242"/>
      <c r="C294" s="243"/>
      <c r="D294" s="222" t="s">
        <v>161</v>
      </c>
      <c r="E294" s="244" t="s">
        <v>19</v>
      </c>
      <c r="F294" s="245" t="s">
        <v>164</v>
      </c>
      <c r="G294" s="243"/>
      <c r="H294" s="246">
        <v>0.17899999999999999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2" t="s">
        <v>161</v>
      </c>
      <c r="AU294" s="252" t="s">
        <v>83</v>
      </c>
      <c r="AV294" s="15" t="s">
        <v>159</v>
      </c>
      <c r="AW294" s="15" t="s">
        <v>33</v>
      </c>
      <c r="AX294" s="15" t="s">
        <v>80</v>
      </c>
      <c r="AY294" s="252" t="s">
        <v>153</v>
      </c>
    </row>
    <row r="295" s="12" customFormat="1" ht="22.8" customHeight="1">
      <c r="A295" s="12"/>
      <c r="B295" s="191"/>
      <c r="C295" s="192"/>
      <c r="D295" s="193" t="s">
        <v>71</v>
      </c>
      <c r="E295" s="205" t="s">
        <v>170</v>
      </c>
      <c r="F295" s="205" t="s">
        <v>391</v>
      </c>
      <c r="G295" s="192"/>
      <c r="H295" s="192"/>
      <c r="I295" s="195"/>
      <c r="J295" s="206">
        <f>BK295</f>
        <v>0</v>
      </c>
      <c r="K295" s="192"/>
      <c r="L295" s="197"/>
      <c r="M295" s="198"/>
      <c r="N295" s="199"/>
      <c r="O295" s="199"/>
      <c r="P295" s="200">
        <f>SUM(P296:P305)</f>
        <v>0</v>
      </c>
      <c r="Q295" s="199"/>
      <c r="R295" s="200">
        <f>SUM(R296:R305)</f>
        <v>0.01916</v>
      </c>
      <c r="S295" s="199"/>
      <c r="T295" s="201">
        <f>SUM(T296:T305)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2" t="s">
        <v>80</v>
      </c>
      <c r="AT295" s="203" t="s">
        <v>71</v>
      </c>
      <c r="AU295" s="203" t="s">
        <v>80</v>
      </c>
      <c r="AY295" s="202" t="s">
        <v>153</v>
      </c>
      <c r="BK295" s="204">
        <f>SUM(BK296:BK305)</f>
        <v>0</v>
      </c>
    </row>
    <row r="296" s="2" customFormat="1" ht="21.75" customHeight="1">
      <c r="A296" s="40"/>
      <c r="B296" s="41"/>
      <c r="C296" s="207" t="s">
        <v>392</v>
      </c>
      <c r="D296" s="207" t="s">
        <v>155</v>
      </c>
      <c r="E296" s="208" t="s">
        <v>393</v>
      </c>
      <c r="F296" s="209" t="s">
        <v>394</v>
      </c>
      <c r="G296" s="210" t="s">
        <v>167</v>
      </c>
      <c r="H296" s="211">
        <v>1</v>
      </c>
      <c r="I296" s="212"/>
      <c r="J296" s="213">
        <f>ROUND(I296*H296,2)</f>
        <v>0</v>
      </c>
      <c r="K296" s="209" t="s">
        <v>173</v>
      </c>
      <c r="L296" s="46"/>
      <c r="M296" s="214" t="s">
        <v>19</v>
      </c>
      <c r="N296" s="215" t="s">
        <v>43</v>
      </c>
      <c r="O296" s="86"/>
      <c r="P296" s="216">
        <f>O296*H296</f>
        <v>0</v>
      </c>
      <c r="Q296" s="216">
        <v>0.012619999999999999</v>
      </c>
      <c r="R296" s="216">
        <f>Q296*H296</f>
        <v>0.012619999999999999</v>
      </c>
      <c r="S296" s="216">
        <v>0</v>
      </c>
      <c r="T296" s="21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8" t="s">
        <v>159</v>
      </c>
      <c r="AT296" s="218" t="s">
        <v>155</v>
      </c>
      <c r="AU296" s="218" t="s">
        <v>83</v>
      </c>
      <c r="AY296" s="19" t="s">
        <v>153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80</v>
      </c>
      <c r="BK296" s="219">
        <f>ROUND(I296*H296,2)</f>
        <v>0</v>
      </c>
      <c r="BL296" s="19" t="s">
        <v>159</v>
      </c>
      <c r="BM296" s="218" t="s">
        <v>395</v>
      </c>
    </row>
    <row r="297" s="2" customFormat="1">
      <c r="A297" s="40"/>
      <c r="B297" s="41"/>
      <c r="C297" s="42"/>
      <c r="D297" s="253" t="s">
        <v>175</v>
      </c>
      <c r="E297" s="42"/>
      <c r="F297" s="254" t="s">
        <v>396</v>
      </c>
      <c r="G297" s="42"/>
      <c r="H297" s="42"/>
      <c r="I297" s="255"/>
      <c r="J297" s="42"/>
      <c r="K297" s="42"/>
      <c r="L297" s="46"/>
      <c r="M297" s="256"/>
      <c r="N297" s="257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175</v>
      </c>
      <c r="AU297" s="19" t="s">
        <v>83</v>
      </c>
    </row>
    <row r="298" s="13" customFormat="1">
      <c r="A298" s="13"/>
      <c r="B298" s="220"/>
      <c r="C298" s="221"/>
      <c r="D298" s="222" t="s">
        <v>161</v>
      </c>
      <c r="E298" s="223" t="s">
        <v>19</v>
      </c>
      <c r="F298" s="224" t="s">
        <v>397</v>
      </c>
      <c r="G298" s="221"/>
      <c r="H298" s="223" t="s">
        <v>19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161</v>
      </c>
      <c r="AU298" s="230" t="s">
        <v>83</v>
      </c>
      <c r="AV298" s="13" t="s">
        <v>80</v>
      </c>
      <c r="AW298" s="13" t="s">
        <v>33</v>
      </c>
      <c r="AX298" s="13" t="s">
        <v>72</v>
      </c>
      <c r="AY298" s="230" t="s">
        <v>153</v>
      </c>
    </row>
    <row r="299" s="14" customFormat="1">
      <c r="A299" s="14"/>
      <c r="B299" s="231"/>
      <c r="C299" s="232"/>
      <c r="D299" s="222" t="s">
        <v>161</v>
      </c>
      <c r="E299" s="233" t="s">
        <v>19</v>
      </c>
      <c r="F299" s="234" t="s">
        <v>169</v>
      </c>
      <c r="G299" s="232"/>
      <c r="H299" s="235">
        <v>1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161</v>
      </c>
      <c r="AU299" s="241" t="s">
        <v>83</v>
      </c>
      <c r="AV299" s="14" t="s">
        <v>83</v>
      </c>
      <c r="AW299" s="14" t="s">
        <v>33</v>
      </c>
      <c r="AX299" s="14" t="s">
        <v>72</v>
      </c>
      <c r="AY299" s="241" t="s">
        <v>153</v>
      </c>
    </row>
    <row r="300" s="15" customFormat="1">
      <c r="A300" s="15"/>
      <c r="B300" s="242"/>
      <c r="C300" s="243"/>
      <c r="D300" s="222" t="s">
        <v>161</v>
      </c>
      <c r="E300" s="244" t="s">
        <v>19</v>
      </c>
      <c r="F300" s="245" t="s">
        <v>164</v>
      </c>
      <c r="G300" s="243"/>
      <c r="H300" s="246">
        <v>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2" t="s">
        <v>161</v>
      </c>
      <c r="AU300" s="252" t="s">
        <v>83</v>
      </c>
      <c r="AV300" s="15" t="s">
        <v>159</v>
      </c>
      <c r="AW300" s="15" t="s">
        <v>33</v>
      </c>
      <c r="AX300" s="15" t="s">
        <v>80</v>
      </c>
      <c r="AY300" s="252" t="s">
        <v>153</v>
      </c>
    </row>
    <row r="301" s="2" customFormat="1" ht="16.5" customHeight="1">
      <c r="A301" s="40"/>
      <c r="B301" s="41"/>
      <c r="C301" s="207" t="s">
        <v>398</v>
      </c>
      <c r="D301" s="207" t="s">
        <v>155</v>
      </c>
      <c r="E301" s="208" t="s">
        <v>399</v>
      </c>
      <c r="F301" s="209" t="s">
        <v>400</v>
      </c>
      <c r="G301" s="210" t="s">
        <v>243</v>
      </c>
      <c r="H301" s="211">
        <v>0.0060000000000000001</v>
      </c>
      <c r="I301" s="212"/>
      <c r="J301" s="213">
        <f>ROUND(I301*H301,2)</f>
        <v>0</v>
      </c>
      <c r="K301" s="209" t="s">
        <v>173</v>
      </c>
      <c r="L301" s="46"/>
      <c r="M301" s="214" t="s">
        <v>19</v>
      </c>
      <c r="N301" s="215" t="s">
        <v>43</v>
      </c>
      <c r="O301" s="86"/>
      <c r="P301" s="216">
        <f>O301*H301</f>
        <v>0</v>
      </c>
      <c r="Q301" s="216">
        <v>1.0900000000000001</v>
      </c>
      <c r="R301" s="216">
        <f>Q301*H301</f>
        <v>0.0065400000000000007</v>
      </c>
      <c r="S301" s="216">
        <v>0</v>
      </c>
      <c r="T301" s="21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159</v>
      </c>
      <c r="AT301" s="218" t="s">
        <v>155</v>
      </c>
      <c r="AU301" s="218" t="s">
        <v>83</v>
      </c>
      <c r="AY301" s="19" t="s">
        <v>153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80</v>
      </c>
      <c r="BK301" s="219">
        <f>ROUND(I301*H301,2)</f>
        <v>0</v>
      </c>
      <c r="BL301" s="19" t="s">
        <v>159</v>
      </c>
      <c r="BM301" s="218" t="s">
        <v>401</v>
      </c>
    </row>
    <row r="302" s="2" customFormat="1">
      <c r="A302" s="40"/>
      <c r="B302" s="41"/>
      <c r="C302" s="42"/>
      <c r="D302" s="253" t="s">
        <v>175</v>
      </c>
      <c r="E302" s="42"/>
      <c r="F302" s="254" t="s">
        <v>402</v>
      </c>
      <c r="G302" s="42"/>
      <c r="H302" s="42"/>
      <c r="I302" s="255"/>
      <c r="J302" s="42"/>
      <c r="K302" s="42"/>
      <c r="L302" s="46"/>
      <c r="M302" s="256"/>
      <c r="N302" s="257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175</v>
      </c>
      <c r="AU302" s="19" t="s">
        <v>83</v>
      </c>
    </row>
    <row r="303" s="13" customFormat="1">
      <c r="A303" s="13"/>
      <c r="B303" s="220"/>
      <c r="C303" s="221"/>
      <c r="D303" s="222" t="s">
        <v>161</v>
      </c>
      <c r="E303" s="223" t="s">
        <v>19</v>
      </c>
      <c r="F303" s="224" t="s">
        <v>403</v>
      </c>
      <c r="G303" s="221"/>
      <c r="H303" s="223" t="s">
        <v>19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161</v>
      </c>
      <c r="AU303" s="230" t="s">
        <v>83</v>
      </c>
      <c r="AV303" s="13" t="s">
        <v>80</v>
      </c>
      <c r="AW303" s="13" t="s">
        <v>33</v>
      </c>
      <c r="AX303" s="13" t="s">
        <v>72</v>
      </c>
      <c r="AY303" s="230" t="s">
        <v>153</v>
      </c>
    </row>
    <row r="304" s="14" customFormat="1">
      <c r="A304" s="14"/>
      <c r="B304" s="231"/>
      <c r="C304" s="232"/>
      <c r="D304" s="222" t="s">
        <v>161</v>
      </c>
      <c r="E304" s="233" t="s">
        <v>19</v>
      </c>
      <c r="F304" s="234" t="s">
        <v>404</v>
      </c>
      <c r="G304" s="232"/>
      <c r="H304" s="235">
        <v>0.0060000000000000001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1" t="s">
        <v>161</v>
      </c>
      <c r="AU304" s="241" t="s">
        <v>83</v>
      </c>
      <c r="AV304" s="14" t="s">
        <v>83</v>
      </c>
      <c r="AW304" s="14" t="s">
        <v>33</v>
      </c>
      <c r="AX304" s="14" t="s">
        <v>72</v>
      </c>
      <c r="AY304" s="241" t="s">
        <v>153</v>
      </c>
    </row>
    <row r="305" s="15" customFormat="1">
      <c r="A305" s="15"/>
      <c r="B305" s="242"/>
      <c r="C305" s="243"/>
      <c r="D305" s="222" t="s">
        <v>161</v>
      </c>
      <c r="E305" s="244" t="s">
        <v>19</v>
      </c>
      <c r="F305" s="245" t="s">
        <v>164</v>
      </c>
      <c r="G305" s="243"/>
      <c r="H305" s="246">
        <v>0.0060000000000000001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2" t="s">
        <v>161</v>
      </c>
      <c r="AU305" s="252" t="s">
        <v>83</v>
      </c>
      <c r="AV305" s="15" t="s">
        <v>159</v>
      </c>
      <c r="AW305" s="15" t="s">
        <v>33</v>
      </c>
      <c r="AX305" s="15" t="s">
        <v>80</v>
      </c>
      <c r="AY305" s="252" t="s">
        <v>153</v>
      </c>
    </row>
    <row r="306" s="12" customFormat="1" ht="22.8" customHeight="1">
      <c r="A306" s="12"/>
      <c r="B306" s="191"/>
      <c r="C306" s="192"/>
      <c r="D306" s="193" t="s">
        <v>71</v>
      </c>
      <c r="E306" s="205" t="s">
        <v>159</v>
      </c>
      <c r="F306" s="205" t="s">
        <v>405</v>
      </c>
      <c r="G306" s="192"/>
      <c r="H306" s="192"/>
      <c r="I306" s="195"/>
      <c r="J306" s="206">
        <f>BK306</f>
        <v>0</v>
      </c>
      <c r="K306" s="192"/>
      <c r="L306" s="197"/>
      <c r="M306" s="198"/>
      <c r="N306" s="199"/>
      <c r="O306" s="199"/>
      <c r="P306" s="200">
        <f>SUM(P307:P351)</f>
        <v>0</v>
      </c>
      <c r="Q306" s="199"/>
      <c r="R306" s="200">
        <f>SUM(R307:R351)</f>
        <v>5.9687880899999994</v>
      </c>
      <c r="S306" s="199"/>
      <c r="T306" s="201">
        <f>SUM(T307:T351)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2" t="s">
        <v>80</v>
      </c>
      <c r="AT306" s="203" t="s">
        <v>71</v>
      </c>
      <c r="AU306" s="203" t="s">
        <v>80</v>
      </c>
      <c r="AY306" s="202" t="s">
        <v>153</v>
      </c>
      <c r="BK306" s="204">
        <f>SUM(BK307:BK351)</f>
        <v>0</v>
      </c>
    </row>
    <row r="307" s="2" customFormat="1" ht="49.05" customHeight="1">
      <c r="A307" s="40"/>
      <c r="B307" s="41"/>
      <c r="C307" s="207" t="s">
        <v>406</v>
      </c>
      <c r="D307" s="207" t="s">
        <v>155</v>
      </c>
      <c r="E307" s="208" t="s">
        <v>407</v>
      </c>
      <c r="F307" s="209" t="s">
        <v>408</v>
      </c>
      <c r="G307" s="210" t="s">
        <v>158</v>
      </c>
      <c r="H307" s="211">
        <v>2.964</v>
      </c>
      <c r="I307" s="212"/>
      <c r="J307" s="213">
        <f>ROUND(I307*H307,2)</f>
        <v>0</v>
      </c>
      <c r="K307" s="209" t="s">
        <v>173</v>
      </c>
      <c r="L307" s="46"/>
      <c r="M307" s="214" t="s">
        <v>19</v>
      </c>
      <c r="N307" s="215" t="s">
        <v>43</v>
      </c>
      <c r="O307" s="86"/>
      <c r="P307" s="216">
        <f>O307*H307</f>
        <v>0</v>
      </c>
      <c r="Q307" s="216">
        <v>0.0070800000000000004</v>
      </c>
      <c r="R307" s="216">
        <f>Q307*H307</f>
        <v>0.020985119999999999</v>
      </c>
      <c r="S307" s="216">
        <v>0</v>
      </c>
      <c r="T307" s="21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159</v>
      </c>
      <c r="AT307" s="218" t="s">
        <v>155</v>
      </c>
      <c r="AU307" s="218" t="s">
        <v>83</v>
      </c>
      <c r="AY307" s="19" t="s">
        <v>153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80</v>
      </c>
      <c r="BK307" s="219">
        <f>ROUND(I307*H307,2)</f>
        <v>0</v>
      </c>
      <c r="BL307" s="19" t="s">
        <v>159</v>
      </c>
      <c r="BM307" s="218" t="s">
        <v>409</v>
      </c>
    </row>
    <row r="308" s="2" customFormat="1">
      <c r="A308" s="40"/>
      <c r="B308" s="41"/>
      <c r="C308" s="42"/>
      <c r="D308" s="253" t="s">
        <v>175</v>
      </c>
      <c r="E308" s="42"/>
      <c r="F308" s="254" t="s">
        <v>410</v>
      </c>
      <c r="G308" s="42"/>
      <c r="H308" s="42"/>
      <c r="I308" s="255"/>
      <c r="J308" s="42"/>
      <c r="K308" s="42"/>
      <c r="L308" s="46"/>
      <c r="M308" s="256"/>
      <c r="N308" s="257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175</v>
      </c>
      <c r="AU308" s="19" t="s">
        <v>83</v>
      </c>
    </row>
    <row r="309" s="13" customFormat="1">
      <c r="A309" s="13"/>
      <c r="B309" s="220"/>
      <c r="C309" s="221"/>
      <c r="D309" s="222" t="s">
        <v>161</v>
      </c>
      <c r="E309" s="223" t="s">
        <v>19</v>
      </c>
      <c r="F309" s="224" t="s">
        <v>411</v>
      </c>
      <c r="G309" s="221"/>
      <c r="H309" s="223" t="s">
        <v>19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161</v>
      </c>
      <c r="AU309" s="230" t="s">
        <v>83</v>
      </c>
      <c r="AV309" s="13" t="s">
        <v>80</v>
      </c>
      <c r="AW309" s="13" t="s">
        <v>33</v>
      </c>
      <c r="AX309" s="13" t="s">
        <v>72</v>
      </c>
      <c r="AY309" s="230" t="s">
        <v>153</v>
      </c>
    </row>
    <row r="310" s="14" customFormat="1">
      <c r="A310" s="14"/>
      <c r="B310" s="231"/>
      <c r="C310" s="232"/>
      <c r="D310" s="222" t="s">
        <v>161</v>
      </c>
      <c r="E310" s="233" t="s">
        <v>19</v>
      </c>
      <c r="F310" s="234" t="s">
        <v>412</v>
      </c>
      <c r="G310" s="232"/>
      <c r="H310" s="235">
        <v>2.964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1" t="s">
        <v>161</v>
      </c>
      <c r="AU310" s="241" t="s">
        <v>83</v>
      </c>
      <c r="AV310" s="14" t="s">
        <v>83</v>
      </c>
      <c r="AW310" s="14" t="s">
        <v>33</v>
      </c>
      <c r="AX310" s="14" t="s">
        <v>72</v>
      </c>
      <c r="AY310" s="241" t="s">
        <v>153</v>
      </c>
    </row>
    <row r="311" s="15" customFormat="1">
      <c r="A311" s="15"/>
      <c r="B311" s="242"/>
      <c r="C311" s="243"/>
      <c r="D311" s="222" t="s">
        <v>161</v>
      </c>
      <c r="E311" s="244" t="s">
        <v>19</v>
      </c>
      <c r="F311" s="245" t="s">
        <v>164</v>
      </c>
      <c r="G311" s="243"/>
      <c r="H311" s="246">
        <v>2.964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2" t="s">
        <v>161</v>
      </c>
      <c r="AU311" s="252" t="s">
        <v>83</v>
      </c>
      <c r="AV311" s="15" t="s">
        <v>159</v>
      </c>
      <c r="AW311" s="15" t="s">
        <v>33</v>
      </c>
      <c r="AX311" s="15" t="s">
        <v>80</v>
      </c>
      <c r="AY311" s="252" t="s">
        <v>153</v>
      </c>
    </row>
    <row r="312" s="2" customFormat="1" ht="24.15" customHeight="1">
      <c r="A312" s="40"/>
      <c r="B312" s="41"/>
      <c r="C312" s="207" t="s">
        <v>413</v>
      </c>
      <c r="D312" s="207" t="s">
        <v>155</v>
      </c>
      <c r="E312" s="208" t="s">
        <v>414</v>
      </c>
      <c r="F312" s="209" t="s">
        <v>415</v>
      </c>
      <c r="G312" s="210" t="s">
        <v>196</v>
      </c>
      <c r="H312" s="211">
        <v>1.4890000000000001</v>
      </c>
      <c r="I312" s="212"/>
      <c r="J312" s="213">
        <f>ROUND(I312*H312,2)</f>
        <v>0</v>
      </c>
      <c r="K312" s="209" t="s">
        <v>173</v>
      </c>
      <c r="L312" s="46"/>
      <c r="M312" s="214" t="s">
        <v>19</v>
      </c>
      <c r="N312" s="215" t="s">
        <v>43</v>
      </c>
      <c r="O312" s="86"/>
      <c r="P312" s="216">
        <f>O312*H312</f>
        <v>0</v>
      </c>
      <c r="Q312" s="216">
        <v>2.4533700000000001</v>
      </c>
      <c r="R312" s="216">
        <f>Q312*H312</f>
        <v>3.6530679300000002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159</v>
      </c>
      <c r="AT312" s="218" t="s">
        <v>155</v>
      </c>
      <c r="AU312" s="218" t="s">
        <v>83</v>
      </c>
      <c r="AY312" s="19" t="s">
        <v>153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80</v>
      </c>
      <c r="BK312" s="219">
        <f>ROUND(I312*H312,2)</f>
        <v>0</v>
      </c>
      <c r="BL312" s="19" t="s">
        <v>159</v>
      </c>
      <c r="BM312" s="218" t="s">
        <v>416</v>
      </c>
    </row>
    <row r="313" s="2" customFormat="1">
      <c r="A313" s="40"/>
      <c r="B313" s="41"/>
      <c r="C313" s="42"/>
      <c r="D313" s="253" t="s">
        <v>175</v>
      </c>
      <c r="E313" s="42"/>
      <c r="F313" s="254" t="s">
        <v>417</v>
      </c>
      <c r="G313" s="42"/>
      <c r="H313" s="42"/>
      <c r="I313" s="255"/>
      <c r="J313" s="42"/>
      <c r="K313" s="42"/>
      <c r="L313" s="46"/>
      <c r="M313" s="256"/>
      <c r="N313" s="257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83</v>
      </c>
    </row>
    <row r="314" s="13" customFormat="1">
      <c r="A314" s="13"/>
      <c r="B314" s="220"/>
      <c r="C314" s="221"/>
      <c r="D314" s="222" t="s">
        <v>161</v>
      </c>
      <c r="E314" s="223" t="s">
        <v>19</v>
      </c>
      <c r="F314" s="224" t="s">
        <v>418</v>
      </c>
      <c r="G314" s="221"/>
      <c r="H314" s="223" t="s">
        <v>19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0" t="s">
        <v>161</v>
      </c>
      <c r="AU314" s="230" t="s">
        <v>83</v>
      </c>
      <c r="AV314" s="13" t="s">
        <v>80</v>
      </c>
      <c r="AW314" s="13" t="s">
        <v>33</v>
      </c>
      <c r="AX314" s="13" t="s">
        <v>72</v>
      </c>
      <c r="AY314" s="230" t="s">
        <v>153</v>
      </c>
    </row>
    <row r="315" s="13" customFormat="1">
      <c r="A315" s="13"/>
      <c r="B315" s="220"/>
      <c r="C315" s="221"/>
      <c r="D315" s="222" t="s">
        <v>161</v>
      </c>
      <c r="E315" s="223" t="s">
        <v>19</v>
      </c>
      <c r="F315" s="224" t="s">
        <v>419</v>
      </c>
      <c r="G315" s="221"/>
      <c r="H315" s="223" t="s">
        <v>19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161</v>
      </c>
      <c r="AU315" s="230" t="s">
        <v>83</v>
      </c>
      <c r="AV315" s="13" t="s">
        <v>80</v>
      </c>
      <c r="AW315" s="13" t="s">
        <v>33</v>
      </c>
      <c r="AX315" s="13" t="s">
        <v>72</v>
      </c>
      <c r="AY315" s="230" t="s">
        <v>153</v>
      </c>
    </row>
    <row r="316" s="14" customFormat="1">
      <c r="A316" s="14"/>
      <c r="B316" s="231"/>
      <c r="C316" s="232"/>
      <c r="D316" s="222" t="s">
        <v>161</v>
      </c>
      <c r="E316" s="233" t="s">
        <v>19</v>
      </c>
      <c r="F316" s="234" t="s">
        <v>420</v>
      </c>
      <c r="G316" s="232"/>
      <c r="H316" s="235">
        <v>1.0069999999999999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1" t="s">
        <v>161</v>
      </c>
      <c r="AU316" s="241" t="s">
        <v>83</v>
      </c>
      <c r="AV316" s="14" t="s">
        <v>83</v>
      </c>
      <c r="AW316" s="14" t="s">
        <v>33</v>
      </c>
      <c r="AX316" s="14" t="s">
        <v>72</v>
      </c>
      <c r="AY316" s="241" t="s">
        <v>153</v>
      </c>
    </row>
    <row r="317" s="13" customFormat="1">
      <c r="A317" s="13"/>
      <c r="B317" s="220"/>
      <c r="C317" s="221"/>
      <c r="D317" s="222" t="s">
        <v>161</v>
      </c>
      <c r="E317" s="223" t="s">
        <v>19</v>
      </c>
      <c r="F317" s="224" t="s">
        <v>421</v>
      </c>
      <c r="G317" s="221"/>
      <c r="H317" s="223" t="s">
        <v>19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161</v>
      </c>
      <c r="AU317" s="230" t="s">
        <v>83</v>
      </c>
      <c r="AV317" s="13" t="s">
        <v>80</v>
      </c>
      <c r="AW317" s="13" t="s">
        <v>33</v>
      </c>
      <c r="AX317" s="13" t="s">
        <v>72</v>
      </c>
      <c r="AY317" s="230" t="s">
        <v>153</v>
      </c>
    </row>
    <row r="318" s="14" customFormat="1">
      <c r="A318" s="14"/>
      <c r="B318" s="231"/>
      <c r="C318" s="232"/>
      <c r="D318" s="222" t="s">
        <v>161</v>
      </c>
      <c r="E318" s="233" t="s">
        <v>19</v>
      </c>
      <c r="F318" s="234" t="s">
        <v>422</v>
      </c>
      <c r="G318" s="232"/>
      <c r="H318" s="235">
        <v>0.48199999999999998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1" t="s">
        <v>161</v>
      </c>
      <c r="AU318" s="241" t="s">
        <v>83</v>
      </c>
      <c r="AV318" s="14" t="s">
        <v>83</v>
      </c>
      <c r="AW318" s="14" t="s">
        <v>33</v>
      </c>
      <c r="AX318" s="14" t="s">
        <v>72</v>
      </c>
      <c r="AY318" s="241" t="s">
        <v>153</v>
      </c>
    </row>
    <row r="319" s="15" customFormat="1">
      <c r="A319" s="15"/>
      <c r="B319" s="242"/>
      <c r="C319" s="243"/>
      <c r="D319" s="222" t="s">
        <v>161</v>
      </c>
      <c r="E319" s="244" t="s">
        <v>19</v>
      </c>
      <c r="F319" s="245" t="s">
        <v>164</v>
      </c>
      <c r="G319" s="243"/>
      <c r="H319" s="246">
        <v>1.4890000000000001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2" t="s">
        <v>161</v>
      </c>
      <c r="AU319" s="252" t="s">
        <v>83</v>
      </c>
      <c r="AV319" s="15" t="s">
        <v>159</v>
      </c>
      <c r="AW319" s="15" t="s">
        <v>33</v>
      </c>
      <c r="AX319" s="15" t="s">
        <v>80</v>
      </c>
      <c r="AY319" s="252" t="s">
        <v>153</v>
      </c>
    </row>
    <row r="320" s="2" customFormat="1" ht="24.15" customHeight="1">
      <c r="A320" s="40"/>
      <c r="B320" s="41"/>
      <c r="C320" s="207" t="s">
        <v>423</v>
      </c>
      <c r="D320" s="207" t="s">
        <v>155</v>
      </c>
      <c r="E320" s="208" t="s">
        <v>424</v>
      </c>
      <c r="F320" s="209" t="s">
        <v>425</v>
      </c>
      <c r="G320" s="210" t="s">
        <v>243</v>
      </c>
      <c r="H320" s="211">
        <v>0.123</v>
      </c>
      <c r="I320" s="212"/>
      <c r="J320" s="213">
        <f>ROUND(I320*H320,2)</f>
        <v>0</v>
      </c>
      <c r="K320" s="209" t="s">
        <v>173</v>
      </c>
      <c r="L320" s="46"/>
      <c r="M320" s="214" t="s">
        <v>19</v>
      </c>
      <c r="N320" s="215" t="s">
        <v>43</v>
      </c>
      <c r="O320" s="86"/>
      <c r="P320" s="216">
        <f>O320*H320</f>
        <v>0</v>
      </c>
      <c r="Q320" s="216">
        <v>1.04887</v>
      </c>
      <c r="R320" s="216">
        <f>Q320*H320</f>
        <v>0.12901100999999998</v>
      </c>
      <c r="S320" s="216">
        <v>0</v>
      </c>
      <c r="T320" s="21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8" t="s">
        <v>159</v>
      </c>
      <c r="AT320" s="218" t="s">
        <v>155</v>
      </c>
      <c r="AU320" s="218" t="s">
        <v>83</v>
      </c>
      <c r="AY320" s="19" t="s">
        <v>153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9" t="s">
        <v>80</v>
      </c>
      <c r="BK320" s="219">
        <f>ROUND(I320*H320,2)</f>
        <v>0</v>
      </c>
      <c r="BL320" s="19" t="s">
        <v>159</v>
      </c>
      <c r="BM320" s="218" t="s">
        <v>426</v>
      </c>
    </row>
    <row r="321" s="2" customFormat="1">
      <c r="A321" s="40"/>
      <c r="B321" s="41"/>
      <c r="C321" s="42"/>
      <c r="D321" s="253" t="s">
        <v>175</v>
      </c>
      <c r="E321" s="42"/>
      <c r="F321" s="254" t="s">
        <v>427</v>
      </c>
      <c r="G321" s="42"/>
      <c r="H321" s="42"/>
      <c r="I321" s="255"/>
      <c r="J321" s="42"/>
      <c r="K321" s="42"/>
      <c r="L321" s="46"/>
      <c r="M321" s="256"/>
      <c r="N321" s="257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175</v>
      </c>
      <c r="AU321" s="19" t="s">
        <v>83</v>
      </c>
    </row>
    <row r="322" s="13" customFormat="1">
      <c r="A322" s="13"/>
      <c r="B322" s="220"/>
      <c r="C322" s="221"/>
      <c r="D322" s="222" t="s">
        <v>161</v>
      </c>
      <c r="E322" s="223" t="s">
        <v>19</v>
      </c>
      <c r="F322" s="224" t="s">
        <v>428</v>
      </c>
      <c r="G322" s="221"/>
      <c r="H322" s="223" t="s">
        <v>19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0" t="s">
        <v>161</v>
      </c>
      <c r="AU322" s="230" t="s">
        <v>83</v>
      </c>
      <c r="AV322" s="13" t="s">
        <v>80</v>
      </c>
      <c r="AW322" s="13" t="s">
        <v>33</v>
      </c>
      <c r="AX322" s="13" t="s">
        <v>72</v>
      </c>
      <c r="AY322" s="230" t="s">
        <v>153</v>
      </c>
    </row>
    <row r="323" s="14" customFormat="1">
      <c r="A323" s="14"/>
      <c r="B323" s="231"/>
      <c r="C323" s="232"/>
      <c r="D323" s="222" t="s">
        <v>161</v>
      </c>
      <c r="E323" s="233" t="s">
        <v>19</v>
      </c>
      <c r="F323" s="234" t="s">
        <v>429</v>
      </c>
      <c r="G323" s="232"/>
      <c r="H323" s="235">
        <v>0.123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1" t="s">
        <v>161</v>
      </c>
      <c r="AU323" s="241" t="s">
        <v>83</v>
      </c>
      <c r="AV323" s="14" t="s">
        <v>83</v>
      </c>
      <c r="AW323" s="14" t="s">
        <v>33</v>
      </c>
      <c r="AX323" s="14" t="s">
        <v>72</v>
      </c>
      <c r="AY323" s="241" t="s">
        <v>153</v>
      </c>
    </row>
    <row r="324" s="15" customFormat="1">
      <c r="A324" s="15"/>
      <c r="B324" s="242"/>
      <c r="C324" s="243"/>
      <c r="D324" s="222" t="s">
        <v>161</v>
      </c>
      <c r="E324" s="244" t="s">
        <v>19</v>
      </c>
      <c r="F324" s="245" t="s">
        <v>164</v>
      </c>
      <c r="G324" s="243"/>
      <c r="H324" s="246">
        <v>0.123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2" t="s">
        <v>161</v>
      </c>
      <c r="AU324" s="252" t="s">
        <v>83</v>
      </c>
      <c r="AV324" s="15" t="s">
        <v>159</v>
      </c>
      <c r="AW324" s="15" t="s">
        <v>33</v>
      </c>
      <c r="AX324" s="15" t="s">
        <v>80</v>
      </c>
      <c r="AY324" s="252" t="s">
        <v>153</v>
      </c>
    </row>
    <row r="325" s="2" customFormat="1" ht="24.15" customHeight="1">
      <c r="A325" s="40"/>
      <c r="B325" s="41"/>
      <c r="C325" s="207" t="s">
        <v>430</v>
      </c>
      <c r="D325" s="207" t="s">
        <v>155</v>
      </c>
      <c r="E325" s="208" t="s">
        <v>431</v>
      </c>
      <c r="F325" s="209" t="s">
        <v>432</v>
      </c>
      <c r="G325" s="210" t="s">
        <v>243</v>
      </c>
      <c r="H325" s="211">
        <v>0.072999999999999995</v>
      </c>
      <c r="I325" s="212"/>
      <c r="J325" s="213">
        <f>ROUND(I325*H325,2)</f>
        <v>0</v>
      </c>
      <c r="K325" s="209" t="s">
        <v>173</v>
      </c>
      <c r="L325" s="46"/>
      <c r="M325" s="214" t="s">
        <v>19</v>
      </c>
      <c r="N325" s="215" t="s">
        <v>43</v>
      </c>
      <c r="O325" s="86"/>
      <c r="P325" s="216">
        <f>O325*H325</f>
        <v>0</v>
      </c>
      <c r="Q325" s="216">
        <v>1.06277</v>
      </c>
      <c r="R325" s="216">
        <f>Q325*H325</f>
        <v>0.077582209999999999</v>
      </c>
      <c r="S325" s="216">
        <v>0</v>
      </c>
      <c r="T325" s="21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8" t="s">
        <v>159</v>
      </c>
      <c r="AT325" s="218" t="s">
        <v>155</v>
      </c>
      <c r="AU325" s="218" t="s">
        <v>83</v>
      </c>
      <c r="AY325" s="19" t="s">
        <v>153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80</v>
      </c>
      <c r="BK325" s="219">
        <f>ROUND(I325*H325,2)</f>
        <v>0</v>
      </c>
      <c r="BL325" s="19" t="s">
        <v>159</v>
      </c>
      <c r="BM325" s="218" t="s">
        <v>433</v>
      </c>
    </row>
    <row r="326" s="2" customFormat="1">
      <c r="A326" s="40"/>
      <c r="B326" s="41"/>
      <c r="C326" s="42"/>
      <c r="D326" s="253" t="s">
        <v>175</v>
      </c>
      <c r="E326" s="42"/>
      <c r="F326" s="254" t="s">
        <v>434</v>
      </c>
      <c r="G326" s="42"/>
      <c r="H326" s="42"/>
      <c r="I326" s="255"/>
      <c r="J326" s="42"/>
      <c r="K326" s="42"/>
      <c r="L326" s="46"/>
      <c r="M326" s="256"/>
      <c r="N326" s="257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175</v>
      </c>
      <c r="AU326" s="19" t="s">
        <v>83</v>
      </c>
    </row>
    <row r="327" s="13" customFormat="1">
      <c r="A327" s="13"/>
      <c r="B327" s="220"/>
      <c r="C327" s="221"/>
      <c r="D327" s="222" t="s">
        <v>161</v>
      </c>
      <c r="E327" s="223" t="s">
        <v>19</v>
      </c>
      <c r="F327" s="224" t="s">
        <v>435</v>
      </c>
      <c r="G327" s="221"/>
      <c r="H327" s="223" t="s">
        <v>19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161</v>
      </c>
      <c r="AU327" s="230" t="s">
        <v>83</v>
      </c>
      <c r="AV327" s="13" t="s">
        <v>80</v>
      </c>
      <c r="AW327" s="13" t="s">
        <v>33</v>
      </c>
      <c r="AX327" s="13" t="s">
        <v>72</v>
      </c>
      <c r="AY327" s="230" t="s">
        <v>153</v>
      </c>
    </row>
    <row r="328" s="13" customFormat="1">
      <c r="A328" s="13"/>
      <c r="B328" s="220"/>
      <c r="C328" s="221"/>
      <c r="D328" s="222" t="s">
        <v>161</v>
      </c>
      <c r="E328" s="223" t="s">
        <v>19</v>
      </c>
      <c r="F328" s="224" t="s">
        <v>436</v>
      </c>
      <c r="G328" s="221"/>
      <c r="H328" s="223" t="s">
        <v>19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0" t="s">
        <v>161</v>
      </c>
      <c r="AU328" s="230" t="s">
        <v>83</v>
      </c>
      <c r="AV328" s="13" t="s">
        <v>80</v>
      </c>
      <c r="AW328" s="13" t="s">
        <v>33</v>
      </c>
      <c r="AX328" s="13" t="s">
        <v>72</v>
      </c>
      <c r="AY328" s="230" t="s">
        <v>153</v>
      </c>
    </row>
    <row r="329" s="14" customFormat="1">
      <c r="A329" s="14"/>
      <c r="B329" s="231"/>
      <c r="C329" s="232"/>
      <c r="D329" s="222" t="s">
        <v>161</v>
      </c>
      <c r="E329" s="233" t="s">
        <v>19</v>
      </c>
      <c r="F329" s="234" t="s">
        <v>437</v>
      </c>
      <c r="G329" s="232"/>
      <c r="H329" s="235">
        <v>0.072999999999999995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1" t="s">
        <v>161</v>
      </c>
      <c r="AU329" s="241" t="s">
        <v>83</v>
      </c>
      <c r="AV329" s="14" t="s">
        <v>83</v>
      </c>
      <c r="AW329" s="14" t="s">
        <v>33</v>
      </c>
      <c r="AX329" s="14" t="s">
        <v>72</v>
      </c>
      <c r="AY329" s="241" t="s">
        <v>153</v>
      </c>
    </row>
    <row r="330" s="15" customFormat="1">
      <c r="A330" s="15"/>
      <c r="B330" s="242"/>
      <c r="C330" s="243"/>
      <c r="D330" s="222" t="s">
        <v>161</v>
      </c>
      <c r="E330" s="244" t="s">
        <v>19</v>
      </c>
      <c r="F330" s="245" t="s">
        <v>164</v>
      </c>
      <c r="G330" s="243"/>
      <c r="H330" s="246">
        <v>0.072999999999999995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2" t="s">
        <v>161</v>
      </c>
      <c r="AU330" s="252" t="s">
        <v>83</v>
      </c>
      <c r="AV330" s="15" t="s">
        <v>159</v>
      </c>
      <c r="AW330" s="15" t="s">
        <v>33</v>
      </c>
      <c r="AX330" s="15" t="s">
        <v>80</v>
      </c>
      <c r="AY330" s="252" t="s">
        <v>153</v>
      </c>
    </row>
    <row r="331" s="2" customFormat="1" ht="24.15" customHeight="1">
      <c r="A331" s="40"/>
      <c r="B331" s="41"/>
      <c r="C331" s="207" t="s">
        <v>438</v>
      </c>
      <c r="D331" s="207" t="s">
        <v>155</v>
      </c>
      <c r="E331" s="208" t="s">
        <v>439</v>
      </c>
      <c r="F331" s="209" t="s">
        <v>440</v>
      </c>
      <c r="G331" s="210" t="s">
        <v>158</v>
      </c>
      <c r="H331" s="211">
        <v>18.451000000000001</v>
      </c>
      <c r="I331" s="212"/>
      <c r="J331" s="213">
        <f>ROUND(I331*H331,2)</f>
        <v>0</v>
      </c>
      <c r="K331" s="209" t="s">
        <v>173</v>
      </c>
      <c r="L331" s="46"/>
      <c r="M331" s="214" t="s">
        <v>19</v>
      </c>
      <c r="N331" s="215" t="s">
        <v>43</v>
      </c>
      <c r="O331" s="86"/>
      <c r="P331" s="216">
        <f>O331*H331</f>
        <v>0</v>
      </c>
      <c r="Q331" s="216">
        <v>0.01282</v>
      </c>
      <c r="R331" s="216">
        <f>Q331*H331</f>
        <v>0.23654182000000001</v>
      </c>
      <c r="S331" s="216">
        <v>0</v>
      </c>
      <c r="T331" s="21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8" t="s">
        <v>159</v>
      </c>
      <c r="AT331" s="218" t="s">
        <v>155</v>
      </c>
      <c r="AU331" s="218" t="s">
        <v>83</v>
      </c>
      <c r="AY331" s="19" t="s">
        <v>153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80</v>
      </c>
      <c r="BK331" s="219">
        <f>ROUND(I331*H331,2)</f>
        <v>0</v>
      </c>
      <c r="BL331" s="19" t="s">
        <v>159</v>
      </c>
      <c r="BM331" s="218" t="s">
        <v>441</v>
      </c>
    </row>
    <row r="332" s="2" customFormat="1">
      <c r="A332" s="40"/>
      <c r="B332" s="41"/>
      <c r="C332" s="42"/>
      <c r="D332" s="253" t="s">
        <v>175</v>
      </c>
      <c r="E332" s="42"/>
      <c r="F332" s="254" t="s">
        <v>442</v>
      </c>
      <c r="G332" s="42"/>
      <c r="H332" s="42"/>
      <c r="I332" s="255"/>
      <c r="J332" s="42"/>
      <c r="K332" s="42"/>
      <c r="L332" s="46"/>
      <c r="M332" s="256"/>
      <c r="N332" s="257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175</v>
      </c>
      <c r="AU332" s="19" t="s">
        <v>83</v>
      </c>
    </row>
    <row r="333" s="13" customFormat="1">
      <c r="A333" s="13"/>
      <c r="B333" s="220"/>
      <c r="C333" s="221"/>
      <c r="D333" s="222" t="s">
        <v>161</v>
      </c>
      <c r="E333" s="223" t="s">
        <v>19</v>
      </c>
      <c r="F333" s="224" t="s">
        <v>418</v>
      </c>
      <c r="G333" s="221"/>
      <c r="H333" s="223" t="s">
        <v>19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0" t="s">
        <v>161</v>
      </c>
      <c r="AU333" s="230" t="s">
        <v>83</v>
      </c>
      <c r="AV333" s="13" t="s">
        <v>80</v>
      </c>
      <c r="AW333" s="13" t="s">
        <v>33</v>
      </c>
      <c r="AX333" s="13" t="s">
        <v>72</v>
      </c>
      <c r="AY333" s="230" t="s">
        <v>153</v>
      </c>
    </row>
    <row r="334" s="14" customFormat="1">
      <c r="A334" s="14"/>
      <c r="B334" s="231"/>
      <c r="C334" s="232"/>
      <c r="D334" s="222" t="s">
        <v>161</v>
      </c>
      <c r="E334" s="233" t="s">
        <v>19</v>
      </c>
      <c r="F334" s="234" t="s">
        <v>443</v>
      </c>
      <c r="G334" s="232"/>
      <c r="H334" s="235">
        <v>16.771000000000001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1" t="s">
        <v>161</v>
      </c>
      <c r="AU334" s="241" t="s">
        <v>83</v>
      </c>
      <c r="AV334" s="14" t="s">
        <v>83</v>
      </c>
      <c r="AW334" s="14" t="s">
        <v>33</v>
      </c>
      <c r="AX334" s="14" t="s">
        <v>72</v>
      </c>
      <c r="AY334" s="241" t="s">
        <v>153</v>
      </c>
    </row>
    <row r="335" s="13" customFormat="1">
      <c r="A335" s="13"/>
      <c r="B335" s="220"/>
      <c r="C335" s="221"/>
      <c r="D335" s="222" t="s">
        <v>161</v>
      </c>
      <c r="E335" s="223" t="s">
        <v>19</v>
      </c>
      <c r="F335" s="224" t="s">
        <v>421</v>
      </c>
      <c r="G335" s="221"/>
      <c r="H335" s="223" t="s">
        <v>19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0" t="s">
        <v>161</v>
      </c>
      <c r="AU335" s="230" t="s">
        <v>83</v>
      </c>
      <c r="AV335" s="13" t="s">
        <v>80</v>
      </c>
      <c r="AW335" s="13" t="s">
        <v>33</v>
      </c>
      <c r="AX335" s="13" t="s">
        <v>72</v>
      </c>
      <c r="AY335" s="230" t="s">
        <v>153</v>
      </c>
    </row>
    <row r="336" s="14" customFormat="1">
      <c r="A336" s="14"/>
      <c r="B336" s="231"/>
      <c r="C336" s="232"/>
      <c r="D336" s="222" t="s">
        <v>161</v>
      </c>
      <c r="E336" s="233" t="s">
        <v>19</v>
      </c>
      <c r="F336" s="234" t="s">
        <v>444</v>
      </c>
      <c r="G336" s="232"/>
      <c r="H336" s="235">
        <v>1.6799999999999999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1" t="s">
        <v>161</v>
      </c>
      <c r="AU336" s="241" t="s">
        <v>83</v>
      </c>
      <c r="AV336" s="14" t="s">
        <v>83</v>
      </c>
      <c r="AW336" s="14" t="s">
        <v>33</v>
      </c>
      <c r="AX336" s="14" t="s">
        <v>72</v>
      </c>
      <c r="AY336" s="241" t="s">
        <v>153</v>
      </c>
    </row>
    <row r="337" s="16" customFormat="1">
      <c r="A337" s="16"/>
      <c r="B337" s="258"/>
      <c r="C337" s="259"/>
      <c r="D337" s="222" t="s">
        <v>161</v>
      </c>
      <c r="E337" s="260" t="s">
        <v>92</v>
      </c>
      <c r="F337" s="261" t="s">
        <v>208</v>
      </c>
      <c r="G337" s="259"/>
      <c r="H337" s="262">
        <v>18.451000000000001</v>
      </c>
      <c r="I337" s="263"/>
      <c r="J337" s="259"/>
      <c r="K337" s="259"/>
      <c r="L337" s="264"/>
      <c r="M337" s="265"/>
      <c r="N337" s="266"/>
      <c r="O337" s="266"/>
      <c r="P337" s="266"/>
      <c r="Q337" s="266"/>
      <c r="R337" s="266"/>
      <c r="S337" s="266"/>
      <c r="T337" s="267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68" t="s">
        <v>161</v>
      </c>
      <c r="AU337" s="268" t="s">
        <v>83</v>
      </c>
      <c r="AV337" s="16" t="s">
        <v>170</v>
      </c>
      <c r="AW337" s="16" t="s">
        <v>33</v>
      </c>
      <c r="AX337" s="16" t="s">
        <v>72</v>
      </c>
      <c r="AY337" s="268" t="s">
        <v>153</v>
      </c>
    </row>
    <row r="338" s="15" customFormat="1">
      <c r="A338" s="15"/>
      <c r="B338" s="242"/>
      <c r="C338" s="243"/>
      <c r="D338" s="222" t="s">
        <v>161</v>
      </c>
      <c r="E338" s="244" t="s">
        <v>19</v>
      </c>
      <c r="F338" s="245" t="s">
        <v>164</v>
      </c>
      <c r="G338" s="243"/>
      <c r="H338" s="246">
        <v>18.451000000000001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2" t="s">
        <v>161</v>
      </c>
      <c r="AU338" s="252" t="s">
        <v>83</v>
      </c>
      <c r="AV338" s="15" t="s">
        <v>159</v>
      </c>
      <c r="AW338" s="15" t="s">
        <v>33</v>
      </c>
      <c r="AX338" s="15" t="s">
        <v>80</v>
      </c>
      <c r="AY338" s="252" t="s">
        <v>153</v>
      </c>
    </row>
    <row r="339" s="2" customFormat="1" ht="24.15" customHeight="1">
      <c r="A339" s="40"/>
      <c r="B339" s="41"/>
      <c r="C339" s="207" t="s">
        <v>445</v>
      </c>
      <c r="D339" s="207" t="s">
        <v>155</v>
      </c>
      <c r="E339" s="208" t="s">
        <v>446</v>
      </c>
      <c r="F339" s="209" t="s">
        <v>447</v>
      </c>
      <c r="G339" s="210" t="s">
        <v>158</v>
      </c>
      <c r="H339" s="211">
        <v>18.451000000000001</v>
      </c>
      <c r="I339" s="212"/>
      <c r="J339" s="213">
        <f>ROUND(I339*H339,2)</f>
        <v>0</v>
      </c>
      <c r="K339" s="209" t="s">
        <v>173</v>
      </c>
      <c r="L339" s="46"/>
      <c r="M339" s="214" t="s">
        <v>19</v>
      </c>
      <c r="N339" s="215" t="s">
        <v>43</v>
      </c>
      <c r="O339" s="86"/>
      <c r="P339" s="216">
        <f>O339*H339</f>
        <v>0</v>
      </c>
      <c r="Q339" s="216">
        <v>0</v>
      </c>
      <c r="R339" s="216">
        <f>Q339*H339</f>
        <v>0</v>
      </c>
      <c r="S339" s="216">
        <v>0</v>
      </c>
      <c r="T339" s="21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8" t="s">
        <v>159</v>
      </c>
      <c r="AT339" s="218" t="s">
        <v>155</v>
      </c>
      <c r="AU339" s="218" t="s">
        <v>83</v>
      </c>
      <c r="AY339" s="19" t="s">
        <v>153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9" t="s">
        <v>80</v>
      </c>
      <c r="BK339" s="219">
        <f>ROUND(I339*H339,2)</f>
        <v>0</v>
      </c>
      <c r="BL339" s="19" t="s">
        <v>159</v>
      </c>
      <c r="BM339" s="218" t="s">
        <v>448</v>
      </c>
    </row>
    <row r="340" s="2" customFormat="1">
      <c r="A340" s="40"/>
      <c r="B340" s="41"/>
      <c r="C340" s="42"/>
      <c r="D340" s="253" t="s">
        <v>175</v>
      </c>
      <c r="E340" s="42"/>
      <c r="F340" s="254" t="s">
        <v>449</v>
      </c>
      <c r="G340" s="42"/>
      <c r="H340" s="42"/>
      <c r="I340" s="255"/>
      <c r="J340" s="42"/>
      <c r="K340" s="42"/>
      <c r="L340" s="46"/>
      <c r="M340" s="256"/>
      <c r="N340" s="257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175</v>
      </c>
      <c r="AU340" s="19" t="s">
        <v>83</v>
      </c>
    </row>
    <row r="341" s="14" customFormat="1">
      <c r="A341" s="14"/>
      <c r="B341" s="231"/>
      <c r="C341" s="232"/>
      <c r="D341" s="222" t="s">
        <v>161</v>
      </c>
      <c r="E341" s="233" t="s">
        <v>19</v>
      </c>
      <c r="F341" s="234" t="s">
        <v>92</v>
      </c>
      <c r="G341" s="232"/>
      <c r="H341" s="235">
        <v>18.451000000000001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1" t="s">
        <v>161</v>
      </c>
      <c r="AU341" s="241" t="s">
        <v>83</v>
      </c>
      <c r="AV341" s="14" t="s">
        <v>83</v>
      </c>
      <c r="AW341" s="14" t="s">
        <v>33</v>
      </c>
      <c r="AX341" s="14" t="s">
        <v>80</v>
      </c>
      <c r="AY341" s="241" t="s">
        <v>153</v>
      </c>
    </row>
    <row r="342" s="2" customFormat="1" ht="16.5" customHeight="1">
      <c r="A342" s="40"/>
      <c r="B342" s="41"/>
      <c r="C342" s="207" t="s">
        <v>450</v>
      </c>
      <c r="D342" s="207" t="s">
        <v>155</v>
      </c>
      <c r="E342" s="208" t="s">
        <v>451</v>
      </c>
      <c r="F342" s="209" t="s">
        <v>452</v>
      </c>
      <c r="G342" s="210" t="s">
        <v>276</v>
      </c>
      <c r="H342" s="211">
        <v>24</v>
      </c>
      <c r="I342" s="212"/>
      <c r="J342" s="213">
        <f>ROUND(I342*H342,2)</f>
        <v>0</v>
      </c>
      <c r="K342" s="209" t="s">
        <v>19</v>
      </c>
      <c r="L342" s="46"/>
      <c r="M342" s="214" t="s">
        <v>19</v>
      </c>
      <c r="N342" s="215" t="s">
        <v>43</v>
      </c>
      <c r="O342" s="86"/>
      <c r="P342" s="216">
        <f>O342*H342</f>
        <v>0</v>
      </c>
      <c r="Q342" s="216">
        <v>0.03465</v>
      </c>
      <c r="R342" s="216">
        <f>Q342*H342</f>
        <v>0.83160000000000001</v>
      </c>
      <c r="S342" s="216">
        <v>0</v>
      </c>
      <c r="T342" s="21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8" t="s">
        <v>159</v>
      </c>
      <c r="AT342" s="218" t="s">
        <v>155</v>
      </c>
      <c r="AU342" s="218" t="s">
        <v>83</v>
      </c>
      <c r="AY342" s="19" t="s">
        <v>153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9" t="s">
        <v>80</v>
      </c>
      <c r="BK342" s="219">
        <f>ROUND(I342*H342,2)</f>
        <v>0</v>
      </c>
      <c r="BL342" s="19" t="s">
        <v>159</v>
      </c>
      <c r="BM342" s="218" t="s">
        <v>453</v>
      </c>
    </row>
    <row r="343" s="13" customFormat="1">
      <c r="A343" s="13"/>
      <c r="B343" s="220"/>
      <c r="C343" s="221"/>
      <c r="D343" s="222" t="s">
        <v>161</v>
      </c>
      <c r="E343" s="223" t="s">
        <v>19</v>
      </c>
      <c r="F343" s="224" t="s">
        <v>454</v>
      </c>
      <c r="G343" s="221"/>
      <c r="H343" s="223" t="s">
        <v>19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0" t="s">
        <v>161</v>
      </c>
      <c r="AU343" s="230" t="s">
        <v>83</v>
      </c>
      <c r="AV343" s="13" t="s">
        <v>80</v>
      </c>
      <c r="AW343" s="13" t="s">
        <v>33</v>
      </c>
      <c r="AX343" s="13" t="s">
        <v>72</v>
      </c>
      <c r="AY343" s="230" t="s">
        <v>153</v>
      </c>
    </row>
    <row r="344" s="14" customFormat="1">
      <c r="A344" s="14"/>
      <c r="B344" s="231"/>
      <c r="C344" s="232"/>
      <c r="D344" s="222" t="s">
        <v>161</v>
      </c>
      <c r="E344" s="233" t="s">
        <v>19</v>
      </c>
      <c r="F344" s="234" t="s">
        <v>455</v>
      </c>
      <c r="G344" s="232"/>
      <c r="H344" s="235">
        <v>9.5999999999999996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1" t="s">
        <v>161</v>
      </c>
      <c r="AU344" s="241" t="s">
        <v>83</v>
      </c>
      <c r="AV344" s="14" t="s">
        <v>83</v>
      </c>
      <c r="AW344" s="14" t="s">
        <v>33</v>
      </c>
      <c r="AX344" s="14" t="s">
        <v>72</v>
      </c>
      <c r="AY344" s="241" t="s">
        <v>153</v>
      </c>
    </row>
    <row r="345" s="13" customFormat="1">
      <c r="A345" s="13"/>
      <c r="B345" s="220"/>
      <c r="C345" s="221"/>
      <c r="D345" s="222" t="s">
        <v>161</v>
      </c>
      <c r="E345" s="223" t="s">
        <v>19</v>
      </c>
      <c r="F345" s="224" t="s">
        <v>222</v>
      </c>
      <c r="G345" s="221"/>
      <c r="H345" s="223" t="s">
        <v>19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161</v>
      </c>
      <c r="AU345" s="230" t="s">
        <v>83</v>
      </c>
      <c r="AV345" s="13" t="s">
        <v>80</v>
      </c>
      <c r="AW345" s="13" t="s">
        <v>33</v>
      </c>
      <c r="AX345" s="13" t="s">
        <v>72</v>
      </c>
      <c r="AY345" s="230" t="s">
        <v>153</v>
      </c>
    </row>
    <row r="346" s="14" customFormat="1">
      <c r="A346" s="14"/>
      <c r="B346" s="231"/>
      <c r="C346" s="232"/>
      <c r="D346" s="222" t="s">
        <v>161</v>
      </c>
      <c r="E346" s="233" t="s">
        <v>19</v>
      </c>
      <c r="F346" s="234" t="s">
        <v>456</v>
      </c>
      <c r="G346" s="232"/>
      <c r="H346" s="235">
        <v>14.4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1" t="s">
        <v>161</v>
      </c>
      <c r="AU346" s="241" t="s">
        <v>83</v>
      </c>
      <c r="AV346" s="14" t="s">
        <v>83</v>
      </c>
      <c r="AW346" s="14" t="s">
        <v>33</v>
      </c>
      <c r="AX346" s="14" t="s">
        <v>72</v>
      </c>
      <c r="AY346" s="241" t="s">
        <v>153</v>
      </c>
    </row>
    <row r="347" s="15" customFormat="1">
      <c r="A347" s="15"/>
      <c r="B347" s="242"/>
      <c r="C347" s="243"/>
      <c r="D347" s="222" t="s">
        <v>161</v>
      </c>
      <c r="E347" s="244" t="s">
        <v>19</v>
      </c>
      <c r="F347" s="245" t="s">
        <v>164</v>
      </c>
      <c r="G347" s="243"/>
      <c r="H347" s="246">
        <v>24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2" t="s">
        <v>161</v>
      </c>
      <c r="AU347" s="252" t="s">
        <v>83</v>
      </c>
      <c r="AV347" s="15" t="s">
        <v>159</v>
      </c>
      <c r="AW347" s="15" t="s">
        <v>33</v>
      </c>
      <c r="AX347" s="15" t="s">
        <v>80</v>
      </c>
      <c r="AY347" s="252" t="s">
        <v>153</v>
      </c>
    </row>
    <row r="348" s="2" customFormat="1" ht="21.75" customHeight="1">
      <c r="A348" s="40"/>
      <c r="B348" s="41"/>
      <c r="C348" s="269" t="s">
        <v>457</v>
      </c>
      <c r="D348" s="269" t="s">
        <v>458</v>
      </c>
      <c r="E348" s="270" t="s">
        <v>459</v>
      </c>
      <c r="F348" s="271" t="s">
        <v>460</v>
      </c>
      <c r="G348" s="272" t="s">
        <v>461</v>
      </c>
      <c r="H348" s="273">
        <v>6</v>
      </c>
      <c r="I348" s="274"/>
      <c r="J348" s="275">
        <f>ROUND(I348*H348,2)</f>
        <v>0</v>
      </c>
      <c r="K348" s="271" t="s">
        <v>19</v>
      </c>
      <c r="L348" s="276"/>
      <c r="M348" s="277" t="s">
        <v>19</v>
      </c>
      <c r="N348" s="278" t="s">
        <v>43</v>
      </c>
      <c r="O348" s="86"/>
      <c r="P348" s="216">
        <f>O348*H348</f>
        <v>0</v>
      </c>
      <c r="Q348" s="216">
        <v>0.050000000000000003</v>
      </c>
      <c r="R348" s="216">
        <f>Q348*H348</f>
        <v>0.30000000000000004</v>
      </c>
      <c r="S348" s="216">
        <v>0</v>
      </c>
      <c r="T348" s="21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202</v>
      </c>
      <c r="AT348" s="218" t="s">
        <v>458</v>
      </c>
      <c r="AU348" s="218" t="s">
        <v>83</v>
      </c>
      <c r="AY348" s="19" t="s">
        <v>153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80</v>
      </c>
      <c r="BK348" s="219">
        <f>ROUND(I348*H348,2)</f>
        <v>0</v>
      </c>
      <c r="BL348" s="19" t="s">
        <v>159</v>
      </c>
      <c r="BM348" s="218" t="s">
        <v>462</v>
      </c>
    </row>
    <row r="349" s="14" customFormat="1">
      <c r="A349" s="14"/>
      <c r="B349" s="231"/>
      <c r="C349" s="232"/>
      <c r="D349" s="222" t="s">
        <v>161</v>
      </c>
      <c r="E349" s="233" t="s">
        <v>19</v>
      </c>
      <c r="F349" s="234" t="s">
        <v>188</v>
      </c>
      <c r="G349" s="232"/>
      <c r="H349" s="235">
        <v>6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1" t="s">
        <v>161</v>
      </c>
      <c r="AU349" s="241" t="s">
        <v>83</v>
      </c>
      <c r="AV349" s="14" t="s">
        <v>83</v>
      </c>
      <c r="AW349" s="14" t="s">
        <v>33</v>
      </c>
      <c r="AX349" s="14" t="s">
        <v>80</v>
      </c>
      <c r="AY349" s="241" t="s">
        <v>153</v>
      </c>
    </row>
    <row r="350" s="2" customFormat="1" ht="16.5" customHeight="1">
      <c r="A350" s="40"/>
      <c r="B350" s="41"/>
      <c r="C350" s="269" t="s">
        <v>463</v>
      </c>
      <c r="D350" s="269" t="s">
        <v>458</v>
      </c>
      <c r="E350" s="270" t="s">
        <v>464</v>
      </c>
      <c r="F350" s="271" t="s">
        <v>465</v>
      </c>
      <c r="G350" s="272" t="s">
        <v>461</v>
      </c>
      <c r="H350" s="273">
        <v>12</v>
      </c>
      <c r="I350" s="274"/>
      <c r="J350" s="275">
        <f>ROUND(I350*H350,2)</f>
        <v>0</v>
      </c>
      <c r="K350" s="271" t="s">
        <v>19</v>
      </c>
      <c r="L350" s="276"/>
      <c r="M350" s="277" t="s">
        <v>19</v>
      </c>
      <c r="N350" s="278" t="s">
        <v>43</v>
      </c>
      <c r="O350" s="86"/>
      <c r="P350" s="216">
        <f>O350*H350</f>
        <v>0</v>
      </c>
      <c r="Q350" s="216">
        <v>0.059999999999999998</v>
      </c>
      <c r="R350" s="216">
        <f>Q350*H350</f>
        <v>0.71999999999999997</v>
      </c>
      <c r="S350" s="216">
        <v>0</v>
      </c>
      <c r="T350" s="21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202</v>
      </c>
      <c r="AT350" s="218" t="s">
        <v>458</v>
      </c>
      <c r="AU350" s="218" t="s">
        <v>83</v>
      </c>
      <c r="AY350" s="19" t="s">
        <v>153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80</v>
      </c>
      <c r="BK350" s="219">
        <f>ROUND(I350*H350,2)</f>
        <v>0</v>
      </c>
      <c r="BL350" s="19" t="s">
        <v>159</v>
      </c>
      <c r="BM350" s="218" t="s">
        <v>466</v>
      </c>
    </row>
    <row r="351" s="14" customFormat="1">
      <c r="A351" s="14"/>
      <c r="B351" s="231"/>
      <c r="C351" s="232"/>
      <c r="D351" s="222" t="s">
        <v>161</v>
      </c>
      <c r="E351" s="233" t="s">
        <v>19</v>
      </c>
      <c r="F351" s="234" t="s">
        <v>235</v>
      </c>
      <c r="G351" s="232"/>
      <c r="H351" s="235">
        <v>12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1" t="s">
        <v>161</v>
      </c>
      <c r="AU351" s="241" t="s">
        <v>83</v>
      </c>
      <c r="AV351" s="14" t="s">
        <v>83</v>
      </c>
      <c r="AW351" s="14" t="s">
        <v>33</v>
      </c>
      <c r="AX351" s="14" t="s">
        <v>80</v>
      </c>
      <c r="AY351" s="241" t="s">
        <v>153</v>
      </c>
    </row>
    <row r="352" s="12" customFormat="1" ht="22.8" customHeight="1">
      <c r="A352" s="12"/>
      <c r="B352" s="191"/>
      <c r="C352" s="192"/>
      <c r="D352" s="193" t="s">
        <v>71</v>
      </c>
      <c r="E352" s="205" t="s">
        <v>183</v>
      </c>
      <c r="F352" s="205" t="s">
        <v>467</v>
      </c>
      <c r="G352" s="192"/>
      <c r="H352" s="192"/>
      <c r="I352" s="195"/>
      <c r="J352" s="206">
        <f>BK352</f>
        <v>0</v>
      </c>
      <c r="K352" s="192"/>
      <c r="L352" s="197"/>
      <c r="M352" s="198"/>
      <c r="N352" s="199"/>
      <c r="O352" s="199"/>
      <c r="P352" s="200">
        <f>SUM(P353:P377)</f>
        <v>0</v>
      </c>
      <c r="Q352" s="199"/>
      <c r="R352" s="200">
        <f>SUM(R353:R377)</f>
        <v>2.3698912500000002</v>
      </c>
      <c r="S352" s="199"/>
      <c r="T352" s="201">
        <f>SUM(T353:T377)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2" t="s">
        <v>80</v>
      </c>
      <c r="AT352" s="203" t="s">
        <v>71</v>
      </c>
      <c r="AU352" s="203" t="s">
        <v>80</v>
      </c>
      <c r="AY352" s="202" t="s">
        <v>153</v>
      </c>
      <c r="BK352" s="204">
        <f>SUM(BK353:BK377)</f>
        <v>0</v>
      </c>
    </row>
    <row r="353" s="2" customFormat="1" ht="16.5" customHeight="1">
      <c r="A353" s="40"/>
      <c r="B353" s="41"/>
      <c r="C353" s="207" t="s">
        <v>468</v>
      </c>
      <c r="D353" s="207" t="s">
        <v>155</v>
      </c>
      <c r="E353" s="208" t="s">
        <v>469</v>
      </c>
      <c r="F353" s="209" t="s">
        <v>470</v>
      </c>
      <c r="G353" s="210" t="s">
        <v>158</v>
      </c>
      <c r="H353" s="211">
        <v>20.129999999999999</v>
      </c>
      <c r="I353" s="212"/>
      <c r="J353" s="213">
        <f>ROUND(I353*H353,2)</f>
        <v>0</v>
      </c>
      <c r="K353" s="209" t="s">
        <v>173</v>
      </c>
      <c r="L353" s="46"/>
      <c r="M353" s="214" t="s">
        <v>19</v>
      </c>
      <c r="N353" s="215" t="s">
        <v>43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159</v>
      </c>
      <c r="AT353" s="218" t="s">
        <v>155</v>
      </c>
      <c r="AU353" s="218" t="s">
        <v>83</v>
      </c>
      <c r="AY353" s="19" t="s">
        <v>153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80</v>
      </c>
      <c r="BK353" s="219">
        <f>ROUND(I353*H353,2)</f>
        <v>0</v>
      </c>
      <c r="BL353" s="19" t="s">
        <v>159</v>
      </c>
      <c r="BM353" s="218" t="s">
        <v>471</v>
      </c>
    </row>
    <row r="354" s="2" customFormat="1">
      <c r="A354" s="40"/>
      <c r="B354" s="41"/>
      <c r="C354" s="42"/>
      <c r="D354" s="253" t="s">
        <v>175</v>
      </c>
      <c r="E354" s="42"/>
      <c r="F354" s="254" t="s">
        <v>472</v>
      </c>
      <c r="G354" s="42"/>
      <c r="H354" s="42"/>
      <c r="I354" s="255"/>
      <c r="J354" s="42"/>
      <c r="K354" s="42"/>
      <c r="L354" s="46"/>
      <c r="M354" s="256"/>
      <c r="N354" s="257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175</v>
      </c>
      <c r="AU354" s="19" t="s">
        <v>83</v>
      </c>
    </row>
    <row r="355" s="13" customFormat="1">
      <c r="A355" s="13"/>
      <c r="B355" s="220"/>
      <c r="C355" s="221"/>
      <c r="D355" s="222" t="s">
        <v>161</v>
      </c>
      <c r="E355" s="223" t="s">
        <v>19</v>
      </c>
      <c r="F355" s="224" t="s">
        <v>263</v>
      </c>
      <c r="G355" s="221"/>
      <c r="H355" s="223" t="s">
        <v>19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161</v>
      </c>
      <c r="AU355" s="230" t="s">
        <v>83</v>
      </c>
      <c r="AV355" s="13" t="s">
        <v>80</v>
      </c>
      <c r="AW355" s="13" t="s">
        <v>33</v>
      </c>
      <c r="AX355" s="13" t="s">
        <v>72</v>
      </c>
      <c r="AY355" s="230" t="s">
        <v>153</v>
      </c>
    </row>
    <row r="356" s="14" customFormat="1">
      <c r="A356" s="14"/>
      <c r="B356" s="231"/>
      <c r="C356" s="232"/>
      <c r="D356" s="222" t="s">
        <v>161</v>
      </c>
      <c r="E356" s="233" t="s">
        <v>19</v>
      </c>
      <c r="F356" s="234" t="s">
        <v>264</v>
      </c>
      <c r="G356" s="232"/>
      <c r="H356" s="235">
        <v>16.800000000000001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1" t="s">
        <v>161</v>
      </c>
      <c r="AU356" s="241" t="s">
        <v>83</v>
      </c>
      <c r="AV356" s="14" t="s">
        <v>83</v>
      </c>
      <c r="AW356" s="14" t="s">
        <v>33</v>
      </c>
      <c r="AX356" s="14" t="s">
        <v>72</v>
      </c>
      <c r="AY356" s="241" t="s">
        <v>153</v>
      </c>
    </row>
    <row r="357" s="14" customFormat="1">
      <c r="A357" s="14"/>
      <c r="B357" s="231"/>
      <c r="C357" s="232"/>
      <c r="D357" s="222" t="s">
        <v>161</v>
      </c>
      <c r="E357" s="233" t="s">
        <v>19</v>
      </c>
      <c r="F357" s="234" t="s">
        <v>473</v>
      </c>
      <c r="G357" s="232"/>
      <c r="H357" s="235">
        <v>3.3300000000000001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1" t="s">
        <v>161</v>
      </c>
      <c r="AU357" s="241" t="s">
        <v>83</v>
      </c>
      <c r="AV357" s="14" t="s">
        <v>83</v>
      </c>
      <c r="AW357" s="14" t="s">
        <v>33</v>
      </c>
      <c r="AX357" s="14" t="s">
        <v>72</v>
      </c>
      <c r="AY357" s="241" t="s">
        <v>153</v>
      </c>
    </row>
    <row r="358" s="15" customFormat="1">
      <c r="A358" s="15"/>
      <c r="B358" s="242"/>
      <c r="C358" s="243"/>
      <c r="D358" s="222" t="s">
        <v>161</v>
      </c>
      <c r="E358" s="244" t="s">
        <v>19</v>
      </c>
      <c r="F358" s="245" t="s">
        <v>164</v>
      </c>
      <c r="G358" s="243"/>
      <c r="H358" s="246">
        <v>20.129999999999999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2" t="s">
        <v>161</v>
      </c>
      <c r="AU358" s="252" t="s">
        <v>83</v>
      </c>
      <c r="AV358" s="15" t="s">
        <v>159</v>
      </c>
      <c r="AW358" s="15" t="s">
        <v>33</v>
      </c>
      <c r="AX358" s="15" t="s">
        <v>80</v>
      </c>
      <c r="AY358" s="252" t="s">
        <v>153</v>
      </c>
    </row>
    <row r="359" s="2" customFormat="1" ht="16.5" customHeight="1">
      <c r="A359" s="40"/>
      <c r="B359" s="41"/>
      <c r="C359" s="207" t="s">
        <v>474</v>
      </c>
      <c r="D359" s="207" t="s">
        <v>155</v>
      </c>
      <c r="E359" s="208" t="s">
        <v>475</v>
      </c>
      <c r="F359" s="209" t="s">
        <v>476</v>
      </c>
      <c r="G359" s="210" t="s">
        <v>158</v>
      </c>
      <c r="H359" s="211">
        <v>29.100000000000001</v>
      </c>
      <c r="I359" s="212"/>
      <c r="J359" s="213">
        <f>ROUND(I359*H359,2)</f>
        <v>0</v>
      </c>
      <c r="K359" s="209" t="s">
        <v>173</v>
      </c>
      <c r="L359" s="46"/>
      <c r="M359" s="214" t="s">
        <v>19</v>
      </c>
      <c r="N359" s="215" t="s">
        <v>43</v>
      </c>
      <c r="O359" s="86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159</v>
      </c>
      <c r="AT359" s="218" t="s">
        <v>155</v>
      </c>
      <c r="AU359" s="218" t="s">
        <v>83</v>
      </c>
      <c r="AY359" s="19" t="s">
        <v>153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80</v>
      </c>
      <c r="BK359" s="219">
        <f>ROUND(I359*H359,2)</f>
        <v>0</v>
      </c>
      <c r="BL359" s="19" t="s">
        <v>159</v>
      </c>
      <c r="BM359" s="218" t="s">
        <v>477</v>
      </c>
    </row>
    <row r="360" s="2" customFormat="1">
      <c r="A360" s="40"/>
      <c r="B360" s="41"/>
      <c r="C360" s="42"/>
      <c r="D360" s="253" t="s">
        <v>175</v>
      </c>
      <c r="E360" s="42"/>
      <c r="F360" s="254" t="s">
        <v>478</v>
      </c>
      <c r="G360" s="42"/>
      <c r="H360" s="42"/>
      <c r="I360" s="255"/>
      <c r="J360" s="42"/>
      <c r="K360" s="42"/>
      <c r="L360" s="46"/>
      <c r="M360" s="256"/>
      <c r="N360" s="257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175</v>
      </c>
      <c r="AU360" s="19" t="s">
        <v>83</v>
      </c>
    </row>
    <row r="361" s="13" customFormat="1">
      <c r="A361" s="13"/>
      <c r="B361" s="220"/>
      <c r="C361" s="221"/>
      <c r="D361" s="222" t="s">
        <v>161</v>
      </c>
      <c r="E361" s="223" t="s">
        <v>19</v>
      </c>
      <c r="F361" s="224" t="s">
        <v>479</v>
      </c>
      <c r="G361" s="221"/>
      <c r="H361" s="223" t="s">
        <v>19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161</v>
      </c>
      <c r="AU361" s="230" t="s">
        <v>83</v>
      </c>
      <c r="AV361" s="13" t="s">
        <v>80</v>
      </c>
      <c r="AW361" s="13" t="s">
        <v>33</v>
      </c>
      <c r="AX361" s="13" t="s">
        <v>72</v>
      </c>
      <c r="AY361" s="230" t="s">
        <v>153</v>
      </c>
    </row>
    <row r="362" s="14" customFormat="1">
      <c r="A362" s="14"/>
      <c r="B362" s="231"/>
      <c r="C362" s="232"/>
      <c r="D362" s="222" t="s">
        <v>161</v>
      </c>
      <c r="E362" s="233" t="s">
        <v>19</v>
      </c>
      <c r="F362" s="234" t="s">
        <v>480</v>
      </c>
      <c r="G362" s="232"/>
      <c r="H362" s="235">
        <v>29.100000000000001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1" t="s">
        <v>161</v>
      </c>
      <c r="AU362" s="241" t="s">
        <v>83</v>
      </c>
      <c r="AV362" s="14" t="s">
        <v>83</v>
      </c>
      <c r="AW362" s="14" t="s">
        <v>33</v>
      </c>
      <c r="AX362" s="14" t="s">
        <v>72</v>
      </c>
      <c r="AY362" s="241" t="s">
        <v>153</v>
      </c>
    </row>
    <row r="363" s="15" customFormat="1">
      <c r="A363" s="15"/>
      <c r="B363" s="242"/>
      <c r="C363" s="243"/>
      <c r="D363" s="222" t="s">
        <v>161</v>
      </c>
      <c r="E363" s="244" t="s">
        <v>19</v>
      </c>
      <c r="F363" s="245" t="s">
        <v>164</v>
      </c>
      <c r="G363" s="243"/>
      <c r="H363" s="246">
        <v>29.100000000000001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2" t="s">
        <v>161</v>
      </c>
      <c r="AU363" s="252" t="s">
        <v>83</v>
      </c>
      <c r="AV363" s="15" t="s">
        <v>159</v>
      </c>
      <c r="AW363" s="15" t="s">
        <v>33</v>
      </c>
      <c r="AX363" s="15" t="s">
        <v>80</v>
      </c>
      <c r="AY363" s="252" t="s">
        <v>153</v>
      </c>
    </row>
    <row r="364" s="2" customFormat="1" ht="37.8" customHeight="1">
      <c r="A364" s="40"/>
      <c r="B364" s="41"/>
      <c r="C364" s="207" t="s">
        <v>481</v>
      </c>
      <c r="D364" s="207" t="s">
        <v>155</v>
      </c>
      <c r="E364" s="208" t="s">
        <v>482</v>
      </c>
      <c r="F364" s="209" t="s">
        <v>483</v>
      </c>
      <c r="G364" s="210" t="s">
        <v>158</v>
      </c>
      <c r="H364" s="211">
        <v>11.609999999999999</v>
      </c>
      <c r="I364" s="212"/>
      <c r="J364" s="213">
        <f>ROUND(I364*H364,2)</f>
        <v>0</v>
      </c>
      <c r="K364" s="209" t="s">
        <v>173</v>
      </c>
      <c r="L364" s="46"/>
      <c r="M364" s="214" t="s">
        <v>19</v>
      </c>
      <c r="N364" s="215" t="s">
        <v>43</v>
      </c>
      <c r="O364" s="86"/>
      <c r="P364" s="216">
        <f>O364*H364</f>
        <v>0</v>
      </c>
      <c r="Q364" s="216">
        <v>0.10100000000000001</v>
      </c>
      <c r="R364" s="216">
        <f>Q364*H364</f>
        <v>1.1726099999999999</v>
      </c>
      <c r="S364" s="216">
        <v>0</v>
      </c>
      <c r="T364" s="21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8" t="s">
        <v>159</v>
      </c>
      <c r="AT364" s="218" t="s">
        <v>155</v>
      </c>
      <c r="AU364" s="218" t="s">
        <v>83</v>
      </c>
      <c r="AY364" s="19" t="s">
        <v>153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9" t="s">
        <v>80</v>
      </c>
      <c r="BK364" s="219">
        <f>ROUND(I364*H364,2)</f>
        <v>0</v>
      </c>
      <c r="BL364" s="19" t="s">
        <v>159</v>
      </c>
      <c r="BM364" s="218" t="s">
        <v>484</v>
      </c>
    </row>
    <row r="365" s="2" customFormat="1">
      <c r="A365" s="40"/>
      <c r="B365" s="41"/>
      <c r="C365" s="42"/>
      <c r="D365" s="253" t="s">
        <v>175</v>
      </c>
      <c r="E365" s="42"/>
      <c r="F365" s="254" t="s">
        <v>485</v>
      </c>
      <c r="G365" s="42"/>
      <c r="H365" s="42"/>
      <c r="I365" s="255"/>
      <c r="J365" s="42"/>
      <c r="K365" s="42"/>
      <c r="L365" s="46"/>
      <c r="M365" s="256"/>
      <c r="N365" s="257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175</v>
      </c>
      <c r="AU365" s="19" t="s">
        <v>83</v>
      </c>
    </row>
    <row r="366" s="13" customFormat="1">
      <c r="A366" s="13"/>
      <c r="B366" s="220"/>
      <c r="C366" s="221"/>
      <c r="D366" s="222" t="s">
        <v>161</v>
      </c>
      <c r="E366" s="223" t="s">
        <v>19</v>
      </c>
      <c r="F366" s="224" t="s">
        <v>486</v>
      </c>
      <c r="G366" s="221"/>
      <c r="H366" s="223" t="s">
        <v>19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0" t="s">
        <v>161</v>
      </c>
      <c r="AU366" s="230" t="s">
        <v>83</v>
      </c>
      <c r="AV366" s="13" t="s">
        <v>80</v>
      </c>
      <c r="AW366" s="13" t="s">
        <v>33</v>
      </c>
      <c r="AX366" s="13" t="s">
        <v>72</v>
      </c>
      <c r="AY366" s="230" t="s">
        <v>153</v>
      </c>
    </row>
    <row r="367" s="14" customFormat="1">
      <c r="A367" s="14"/>
      <c r="B367" s="231"/>
      <c r="C367" s="232"/>
      <c r="D367" s="222" t="s">
        <v>161</v>
      </c>
      <c r="E367" s="233" t="s">
        <v>19</v>
      </c>
      <c r="F367" s="234" t="s">
        <v>487</v>
      </c>
      <c r="G367" s="232"/>
      <c r="H367" s="235">
        <v>2.8799999999999999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1" t="s">
        <v>161</v>
      </c>
      <c r="AU367" s="241" t="s">
        <v>83</v>
      </c>
      <c r="AV367" s="14" t="s">
        <v>83</v>
      </c>
      <c r="AW367" s="14" t="s">
        <v>33</v>
      </c>
      <c r="AX367" s="14" t="s">
        <v>72</v>
      </c>
      <c r="AY367" s="241" t="s">
        <v>153</v>
      </c>
    </row>
    <row r="368" s="14" customFormat="1">
      <c r="A368" s="14"/>
      <c r="B368" s="231"/>
      <c r="C368" s="232"/>
      <c r="D368" s="222" t="s">
        <v>161</v>
      </c>
      <c r="E368" s="233" t="s">
        <v>19</v>
      </c>
      <c r="F368" s="234" t="s">
        <v>488</v>
      </c>
      <c r="G368" s="232"/>
      <c r="H368" s="235">
        <v>2.1600000000000001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1" t="s">
        <v>161</v>
      </c>
      <c r="AU368" s="241" t="s">
        <v>83</v>
      </c>
      <c r="AV368" s="14" t="s">
        <v>83</v>
      </c>
      <c r="AW368" s="14" t="s">
        <v>33</v>
      </c>
      <c r="AX368" s="14" t="s">
        <v>72</v>
      </c>
      <c r="AY368" s="241" t="s">
        <v>153</v>
      </c>
    </row>
    <row r="369" s="14" customFormat="1">
      <c r="A369" s="14"/>
      <c r="B369" s="231"/>
      <c r="C369" s="232"/>
      <c r="D369" s="222" t="s">
        <v>161</v>
      </c>
      <c r="E369" s="233" t="s">
        <v>19</v>
      </c>
      <c r="F369" s="234" t="s">
        <v>489</v>
      </c>
      <c r="G369" s="232"/>
      <c r="H369" s="235">
        <v>1.6799999999999999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1" t="s">
        <v>161</v>
      </c>
      <c r="AU369" s="241" t="s">
        <v>83</v>
      </c>
      <c r="AV369" s="14" t="s">
        <v>83</v>
      </c>
      <c r="AW369" s="14" t="s">
        <v>33</v>
      </c>
      <c r="AX369" s="14" t="s">
        <v>72</v>
      </c>
      <c r="AY369" s="241" t="s">
        <v>153</v>
      </c>
    </row>
    <row r="370" s="14" customFormat="1">
      <c r="A370" s="14"/>
      <c r="B370" s="231"/>
      <c r="C370" s="232"/>
      <c r="D370" s="222" t="s">
        <v>161</v>
      </c>
      <c r="E370" s="233" t="s">
        <v>19</v>
      </c>
      <c r="F370" s="234" t="s">
        <v>490</v>
      </c>
      <c r="G370" s="232"/>
      <c r="H370" s="235">
        <v>1.5600000000000001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1" t="s">
        <v>161</v>
      </c>
      <c r="AU370" s="241" t="s">
        <v>83</v>
      </c>
      <c r="AV370" s="14" t="s">
        <v>83</v>
      </c>
      <c r="AW370" s="14" t="s">
        <v>33</v>
      </c>
      <c r="AX370" s="14" t="s">
        <v>72</v>
      </c>
      <c r="AY370" s="241" t="s">
        <v>153</v>
      </c>
    </row>
    <row r="371" s="14" customFormat="1">
      <c r="A371" s="14"/>
      <c r="B371" s="231"/>
      <c r="C371" s="232"/>
      <c r="D371" s="222" t="s">
        <v>161</v>
      </c>
      <c r="E371" s="233" t="s">
        <v>19</v>
      </c>
      <c r="F371" s="234" t="s">
        <v>473</v>
      </c>
      <c r="G371" s="232"/>
      <c r="H371" s="235">
        <v>3.3300000000000001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1" t="s">
        <v>161</v>
      </c>
      <c r="AU371" s="241" t="s">
        <v>83</v>
      </c>
      <c r="AV371" s="14" t="s">
        <v>83</v>
      </c>
      <c r="AW371" s="14" t="s">
        <v>33</v>
      </c>
      <c r="AX371" s="14" t="s">
        <v>72</v>
      </c>
      <c r="AY371" s="241" t="s">
        <v>153</v>
      </c>
    </row>
    <row r="372" s="16" customFormat="1">
      <c r="A372" s="16"/>
      <c r="B372" s="258"/>
      <c r="C372" s="259"/>
      <c r="D372" s="222" t="s">
        <v>161</v>
      </c>
      <c r="E372" s="260" t="s">
        <v>97</v>
      </c>
      <c r="F372" s="261" t="s">
        <v>208</v>
      </c>
      <c r="G372" s="259"/>
      <c r="H372" s="262">
        <v>11.609999999999999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68" t="s">
        <v>161</v>
      </c>
      <c r="AU372" s="268" t="s">
        <v>83</v>
      </c>
      <c r="AV372" s="16" t="s">
        <v>170</v>
      </c>
      <c r="AW372" s="16" t="s">
        <v>33</v>
      </c>
      <c r="AX372" s="16" t="s">
        <v>72</v>
      </c>
      <c r="AY372" s="268" t="s">
        <v>153</v>
      </c>
    </row>
    <row r="373" s="15" customFormat="1">
      <c r="A373" s="15"/>
      <c r="B373" s="242"/>
      <c r="C373" s="243"/>
      <c r="D373" s="222" t="s">
        <v>161</v>
      </c>
      <c r="E373" s="244" t="s">
        <v>19</v>
      </c>
      <c r="F373" s="245" t="s">
        <v>164</v>
      </c>
      <c r="G373" s="243"/>
      <c r="H373" s="246">
        <v>11.609999999999999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2" t="s">
        <v>161</v>
      </c>
      <c r="AU373" s="252" t="s">
        <v>83</v>
      </c>
      <c r="AV373" s="15" t="s">
        <v>159</v>
      </c>
      <c r="AW373" s="15" t="s">
        <v>33</v>
      </c>
      <c r="AX373" s="15" t="s">
        <v>80</v>
      </c>
      <c r="AY373" s="252" t="s">
        <v>153</v>
      </c>
    </row>
    <row r="374" s="2" customFormat="1" ht="16.5" customHeight="1">
      <c r="A374" s="40"/>
      <c r="B374" s="41"/>
      <c r="C374" s="269" t="s">
        <v>491</v>
      </c>
      <c r="D374" s="269" t="s">
        <v>458</v>
      </c>
      <c r="E374" s="270" t="s">
        <v>492</v>
      </c>
      <c r="F374" s="271" t="s">
        <v>493</v>
      </c>
      <c r="G374" s="272" t="s">
        <v>158</v>
      </c>
      <c r="H374" s="273">
        <v>12.771000000000001</v>
      </c>
      <c r="I374" s="274"/>
      <c r="J374" s="275">
        <f>ROUND(I374*H374,2)</f>
        <v>0</v>
      </c>
      <c r="K374" s="271" t="s">
        <v>19</v>
      </c>
      <c r="L374" s="276"/>
      <c r="M374" s="277" t="s">
        <v>19</v>
      </c>
      <c r="N374" s="278" t="s">
        <v>43</v>
      </c>
      <c r="O374" s="86"/>
      <c r="P374" s="216">
        <f>O374*H374</f>
        <v>0</v>
      </c>
      <c r="Q374" s="216">
        <v>0.09375</v>
      </c>
      <c r="R374" s="216">
        <f>Q374*H374</f>
        <v>1.1972812500000001</v>
      </c>
      <c r="S374" s="216">
        <v>0</v>
      </c>
      <c r="T374" s="21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8" t="s">
        <v>202</v>
      </c>
      <c r="AT374" s="218" t="s">
        <v>458</v>
      </c>
      <c r="AU374" s="218" t="s">
        <v>83</v>
      </c>
      <c r="AY374" s="19" t="s">
        <v>153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19" t="s">
        <v>80</v>
      </c>
      <c r="BK374" s="219">
        <f>ROUND(I374*H374,2)</f>
        <v>0</v>
      </c>
      <c r="BL374" s="19" t="s">
        <v>159</v>
      </c>
      <c r="BM374" s="218" t="s">
        <v>494</v>
      </c>
    </row>
    <row r="375" s="13" customFormat="1">
      <c r="A375" s="13"/>
      <c r="B375" s="220"/>
      <c r="C375" s="221"/>
      <c r="D375" s="222" t="s">
        <v>161</v>
      </c>
      <c r="E375" s="223" t="s">
        <v>19</v>
      </c>
      <c r="F375" s="224" t="s">
        <v>486</v>
      </c>
      <c r="G375" s="221"/>
      <c r="H375" s="223" t="s">
        <v>19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0" t="s">
        <v>161</v>
      </c>
      <c r="AU375" s="230" t="s">
        <v>83</v>
      </c>
      <c r="AV375" s="13" t="s">
        <v>80</v>
      </c>
      <c r="AW375" s="13" t="s">
        <v>33</v>
      </c>
      <c r="AX375" s="13" t="s">
        <v>72</v>
      </c>
      <c r="AY375" s="230" t="s">
        <v>153</v>
      </c>
    </row>
    <row r="376" s="14" customFormat="1">
      <c r="A376" s="14"/>
      <c r="B376" s="231"/>
      <c r="C376" s="232"/>
      <c r="D376" s="222" t="s">
        <v>161</v>
      </c>
      <c r="E376" s="233" t="s">
        <v>19</v>
      </c>
      <c r="F376" s="234" t="s">
        <v>495</v>
      </c>
      <c r="G376" s="232"/>
      <c r="H376" s="235">
        <v>12.771000000000001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1" t="s">
        <v>161</v>
      </c>
      <c r="AU376" s="241" t="s">
        <v>83</v>
      </c>
      <c r="AV376" s="14" t="s">
        <v>83</v>
      </c>
      <c r="AW376" s="14" t="s">
        <v>33</v>
      </c>
      <c r="AX376" s="14" t="s">
        <v>72</v>
      </c>
      <c r="AY376" s="241" t="s">
        <v>153</v>
      </c>
    </row>
    <row r="377" s="15" customFormat="1">
      <c r="A377" s="15"/>
      <c r="B377" s="242"/>
      <c r="C377" s="243"/>
      <c r="D377" s="222" t="s">
        <v>161</v>
      </c>
      <c r="E377" s="244" t="s">
        <v>19</v>
      </c>
      <c r="F377" s="245" t="s">
        <v>164</v>
      </c>
      <c r="G377" s="243"/>
      <c r="H377" s="246">
        <v>12.771000000000001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2" t="s">
        <v>161</v>
      </c>
      <c r="AU377" s="252" t="s">
        <v>83</v>
      </c>
      <c r="AV377" s="15" t="s">
        <v>159</v>
      </c>
      <c r="AW377" s="15" t="s">
        <v>33</v>
      </c>
      <c r="AX377" s="15" t="s">
        <v>80</v>
      </c>
      <c r="AY377" s="252" t="s">
        <v>153</v>
      </c>
    </row>
    <row r="378" s="12" customFormat="1" ht="22.8" customHeight="1">
      <c r="A378" s="12"/>
      <c r="B378" s="191"/>
      <c r="C378" s="192"/>
      <c r="D378" s="193" t="s">
        <v>71</v>
      </c>
      <c r="E378" s="205" t="s">
        <v>188</v>
      </c>
      <c r="F378" s="205" t="s">
        <v>496</v>
      </c>
      <c r="G378" s="192"/>
      <c r="H378" s="192"/>
      <c r="I378" s="195"/>
      <c r="J378" s="206">
        <f>BK378</f>
        <v>0</v>
      </c>
      <c r="K378" s="192"/>
      <c r="L378" s="197"/>
      <c r="M378" s="198"/>
      <c r="N378" s="199"/>
      <c r="O378" s="199"/>
      <c r="P378" s="200">
        <f>SUM(P379:P429)</f>
        <v>0</v>
      </c>
      <c r="Q378" s="199"/>
      <c r="R378" s="200">
        <f>SUM(R379:R429)</f>
        <v>5.2286100299999996</v>
      </c>
      <c r="S378" s="199"/>
      <c r="T378" s="201">
        <f>SUM(T379:T429)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2" t="s">
        <v>80</v>
      </c>
      <c r="AT378" s="203" t="s">
        <v>71</v>
      </c>
      <c r="AU378" s="203" t="s">
        <v>80</v>
      </c>
      <c r="AY378" s="202" t="s">
        <v>153</v>
      </c>
      <c r="BK378" s="204">
        <f>SUM(BK379:BK429)</f>
        <v>0</v>
      </c>
    </row>
    <row r="379" s="2" customFormat="1" ht="16.5" customHeight="1">
      <c r="A379" s="40"/>
      <c r="B379" s="41"/>
      <c r="C379" s="207" t="s">
        <v>497</v>
      </c>
      <c r="D379" s="207" t="s">
        <v>155</v>
      </c>
      <c r="E379" s="208" t="s">
        <v>498</v>
      </c>
      <c r="F379" s="209" t="s">
        <v>499</v>
      </c>
      <c r="G379" s="210" t="s">
        <v>461</v>
      </c>
      <c r="H379" s="211">
        <v>1</v>
      </c>
      <c r="I379" s="212"/>
      <c r="J379" s="213">
        <f>ROUND(I379*H379,2)</f>
        <v>0</v>
      </c>
      <c r="K379" s="209" t="s">
        <v>19</v>
      </c>
      <c r="L379" s="46"/>
      <c r="M379" s="214" t="s">
        <v>19</v>
      </c>
      <c r="N379" s="215" t="s">
        <v>43</v>
      </c>
      <c r="O379" s="86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8" t="s">
        <v>159</v>
      </c>
      <c r="AT379" s="218" t="s">
        <v>155</v>
      </c>
      <c r="AU379" s="218" t="s">
        <v>83</v>
      </c>
      <c r="AY379" s="19" t="s">
        <v>153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9" t="s">
        <v>80</v>
      </c>
      <c r="BK379" s="219">
        <f>ROUND(I379*H379,2)</f>
        <v>0</v>
      </c>
      <c r="BL379" s="19" t="s">
        <v>159</v>
      </c>
      <c r="BM379" s="218" t="s">
        <v>500</v>
      </c>
    </row>
    <row r="380" s="14" customFormat="1">
      <c r="A380" s="14"/>
      <c r="B380" s="231"/>
      <c r="C380" s="232"/>
      <c r="D380" s="222" t="s">
        <v>161</v>
      </c>
      <c r="E380" s="233" t="s">
        <v>19</v>
      </c>
      <c r="F380" s="234" t="s">
        <v>80</v>
      </c>
      <c r="G380" s="232"/>
      <c r="H380" s="235">
        <v>1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1" t="s">
        <v>161</v>
      </c>
      <c r="AU380" s="241" t="s">
        <v>83</v>
      </c>
      <c r="AV380" s="14" t="s">
        <v>83</v>
      </c>
      <c r="AW380" s="14" t="s">
        <v>33</v>
      </c>
      <c r="AX380" s="14" t="s">
        <v>80</v>
      </c>
      <c r="AY380" s="241" t="s">
        <v>153</v>
      </c>
    </row>
    <row r="381" s="2" customFormat="1" ht="21.75" customHeight="1">
      <c r="A381" s="40"/>
      <c r="B381" s="41"/>
      <c r="C381" s="207" t="s">
        <v>501</v>
      </c>
      <c r="D381" s="207" t="s">
        <v>155</v>
      </c>
      <c r="E381" s="208" t="s">
        <v>502</v>
      </c>
      <c r="F381" s="209" t="s">
        <v>503</v>
      </c>
      <c r="G381" s="210" t="s">
        <v>158</v>
      </c>
      <c r="H381" s="211">
        <v>6.6520000000000001</v>
      </c>
      <c r="I381" s="212"/>
      <c r="J381" s="213">
        <f>ROUND(I381*H381,2)</f>
        <v>0</v>
      </c>
      <c r="K381" s="209" t="s">
        <v>173</v>
      </c>
      <c r="L381" s="46"/>
      <c r="M381" s="214" t="s">
        <v>19</v>
      </c>
      <c r="N381" s="215" t="s">
        <v>43</v>
      </c>
      <c r="O381" s="86"/>
      <c r="P381" s="216">
        <f>O381*H381</f>
        <v>0</v>
      </c>
      <c r="Q381" s="216">
        <v>0.027300000000000001</v>
      </c>
      <c r="R381" s="216">
        <f>Q381*H381</f>
        <v>0.1815996</v>
      </c>
      <c r="S381" s="216">
        <v>0</v>
      </c>
      <c r="T381" s="217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8" t="s">
        <v>159</v>
      </c>
      <c r="AT381" s="218" t="s">
        <v>155</v>
      </c>
      <c r="AU381" s="218" t="s">
        <v>83</v>
      </c>
      <c r="AY381" s="19" t="s">
        <v>153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9" t="s">
        <v>80</v>
      </c>
      <c r="BK381" s="219">
        <f>ROUND(I381*H381,2)</f>
        <v>0</v>
      </c>
      <c r="BL381" s="19" t="s">
        <v>159</v>
      </c>
      <c r="BM381" s="218" t="s">
        <v>504</v>
      </c>
    </row>
    <row r="382" s="2" customFormat="1">
      <c r="A382" s="40"/>
      <c r="B382" s="41"/>
      <c r="C382" s="42"/>
      <c r="D382" s="253" t="s">
        <v>175</v>
      </c>
      <c r="E382" s="42"/>
      <c r="F382" s="254" t="s">
        <v>505</v>
      </c>
      <c r="G382" s="42"/>
      <c r="H382" s="42"/>
      <c r="I382" s="255"/>
      <c r="J382" s="42"/>
      <c r="K382" s="42"/>
      <c r="L382" s="46"/>
      <c r="M382" s="256"/>
      <c r="N382" s="257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175</v>
      </c>
      <c r="AU382" s="19" t="s">
        <v>83</v>
      </c>
    </row>
    <row r="383" s="13" customFormat="1">
      <c r="A383" s="13"/>
      <c r="B383" s="220"/>
      <c r="C383" s="221"/>
      <c r="D383" s="222" t="s">
        <v>161</v>
      </c>
      <c r="E383" s="223" t="s">
        <v>19</v>
      </c>
      <c r="F383" s="224" t="s">
        <v>506</v>
      </c>
      <c r="G383" s="221"/>
      <c r="H383" s="223" t="s">
        <v>19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0" t="s">
        <v>161</v>
      </c>
      <c r="AU383" s="230" t="s">
        <v>83</v>
      </c>
      <c r="AV383" s="13" t="s">
        <v>80</v>
      </c>
      <c r="AW383" s="13" t="s">
        <v>33</v>
      </c>
      <c r="AX383" s="13" t="s">
        <v>72</v>
      </c>
      <c r="AY383" s="230" t="s">
        <v>153</v>
      </c>
    </row>
    <row r="384" s="14" customFormat="1">
      <c r="A384" s="14"/>
      <c r="B384" s="231"/>
      <c r="C384" s="232"/>
      <c r="D384" s="222" t="s">
        <v>161</v>
      </c>
      <c r="E384" s="233" t="s">
        <v>19</v>
      </c>
      <c r="F384" s="234" t="s">
        <v>507</v>
      </c>
      <c r="G384" s="232"/>
      <c r="H384" s="235">
        <v>6.5549999999999997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1" t="s">
        <v>161</v>
      </c>
      <c r="AU384" s="241" t="s">
        <v>83</v>
      </c>
      <c r="AV384" s="14" t="s">
        <v>83</v>
      </c>
      <c r="AW384" s="14" t="s">
        <v>33</v>
      </c>
      <c r="AX384" s="14" t="s">
        <v>72</v>
      </c>
      <c r="AY384" s="241" t="s">
        <v>153</v>
      </c>
    </row>
    <row r="385" s="14" customFormat="1">
      <c r="A385" s="14"/>
      <c r="B385" s="231"/>
      <c r="C385" s="232"/>
      <c r="D385" s="222" t="s">
        <v>161</v>
      </c>
      <c r="E385" s="233" t="s">
        <v>19</v>
      </c>
      <c r="F385" s="234" t="s">
        <v>508</v>
      </c>
      <c r="G385" s="232"/>
      <c r="H385" s="235">
        <v>0.097000000000000003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1" t="s">
        <v>161</v>
      </c>
      <c r="AU385" s="241" t="s">
        <v>83</v>
      </c>
      <c r="AV385" s="14" t="s">
        <v>83</v>
      </c>
      <c r="AW385" s="14" t="s">
        <v>33</v>
      </c>
      <c r="AX385" s="14" t="s">
        <v>72</v>
      </c>
      <c r="AY385" s="241" t="s">
        <v>153</v>
      </c>
    </row>
    <row r="386" s="15" customFormat="1">
      <c r="A386" s="15"/>
      <c r="B386" s="242"/>
      <c r="C386" s="243"/>
      <c r="D386" s="222" t="s">
        <v>161</v>
      </c>
      <c r="E386" s="244" t="s">
        <v>19</v>
      </c>
      <c r="F386" s="245" t="s">
        <v>164</v>
      </c>
      <c r="G386" s="243"/>
      <c r="H386" s="246">
        <v>6.6520000000000001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2" t="s">
        <v>161</v>
      </c>
      <c r="AU386" s="252" t="s">
        <v>83</v>
      </c>
      <c r="AV386" s="15" t="s">
        <v>159</v>
      </c>
      <c r="AW386" s="15" t="s">
        <v>33</v>
      </c>
      <c r="AX386" s="15" t="s">
        <v>80</v>
      </c>
      <c r="AY386" s="252" t="s">
        <v>153</v>
      </c>
    </row>
    <row r="387" s="2" customFormat="1" ht="16.5" customHeight="1">
      <c r="A387" s="40"/>
      <c r="B387" s="41"/>
      <c r="C387" s="207" t="s">
        <v>509</v>
      </c>
      <c r="D387" s="207" t="s">
        <v>155</v>
      </c>
      <c r="E387" s="208" t="s">
        <v>510</v>
      </c>
      <c r="F387" s="209" t="s">
        <v>511</v>
      </c>
      <c r="G387" s="210" t="s">
        <v>158</v>
      </c>
      <c r="H387" s="211">
        <v>6.6520000000000001</v>
      </c>
      <c r="I387" s="212"/>
      <c r="J387" s="213">
        <f>ROUND(I387*H387,2)</f>
        <v>0</v>
      </c>
      <c r="K387" s="209" t="s">
        <v>173</v>
      </c>
      <c r="L387" s="46"/>
      <c r="M387" s="214" t="s">
        <v>19</v>
      </c>
      <c r="N387" s="215" t="s">
        <v>43</v>
      </c>
      <c r="O387" s="86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8" t="s">
        <v>159</v>
      </c>
      <c r="AT387" s="218" t="s">
        <v>155</v>
      </c>
      <c r="AU387" s="218" t="s">
        <v>83</v>
      </c>
      <c r="AY387" s="19" t="s">
        <v>153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80</v>
      </c>
      <c r="BK387" s="219">
        <f>ROUND(I387*H387,2)</f>
        <v>0</v>
      </c>
      <c r="BL387" s="19" t="s">
        <v>159</v>
      </c>
      <c r="BM387" s="218" t="s">
        <v>512</v>
      </c>
    </row>
    <row r="388" s="2" customFormat="1">
      <c r="A388" s="40"/>
      <c r="B388" s="41"/>
      <c r="C388" s="42"/>
      <c r="D388" s="253" t="s">
        <v>175</v>
      </c>
      <c r="E388" s="42"/>
      <c r="F388" s="254" t="s">
        <v>513</v>
      </c>
      <c r="G388" s="42"/>
      <c r="H388" s="42"/>
      <c r="I388" s="255"/>
      <c r="J388" s="42"/>
      <c r="K388" s="42"/>
      <c r="L388" s="46"/>
      <c r="M388" s="256"/>
      <c r="N388" s="257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175</v>
      </c>
      <c r="AU388" s="19" t="s">
        <v>83</v>
      </c>
    </row>
    <row r="389" s="13" customFormat="1">
      <c r="A389" s="13"/>
      <c r="B389" s="220"/>
      <c r="C389" s="221"/>
      <c r="D389" s="222" t="s">
        <v>161</v>
      </c>
      <c r="E389" s="223" t="s">
        <v>19</v>
      </c>
      <c r="F389" s="224" t="s">
        <v>506</v>
      </c>
      <c r="G389" s="221"/>
      <c r="H389" s="223" t="s">
        <v>19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0" t="s">
        <v>161</v>
      </c>
      <c r="AU389" s="230" t="s">
        <v>83</v>
      </c>
      <c r="AV389" s="13" t="s">
        <v>80</v>
      </c>
      <c r="AW389" s="13" t="s">
        <v>33</v>
      </c>
      <c r="AX389" s="13" t="s">
        <v>72</v>
      </c>
      <c r="AY389" s="230" t="s">
        <v>153</v>
      </c>
    </row>
    <row r="390" s="14" customFormat="1">
      <c r="A390" s="14"/>
      <c r="B390" s="231"/>
      <c r="C390" s="232"/>
      <c r="D390" s="222" t="s">
        <v>161</v>
      </c>
      <c r="E390" s="233" t="s">
        <v>19</v>
      </c>
      <c r="F390" s="234" t="s">
        <v>507</v>
      </c>
      <c r="G390" s="232"/>
      <c r="H390" s="235">
        <v>6.5549999999999997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1" t="s">
        <v>161</v>
      </c>
      <c r="AU390" s="241" t="s">
        <v>83</v>
      </c>
      <c r="AV390" s="14" t="s">
        <v>83</v>
      </c>
      <c r="AW390" s="14" t="s">
        <v>33</v>
      </c>
      <c r="AX390" s="14" t="s">
        <v>72</v>
      </c>
      <c r="AY390" s="241" t="s">
        <v>153</v>
      </c>
    </row>
    <row r="391" s="14" customFormat="1">
      <c r="A391" s="14"/>
      <c r="B391" s="231"/>
      <c r="C391" s="232"/>
      <c r="D391" s="222" t="s">
        <v>161</v>
      </c>
      <c r="E391" s="233" t="s">
        <v>19</v>
      </c>
      <c r="F391" s="234" t="s">
        <v>508</v>
      </c>
      <c r="G391" s="232"/>
      <c r="H391" s="235">
        <v>0.097000000000000003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1" t="s">
        <v>161</v>
      </c>
      <c r="AU391" s="241" t="s">
        <v>83</v>
      </c>
      <c r="AV391" s="14" t="s">
        <v>83</v>
      </c>
      <c r="AW391" s="14" t="s">
        <v>33</v>
      </c>
      <c r="AX391" s="14" t="s">
        <v>72</v>
      </c>
      <c r="AY391" s="241" t="s">
        <v>153</v>
      </c>
    </row>
    <row r="392" s="15" customFormat="1">
      <c r="A392" s="15"/>
      <c r="B392" s="242"/>
      <c r="C392" s="243"/>
      <c r="D392" s="222" t="s">
        <v>161</v>
      </c>
      <c r="E392" s="244" t="s">
        <v>19</v>
      </c>
      <c r="F392" s="245" t="s">
        <v>164</v>
      </c>
      <c r="G392" s="243"/>
      <c r="H392" s="246">
        <v>6.6520000000000001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2" t="s">
        <v>161</v>
      </c>
      <c r="AU392" s="252" t="s">
        <v>83</v>
      </c>
      <c r="AV392" s="15" t="s">
        <v>159</v>
      </c>
      <c r="AW392" s="15" t="s">
        <v>33</v>
      </c>
      <c r="AX392" s="15" t="s">
        <v>80</v>
      </c>
      <c r="AY392" s="252" t="s">
        <v>153</v>
      </c>
    </row>
    <row r="393" s="2" customFormat="1" ht="21.75" customHeight="1">
      <c r="A393" s="40"/>
      <c r="B393" s="41"/>
      <c r="C393" s="207" t="s">
        <v>514</v>
      </c>
      <c r="D393" s="207" t="s">
        <v>155</v>
      </c>
      <c r="E393" s="208" t="s">
        <v>515</v>
      </c>
      <c r="F393" s="209" t="s">
        <v>516</v>
      </c>
      <c r="G393" s="210" t="s">
        <v>196</v>
      </c>
      <c r="H393" s="211">
        <v>0.20699999999999999</v>
      </c>
      <c r="I393" s="212"/>
      <c r="J393" s="213">
        <f>ROUND(I393*H393,2)</f>
        <v>0</v>
      </c>
      <c r="K393" s="209" t="s">
        <v>173</v>
      </c>
      <c r="L393" s="46"/>
      <c r="M393" s="214" t="s">
        <v>19</v>
      </c>
      <c r="N393" s="215" t="s">
        <v>43</v>
      </c>
      <c r="O393" s="86"/>
      <c r="P393" s="216">
        <f>O393*H393</f>
        <v>0</v>
      </c>
      <c r="Q393" s="216">
        <v>2.45329</v>
      </c>
      <c r="R393" s="216">
        <f>Q393*H393</f>
        <v>0.50783102999999996</v>
      </c>
      <c r="S393" s="216">
        <v>0</v>
      </c>
      <c r="T393" s="21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8" t="s">
        <v>159</v>
      </c>
      <c r="AT393" s="218" t="s">
        <v>155</v>
      </c>
      <c r="AU393" s="218" t="s">
        <v>83</v>
      </c>
      <c r="AY393" s="19" t="s">
        <v>153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80</v>
      </c>
      <c r="BK393" s="219">
        <f>ROUND(I393*H393,2)</f>
        <v>0</v>
      </c>
      <c r="BL393" s="19" t="s">
        <v>159</v>
      </c>
      <c r="BM393" s="218" t="s">
        <v>517</v>
      </c>
    </row>
    <row r="394" s="2" customFormat="1">
      <c r="A394" s="40"/>
      <c r="B394" s="41"/>
      <c r="C394" s="42"/>
      <c r="D394" s="253" t="s">
        <v>175</v>
      </c>
      <c r="E394" s="42"/>
      <c r="F394" s="254" t="s">
        <v>518</v>
      </c>
      <c r="G394" s="42"/>
      <c r="H394" s="42"/>
      <c r="I394" s="255"/>
      <c r="J394" s="42"/>
      <c r="K394" s="42"/>
      <c r="L394" s="46"/>
      <c r="M394" s="256"/>
      <c r="N394" s="257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175</v>
      </c>
      <c r="AU394" s="19" t="s">
        <v>83</v>
      </c>
    </row>
    <row r="395" s="13" customFormat="1">
      <c r="A395" s="13"/>
      <c r="B395" s="220"/>
      <c r="C395" s="221"/>
      <c r="D395" s="222" t="s">
        <v>161</v>
      </c>
      <c r="E395" s="223" t="s">
        <v>19</v>
      </c>
      <c r="F395" s="224" t="s">
        <v>411</v>
      </c>
      <c r="G395" s="221"/>
      <c r="H395" s="223" t="s">
        <v>19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0" t="s">
        <v>161</v>
      </c>
      <c r="AU395" s="230" t="s">
        <v>83</v>
      </c>
      <c r="AV395" s="13" t="s">
        <v>80</v>
      </c>
      <c r="AW395" s="13" t="s">
        <v>33</v>
      </c>
      <c r="AX395" s="13" t="s">
        <v>72</v>
      </c>
      <c r="AY395" s="230" t="s">
        <v>153</v>
      </c>
    </row>
    <row r="396" s="14" customFormat="1">
      <c r="A396" s="14"/>
      <c r="B396" s="231"/>
      <c r="C396" s="232"/>
      <c r="D396" s="222" t="s">
        <v>161</v>
      </c>
      <c r="E396" s="233" t="s">
        <v>19</v>
      </c>
      <c r="F396" s="234" t="s">
        <v>519</v>
      </c>
      <c r="G396" s="232"/>
      <c r="H396" s="235">
        <v>0.20699999999999999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1" t="s">
        <v>161</v>
      </c>
      <c r="AU396" s="241" t="s">
        <v>83</v>
      </c>
      <c r="AV396" s="14" t="s">
        <v>83</v>
      </c>
      <c r="AW396" s="14" t="s">
        <v>33</v>
      </c>
      <c r="AX396" s="14" t="s">
        <v>72</v>
      </c>
      <c r="AY396" s="241" t="s">
        <v>153</v>
      </c>
    </row>
    <row r="397" s="15" customFormat="1">
      <c r="A397" s="15"/>
      <c r="B397" s="242"/>
      <c r="C397" s="243"/>
      <c r="D397" s="222" t="s">
        <v>161</v>
      </c>
      <c r="E397" s="244" t="s">
        <v>99</v>
      </c>
      <c r="F397" s="245" t="s">
        <v>164</v>
      </c>
      <c r="G397" s="243"/>
      <c r="H397" s="246">
        <v>0.20699999999999999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2" t="s">
        <v>161</v>
      </c>
      <c r="AU397" s="252" t="s">
        <v>83</v>
      </c>
      <c r="AV397" s="15" t="s">
        <v>159</v>
      </c>
      <c r="AW397" s="15" t="s">
        <v>33</v>
      </c>
      <c r="AX397" s="15" t="s">
        <v>80</v>
      </c>
      <c r="AY397" s="252" t="s">
        <v>153</v>
      </c>
    </row>
    <row r="398" s="2" customFormat="1" ht="21.75" customHeight="1">
      <c r="A398" s="40"/>
      <c r="B398" s="41"/>
      <c r="C398" s="207" t="s">
        <v>520</v>
      </c>
      <c r="D398" s="207" t="s">
        <v>155</v>
      </c>
      <c r="E398" s="208" t="s">
        <v>521</v>
      </c>
      <c r="F398" s="209" t="s">
        <v>522</v>
      </c>
      <c r="G398" s="210" t="s">
        <v>196</v>
      </c>
      <c r="H398" s="211">
        <v>0.20699999999999999</v>
      </c>
      <c r="I398" s="212"/>
      <c r="J398" s="213">
        <f>ROUND(I398*H398,2)</f>
        <v>0</v>
      </c>
      <c r="K398" s="209" t="s">
        <v>173</v>
      </c>
      <c r="L398" s="46"/>
      <c r="M398" s="214" t="s">
        <v>19</v>
      </c>
      <c r="N398" s="215" t="s">
        <v>43</v>
      </c>
      <c r="O398" s="86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8" t="s">
        <v>159</v>
      </c>
      <c r="AT398" s="218" t="s">
        <v>155</v>
      </c>
      <c r="AU398" s="218" t="s">
        <v>83</v>
      </c>
      <c r="AY398" s="19" t="s">
        <v>153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80</v>
      </c>
      <c r="BK398" s="219">
        <f>ROUND(I398*H398,2)</f>
        <v>0</v>
      </c>
      <c r="BL398" s="19" t="s">
        <v>159</v>
      </c>
      <c r="BM398" s="218" t="s">
        <v>523</v>
      </c>
    </row>
    <row r="399" s="2" customFormat="1">
      <c r="A399" s="40"/>
      <c r="B399" s="41"/>
      <c r="C399" s="42"/>
      <c r="D399" s="253" t="s">
        <v>175</v>
      </c>
      <c r="E399" s="42"/>
      <c r="F399" s="254" t="s">
        <v>524</v>
      </c>
      <c r="G399" s="42"/>
      <c r="H399" s="42"/>
      <c r="I399" s="255"/>
      <c r="J399" s="42"/>
      <c r="K399" s="42"/>
      <c r="L399" s="46"/>
      <c r="M399" s="256"/>
      <c r="N399" s="257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175</v>
      </c>
      <c r="AU399" s="19" t="s">
        <v>83</v>
      </c>
    </row>
    <row r="400" s="14" customFormat="1">
      <c r="A400" s="14"/>
      <c r="B400" s="231"/>
      <c r="C400" s="232"/>
      <c r="D400" s="222" t="s">
        <v>161</v>
      </c>
      <c r="E400" s="233" t="s">
        <v>19</v>
      </c>
      <c r="F400" s="234" t="s">
        <v>99</v>
      </c>
      <c r="G400" s="232"/>
      <c r="H400" s="235">
        <v>0.20699999999999999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1" t="s">
        <v>161</v>
      </c>
      <c r="AU400" s="241" t="s">
        <v>83</v>
      </c>
      <c r="AV400" s="14" t="s">
        <v>83</v>
      </c>
      <c r="AW400" s="14" t="s">
        <v>33</v>
      </c>
      <c r="AX400" s="14" t="s">
        <v>80</v>
      </c>
      <c r="AY400" s="241" t="s">
        <v>153</v>
      </c>
    </row>
    <row r="401" s="2" customFormat="1" ht="24.15" customHeight="1">
      <c r="A401" s="40"/>
      <c r="B401" s="41"/>
      <c r="C401" s="207" t="s">
        <v>525</v>
      </c>
      <c r="D401" s="207" t="s">
        <v>155</v>
      </c>
      <c r="E401" s="208" t="s">
        <v>526</v>
      </c>
      <c r="F401" s="209" t="s">
        <v>527</v>
      </c>
      <c r="G401" s="210" t="s">
        <v>196</v>
      </c>
      <c r="H401" s="211">
        <v>0.20699999999999999</v>
      </c>
      <c r="I401" s="212"/>
      <c r="J401" s="213">
        <f>ROUND(I401*H401,2)</f>
        <v>0</v>
      </c>
      <c r="K401" s="209" t="s">
        <v>173</v>
      </c>
      <c r="L401" s="46"/>
      <c r="M401" s="214" t="s">
        <v>19</v>
      </c>
      <c r="N401" s="215" t="s">
        <v>43</v>
      </c>
      <c r="O401" s="86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8" t="s">
        <v>159</v>
      </c>
      <c r="AT401" s="218" t="s">
        <v>155</v>
      </c>
      <c r="AU401" s="218" t="s">
        <v>83</v>
      </c>
      <c r="AY401" s="19" t="s">
        <v>153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80</v>
      </c>
      <c r="BK401" s="219">
        <f>ROUND(I401*H401,2)</f>
        <v>0</v>
      </c>
      <c r="BL401" s="19" t="s">
        <v>159</v>
      </c>
      <c r="BM401" s="218" t="s">
        <v>528</v>
      </c>
    </row>
    <row r="402" s="2" customFormat="1">
      <c r="A402" s="40"/>
      <c r="B402" s="41"/>
      <c r="C402" s="42"/>
      <c r="D402" s="253" t="s">
        <v>175</v>
      </c>
      <c r="E402" s="42"/>
      <c r="F402" s="254" t="s">
        <v>529</v>
      </c>
      <c r="G402" s="42"/>
      <c r="H402" s="42"/>
      <c r="I402" s="255"/>
      <c r="J402" s="42"/>
      <c r="K402" s="42"/>
      <c r="L402" s="46"/>
      <c r="M402" s="256"/>
      <c r="N402" s="257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175</v>
      </c>
      <c r="AU402" s="19" t="s">
        <v>83</v>
      </c>
    </row>
    <row r="403" s="14" customFormat="1">
      <c r="A403" s="14"/>
      <c r="B403" s="231"/>
      <c r="C403" s="232"/>
      <c r="D403" s="222" t="s">
        <v>161</v>
      </c>
      <c r="E403" s="233" t="s">
        <v>19</v>
      </c>
      <c r="F403" s="234" t="s">
        <v>99</v>
      </c>
      <c r="G403" s="232"/>
      <c r="H403" s="235">
        <v>0.20699999999999999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1" t="s">
        <v>161</v>
      </c>
      <c r="AU403" s="241" t="s">
        <v>83</v>
      </c>
      <c r="AV403" s="14" t="s">
        <v>83</v>
      </c>
      <c r="AW403" s="14" t="s">
        <v>33</v>
      </c>
      <c r="AX403" s="14" t="s">
        <v>80</v>
      </c>
      <c r="AY403" s="241" t="s">
        <v>153</v>
      </c>
    </row>
    <row r="404" s="2" customFormat="1" ht="21.75" customHeight="1">
      <c r="A404" s="40"/>
      <c r="B404" s="41"/>
      <c r="C404" s="207" t="s">
        <v>530</v>
      </c>
      <c r="D404" s="207" t="s">
        <v>155</v>
      </c>
      <c r="E404" s="208" t="s">
        <v>531</v>
      </c>
      <c r="F404" s="209" t="s">
        <v>532</v>
      </c>
      <c r="G404" s="210" t="s">
        <v>196</v>
      </c>
      <c r="H404" s="211">
        <v>0.20699999999999999</v>
      </c>
      <c r="I404" s="212"/>
      <c r="J404" s="213">
        <f>ROUND(I404*H404,2)</f>
        <v>0</v>
      </c>
      <c r="K404" s="209" t="s">
        <v>173</v>
      </c>
      <c r="L404" s="46"/>
      <c r="M404" s="214" t="s">
        <v>19</v>
      </c>
      <c r="N404" s="215" t="s">
        <v>43</v>
      </c>
      <c r="O404" s="86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159</v>
      </c>
      <c r="AT404" s="218" t="s">
        <v>155</v>
      </c>
      <c r="AU404" s="218" t="s">
        <v>83</v>
      </c>
      <c r="AY404" s="19" t="s">
        <v>153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80</v>
      </c>
      <c r="BK404" s="219">
        <f>ROUND(I404*H404,2)</f>
        <v>0</v>
      </c>
      <c r="BL404" s="19" t="s">
        <v>159</v>
      </c>
      <c r="BM404" s="218" t="s">
        <v>533</v>
      </c>
    </row>
    <row r="405" s="2" customFormat="1">
      <c r="A405" s="40"/>
      <c r="B405" s="41"/>
      <c r="C405" s="42"/>
      <c r="D405" s="253" t="s">
        <v>175</v>
      </c>
      <c r="E405" s="42"/>
      <c r="F405" s="254" t="s">
        <v>534</v>
      </c>
      <c r="G405" s="42"/>
      <c r="H405" s="42"/>
      <c r="I405" s="255"/>
      <c r="J405" s="42"/>
      <c r="K405" s="42"/>
      <c r="L405" s="46"/>
      <c r="M405" s="256"/>
      <c r="N405" s="257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175</v>
      </c>
      <c r="AU405" s="19" t="s">
        <v>83</v>
      </c>
    </row>
    <row r="406" s="14" customFormat="1">
      <c r="A406" s="14"/>
      <c r="B406" s="231"/>
      <c r="C406" s="232"/>
      <c r="D406" s="222" t="s">
        <v>161</v>
      </c>
      <c r="E406" s="233" t="s">
        <v>19</v>
      </c>
      <c r="F406" s="234" t="s">
        <v>99</v>
      </c>
      <c r="G406" s="232"/>
      <c r="H406" s="235">
        <v>0.20699999999999999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1" t="s">
        <v>161</v>
      </c>
      <c r="AU406" s="241" t="s">
        <v>83</v>
      </c>
      <c r="AV406" s="14" t="s">
        <v>83</v>
      </c>
      <c r="AW406" s="14" t="s">
        <v>33</v>
      </c>
      <c r="AX406" s="14" t="s">
        <v>80</v>
      </c>
      <c r="AY406" s="241" t="s">
        <v>153</v>
      </c>
    </row>
    <row r="407" s="2" customFormat="1" ht="21.75" customHeight="1">
      <c r="A407" s="40"/>
      <c r="B407" s="41"/>
      <c r="C407" s="207" t="s">
        <v>535</v>
      </c>
      <c r="D407" s="207" t="s">
        <v>155</v>
      </c>
      <c r="E407" s="208" t="s">
        <v>536</v>
      </c>
      <c r="F407" s="209" t="s">
        <v>537</v>
      </c>
      <c r="G407" s="210" t="s">
        <v>158</v>
      </c>
      <c r="H407" s="211">
        <v>13.970000000000001</v>
      </c>
      <c r="I407" s="212"/>
      <c r="J407" s="213">
        <f>ROUND(I407*H407,2)</f>
        <v>0</v>
      </c>
      <c r="K407" s="209" t="s">
        <v>173</v>
      </c>
      <c r="L407" s="46"/>
      <c r="M407" s="214" t="s">
        <v>19</v>
      </c>
      <c r="N407" s="215" t="s">
        <v>43</v>
      </c>
      <c r="O407" s="86"/>
      <c r="P407" s="216">
        <f>O407*H407</f>
        <v>0</v>
      </c>
      <c r="Q407" s="216">
        <v>0.105</v>
      </c>
      <c r="R407" s="216">
        <f>Q407*H407</f>
        <v>1.46685</v>
      </c>
      <c r="S407" s="216">
        <v>0</v>
      </c>
      <c r="T407" s="217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8" t="s">
        <v>159</v>
      </c>
      <c r="AT407" s="218" t="s">
        <v>155</v>
      </c>
      <c r="AU407" s="218" t="s">
        <v>83</v>
      </c>
      <c r="AY407" s="19" t="s">
        <v>153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80</v>
      </c>
      <c r="BK407" s="219">
        <f>ROUND(I407*H407,2)</f>
        <v>0</v>
      </c>
      <c r="BL407" s="19" t="s">
        <v>159</v>
      </c>
      <c r="BM407" s="218" t="s">
        <v>538</v>
      </c>
    </row>
    <row r="408" s="2" customFormat="1">
      <c r="A408" s="40"/>
      <c r="B408" s="41"/>
      <c r="C408" s="42"/>
      <c r="D408" s="253" t="s">
        <v>175</v>
      </c>
      <c r="E408" s="42"/>
      <c r="F408" s="254" t="s">
        <v>539</v>
      </c>
      <c r="G408" s="42"/>
      <c r="H408" s="42"/>
      <c r="I408" s="255"/>
      <c r="J408" s="42"/>
      <c r="K408" s="42"/>
      <c r="L408" s="46"/>
      <c r="M408" s="256"/>
      <c r="N408" s="257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175</v>
      </c>
      <c r="AU408" s="19" t="s">
        <v>83</v>
      </c>
    </row>
    <row r="409" s="13" customFormat="1">
      <c r="A409" s="13"/>
      <c r="B409" s="220"/>
      <c r="C409" s="221"/>
      <c r="D409" s="222" t="s">
        <v>161</v>
      </c>
      <c r="E409" s="223" t="s">
        <v>19</v>
      </c>
      <c r="F409" s="224" t="s">
        <v>270</v>
      </c>
      <c r="G409" s="221"/>
      <c r="H409" s="223" t="s">
        <v>19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161</v>
      </c>
      <c r="AU409" s="230" t="s">
        <v>83</v>
      </c>
      <c r="AV409" s="13" t="s">
        <v>80</v>
      </c>
      <c r="AW409" s="13" t="s">
        <v>33</v>
      </c>
      <c r="AX409" s="13" t="s">
        <v>72</v>
      </c>
      <c r="AY409" s="230" t="s">
        <v>153</v>
      </c>
    </row>
    <row r="410" s="14" customFormat="1">
      <c r="A410" s="14"/>
      <c r="B410" s="231"/>
      <c r="C410" s="232"/>
      <c r="D410" s="222" t="s">
        <v>161</v>
      </c>
      <c r="E410" s="233" t="s">
        <v>19</v>
      </c>
      <c r="F410" s="234" t="s">
        <v>540</v>
      </c>
      <c r="G410" s="232"/>
      <c r="H410" s="235">
        <v>13.970000000000001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1" t="s">
        <v>161</v>
      </c>
      <c r="AU410" s="241" t="s">
        <v>83</v>
      </c>
      <c r="AV410" s="14" t="s">
        <v>83</v>
      </c>
      <c r="AW410" s="14" t="s">
        <v>33</v>
      </c>
      <c r="AX410" s="14" t="s">
        <v>72</v>
      </c>
      <c r="AY410" s="241" t="s">
        <v>153</v>
      </c>
    </row>
    <row r="411" s="15" customFormat="1">
      <c r="A411" s="15"/>
      <c r="B411" s="242"/>
      <c r="C411" s="243"/>
      <c r="D411" s="222" t="s">
        <v>161</v>
      </c>
      <c r="E411" s="244" t="s">
        <v>19</v>
      </c>
      <c r="F411" s="245" t="s">
        <v>164</v>
      </c>
      <c r="G411" s="243"/>
      <c r="H411" s="246">
        <v>13.970000000000001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2" t="s">
        <v>161</v>
      </c>
      <c r="AU411" s="252" t="s">
        <v>83</v>
      </c>
      <c r="AV411" s="15" t="s">
        <v>159</v>
      </c>
      <c r="AW411" s="15" t="s">
        <v>33</v>
      </c>
      <c r="AX411" s="15" t="s">
        <v>80</v>
      </c>
      <c r="AY411" s="252" t="s">
        <v>153</v>
      </c>
    </row>
    <row r="412" s="2" customFormat="1" ht="24.15" customHeight="1">
      <c r="A412" s="40"/>
      <c r="B412" s="41"/>
      <c r="C412" s="207" t="s">
        <v>541</v>
      </c>
      <c r="D412" s="207" t="s">
        <v>155</v>
      </c>
      <c r="E412" s="208" t="s">
        <v>542</v>
      </c>
      <c r="F412" s="209" t="s">
        <v>543</v>
      </c>
      <c r="G412" s="210" t="s">
        <v>158</v>
      </c>
      <c r="H412" s="211">
        <v>13.970000000000001</v>
      </c>
      <c r="I412" s="212"/>
      <c r="J412" s="213">
        <f>ROUND(I412*H412,2)</f>
        <v>0</v>
      </c>
      <c r="K412" s="209" t="s">
        <v>173</v>
      </c>
      <c r="L412" s="46"/>
      <c r="M412" s="214" t="s">
        <v>19</v>
      </c>
      <c r="N412" s="215" t="s">
        <v>43</v>
      </c>
      <c r="O412" s="86"/>
      <c r="P412" s="216">
        <f>O412*H412</f>
        <v>0</v>
      </c>
      <c r="Q412" s="216">
        <v>0.0011999999999999999</v>
      </c>
      <c r="R412" s="216">
        <f>Q412*H412</f>
        <v>0.016763999999999998</v>
      </c>
      <c r="S412" s="216">
        <v>0</v>
      </c>
      <c r="T412" s="21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8" t="s">
        <v>159</v>
      </c>
      <c r="AT412" s="218" t="s">
        <v>155</v>
      </c>
      <c r="AU412" s="218" t="s">
        <v>83</v>
      </c>
      <c r="AY412" s="19" t="s">
        <v>153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80</v>
      </c>
      <c r="BK412" s="219">
        <f>ROUND(I412*H412,2)</f>
        <v>0</v>
      </c>
      <c r="BL412" s="19" t="s">
        <v>159</v>
      </c>
      <c r="BM412" s="218" t="s">
        <v>544</v>
      </c>
    </row>
    <row r="413" s="2" customFormat="1">
      <c r="A413" s="40"/>
      <c r="B413" s="41"/>
      <c r="C413" s="42"/>
      <c r="D413" s="253" t="s">
        <v>175</v>
      </c>
      <c r="E413" s="42"/>
      <c r="F413" s="254" t="s">
        <v>545</v>
      </c>
      <c r="G413" s="42"/>
      <c r="H413" s="42"/>
      <c r="I413" s="255"/>
      <c r="J413" s="42"/>
      <c r="K413" s="42"/>
      <c r="L413" s="46"/>
      <c r="M413" s="256"/>
      <c r="N413" s="257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175</v>
      </c>
      <c r="AU413" s="19" t="s">
        <v>83</v>
      </c>
    </row>
    <row r="414" s="13" customFormat="1">
      <c r="A414" s="13"/>
      <c r="B414" s="220"/>
      <c r="C414" s="221"/>
      <c r="D414" s="222" t="s">
        <v>161</v>
      </c>
      <c r="E414" s="223" t="s">
        <v>19</v>
      </c>
      <c r="F414" s="224" t="s">
        <v>270</v>
      </c>
      <c r="G414" s="221"/>
      <c r="H414" s="223" t="s">
        <v>19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0" t="s">
        <v>161</v>
      </c>
      <c r="AU414" s="230" t="s">
        <v>83</v>
      </c>
      <c r="AV414" s="13" t="s">
        <v>80</v>
      </c>
      <c r="AW414" s="13" t="s">
        <v>33</v>
      </c>
      <c r="AX414" s="13" t="s">
        <v>72</v>
      </c>
      <c r="AY414" s="230" t="s">
        <v>153</v>
      </c>
    </row>
    <row r="415" s="14" customFormat="1">
      <c r="A415" s="14"/>
      <c r="B415" s="231"/>
      <c r="C415" s="232"/>
      <c r="D415" s="222" t="s">
        <v>161</v>
      </c>
      <c r="E415" s="233" t="s">
        <v>19</v>
      </c>
      <c r="F415" s="234" t="s">
        <v>540</v>
      </c>
      <c r="G415" s="232"/>
      <c r="H415" s="235">
        <v>13.970000000000001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1" t="s">
        <v>161</v>
      </c>
      <c r="AU415" s="241" t="s">
        <v>83</v>
      </c>
      <c r="AV415" s="14" t="s">
        <v>83</v>
      </c>
      <c r="AW415" s="14" t="s">
        <v>33</v>
      </c>
      <c r="AX415" s="14" t="s">
        <v>72</v>
      </c>
      <c r="AY415" s="241" t="s">
        <v>153</v>
      </c>
    </row>
    <row r="416" s="15" customFormat="1">
      <c r="A416" s="15"/>
      <c r="B416" s="242"/>
      <c r="C416" s="243"/>
      <c r="D416" s="222" t="s">
        <v>161</v>
      </c>
      <c r="E416" s="244" t="s">
        <v>19</v>
      </c>
      <c r="F416" s="245" t="s">
        <v>164</v>
      </c>
      <c r="G416" s="243"/>
      <c r="H416" s="246">
        <v>13.970000000000001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2" t="s">
        <v>161</v>
      </c>
      <c r="AU416" s="252" t="s">
        <v>83</v>
      </c>
      <c r="AV416" s="15" t="s">
        <v>159</v>
      </c>
      <c r="AW416" s="15" t="s">
        <v>33</v>
      </c>
      <c r="AX416" s="15" t="s">
        <v>80</v>
      </c>
      <c r="AY416" s="252" t="s">
        <v>153</v>
      </c>
    </row>
    <row r="417" s="2" customFormat="1" ht="16.5" customHeight="1">
      <c r="A417" s="40"/>
      <c r="B417" s="41"/>
      <c r="C417" s="269" t="s">
        <v>546</v>
      </c>
      <c r="D417" s="269" t="s">
        <v>458</v>
      </c>
      <c r="E417" s="270" t="s">
        <v>547</v>
      </c>
      <c r="F417" s="271" t="s">
        <v>548</v>
      </c>
      <c r="G417" s="272" t="s">
        <v>158</v>
      </c>
      <c r="H417" s="273">
        <v>15.367000000000001</v>
      </c>
      <c r="I417" s="274"/>
      <c r="J417" s="275">
        <f>ROUND(I417*H417,2)</f>
        <v>0</v>
      </c>
      <c r="K417" s="271" t="s">
        <v>173</v>
      </c>
      <c r="L417" s="276"/>
      <c r="M417" s="277" t="s">
        <v>19</v>
      </c>
      <c r="N417" s="278" t="s">
        <v>43</v>
      </c>
      <c r="O417" s="86"/>
      <c r="P417" s="216">
        <f>O417*H417</f>
        <v>0</v>
      </c>
      <c r="Q417" s="216">
        <v>0.108</v>
      </c>
      <c r="R417" s="216">
        <f>Q417*H417</f>
        <v>1.6596360000000001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202</v>
      </c>
      <c r="AT417" s="218" t="s">
        <v>458</v>
      </c>
      <c r="AU417" s="218" t="s">
        <v>83</v>
      </c>
      <c r="AY417" s="19" t="s">
        <v>153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80</v>
      </c>
      <c r="BK417" s="219">
        <f>ROUND(I417*H417,2)</f>
        <v>0</v>
      </c>
      <c r="BL417" s="19" t="s">
        <v>159</v>
      </c>
      <c r="BM417" s="218" t="s">
        <v>549</v>
      </c>
    </row>
    <row r="418" s="13" customFormat="1">
      <c r="A418" s="13"/>
      <c r="B418" s="220"/>
      <c r="C418" s="221"/>
      <c r="D418" s="222" t="s">
        <v>161</v>
      </c>
      <c r="E418" s="223" t="s">
        <v>19</v>
      </c>
      <c r="F418" s="224" t="s">
        <v>270</v>
      </c>
      <c r="G418" s="221"/>
      <c r="H418" s="223" t="s">
        <v>19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0" t="s">
        <v>161</v>
      </c>
      <c r="AU418" s="230" t="s">
        <v>83</v>
      </c>
      <c r="AV418" s="13" t="s">
        <v>80</v>
      </c>
      <c r="AW418" s="13" t="s">
        <v>33</v>
      </c>
      <c r="AX418" s="13" t="s">
        <v>72</v>
      </c>
      <c r="AY418" s="230" t="s">
        <v>153</v>
      </c>
    </row>
    <row r="419" s="14" customFormat="1">
      <c r="A419" s="14"/>
      <c r="B419" s="231"/>
      <c r="C419" s="232"/>
      <c r="D419" s="222" t="s">
        <v>161</v>
      </c>
      <c r="E419" s="233" t="s">
        <v>19</v>
      </c>
      <c r="F419" s="234" t="s">
        <v>550</v>
      </c>
      <c r="G419" s="232"/>
      <c r="H419" s="235">
        <v>15.367000000000001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1" t="s">
        <v>161</v>
      </c>
      <c r="AU419" s="241" t="s">
        <v>83</v>
      </c>
      <c r="AV419" s="14" t="s">
        <v>83</v>
      </c>
      <c r="AW419" s="14" t="s">
        <v>33</v>
      </c>
      <c r="AX419" s="14" t="s">
        <v>72</v>
      </c>
      <c r="AY419" s="241" t="s">
        <v>153</v>
      </c>
    </row>
    <row r="420" s="15" customFormat="1">
      <c r="A420" s="15"/>
      <c r="B420" s="242"/>
      <c r="C420" s="243"/>
      <c r="D420" s="222" t="s">
        <v>161</v>
      </c>
      <c r="E420" s="244" t="s">
        <v>19</v>
      </c>
      <c r="F420" s="245" t="s">
        <v>164</v>
      </c>
      <c r="G420" s="243"/>
      <c r="H420" s="246">
        <v>15.367000000000001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2" t="s">
        <v>161</v>
      </c>
      <c r="AU420" s="252" t="s">
        <v>83</v>
      </c>
      <c r="AV420" s="15" t="s">
        <v>159</v>
      </c>
      <c r="AW420" s="15" t="s">
        <v>33</v>
      </c>
      <c r="AX420" s="15" t="s">
        <v>80</v>
      </c>
      <c r="AY420" s="252" t="s">
        <v>153</v>
      </c>
    </row>
    <row r="421" s="2" customFormat="1" ht="16.5" customHeight="1">
      <c r="A421" s="40"/>
      <c r="B421" s="41"/>
      <c r="C421" s="207" t="s">
        <v>551</v>
      </c>
      <c r="D421" s="207" t="s">
        <v>155</v>
      </c>
      <c r="E421" s="208" t="s">
        <v>552</v>
      </c>
      <c r="F421" s="209" t="s">
        <v>553</v>
      </c>
      <c r="G421" s="210" t="s">
        <v>158</v>
      </c>
      <c r="H421" s="211">
        <v>2.46</v>
      </c>
      <c r="I421" s="212"/>
      <c r="J421" s="213">
        <f>ROUND(I421*H421,2)</f>
        <v>0</v>
      </c>
      <c r="K421" s="209" t="s">
        <v>19</v>
      </c>
      <c r="L421" s="46"/>
      <c r="M421" s="214" t="s">
        <v>19</v>
      </c>
      <c r="N421" s="215" t="s">
        <v>43</v>
      </c>
      <c r="O421" s="86"/>
      <c r="P421" s="216">
        <f>O421*H421</f>
        <v>0</v>
      </c>
      <c r="Q421" s="216">
        <v>0.26140999999999998</v>
      </c>
      <c r="R421" s="216">
        <f>Q421*H421</f>
        <v>0.64306859999999988</v>
      </c>
      <c r="S421" s="216">
        <v>0</v>
      </c>
      <c r="T421" s="21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8" t="s">
        <v>159</v>
      </c>
      <c r="AT421" s="218" t="s">
        <v>155</v>
      </c>
      <c r="AU421" s="218" t="s">
        <v>83</v>
      </c>
      <c r="AY421" s="19" t="s">
        <v>153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9" t="s">
        <v>80</v>
      </c>
      <c r="BK421" s="219">
        <f>ROUND(I421*H421,2)</f>
        <v>0</v>
      </c>
      <c r="BL421" s="19" t="s">
        <v>159</v>
      </c>
      <c r="BM421" s="218" t="s">
        <v>554</v>
      </c>
    </row>
    <row r="422" s="13" customFormat="1">
      <c r="A422" s="13"/>
      <c r="B422" s="220"/>
      <c r="C422" s="221"/>
      <c r="D422" s="222" t="s">
        <v>161</v>
      </c>
      <c r="E422" s="223" t="s">
        <v>19</v>
      </c>
      <c r="F422" s="224" t="s">
        <v>555</v>
      </c>
      <c r="G422" s="221"/>
      <c r="H422" s="223" t="s">
        <v>19</v>
      </c>
      <c r="I422" s="225"/>
      <c r="J422" s="221"/>
      <c r="K422" s="221"/>
      <c r="L422" s="226"/>
      <c r="M422" s="227"/>
      <c r="N422" s="228"/>
      <c r="O422" s="228"/>
      <c r="P422" s="228"/>
      <c r="Q422" s="228"/>
      <c r="R422" s="228"/>
      <c r="S422" s="228"/>
      <c r="T422" s="22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0" t="s">
        <v>161</v>
      </c>
      <c r="AU422" s="230" t="s">
        <v>83</v>
      </c>
      <c r="AV422" s="13" t="s">
        <v>80</v>
      </c>
      <c r="AW422" s="13" t="s">
        <v>33</v>
      </c>
      <c r="AX422" s="13" t="s">
        <v>72</v>
      </c>
      <c r="AY422" s="230" t="s">
        <v>153</v>
      </c>
    </row>
    <row r="423" s="14" customFormat="1">
      <c r="A423" s="14"/>
      <c r="B423" s="231"/>
      <c r="C423" s="232"/>
      <c r="D423" s="222" t="s">
        <v>161</v>
      </c>
      <c r="E423" s="233" t="s">
        <v>19</v>
      </c>
      <c r="F423" s="234" t="s">
        <v>556</v>
      </c>
      <c r="G423" s="232"/>
      <c r="H423" s="235">
        <v>2.46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1" t="s">
        <v>161</v>
      </c>
      <c r="AU423" s="241" t="s">
        <v>83</v>
      </c>
      <c r="AV423" s="14" t="s">
        <v>83</v>
      </c>
      <c r="AW423" s="14" t="s">
        <v>33</v>
      </c>
      <c r="AX423" s="14" t="s">
        <v>72</v>
      </c>
      <c r="AY423" s="241" t="s">
        <v>153</v>
      </c>
    </row>
    <row r="424" s="15" customFormat="1">
      <c r="A424" s="15"/>
      <c r="B424" s="242"/>
      <c r="C424" s="243"/>
      <c r="D424" s="222" t="s">
        <v>161</v>
      </c>
      <c r="E424" s="244" t="s">
        <v>19</v>
      </c>
      <c r="F424" s="245" t="s">
        <v>164</v>
      </c>
      <c r="G424" s="243"/>
      <c r="H424" s="246">
        <v>2.46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2" t="s">
        <v>161</v>
      </c>
      <c r="AU424" s="252" t="s">
        <v>83</v>
      </c>
      <c r="AV424" s="15" t="s">
        <v>159</v>
      </c>
      <c r="AW424" s="15" t="s">
        <v>33</v>
      </c>
      <c r="AX424" s="15" t="s">
        <v>80</v>
      </c>
      <c r="AY424" s="252" t="s">
        <v>153</v>
      </c>
    </row>
    <row r="425" s="2" customFormat="1" ht="21.75" customHeight="1">
      <c r="A425" s="40"/>
      <c r="B425" s="41"/>
      <c r="C425" s="207" t="s">
        <v>557</v>
      </c>
      <c r="D425" s="207" t="s">
        <v>155</v>
      </c>
      <c r="E425" s="208" t="s">
        <v>558</v>
      </c>
      <c r="F425" s="209" t="s">
        <v>559</v>
      </c>
      <c r="G425" s="210" t="s">
        <v>158</v>
      </c>
      <c r="H425" s="211">
        <v>2.8799999999999999</v>
      </c>
      <c r="I425" s="212"/>
      <c r="J425" s="213">
        <f>ROUND(I425*H425,2)</f>
        <v>0</v>
      </c>
      <c r="K425" s="209" t="s">
        <v>173</v>
      </c>
      <c r="L425" s="46"/>
      <c r="M425" s="214" t="s">
        <v>19</v>
      </c>
      <c r="N425" s="215" t="s">
        <v>43</v>
      </c>
      <c r="O425" s="86"/>
      <c r="P425" s="216">
        <f>O425*H425</f>
        <v>0</v>
      </c>
      <c r="Q425" s="216">
        <v>0.26140999999999998</v>
      </c>
      <c r="R425" s="216">
        <f>Q425*H425</f>
        <v>0.75286079999999989</v>
      </c>
      <c r="S425" s="216">
        <v>0</v>
      </c>
      <c r="T425" s="217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8" t="s">
        <v>159</v>
      </c>
      <c r="AT425" s="218" t="s">
        <v>155</v>
      </c>
      <c r="AU425" s="218" t="s">
        <v>83</v>
      </c>
      <c r="AY425" s="19" t="s">
        <v>153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9" t="s">
        <v>80</v>
      </c>
      <c r="BK425" s="219">
        <f>ROUND(I425*H425,2)</f>
        <v>0</v>
      </c>
      <c r="BL425" s="19" t="s">
        <v>159</v>
      </c>
      <c r="BM425" s="218" t="s">
        <v>560</v>
      </c>
    </row>
    <row r="426" s="2" customFormat="1">
      <c r="A426" s="40"/>
      <c r="B426" s="41"/>
      <c r="C426" s="42"/>
      <c r="D426" s="253" t="s">
        <v>175</v>
      </c>
      <c r="E426" s="42"/>
      <c r="F426" s="254" t="s">
        <v>561</v>
      </c>
      <c r="G426" s="42"/>
      <c r="H426" s="42"/>
      <c r="I426" s="255"/>
      <c r="J426" s="42"/>
      <c r="K426" s="42"/>
      <c r="L426" s="46"/>
      <c r="M426" s="256"/>
      <c r="N426" s="257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175</v>
      </c>
      <c r="AU426" s="19" t="s">
        <v>83</v>
      </c>
    </row>
    <row r="427" s="13" customFormat="1">
      <c r="A427" s="13"/>
      <c r="B427" s="220"/>
      <c r="C427" s="221"/>
      <c r="D427" s="222" t="s">
        <v>161</v>
      </c>
      <c r="E427" s="223" t="s">
        <v>19</v>
      </c>
      <c r="F427" s="224" t="s">
        <v>555</v>
      </c>
      <c r="G427" s="221"/>
      <c r="H427" s="223" t="s">
        <v>19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0" t="s">
        <v>161</v>
      </c>
      <c r="AU427" s="230" t="s">
        <v>83</v>
      </c>
      <c r="AV427" s="13" t="s">
        <v>80</v>
      </c>
      <c r="AW427" s="13" t="s">
        <v>33</v>
      </c>
      <c r="AX427" s="13" t="s">
        <v>72</v>
      </c>
      <c r="AY427" s="230" t="s">
        <v>153</v>
      </c>
    </row>
    <row r="428" s="14" customFormat="1">
      <c r="A428" s="14"/>
      <c r="B428" s="231"/>
      <c r="C428" s="232"/>
      <c r="D428" s="222" t="s">
        <v>161</v>
      </c>
      <c r="E428" s="233" t="s">
        <v>19</v>
      </c>
      <c r="F428" s="234" t="s">
        <v>562</v>
      </c>
      <c r="G428" s="232"/>
      <c r="H428" s="235">
        <v>2.8799999999999999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1" t="s">
        <v>161</v>
      </c>
      <c r="AU428" s="241" t="s">
        <v>83</v>
      </c>
      <c r="AV428" s="14" t="s">
        <v>83</v>
      </c>
      <c r="AW428" s="14" t="s">
        <v>33</v>
      </c>
      <c r="AX428" s="14" t="s">
        <v>72</v>
      </c>
      <c r="AY428" s="241" t="s">
        <v>153</v>
      </c>
    </row>
    <row r="429" s="15" customFormat="1">
      <c r="A429" s="15"/>
      <c r="B429" s="242"/>
      <c r="C429" s="243"/>
      <c r="D429" s="222" t="s">
        <v>161</v>
      </c>
      <c r="E429" s="244" t="s">
        <v>19</v>
      </c>
      <c r="F429" s="245" t="s">
        <v>164</v>
      </c>
      <c r="G429" s="243"/>
      <c r="H429" s="246">
        <v>2.8799999999999999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2" t="s">
        <v>161</v>
      </c>
      <c r="AU429" s="252" t="s">
        <v>83</v>
      </c>
      <c r="AV429" s="15" t="s">
        <v>159</v>
      </c>
      <c r="AW429" s="15" t="s">
        <v>33</v>
      </c>
      <c r="AX429" s="15" t="s">
        <v>80</v>
      </c>
      <c r="AY429" s="252" t="s">
        <v>153</v>
      </c>
    </row>
    <row r="430" s="12" customFormat="1" ht="22.8" customHeight="1">
      <c r="A430" s="12"/>
      <c r="B430" s="191"/>
      <c r="C430" s="192"/>
      <c r="D430" s="193" t="s">
        <v>71</v>
      </c>
      <c r="E430" s="205" t="s">
        <v>209</v>
      </c>
      <c r="F430" s="205" t="s">
        <v>563</v>
      </c>
      <c r="G430" s="192"/>
      <c r="H430" s="192"/>
      <c r="I430" s="195"/>
      <c r="J430" s="206">
        <f>BK430</f>
        <v>0</v>
      </c>
      <c r="K430" s="192"/>
      <c r="L430" s="197"/>
      <c r="M430" s="198"/>
      <c r="N430" s="199"/>
      <c r="O430" s="199"/>
      <c r="P430" s="200">
        <f>SUM(P431:P499)</f>
        <v>0</v>
      </c>
      <c r="Q430" s="199"/>
      <c r="R430" s="200">
        <f>SUM(R431:R499)</f>
        <v>8.1204108999999995</v>
      </c>
      <c r="S430" s="199"/>
      <c r="T430" s="201">
        <f>SUM(T431:T499)</f>
        <v>13.741831999999999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2" t="s">
        <v>80</v>
      </c>
      <c r="AT430" s="203" t="s">
        <v>71</v>
      </c>
      <c r="AU430" s="203" t="s">
        <v>80</v>
      </c>
      <c r="AY430" s="202" t="s">
        <v>153</v>
      </c>
      <c r="BK430" s="204">
        <f>SUM(BK431:BK499)</f>
        <v>0</v>
      </c>
    </row>
    <row r="431" s="2" customFormat="1" ht="24.15" customHeight="1">
      <c r="A431" s="40"/>
      <c r="B431" s="41"/>
      <c r="C431" s="207" t="s">
        <v>564</v>
      </c>
      <c r="D431" s="207" t="s">
        <v>155</v>
      </c>
      <c r="E431" s="208" t="s">
        <v>565</v>
      </c>
      <c r="F431" s="209" t="s">
        <v>566</v>
      </c>
      <c r="G431" s="210" t="s">
        <v>276</v>
      </c>
      <c r="H431" s="211">
        <v>30.84</v>
      </c>
      <c r="I431" s="212"/>
      <c r="J431" s="213">
        <f>ROUND(I431*H431,2)</f>
        <v>0</v>
      </c>
      <c r="K431" s="209" t="s">
        <v>173</v>
      </c>
      <c r="L431" s="46"/>
      <c r="M431" s="214" t="s">
        <v>19</v>
      </c>
      <c r="N431" s="215" t="s">
        <v>43</v>
      </c>
      <c r="O431" s="86"/>
      <c r="P431" s="216">
        <f>O431*H431</f>
        <v>0</v>
      </c>
      <c r="Q431" s="216">
        <v>0.095990000000000006</v>
      </c>
      <c r="R431" s="216">
        <f>Q431*H431</f>
        <v>2.9603316</v>
      </c>
      <c r="S431" s="216">
        <v>0</v>
      </c>
      <c r="T431" s="217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8" t="s">
        <v>159</v>
      </c>
      <c r="AT431" s="218" t="s">
        <v>155</v>
      </c>
      <c r="AU431" s="218" t="s">
        <v>83</v>
      </c>
      <c r="AY431" s="19" t="s">
        <v>153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9" t="s">
        <v>80</v>
      </c>
      <c r="BK431" s="219">
        <f>ROUND(I431*H431,2)</f>
        <v>0</v>
      </c>
      <c r="BL431" s="19" t="s">
        <v>159</v>
      </c>
      <c r="BM431" s="218" t="s">
        <v>567</v>
      </c>
    </row>
    <row r="432" s="2" customFormat="1">
      <c r="A432" s="40"/>
      <c r="B432" s="41"/>
      <c r="C432" s="42"/>
      <c r="D432" s="253" t="s">
        <v>175</v>
      </c>
      <c r="E432" s="42"/>
      <c r="F432" s="254" t="s">
        <v>568</v>
      </c>
      <c r="G432" s="42"/>
      <c r="H432" s="42"/>
      <c r="I432" s="255"/>
      <c r="J432" s="42"/>
      <c r="K432" s="42"/>
      <c r="L432" s="46"/>
      <c r="M432" s="256"/>
      <c r="N432" s="257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175</v>
      </c>
      <c r="AU432" s="19" t="s">
        <v>83</v>
      </c>
    </row>
    <row r="433" s="14" customFormat="1">
      <c r="A433" s="14"/>
      <c r="B433" s="231"/>
      <c r="C433" s="232"/>
      <c r="D433" s="222" t="s">
        <v>161</v>
      </c>
      <c r="E433" s="233" t="s">
        <v>19</v>
      </c>
      <c r="F433" s="234" t="s">
        <v>569</v>
      </c>
      <c r="G433" s="232"/>
      <c r="H433" s="235">
        <v>14.699999999999999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1" t="s">
        <v>161</v>
      </c>
      <c r="AU433" s="241" t="s">
        <v>83</v>
      </c>
      <c r="AV433" s="14" t="s">
        <v>83</v>
      </c>
      <c r="AW433" s="14" t="s">
        <v>33</v>
      </c>
      <c r="AX433" s="14" t="s">
        <v>72</v>
      </c>
      <c r="AY433" s="241" t="s">
        <v>153</v>
      </c>
    </row>
    <row r="434" s="14" customFormat="1">
      <c r="A434" s="14"/>
      <c r="B434" s="231"/>
      <c r="C434" s="232"/>
      <c r="D434" s="222" t="s">
        <v>161</v>
      </c>
      <c r="E434" s="233" t="s">
        <v>19</v>
      </c>
      <c r="F434" s="234" t="s">
        <v>570</v>
      </c>
      <c r="G434" s="232"/>
      <c r="H434" s="235">
        <v>16.140000000000001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1" t="s">
        <v>161</v>
      </c>
      <c r="AU434" s="241" t="s">
        <v>83</v>
      </c>
      <c r="AV434" s="14" t="s">
        <v>83</v>
      </c>
      <c r="AW434" s="14" t="s">
        <v>33</v>
      </c>
      <c r="AX434" s="14" t="s">
        <v>72</v>
      </c>
      <c r="AY434" s="241" t="s">
        <v>153</v>
      </c>
    </row>
    <row r="435" s="16" customFormat="1">
      <c r="A435" s="16"/>
      <c r="B435" s="258"/>
      <c r="C435" s="259"/>
      <c r="D435" s="222" t="s">
        <v>161</v>
      </c>
      <c r="E435" s="260" t="s">
        <v>104</v>
      </c>
      <c r="F435" s="261" t="s">
        <v>208</v>
      </c>
      <c r="G435" s="259"/>
      <c r="H435" s="262">
        <v>30.84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68" t="s">
        <v>161</v>
      </c>
      <c r="AU435" s="268" t="s">
        <v>83</v>
      </c>
      <c r="AV435" s="16" t="s">
        <v>170</v>
      </c>
      <c r="AW435" s="16" t="s">
        <v>33</v>
      </c>
      <c r="AX435" s="16" t="s">
        <v>72</v>
      </c>
      <c r="AY435" s="268" t="s">
        <v>153</v>
      </c>
    </row>
    <row r="436" s="15" customFormat="1">
      <c r="A436" s="15"/>
      <c r="B436" s="242"/>
      <c r="C436" s="243"/>
      <c r="D436" s="222" t="s">
        <v>161</v>
      </c>
      <c r="E436" s="244" t="s">
        <v>19</v>
      </c>
      <c r="F436" s="245" t="s">
        <v>164</v>
      </c>
      <c r="G436" s="243"/>
      <c r="H436" s="246">
        <v>30.84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2" t="s">
        <v>161</v>
      </c>
      <c r="AU436" s="252" t="s">
        <v>83</v>
      </c>
      <c r="AV436" s="15" t="s">
        <v>159</v>
      </c>
      <c r="AW436" s="15" t="s">
        <v>33</v>
      </c>
      <c r="AX436" s="15" t="s">
        <v>80</v>
      </c>
      <c r="AY436" s="252" t="s">
        <v>153</v>
      </c>
    </row>
    <row r="437" s="2" customFormat="1" ht="16.5" customHeight="1">
      <c r="A437" s="40"/>
      <c r="B437" s="41"/>
      <c r="C437" s="269" t="s">
        <v>571</v>
      </c>
      <c r="D437" s="269" t="s">
        <v>458</v>
      </c>
      <c r="E437" s="270" t="s">
        <v>572</v>
      </c>
      <c r="F437" s="271" t="s">
        <v>573</v>
      </c>
      <c r="G437" s="272" t="s">
        <v>276</v>
      </c>
      <c r="H437" s="273">
        <v>33.923999999999999</v>
      </c>
      <c r="I437" s="274"/>
      <c r="J437" s="275">
        <f>ROUND(I437*H437,2)</f>
        <v>0</v>
      </c>
      <c r="K437" s="271" t="s">
        <v>19</v>
      </c>
      <c r="L437" s="276"/>
      <c r="M437" s="277" t="s">
        <v>19</v>
      </c>
      <c r="N437" s="278" t="s">
        <v>43</v>
      </c>
      <c r="O437" s="86"/>
      <c r="P437" s="216">
        <f>O437*H437</f>
        <v>0</v>
      </c>
      <c r="Q437" s="216">
        <v>0.021999999999999999</v>
      </c>
      <c r="R437" s="216">
        <f>Q437*H437</f>
        <v>0.74632799999999999</v>
      </c>
      <c r="S437" s="216">
        <v>0</v>
      </c>
      <c r="T437" s="21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8" t="s">
        <v>202</v>
      </c>
      <c r="AT437" s="218" t="s">
        <v>458</v>
      </c>
      <c r="AU437" s="218" t="s">
        <v>83</v>
      </c>
      <c r="AY437" s="19" t="s">
        <v>153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80</v>
      </c>
      <c r="BK437" s="219">
        <f>ROUND(I437*H437,2)</f>
        <v>0</v>
      </c>
      <c r="BL437" s="19" t="s">
        <v>159</v>
      </c>
      <c r="BM437" s="218" t="s">
        <v>574</v>
      </c>
    </row>
    <row r="438" s="14" customFormat="1">
      <c r="A438" s="14"/>
      <c r="B438" s="231"/>
      <c r="C438" s="232"/>
      <c r="D438" s="222" t="s">
        <v>161</v>
      </c>
      <c r="E438" s="233" t="s">
        <v>19</v>
      </c>
      <c r="F438" s="234" t="s">
        <v>575</v>
      </c>
      <c r="G438" s="232"/>
      <c r="H438" s="235">
        <v>33.923999999999999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1" t="s">
        <v>161</v>
      </c>
      <c r="AU438" s="241" t="s">
        <v>83</v>
      </c>
      <c r="AV438" s="14" t="s">
        <v>83</v>
      </c>
      <c r="AW438" s="14" t="s">
        <v>33</v>
      </c>
      <c r="AX438" s="14" t="s">
        <v>72</v>
      </c>
      <c r="AY438" s="241" t="s">
        <v>153</v>
      </c>
    </row>
    <row r="439" s="15" customFormat="1">
      <c r="A439" s="15"/>
      <c r="B439" s="242"/>
      <c r="C439" s="243"/>
      <c r="D439" s="222" t="s">
        <v>161</v>
      </c>
      <c r="E439" s="244" t="s">
        <v>19</v>
      </c>
      <c r="F439" s="245" t="s">
        <v>164</v>
      </c>
      <c r="G439" s="243"/>
      <c r="H439" s="246">
        <v>33.923999999999999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2" t="s">
        <v>161</v>
      </c>
      <c r="AU439" s="252" t="s">
        <v>83</v>
      </c>
      <c r="AV439" s="15" t="s">
        <v>159</v>
      </c>
      <c r="AW439" s="15" t="s">
        <v>33</v>
      </c>
      <c r="AX439" s="15" t="s">
        <v>80</v>
      </c>
      <c r="AY439" s="252" t="s">
        <v>153</v>
      </c>
    </row>
    <row r="440" s="2" customFormat="1" ht="16.5" customHeight="1">
      <c r="A440" s="40"/>
      <c r="B440" s="41"/>
      <c r="C440" s="207" t="s">
        <v>576</v>
      </c>
      <c r="D440" s="207" t="s">
        <v>155</v>
      </c>
      <c r="E440" s="208" t="s">
        <v>577</v>
      </c>
      <c r="F440" s="209" t="s">
        <v>578</v>
      </c>
      <c r="G440" s="210" t="s">
        <v>158</v>
      </c>
      <c r="H440" s="211">
        <v>32.079999999999998</v>
      </c>
      <c r="I440" s="212"/>
      <c r="J440" s="213">
        <f>ROUND(I440*H440,2)</f>
        <v>0</v>
      </c>
      <c r="K440" s="209" t="s">
        <v>19</v>
      </c>
      <c r="L440" s="46"/>
      <c r="M440" s="214" t="s">
        <v>19</v>
      </c>
      <c r="N440" s="215" t="s">
        <v>43</v>
      </c>
      <c r="O440" s="86"/>
      <c r="P440" s="216">
        <f>O440*H440</f>
        <v>0</v>
      </c>
      <c r="Q440" s="216">
        <v>0.00036000000000000002</v>
      </c>
      <c r="R440" s="216">
        <f>Q440*H440</f>
        <v>0.0115488</v>
      </c>
      <c r="S440" s="216">
        <v>0</v>
      </c>
      <c r="T440" s="217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8" t="s">
        <v>159</v>
      </c>
      <c r="AT440" s="218" t="s">
        <v>155</v>
      </c>
      <c r="AU440" s="218" t="s">
        <v>83</v>
      </c>
      <c r="AY440" s="19" t="s">
        <v>153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9" t="s">
        <v>80</v>
      </c>
      <c r="BK440" s="219">
        <f>ROUND(I440*H440,2)</f>
        <v>0</v>
      </c>
      <c r="BL440" s="19" t="s">
        <v>159</v>
      </c>
      <c r="BM440" s="218" t="s">
        <v>579</v>
      </c>
    </row>
    <row r="441" s="14" customFormat="1">
      <c r="A441" s="14"/>
      <c r="B441" s="231"/>
      <c r="C441" s="232"/>
      <c r="D441" s="222" t="s">
        <v>161</v>
      </c>
      <c r="E441" s="233" t="s">
        <v>19</v>
      </c>
      <c r="F441" s="234" t="s">
        <v>580</v>
      </c>
      <c r="G441" s="232"/>
      <c r="H441" s="235">
        <v>20.800000000000001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1" t="s">
        <v>161</v>
      </c>
      <c r="AU441" s="241" t="s">
        <v>83</v>
      </c>
      <c r="AV441" s="14" t="s">
        <v>83</v>
      </c>
      <c r="AW441" s="14" t="s">
        <v>33</v>
      </c>
      <c r="AX441" s="14" t="s">
        <v>72</v>
      </c>
      <c r="AY441" s="241" t="s">
        <v>153</v>
      </c>
    </row>
    <row r="442" s="13" customFormat="1">
      <c r="A442" s="13"/>
      <c r="B442" s="220"/>
      <c r="C442" s="221"/>
      <c r="D442" s="222" t="s">
        <v>161</v>
      </c>
      <c r="E442" s="223" t="s">
        <v>19</v>
      </c>
      <c r="F442" s="224" t="s">
        <v>581</v>
      </c>
      <c r="G442" s="221"/>
      <c r="H442" s="223" t="s">
        <v>19</v>
      </c>
      <c r="I442" s="225"/>
      <c r="J442" s="221"/>
      <c r="K442" s="221"/>
      <c r="L442" s="226"/>
      <c r="M442" s="227"/>
      <c r="N442" s="228"/>
      <c r="O442" s="228"/>
      <c r="P442" s="228"/>
      <c r="Q442" s="228"/>
      <c r="R442" s="228"/>
      <c r="S442" s="228"/>
      <c r="T442" s="22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0" t="s">
        <v>161</v>
      </c>
      <c r="AU442" s="230" t="s">
        <v>83</v>
      </c>
      <c r="AV442" s="13" t="s">
        <v>80</v>
      </c>
      <c r="AW442" s="13" t="s">
        <v>33</v>
      </c>
      <c r="AX442" s="13" t="s">
        <v>72</v>
      </c>
      <c r="AY442" s="230" t="s">
        <v>153</v>
      </c>
    </row>
    <row r="443" s="14" customFormat="1">
      <c r="A443" s="14"/>
      <c r="B443" s="231"/>
      <c r="C443" s="232"/>
      <c r="D443" s="222" t="s">
        <v>161</v>
      </c>
      <c r="E443" s="233" t="s">
        <v>19</v>
      </c>
      <c r="F443" s="234" t="s">
        <v>582</v>
      </c>
      <c r="G443" s="232"/>
      <c r="H443" s="235">
        <v>3.2000000000000002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1" t="s">
        <v>161</v>
      </c>
      <c r="AU443" s="241" t="s">
        <v>83</v>
      </c>
      <c r="AV443" s="14" t="s">
        <v>83</v>
      </c>
      <c r="AW443" s="14" t="s">
        <v>33</v>
      </c>
      <c r="AX443" s="14" t="s">
        <v>72</v>
      </c>
      <c r="AY443" s="241" t="s">
        <v>153</v>
      </c>
    </row>
    <row r="444" s="14" customFormat="1">
      <c r="A444" s="14"/>
      <c r="B444" s="231"/>
      <c r="C444" s="232"/>
      <c r="D444" s="222" t="s">
        <v>161</v>
      </c>
      <c r="E444" s="233" t="s">
        <v>19</v>
      </c>
      <c r="F444" s="234" t="s">
        <v>583</v>
      </c>
      <c r="G444" s="232"/>
      <c r="H444" s="235">
        <v>8.0800000000000001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1" t="s">
        <v>161</v>
      </c>
      <c r="AU444" s="241" t="s">
        <v>83</v>
      </c>
      <c r="AV444" s="14" t="s">
        <v>83</v>
      </c>
      <c r="AW444" s="14" t="s">
        <v>33</v>
      </c>
      <c r="AX444" s="14" t="s">
        <v>72</v>
      </c>
      <c r="AY444" s="241" t="s">
        <v>153</v>
      </c>
    </row>
    <row r="445" s="15" customFormat="1">
      <c r="A445" s="15"/>
      <c r="B445" s="242"/>
      <c r="C445" s="243"/>
      <c r="D445" s="222" t="s">
        <v>161</v>
      </c>
      <c r="E445" s="244" t="s">
        <v>19</v>
      </c>
      <c r="F445" s="245" t="s">
        <v>164</v>
      </c>
      <c r="G445" s="243"/>
      <c r="H445" s="246">
        <v>32.079999999999998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2" t="s">
        <v>161</v>
      </c>
      <c r="AU445" s="252" t="s">
        <v>83</v>
      </c>
      <c r="AV445" s="15" t="s">
        <v>159</v>
      </c>
      <c r="AW445" s="15" t="s">
        <v>33</v>
      </c>
      <c r="AX445" s="15" t="s">
        <v>80</v>
      </c>
      <c r="AY445" s="252" t="s">
        <v>153</v>
      </c>
    </row>
    <row r="446" s="2" customFormat="1" ht="16.5" customHeight="1">
      <c r="A446" s="40"/>
      <c r="B446" s="41"/>
      <c r="C446" s="207" t="s">
        <v>584</v>
      </c>
      <c r="D446" s="207" t="s">
        <v>155</v>
      </c>
      <c r="E446" s="208" t="s">
        <v>585</v>
      </c>
      <c r="F446" s="209" t="s">
        <v>586</v>
      </c>
      <c r="G446" s="210" t="s">
        <v>158</v>
      </c>
      <c r="H446" s="211">
        <v>64.159999999999997</v>
      </c>
      <c r="I446" s="212"/>
      <c r="J446" s="213">
        <f>ROUND(I446*H446,2)</f>
        <v>0</v>
      </c>
      <c r="K446" s="209" t="s">
        <v>173</v>
      </c>
      <c r="L446" s="46"/>
      <c r="M446" s="214" t="s">
        <v>19</v>
      </c>
      <c r="N446" s="215" t="s">
        <v>43</v>
      </c>
      <c r="O446" s="86"/>
      <c r="P446" s="216">
        <f>O446*H446</f>
        <v>0</v>
      </c>
      <c r="Q446" s="216">
        <v>0.00036000000000000002</v>
      </c>
      <c r="R446" s="216">
        <f>Q446*H446</f>
        <v>0.023097599999999999</v>
      </c>
      <c r="S446" s="216">
        <v>0</v>
      </c>
      <c r="T446" s="21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8" t="s">
        <v>159</v>
      </c>
      <c r="AT446" s="218" t="s">
        <v>155</v>
      </c>
      <c r="AU446" s="218" t="s">
        <v>83</v>
      </c>
      <c r="AY446" s="19" t="s">
        <v>153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9" t="s">
        <v>80</v>
      </c>
      <c r="BK446" s="219">
        <f>ROUND(I446*H446,2)</f>
        <v>0</v>
      </c>
      <c r="BL446" s="19" t="s">
        <v>159</v>
      </c>
      <c r="BM446" s="218" t="s">
        <v>587</v>
      </c>
    </row>
    <row r="447" s="2" customFormat="1">
      <c r="A447" s="40"/>
      <c r="B447" s="41"/>
      <c r="C447" s="42"/>
      <c r="D447" s="253" t="s">
        <v>175</v>
      </c>
      <c r="E447" s="42"/>
      <c r="F447" s="254" t="s">
        <v>588</v>
      </c>
      <c r="G447" s="42"/>
      <c r="H447" s="42"/>
      <c r="I447" s="255"/>
      <c r="J447" s="42"/>
      <c r="K447" s="42"/>
      <c r="L447" s="46"/>
      <c r="M447" s="256"/>
      <c r="N447" s="257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175</v>
      </c>
      <c r="AU447" s="19" t="s">
        <v>83</v>
      </c>
    </row>
    <row r="448" s="13" customFormat="1">
      <c r="A448" s="13"/>
      <c r="B448" s="220"/>
      <c r="C448" s="221"/>
      <c r="D448" s="222" t="s">
        <v>161</v>
      </c>
      <c r="E448" s="223" t="s">
        <v>19</v>
      </c>
      <c r="F448" s="224" t="s">
        <v>589</v>
      </c>
      <c r="G448" s="221"/>
      <c r="H448" s="223" t="s">
        <v>19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0" t="s">
        <v>161</v>
      </c>
      <c r="AU448" s="230" t="s">
        <v>83</v>
      </c>
      <c r="AV448" s="13" t="s">
        <v>80</v>
      </c>
      <c r="AW448" s="13" t="s">
        <v>33</v>
      </c>
      <c r="AX448" s="13" t="s">
        <v>72</v>
      </c>
      <c r="AY448" s="230" t="s">
        <v>153</v>
      </c>
    </row>
    <row r="449" s="14" customFormat="1">
      <c r="A449" s="14"/>
      <c r="B449" s="231"/>
      <c r="C449" s="232"/>
      <c r="D449" s="222" t="s">
        <v>161</v>
      </c>
      <c r="E449" s="233" t="s">
        <v>19</v>
      </c>
      <c r="F449" s="234" t="s">
        <v>590</v>
      </c>
      <c r="G449" s="232"/>
      <c r="H449" s="235">
        <v>41.600000000000001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1" t="s">
        <v>161</v>
      </c>
      <c r="AU449" s="241" t="s">
        <v>83</v>
      </c>
      <c r="AV449" s="14" t="s">
        <v>83</v>
      </c>
      <c r="AW449" s="14" t="s">
        <v>33</v>
      </c>
      <c r="AX449" s="14" t="s">
        <v>72</v>
      </c>
      <c r="AY449" s="241" t="s">
        <v>153</v>
      </c>
    </row>
    <row r="450" s="13" customFormat="1">
      <c r="A450" s="13"/>
      <c r="B450" s="220"/>
      <c r="C450" s="221"/>
      <c r="D450" s="222" t="s">
        <v>161</v>
      </c>
      <c r="E450" s="223" t="s">
        <v>19</v>
      </c>
      <c r="F450" s="224" t="s">
        <v>581</v>
      </c>
      <c r="G450" s="221"/>
      <c r="H450" s="223" t="s">
        <v>19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0" t="s">
        <v>161</v>
      </c>
      <c r="AU450" s="230" t="s">
        <v>83</v>
      </c>
      <c r="AV450" s="13" t="s">
        <v>80</v>
      </c>
      <c r="AW450" s="13" t="s">
        <v>33</v>
      </c>
      <c r="AX450" s="13" t="s">
        <v>72</v>
      </c>
      <c r="AY450" s="230" t="s">
        <v>153</v>
      </c>
    </row>
    <row r="451" s="14" customFormat="1">
      <c r="A451" s="14"/>
      <c r="B451" s="231"/>
      <c r="C451" s="232"/>
      <c r="D451" s="222" t="s">
        <v>161</v>
      </c>
      <c r="E451" s="233" t="s">
        <v>19</v>
      </c>
      <c r="F451" s="234" t="s">
        <v>591</v>
      </c>
      <c r="G451" s="232"/>
      <c r="H451" s="235">
        <v>6.4000000000000004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1" t="s">
        <v>161</v>
      </c>
      <c r="AU451" s="241" t="s">
        <v>83</v>
      </c>
      <c r="AV451" s="14" t="s">
        <v>83</v>
      </c>
      <c r="AW451" s="14" t="s">
        <v>33</v>
      </c>
      <c r="AX451" s="14" t="s">
        <v>72</v>
      </c>
      <c r="AY451" s="241" t="s">
        <v>153</v>
      </c>
    </row>
    <row r="452" s="14" customFormat="1">
      <c r="A452" s="14"/>
      <c r="B452" s="231"/>
      <c r="C452" s="232"/>
      <c r="D452" s="222" t="s">
        <v>161</v>
      </c>
      <c r="E452" s="233" t="s">
        <v>19</v>
      </c>
      <c r="F452" s="234" t="s">
        <v>592</v>
      </c>
      <c r="G452" s="232"/>
      <c r="H452" s="235">
        <v>16.16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1" t="s">
        <v>161</v>
      </c>
      <c r="AU452" s="241" t="s">
        <v>83</v>
      </c>
      <c r="AV452" s="14" t="s">
        <v>83</v>
      </c>
      <c r="AW452" s="14" t="s">
        <v>33</v>
      </c>
      <c r="AX452" s="14" t="s">
        <v>72</v>
      </c>
      <c r="AY452" s="241" t="s">
        <v>153</v>
      </c>
    </row>
    <row r="453" s="15" customFormat="1">
      <c r="A453" s="15"/>
      <c r="B453" s="242"/>
      <c r="C453" s="243"/>
      <c r="D453" s="222" t="s">
        <v>161</v>
      </c>
      <c r="E453" s="244" t="s">
        <v>19</v>
      </c>
      <c r="F453" s="245" t="s">
        <v>164</v>
      </c>
      <c r="G453" s="243"/>
      <c r="H453" s="246">
        <v>64.159999999999997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2" t="s">
        <v>161</v>
      </c>
      <c r="AU453" s="252" t="s">
        <v>83</v>
      </c>
      <c r="AV453" s="15" t="s">
        <v>159</v>
      </c>
      <c r="AW453" s="15" t="s">
        <v>33</v>
      </c>
      <c r="AX453" s="15" t="s">
        <v>80</v>
      </c>
      <c r="AY453" s="252" t="s">
        <v>153</v>
      </c>
    </row>
    <row r="454" s="2" customFormat="1" ht="16.5" customHeight="1">
      <c r="A454" s="40"/>
      <c r="B454" s="41"/>
      <c r="C454" s="207" t="s">
        <v>593</v>
      </c>
      <c r="D454" s="207" t="s">
        <v>155</v>
      </c>
      <c r="E454" s="208" t="s">
        <v>594</v>
      </c>
      <c r="F454" s="209" t="s">
        <v>595</v>
      </c>
      <c r="G454" s="210" t="s">
        <v>276</v>
      </c>
      <c r="H454" s="211">
        <v>9.6999999999999993</v>
      </c>
      <c r="I454" s="212"/>
      <c r="J454" s="213">
        <f>ROUND(I454*H454,2)</f>
        <v>0</v>
      </c>
      <c r="K454" s="209" t="s">
        <v>19</v>
      </c>
      <c r="L454" s="46"/>
      <c r="M454" s="214" t="s">
        <v>19</v>
      </c>
      <c r="N454" s="215" t="s">
        <v>43</v>
      </c>
      <c r="O454" s="86"/>
      <c r="P454" s="216">
        <f>O454*H454</f>
        <v>0</v>
      </c>
      <c r="Q454" s="216">
        <v>0.11808</v>
      </c>
      <c r="R454" s="216">
        <f>Q454*H454</f>
        <v>1.145376</v>
      </c>
      <c r="S454" s="216">
        <v>0</v>
      </c>
      <c r="T454" s="21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8" t="s">
        <v>159</v>
      </c>
      <c r="AT454" s="218" t="s">
        <v>155</v>
      </c>
      <c r="AU454" s="218" t="s">
        <v>83</v>
      </c>
      <c r="AY454" s="19" t="s">
        <v>153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9" t="s">
        <v>80</v>
      </c>
      <c r="BK454" s="219">
        <f>ROUND(I454*H454,2)</f>
        <v>0</v>
      </c>
      <c r="BL454" s="19" t="s">
        <v>159</v>
      </c>
      <c r="BM454" s="218" t="s">
        <v>596</v>
      </c>
    </row>
    <row r="455" s="14" customFormat="1">
      <c r="A455" s="14"/>
      <c r="B455" s="231"/>
      <c r="C455" s="232"/>
      <c r="D455" s="222" t="s">
        <v>161</v>
      </c>
      <c r="E455" s="233" t="s">
        <v>19</v>
      </c>
      <c r="F455" s="234" t="s">
        <v>597</v>
      </c>
      <c r="G455" s="232"/>
      <c r="H455" s="235">
        <v>9.6999999999999993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1" t="s">
        <v>161</v>
      </c>
      <c r="AU455" s="241" t="s">
        <v>83</v>
      </c>
      <c r="AV455" s="14" t="s">
        <v>83</v>
      </c>
      <c r="AW455" s="14" t="s">
        <v>33</v>
      </c>
      <c r="AX455" s="14" t="s">
        <v>72</v>
      </c>
      <c r="AY455" s="241" t="s">
        <v>153</v>
      </c>
    </row>
    <row r="456" s="15" customFormat="1">
      <c r="A456" s="15"/>
      <c r="B456" s="242"/>
      <c r="C456" s="243"/>
      <c r="D456" s="222" t="s">
        <v>161</v>
      </c>
      <c r="E456" s="244" t="s">
        <v>19</v>
      </c>
      <c r="F456" s="245" t="s">
        <v>164</v>
      </c>
      <c r="G456" s="243"/>
      <c r="H456" s="246">
        <v>9.6999999999999993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2" t="s">
        <v>161</v>
      </c>
      <c r="AU456" s="252" t="s">
        <v>83</v>
      </c>
      <c r="AV456" s="15" t="s">
        <v>159</v>
      </c>
      <c r="AW456" s="15" t="s">
        <v>33</v>
      </c>
      <c r="AX456" s="15" t="s">
        <v>80</v>
      </c>
      <c r="AY456" s="252" t="s">
        <v>153</v>
      </c>
    </row>
    <row r="457" s="2" customFormat="1" ht="16.5" customHeight="1">
      <c r="A457" s="40"/>
      <c r="B457" s="41"/>
      <c r="C457" s="269" t="s">
        <v>598</v>
      </c>
      <c r="D457" s="269" t="s">
        <v>458</v>
      </c>
      <c r="E457" s="270" t="s">
        <v>599</v>
      </c>
      <c r="F457" s="271" t="s">
        <v>600</v>
      </c>
      <c r="G457" s="272" t="s">
        <v>276</v>
      </c>
      <c r="H457" s="273">
        <v>10.67</v>
      </c>
      <c r="I457" s="274"/>
      <c r="J457" s="275">
        <f>ROUND(I457*H457,2)</f>
        <v>0</v>
      </c>
      <c r="K457" s="271" t="s">
        <v>19</v>
      </c>
      <c r="L457" s="276"/>
      <c r="M457" s="277" t="s">
        <v>19</v>
      </c>
      <c r="N457" s="278" t="s">
        <v>43</v>
      </c>
      <c r="O457" s="86"/>
      <c r="P457" s="216">
        <f>O457*H457</f>
        <v>0</v>
      </c>
      <c r="Q457" s="216">
        <v>0.30295</v>
      </c>
      <c r="R457" s="216">
        <f>Q457*H457</f>
        <v>3.2324764999999998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202</v>
      </c>
      <c r="AT457" s="218" t="s">
        <v>458</v>
      </c>
      <c r="AU457" s="218" t="s">
        <v>83</v>
      </c>
      <c r="AY457" s="19" t="s">
        <v>153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80</v>
      </c>
      <c r="BK457" s="219">
        <f>ROUND(I457*H457,2)</f>
        <v>0</v>
      </c>
      <c r="BL457" s="19" t="s">
        <v>159</v>
      </c>
      <c r="BM457" s="218" t="s">
        <v>601</v>
      </c>
    </row>
    <row r="458" s="14" customFormat="1">
      <c r="A458" s="14"/>
      <c r="B458" s="231"/>
      <c r="C458" s="232"/>
      <c r="D458" s="222" t="s">
        <v>161</v>
      </c>
      <c r="E458" s="233" t="s">
        <v>19</v>
      </c>
      <c r="F458" s="234" t="s">
        <v>602</v>
      </c>
      <c r="G458" s="232"/>
      <c r="H458" s="235">
        <v>10.67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161</v>
      </c>
      <c r="AU458" s="241" t="s">
        <v>83</v>
      </c>
      <c r="AV458" s="14" t="s">
        <v>83</v>
      </c>
      <c r="AW458" s="14" t="s">
        <v>33</v>
      </c>
      <c r="AX458" s="14" t="s">
        <v>72</v>
      </c>
      <c r="AY458" s="241" t="s">
        <v>153</v>
      </c>
    </row>
    <row r="459" s="15" customFormat="1">
      <c r="A459" s="15"/>
      <c r="B459" s="242"/>
      <c r="C459" s="243"/>
      <c r="D459" s="222" t="s">
        <v>161</v>
      </c>
      <c r="E459" s="244" t="s">
        <v>19</v>
      </c>
      <c r="F459" s="245" t="s">
        <v>164</v>
      </c>
      <c r="G459" s="243"/>
      <c r="H459" s="246">
        <v>10.67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2" t="s">
        <v>161</v>
      </c>
      <c r="AU459" s="252" t="s">
        <v>83</v>
      </c>
      <c r="AV459" s="15" t="s">
        <v>159</v>
      </c>
      <c r="AW459" s="15" t="s">
        <v>33</v>
      </c>
      <c r="AX459" s="15" t="s">
        <v>80</v>
      </c>
      <c r="AY459" s="252" t="s">
        <v>153</v>
      </c>
    </row>
    <row r="460" s="2" customFormat="1" ht="24.15" customHeight="1">
      <c r="A460" s="40"/>
      <c r="B460" s="41"/>
      <c r="C460" s="207" t="s">
        <v>603</v>
      </c>
      <c r="D460" s="207" t="s">
        <v>155</v>
      </c>
      <c r="E460" s="208" t="s">
        <v>604</v>
      </c>
      <c r="F460" s="209" t="s">
        <v>605</v>
      </c>
      <c r="G460" s="210" t="s">
        <v>158</v>
      </c>
      <c r="H460" s="211">
        <v>31.309999999999999</v>
      </c>
      <c r="I460" s="212"/>
      <c r="J460" s="213">
        <f>ROUND(I460*H460,2)</f>
        <v>0</v>
      </c>
      <c r="K460" s="209" t="s">
        <v>173</v>
      </c>
      <c r="L460" s="46"/>
      <c r="M460" s="214" t="s">
        <v>19</v>
      </c>
      <c r="N460" s="215" t="s">
        <v>43</v>
      </c>
      <c r="O460" s="86"/>
      <c r="P460" s="216">
        <f>O460*H460</f>
        <v>0</v>
      </c>
      <c r="Q460" s="216">
        <v>4.0000000000000003E-05</v>
      </c>
      <c r="R460" s="216">
        <f>Q460*H460</f>
        <v>0.0012524000000000001</v>
      </c>
      <c r="S460" s="216">
        <v>0</v>
      </c>
      <c r="T460" s="21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8" t="s">
        <v>159</v>
      </c>
      <c r="AT460" s="218" t="s">
        <v>155</v>
      </c>
      <c r="AU460" s="218" t="s">
        <v>83</v>
      </c>
      <c r="AY460" s="19" t="s">
        <v>153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9" t="s">
        <v>80</v>
      </c>
      <c r="BK460" s="219">
        <f>ROUND(I460*H460,2)</f>
        <v>0</v>
      </c>
      <c r="BL460" s="19" t="s">
        <v>159</v>
      </c>
      <c r="BM460" s="218" t="s">
        <v>606</v>
      </c>
    </row>
    <row r="461" s="2" customFormat="1">
      <c r="A461" s="40"/>
      <c r="B461" s="41"/>
      <c r="C461" s="42"/>
      <c r="D461" s="253" t="s">
        <v>175</v>
      </c>
      <c r="E461" s="42"/>
      <c r="F461" s="254" t="s">
        <v>607</v>
      </c>
      <c r="G461" s="42"/>
      <c r="H461" s="42"/>
      <c r="I461" s="255"/>
      <c r="J461" s="42"/>
      <c r="K461" s="42"/>
      <c r="L461" s="46"/>
      <c r="M461" s="256"/>
      <c r="N461" s="257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175</v>
      </c>
      <c r="AU461" s="19" t="s">
        <v>83</v>
      </c>
    </row>
    <row r="462" s="13" customFormat="1">
      <c r="A462" s="13"/>
      <c r="B462" s="220"/>
      <c r="C462" s="221"/>
      <c r="D462" s="222" t="s">
        <v>161</v>
      </c>
      <c r="E462" s="223" t="s">
        <v>19</v>
      </c>
      <c r="F462" s="224" t="s">
        <v>608</v>
      </c>
      <c r="G462" s="221"/>
      <c r="H462" s="223" t="s">
        <v>19</v>
      </c>
      <c r="I462" s="225"/>
      <c r="J462" s="221"/>
      <c r="K462" s="221"/>
      <c r="L462" s="226"/>
      <c r="M462" s="227"/>
      <c r="N462" s="228"/>
      <c r="O462" s="228"/>
      <c r="P462" s="228"/>
      <c r="Q462" s="228"/>
      <c r="R462" s="228"/>
      <c r="S462" s="228"/>
      <c r="T462" s="22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0" t="s">
        <v>161</v>
      </c>
      <c r="AU462" s="230" t="s">
        <v>83</v>
      </c>
      <c r="AV462" s="13" t="s">
        <v>80</v>
      </c>
      <c r="AW462" s="13" t="s">
        <v>33</v>
      </c>
      <c r="AX462" s="13" t="s">
        <v>72</v>
      </c>
      <c r="AY462" s="230" t="s">
        <v>153</v>
      </c>
    </row>
    <row r="463" s="14" customFormat="1">
      <c r="A463" s="14"/>
      <c r="B463" s="231"/>
      <c r="C463" s="232"/>
      <c r="D463" s="222" t="s">
        <v>161</v>
      </c>
      <c r="E463" s="233" t="s">
        <v>19</v>
      </c>
      <c r="F463" s="234" t="s">
        <v>609</v>
      </c>
      <c r="G463" s="232"/>
      <c r="H463" s="235">
        <v>31.309999999999999</v>
      </c>
      <c r="I463" s="236"/>
      <c r="J463" s="232"/>
      <c r="K463" s="232"/>
      <c r="L463" s="237"/>
      <c r="M463" s="238"/>
      <c r="N463" s="239"/>
      <c r="O463" s="239"/>
      <c r="P463" s="239"/>
      <c r="Q463" s="239"/>
      <c r="R463" s="239"/>
      <c r="S463" s="239"/>
      <c r="T463" s="24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1" t="s">
        <v>161</v>
      </c>
      <c r="AU463" s="241" t="s">
        <v>83</v>
      </c>
      <c r="AV463" s="14" t="s">
        <v>83</v>
      </c>
      <c r="AW463" s="14" t="s">
        <v>33</v>
      </c>
      <c r="AX463" s="14" t="s">
        <v>72</v>
      </c>
      <c r="AY463" s="241" t="s">
        <v>153</v>
      </c>
    </row>
    <row r="464" s="15" customFormat="1">
      <c r="A464" s="15"/>
      <c r="B464" s="242"/>
      <c r="C464" s="243"/>
      <c r="D464" s="222" t="s">
        <v>161</v>
      </c>
      <c r="E464" s="244" t="s">
        <v>19</v>
      </c>
      <c r="F464" s="245" t="s">
        <v>164</v>
      </c>
      <c r="G464" s="243"/>
      <c r="H464" s="246">
        <v>31.309999999999999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2" t="s">
        <v>161</v>
      </c>
      <c r="AU464" s="252" t="s">
        <v>83</v>
      </c>
      <c r="AV464" s="15" t="s">
        <v>159</v>
      </c>
      <c r="AW464" s="15" t="s">
        <v>33</v>
      </c>
      <c r="AX464" s="15" t="s">
        <v>80</v>
      </c>
      <c r="AY464" s="252" t="s">
        <v>153</v>
      </c>
    </row>
    <row r="465" s="2" customFormat="1" ht="16.5" customHeight="1">
      <c r="A465" s="40"/>
      <c r="B465" s="41"/>
      <c r="C465" s="207" t="s">
        <v>610</v>
      </c>
      <c r="D465" s="207" t="s">
        <v>155</v>
      </c>
      <c r="E465" s="208" t="s">
        <v>611</v>
      </c>
      <c r="F465" s="209" t="s">
        <v>612</v>
      </c>
      <c r="G465" s="210" t="s">
        <v>196</v>
      </c>
      <c r="H465" s="211">
        <v>2</v>
      </c>
      <c r="I465" s="212"/>
      <c r="J465" s="213">
        <f>ROUND(I465*H465,2)</f>
        <v>0</v>
      </c>
      <c r="K465" s="209" t="s">
        <v>173</v>
      </c>
      <c r="L465" s="46"/>
      <c r="M465" s="214" t="s">
        <v>19</v>
      </c>
      <c r="N465" s="215" t="s">
        <v>43</v>
      </c>
      <c r="O465" s="86"/>
      <c r="P465" s="216">
        <f>O465*H465</f>
        <v>0</v>
      </c>
      <c r="Q465" s="216">
        <v>0</v>
      </c>
      <c r="R465" s="216">
        <f>Q465*H465</f>
        <v>0</v>
      </c>
      <c r="S465" s="216">
        <v>2.3999999999999999</v>
      </c>
      <c r="T465" s="217">
        <f>S465*H465</f>
        <v>4.7999999999999998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8" t="s">
        <v>159</v>
      </c>
      <c r="AT465" s="218" t="s">
        <v>155</v>
      </c>
      <c r="AU465" s="218" t="s">
        <v>83</v>
      </c>
      <c r="AY465" s="19" t="s">
        <v>153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9" t="s">
        <v>80</v>
      </c>
      <c r="BK465" s="219">
        <f>ROUND(I465*H465,2)</f>
        <v>0</v>
      </c>
      <c r="BL465" s="19" t="s">
        <v>159</v>
      </c>
      <c r="BM465" s="218" t="s">
        <v>613</v>
      </c>
    </row>
    <row r="466" s="2" customFormat="1">
      <c r="A466" s="40"/>
      <c r="B466" s="41"/>
      <c r="C466" s="42"/>
      <c r="D466" s="253" t="s">
        <v>175</v>
      </c>
      <c r="E466" s="42"/>
      <c r="F466" s="254" t="s">
        <v>614</v>
      </c>
      <c r="G466" s="42"/>
      <c r="H466" s="42"/>
      <c r="I466" s="255"/>
      <c r="J466" s="42"/>
      <c r="K466" s="42"/>
      <c r="L466" s="46"/>
      <c r="M466" s="256"/>
      <c r="N466" s="257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175</v>
      </c>
      <c r="AU466" s="19" t="s">
        <v>83</v>
      </c>
    </row>
    <row r="467" s="13" customFormat="1">
      <c r="A467" s="13"/>
      <c r="B467" s="220"/>
      <c r="C467" s="221"/>
      <c r="D467" s="222" t="s">
        <v>161</v>
      </c>
      <c r="E467" s="223" t="s">
        <v>19</v>
      </c>
      <c r="F467" s="224" t="s">
        <v>615</v>
      </c>
      <c r="G467" s="221"/>
      <c r="H467" s="223" t="s">
        <v>19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0" t="s">
        <v>161</v>
      </c>
      <c r="AU467" s="230" t="s">
        <v>83</v>
      </c>
      <c r="AV467" s="13" t="s">
        <v>80</v>
      </c>
      <c r="AW467" s="13" t="s">
        <v>33</v>
      </c>
      <c r="AX467" s="13" t="s">
        <v>72</v>
      </c>
      <c r="AY467" s="230" t="s">
        <v>153</v>
      </c>
    </row>
    <row r="468" s="14" customFormat="1">
      <c r="A468" s="14"/>
      <c r="B468" s="231"/>
      <c r="C468" s="232"/>
      <c r="D468" s="222" t="s">
        <v>161</v>
      </c>
      <c r="E468" s="233" t="s">
        <v>19</v>
      </c>
      <c r="F468" s="234" t="s">
        <v>616</v>
      </c>
      <c r="G468" s="232"/>
      <c r="H468" s="235">
        <v>2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1" t="s">
        <v>161</v>
      </c>
      <c r="AU468" s="241" t="s">
        <v>83</v>
      </c>
      <c r="AV468" s="14" t="s">
        <v>83</v>
      </c>
      <c r="AW468" s="14" t="s">
        <v>33</v>
      </c>
      <c r="AX468" s="14" t="s">
        <v>72</v>
      </c>
      <c r="AY468" s="241" t="s">
        <v>153</v>
      </c>
    </row>
    <row r="469" s="15" customFormat="1">
      <c r="A469" s="15"/>
      <c r="B469" s="242"/>
      <c r="C469" s="243"/>
      <c r="D469" s="222" t="s">
        <v>161</v>
      </c>
      <c r="E469" s="244" t="s">
        <v>19</v>
      </c>
      <c r="F469" s="245" t="s">
        <v>164</v>
      </c>
      <c r="G469" s="243"/>
      <c r="H469" s="246">
        <v>2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2" t="s">
        <v>161</v>
      </c>
      <c r="AU469" s="252" t="s">
        <v>83</v>
      </c>
      <c r="AV469" s="15" t="s">
        <v>159</v>
      </c>
      <c r="AW469" s="15" t="s">
        <v>33</v>
      </c>
      <c r="AX469" s="15" t="s">
        <v>80</v>
      </c>
      <c r="AY469" s="252" t="s">
        <v>153</v>
      </c>
    </row>
    <row r="470" s="2" customFormat="1" ht="24.15" customHeight="1">
      <c r="A470" s="40"/>
      <c r="B470" s="41"/>
      <c r="C470" s="207" t="s">
        <v>617</v>
      </c>
      <c r="D470" s="207" t="s">
        <v>155</v>
      </c>
      <c r="E470" s="208" t="s">
        <v>618</v>
      </c>
      <c r="F470" s="209" t="s">
        <v>619</v>
      </c>
      <c r="G470" s="210" t="s">
        <v>196</v>
      </c>
      <c r="H470" s="211">
        <v>6.75</v>
      </c>
      <c r="I470" s="212"/>
      <c r="J470" s="213">
        <f>ROUND(I470*H470,2)</f>
        <v>0</v>
      </c>
      <c r="K470" s="209" t="s">
        <v>173</v>
      </c>
      <c r="L470" s="46"/>
      <c r="M470" s="214" t="s">
        <v>19</v>
      </c>
      <c r="N470" s="215" t="s">
        <v>43</v>
      </c>
      <c r="O470" s="86"/>
      <c r="P470" s="216">
        <f>O470*H470</f>
        <v>0</v>
      </c>
      <c r="Q470" s="216">
        <v>0</v>
      </c>
      <c r="R470" s="216">
        <f>Q470*H470</f>
        <v>0</v>
      </c>
      <c r="S470" s="216">
        <v>1.175</v>
      </c>
      <c r="T470" s="217">
        <f>S470*H470</f>
        <v>7.9312500000000004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8" t="s">
        <v>159</v>
      </c>
      <c r="AT470" s="218" t="s">
        <v>155</v>
      </c>
      <c r="AU470" s="218" t="s">
        <v>83</v>
      </c>
      <c r="AY470" s="19" t="s">
        <v>153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9" t="s">
        <v>80</v>
      </c>
      <c r="BK470" s="219">
        <f>ROUND(I470*H470,2)</f>
        <v>0</v>
      </c>
      <c r="BL470" s="19" t="s">
        <v>159</v>
      </c>
      <c r="BM470" s="218" t="s">
        <v>620</v>
      </c>
    </row>
    <row r="471" s="2" customFormat="1">
      <c r="A471" s="40"/>
      <c r="B471" s="41"/>
      <c r="C471" s="42"/>
      <c r="D471" s="253" t="s">
        <v>175</v>
      </c>
      <c r="E471" s="42"/>
      <c r="F471" s="254" t="s">
        <v>621</v>
      </c>
      <c r="G471" s="42"/>
      <c r="H471" s="42"/>
      <c r="I471" s="255"/>
      <c r="J471" s="42"/>
      <c r="K471" s="42"/>
      <c r="L471" s="46"/>
      <c r="M471" s="256"/>
      <c r="N471" s="257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175</v>
      </c>
      <c r="AU471" s="19" t="s">
        <v>83</v>
      </c>
    </row>
    <row r="472" s="13" customFormat="1">
      <c r="A472" s="13"/>
      <c r="B472" s="220"/>
      <c r="C472" s="221"/>
      <c r="D472" s="222" t="s">
        <v>161</v>
      </c>
      <c r="E472" s="223" t="s">
        <v>19</v>
      </c>
      <c r="F472" s="224" t="s">
        <v>162</v>
      </c>
      <c r="G472" s="221"/>
      <c r="H472" s="223" t="s">
        <v>19</v>
      </c>
      <c r="I472" s="225"/>
      <c r="J472" s="221"/>
      <c r="K472" s="221"/>
      <c r="L472" s="226"/>
      <c r="M472" s="227"/>
      <c r="N472" s="228"/>
      <c r="O472" s="228"/>
      <c r="P472" s="228"/>
      <c r="Q472" s="228"/>
      <c r="R472" s="228"/>
      <c r="S472" s="228"/>
      <c r="T472" s="22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0" t="s">
        <v>161</v>
      </c>
      <c r="AU472" s="230" t="s">
        <v>83</v>
      </c>
      <c r="AV472" s="13" t="s">
        <v>80</v>
      </c>
      <c r="AW472" s="13" t="s">
        <v>33</v>
      </c>
      <c r="AX472" s="13" t="s">
        <v>72</v>
      </c>
      <c r="AY472" s="230" t="s">
        <v>153</v>
      </c>
    </row>
    <row r="473" s="14" customFormat="1">
      <c r="A473" s="14"/>
      <c r="B473" s="231"/>
      <c r="C473" s="232"/>
      <c r="D473" s="222" t="s">
        <v>161</v>
      </c>
      <c r="E473" s="233" t="s">
        <v>19</v>
      </c>
      <c r="F473" s="234" t="s">
        <v>622</v>
      </c>
      <c r="G473" s="232"/>
      <c r="H473" s="235">
        <v>1.75</v>
      </c>
      <c r="I473" s="236"/>
      <c r="J473" s="232"/>
      <c r="K473" s="232"/>
      <c r="L473" s="237"/>
      <c r="M473" s="238"/>
      <c r="N473" s="239"/>
      <c r="O473" s="239"/>
      <c r="P473" s="239"/>
      <c r="Q473" s="239"/>
      <c r="R473" s="239"/>
      <c r="S473" s="239"/>
      <c r="T473" s="24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1" t="s">
        <v>161</v>
      </c>
      <c r="AU473" s="241" t="s">
        <v>83</v>
      </c>
      <c r="AV473" s="14" t="s">
        <v>83</v>
      </c>
      <c r="AW473" s="14" t="s">
        <v>33</v>
      </c>
      <c r="AX473" s="14" t="s">
        <v>72</v>
      </c>
      <c r="AY473" s="241" t="s">
        <v>153</v>
      </c>
    </row>
    <row r="474" s="13" customFormat="1">
      <c r="A474" s="13"/>
      <c r="B474" s="220"/>
      <c r="C474" s="221"/>
      <c r="D474" s="222" t="s">
        <v>161</v>
      </c>
      <c r="E474" s="223" t="s">
        <v>19</v>
      </c>
      <c r="F474" s="224" t="s">
        <v>222</v>
      </c>
      <c r="G474" s="221"/>
      <c r="H474" s="223" t="s">
        <v>19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0" t="s">
        <v>161</v>
      </c>
      <c r="AU474" s="230" t="s">
        <v>83</v>
      </c>
      <c r="AV474" s="13" t="s">
        <v>80</v>
      </c>
      <c r="AW474" s="13" t="s">
        <v>33</v>
      </c>
      <c r="AX474" s="13" t="s">
        <v>72</v>
      </c>
      <c r="AY474" s="230" t="s">
        <v>153</v>
      </c>
    </row>
    <row r="475" s="14" customFormat="1">
      <c r="A475" s="14"/>
      <c r="B475" s="231"/>
      <c r="C475" s="232"/>
      <c r="D475" s="222" t="s">
        <v>161</v>
      </c>
      <c r="E475" s="233" t="s">
        <v>19</v>
      </c>
      <c r="F475" s="234" t="s">
        <v>257</v>
      </c>
      <c r="G475" s="232"/>
      <c r="H475" s="235">
        <v>5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1" t="s">
        <v>161</v>
      </c>
      <c r="AU475" s="241" t="s">
        <v>83</v>
      </c>
      <c r="AV475" s="14" t="s">
        <v>83</v>
      </c>
      <c r="AW475" s="14" t="s">
        <v>33</v>
      </c>
      <c r="AX475" s="14" t="s">
        <v>72</v>
      </c>
      <c r="AY475" s="241" t="s">
        <v>153</v>
      </c>
    </row>
    <row r="476" s="15" customFormat="1">
      <c r="A476" s="15"/>
      <c r="B476" s="242"/>
      <c r="C476" s="243"/>
      <c r="D476" s="222" t="s">
        <v>161</v>
      </c>
      <c r="E476" s="244" t="s">
        <v>19</v>
      </c>
      <c r="F476" s="245" t="s">
        <v>164</v>
      </c>
      <c r="G476" s="243"/>
      <c r="H476" s="246">
        <v>6.75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2" t="s">
        <v>161</v>
      </c>
      <c r="AU476" s="252" t="s">
        <v>83</v>
      </c>
      <c r="AV476" s="15" t="s">
        <v>159</v>
      </c>
      <c r="AW476" s="15" t="s">
        <v>33</v>
      </c>
      <c r="AX476" s="15" t="s">
        <v>80</v>
      </c>
      <c r="AY476" s="252" t="s">
        <v>153</v>
      </c>
    </row>
    <row r="477" s="2" customFormat="1" ht="16.5" customHeight="1">
      <c r="A477" s="40"/>
      <c r="B477" s="41"/>
      <c r="C477" s="207" t="s">
        <v>623</v>
      </c>
      <c r="D477" s="207" t="s">
        <v>155</v>
      </c>
      <c r="E477" s="208" t="s">
        <v>624</v>
      </c>
      <c r="F477" s="209" t="s">
        <v>625</v>
      </c>
      <c r="G477" s="210" t="s">
        <v>196</v>
      </c>
      <c r="H477" s="211">
        <v>0.12</v>
      </c>
      <c r="I477" s="212"/>
      <c r="J477" s="213">
        <f>ROUND(I477*H477,2)</f>
        <v>0</v>
      </c>
      <c r="K477" s="209" t="s">
        <v>173</v>
      </c>
      <c r="L477" s="46"/>
      <c r="M477" s="214" t="s">
        <v>19</v>
      </c>
      <c r="N477" s="215" t="s">
        <v>43</v>
      </c>
      <c r="O477" s="86"/>
      <c r="P477" s="216">
        <f>O477*H477</f>
        <v>0</v>
      </c>
      <c r="Q477" s="216">
        <v>0</v>
      </c>
      <c r="R477" s="216">
        <f>Q477*H477</f>
        <v>0</v>
      </c>
      <c r="S477" s="216">
        <v>2.3999999999999999</v>
      </c>
      <c r="T477" s="217">
        <f>S477*H477</f>
        <v>0.28799999999999998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8" t="s">
        <v>159</v>
      </c>
      <c r="AT477" s="218" t="s">
        <v>155</v>
      </c>
      <c r="AU477" s="218" t="s">
        <v>83</v>
      </c>
      <c r="AY477" s="19" t="s">
        <v>153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9" t="s">
        <v>80</v>
      </c>
      <c r="BK477" s="219">
        <f>ROUND(I477*H477,2)</f>
        <v>0</v>
      </c>
      <c r="BL477" s="19" t="s">
        <v>159</v>
      </c>
      <c r="BM477" s="218" t="s">
        <v>626</v>
      </c>
    </row>
    <row r="478" s="2" customFormat="1">
      <c r="A478" s="40"/>
      <c r="B478" s="41"/>
      <c r="C478" s="42"/>
      <c r="D478" s="253" t="s">
        <v>175</v>
      </c>
      <c r="E478" s="42"/>
      <c r="F478" s="254" t="s">
        <v>627</v>
      </c>
      <c r="G478" s="42"/>
      <c r="H478" s="42"/>
      <c r="I478" s="255"/>
      <c r="J478" s="42"/>
      <c r="K478" s="42"/>
      <c r="L478" s="46"/>
      <c r="M478" s="256"/>
      <c r="N478" s="257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175</v>
      </c>
      <c r="AU478" s="19" t="s">
        <v>83</v>
      </c>
    </row>
    <row r="479" s="13" customFormat="1">
      <c r="A479" s="13"/>
      <c r="B479" s="220"/>
      <c r="C479" s="221"/>
      <c r="D479" s="222" t="s">
        <v>161</v>
      </c>
      <c r="E479" s="223" t="s">
        <v>19</v>
      </c>
      <c r="F479" s="224" t="s">
        <v>628</v>
      </c>
      <c r="G479" s="221"/>
      <c r="H479" s="223" t="s">
        <v>19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0" t="s">
        <v>161</v>
      </c>
      <c r="AU479" s="230" t="s">
        <v>83</v>
      </c>
      <c r="AV479" s="13" t="s">
        <v>80</v>
      </c>
      <c r="AW479" s="13" t="s">
        <v>33</v>
      </c>
      <c r="AX479" s="13" t="s">
        <v>72</v>
      </c>
      <c r="AY479" s="230" t="s">
        <v>153</v>
      </c>
    </row>
    <row r="480" s="14" customFormat="1">
      <c r="A480" s="14"/>
      <c r="B480" s="231"/>
      <c r="C480" s="232"/>
      <c r="D480" s="222" t="s">
        <v>161</v>
      </c>
      <c r="E480" s="233" t="s">
        <v>19</v>
      </c>
      <c r="F480" s="234" t="s">
        <v>629</v>
      </c>
      <c r="G480" s="232"/>
      <c r="H480" s="235">
        <v>0.12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1" t="s">
        <v>161</v>
      </c>
      <c r="AU480" s="241" t="s">
        <v>83</v>
      </c>
      <c r="AV480" s="14" t="s">
        <v>83</v>
      </c>
      <c r="AW480" s="14" t="s">
        <v>33</v>
      </c>
      <c r="AX480" s="14" t="s">
        <v>72</v>
      </c>
      <c r="AY480" s="241" t="s">
        <v>153</v>
      </c>
    </row>
    <row r="481" s="15" customFormat="1">
      <c r="A481" s="15"/>
      <c r="B481" s="242"/>
      <c r="C481" s="243"/>
      <c r="D481" s="222" t="s">
        <v>161</v>
      </c>
      <c r="E481" s="244" t="s">
        <v>19</v>
      </c>
      <c r="F481" s="245" t="s">
        <v>164</v>
      </c>
      <c r="G481" s="243"/>
      <c r="H481" s="246">
        <v>0.12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2" t="s">
        <v>161</v>
      </c>
      <c r="AU481" s="252" t="s">
        <v>83</v>
      </c>
      <c r="AV481" s="15" t="s">
        <v>159</v>
      </c>
      <c r="AW481" s="15" t="s">
        <v>33</v>
      </c>
      <c r="AX481" s="15" t="s">
        <v>80</v>
      </c>
      <c r="AY481" s="252" t="s">
        <v>153</v>
      </c>
    </row>
    <row r="482" s="2" customFormat="1" ht="24.15" customHeight="1">
      <c r="A482" s="40"/>
      <c r="B482" s="41"/>
      <c r="C482" s="207" t="s">
        <v>630</v>
      </c>
      <c r="D482" s="207" t="s">
        <v>155</v>
      </c>
      <c r="E482" s="208" t="s">
        <v>631</v>
      </c>
      <c r="F482" s="209" t="s">
        <v>632</v>
      </c>
      <c r="G482" s="210" t="s">
        <v>167</v>
      </c>
      <c r="H482" s="211">
        <v>1</v>
      </c>
      <c r="I482" s="212"/>
      <c r="J482" s="213">
        <f>ROUND(I482*H482,2)</f>
        <v>0</v>
      </c>
      <c r="K482" s="209" t="s">
        <v>173</v>
      </c>
      <c r="L482" s="46"/>
      <c r="M482" s="214" t="s">
        <v>19</v>
      </c>
      <c r="N482" s="215" t="s">
        <v>43</v>
      </c>
      <c r="O482" s="86"/>
      <c r="P482" s="216">
        <f>O482*H482</f>
        <v>0</v>
      </c>
      <c r="Q482" s="216">
        <v>0</v>
      </c>
      <c r="R482" s="216">
        <f>Q482*H482</f>
        <v>0</v>
      </c>
      <c r="S482" s="216">
        <v>0.0030000000000000001</v>
      </c>
      <c r="T482" s="217">
        <f>S482*H482</f>
        <v>0.0030000000000000001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8" t="s">
        <v>159</v>
      </c>
      <c r="AT482" s="218" t="s">
        <v>155</v>
      </c>
      <c r="AU482" s="218" t="s">
        <v>83</v>
      </c>
      <c r="AY482" s="19" t="s">
        <v>153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9" t="s">
        <v>80</v>
      </c>
      <c r="BK482" s="219">
        <f>ROUND(I482*H482,2)</f>
        <v>0</v>
      </c>
      <c r="BL482" s="19" t="s">
        <v>159</v>
      </c>
      <c r="BM482" s="218" t="s">
        <v>633</v>
      </c>
    </row>
    <row r="483" s="2" customFormat="1">
      <c r="A483" s="40"/>
      <c r="B483" s="41"/>
      <c r="C483" s="42"/>
      <c r="D483" s="253" t="s">
        <v>175</v>
      </c>
      <c r="E483" s="42"/>
      <c r="F483" s="254" t="s">
        <v>634</v>
      </c>
      <c r="G483" s="42"/>
      <c r="H483" s="42"/>
      <c r="I483" s="255"/>
      <c r="J483" s="42"/>
      <c r="K483" s="42"/>
      <c r="L483" s="46"/>
      <c r="M483" s="256"/>
      <c r="N483" s="257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175</v>
      </c>
      <c r="AU483" s="19" t="s">
        <v>83</v>
      </c>
    </row>
    <row r="484" s="13" customFormat="1">
      <c r="A484" s="13"/>
      <c r="B484" s="220"/>
      <c r="C484" s="221"/>
      <c r="D484" s="222" t="s">
        <v>161</v>
      </c>
      <c r="E484" s="223" t="s">
        <v>19</v>
      </c>
      <c r="F484" s="224" t="s">
        <v>635</v>
      </c>
      <c r="G484" s="221"/>
      <c r="H484" s="223" t="s">
        <v>19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0" t="s">
        <v>161</v>
      </c>
      <c r="AU484" s="230" t="s">
        <v>83</v>
      </c>
      <c r="AV484" s="13" t="s">
        <v>80</v>
      </c>
      <c r="AW484" s="13" t="s">
        <v>33</v>
      </c>
      <c r="AX484" s="13" t="s">
        <v>72</v>
      </c>
      <c r="AY484" s="230" t="s">
        <v>153</v>
      </c>
    </row>
    <row r="485" s="14" customFormat="1">
      <c r="A485" s="14"/>
      <c r="B485" s="231"/>
      <c r="C485" s="232"/>
      <c r="D485" s="222" t="s">
        <v>161</v>
      </c>
      <c r="E485" s="233" t="s">
        <v>19</v>
      </c>
      <c r="F485" s="234" t="s">
        <v>169</v>
      </c>
      <c r="G485" s="232"/>
      <c r="H485" s="235">
        <v>1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1" t="s">
        <v>161</v>
      </c>
      <c r="AU485" s="241" t="s">
        <v>83</v>
      </c>
      <c r="AV485" s="14" t="s">
        <v>83</v>
      </c>
      <c r="AW485" s="14" t="s">
        <v>33</v>
      </c>
      <c r="AX485" s="14" t="s">
        <v>72</v>
      </c>
      <c r="AY485" s="241" t="s">
        <v>153</v>
      </c>
    </row>
    <row r="486" s="15" customFormat="1">
      <c r="A486" s="15"/>
      <c r="B486" s="242"/>
      <c r="C486" s="243"/>
      <c r="D486" s="222" t="s">
        <v>161</v>
      </c>
      <c r="E486" s="244" t="s">
        <v>19</v>
      </c>
      <c r="F486" s="245" t="s">
        <v>164</v>
      </c>
      <c r="G486" s="243"/>
      <c r="H486" s="246">
        <v>1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2" t="s">
        <v>161</v>
      </c>
      <c r="AU486" s="252" t="s">
        <v>83</v>
      </c>
      <c r="AV486" s="15" t="s">
        <v>159</v>
      </c>
      <c r="AW486" s="15" t="s">
        <v>33</v>
      </c>
      <c r="AX486" s="15" t="s">
        <v>80</v>
      </c>
      <c r="AY486" s="252" t="s">
        <v>153</v>
      </c>
    </row>
    <row r="487" s="2" customFormat="1" ht="16.5" customHeight="1">
      <c r="A487" s="40"/>
      <c r="B487" s="41"/>
      <c r="C487" s="207" t="s">
        <v>636</v>
      </c>
      <c r="D487" s="207" t="s">
        <v>155</v>
      </c>
      <c r="E487" s="208" t="s">
        <v>637</v>
      </c>
      <c r="F487" s="209" t="s">
        <v>638</v>
      </c>
      <c r="G487" s="210" t="s">
        <v>158</v>
      </c>
      <c r="H487" s="211">
        <v>3.327</v>
      </c>
      <c r="I487" s="212"/>
      <c r="J487" s="213">
        <f>ROUND(I487*H487,2)</f>
        <v>0</v>
      </c>
      <c r="K487" s="209" t="s">
        <v>173</v>
      </c>
      <c r="L487" s="46"/>
      <c r="M487" s="214" t="s">
        <v>19</v>
      </c>
      <c r="N487" s="215" t="s">
        <v>43</v>
      </c>
      <c r="O487" s="86"/>
      <c r="P487" s="216">
        <f>O487*H487</f>
        <v>0</v>
      </c>
      <c r="Q487" s="216">
        <v>0</v>
      </c>
      <c r="R487" s="216">
        <f>Q487*H487</f>
        <v>0</v>
      </c>
      <c r="S487" s="216">
        <v>0.066000000000000003</v>
      </c>
      <c r="T487" s="217">
        <f>S487*H487</f>
        <v>0.219582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8" t="s">
        <v>159</v>
      </c>
      <c r="AT487" s="218" t="s">
        <v>155</v>
      </c>
      <c r="AU487" s="218" t="s">
        <v>83</v>
      </c>
      <c r="AY487" s="19" t="s">
        <v>153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9" t="s">
        <v>80</v>
      </c>
      <c r="BK487" s="219">
        <f>ROUND(I487*H487,2)</f>
        <v>0</v>
      </c>
      <c r="BL487" s="19" t="s">
        <v>159</v>
      </c>
      <c r="BM487" s="218" t="s">
        <v>639</v>
      </c>
    </row>
    <row r="488" s="2" customFormat="1">
      <c r="A488" s="40"/>
      <c r="B488" s="41"/>
      <c r="C488" s="42"/>
      <c r="D488" s="253" t="s">
        <v>175</v>
      </c>
      <c r="E488" s="42"/>
      <c r="F488" s="254" t="s">
        <v>640</v>
      </c>
      <c r="G488" s="42"/>
      <c r="H488" s="42"/>
      <c r="I488" s="255"/>
      <c r="J488" s="42"/>
      <c r="K488" s="42"/>
      <c r="L488" s="46"/>
      <c r="M488" s="256"/>
      <c r="N488" s="257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175</v>
      </c>
      <c r="AU488" s="19" t="s">
        <v>83</v>
      </c>
    </row>
    <row r="489" s="13" customFormat="1">
      <c r="A489" s="13"/>
      <c r="B489" s="220"/>
      <c r="C489" s="221"/>
      <c r="D489" s="222" t="s">
        <v>161</v>
      </c>
      <c r="E489" s="223" t="s">
        <v>19</v>
      </c>
      <c r="F489" s="224" t="s">
        <v>641</v>
      </c>
      <c r="G489" s="221"/>
      <c r="H489" s="223" t="s">
        <v>19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0" t="s">
        <v>161</v>
      </c>
      <c r="AU489" s="230" t="s">
        <v>83</v>
      </c>
      <c r="AV489" s="13" t="s">
        <v>80</v>
      </c>
      <c r="AW489" s="13" t="s">
        <v>33</v>
      </c>
      <c r="AX489" s="13" t="s">
        <v>72</v>
      </c>
      <c r="AY489" s="230" t="s">
        <v>153</v>
      </c>
    </row>
    <row r="490" s="14" customFormat="1">
      <c r="A490" s="14"/>
      <c r="B490" s="231"/>
      <c r="C490" s="232"/>
      <c r="D490" s="222" t="s">
        <v>161</v>
      </c>
      <c r="E490" s="233" t="s">
        <v>19</v>
      </c>
      <c r="F490" s="234" t="s">
        <v>642</v>
      </c>
      <c r="G490" s="232"/>
      <c r="H490" s="235">
        <v>3.278</v>
      </c>
      <c r="I490" s="236"/>
      <c r="J490" s="232"/>
      <c r="K490" s="232"/>
      <c r="L490" s="237"/>
      <c r="M490" s="238"/>
      <c r="N490" s="239"/>
      <c r="O490" s="239"/>
      <c r="P490" s="239"/>
      <c r="Q490" s="239"/>
      <c r="R490" s="239"/>
      <c r="S490" s="239"/>
      <c r="T490" s="24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1" t="s">
        <v>161</v>
      </c>
      <c r="AU490" s="241" t="s">
        <v>83</v>
      </c>
      <c r="AV490" s="14" t="s">
        <v>83</v>
      </c>
      <c r="AW490" s="14" t="s">
        <v>33</v>
      </c>
      <c r="AX490" s="14" t="s">
        <v>72</v>
      </c>
      <c r="AY490" s="241" t="s">
        <v>153</v>
      </c>
    </row>
    <row r="491" s="14" customFormat="1">
      <c r="A491" s="14"/>
      <c r="B491" s="231"/>
      <c r="C491" s="232"/>
      <c r="D491" s="222" t="s">
        <v>161</v>
      </c>
      <c r="E491" s="233" t="s">
        <v>19</v>
      </c>
      <c r="F491" s="234" t="s">
        <v>643</v>
      </c>
      <c r="G491" s="232"/>
      <c r="H491" s="235">
        <v>0.049000000000000002</v>
      </c>
      <c r="I491" s="236"/>
      <c r="J491" s="232"/>
      <c r="K491" s="232"/>
      <c r="L491" s="237"/>
      <c r="M491" s="238"/>
      <c r="N491" s="239"/>
      <c r="O491" s="239"/>
      <c r="P491" s="239"/>
      <c r="Q491" s="239"/>
      <c r="R491" s="239"/>
      <c r="S491" s="239"/>
      <c r="T491" s="24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1" t="s">
        <v>161</v>
      </c>
      <c r="AU491" s="241" t="s">
        <v>83</v>
      </c>
      <c r="AV491" s="14" t="s">
        <v>83</v>
      </c>
      <c r="AW491" s="14" t="s">
        <v>33</v>
      </c>
      <c r="AX491" s="14" t="s">
        <v>72</v>
      </c>
      <c r="AY491" s="241" t="s">
        <v>153</v>
      </c>
    </row>
    <row r="492" s="15" customFormat="1">
      <c r="A492" s="15"/>
      <c r="B492" s="242"/>
      <c r="C492" s="243"/>
      <c r="D492" s="222" t="s">
        <v>161</v>
      </c>
      <c r="E492" s="244" t="s">
        <v>19</v>
      </c>
      <c r="F492" s="245" t="s">
        <v>164</v>
      </c>
      <c r="G492" s="243"/>
      <c r="H492" s="246">
        <v>3.327</v>
      </c>
      <c r="I492" s="247"/>
      <c r="J492" s="243"/>
      <c r="K492" s="243"/>
      <c r="L492" s="248"/>
      <c r="M492" s="249"/>
      <c r="N492" s="250"/>
      <c r="O492" s="250"/>
      <c r="P492" s="250"/>
      <c r="Q492" s="250"/>
      <c r="R492" s="250"/>
      <c r="S492" s="250"/>
      <c r="T492" s="251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2" t="s">
        <v>161</v>
      </c>
      <c r="AU492" s="252" t="s">
        <v>83</v>
      </c>
      <c r="AV492" s="15" t="s">
        <v>159</v>
      </c>
      <c r="AW492" s="15" t="s">
        <v>33</v>
      </c>
      <c r="AX492" s="15" t="s">
        <v>80</v>
      </c>
      <c r="AY492" s="252" t="s">
        <v>153</v>
      </c>
    </row>
    <row r="493" s="2" customFormat="1" ht="24.15" customHeight="1">
      <c r="A493" s="40"/>
      <c r="B493" s="41"/>
      <c r="C493" s="207" t="s">
        <v>644</v>
      </c>
      <c r="D493" s="207" t="s">
        <v>155</v>
      </c>
      <c r="E493" s="208" t="s">
        <v>645</v>
      </c>
      <c r="F493" s="209" t="s">
        <v>646</v>
      </c>
      <c r="G493" s="210" t="s">
        <v>647</v>
      </c>
      <c r="H493" s="211">
        <v>1</v>
      </c>
      <c r="I493" s="212"/>
      <c r="J493" s="213">
        <f>ROUND(I493*H493,2)</f>
        <v>0</v>
      </c>
      <c r="K493" s="209" t="s">
        <v>19</v>
      </c>
      <c r="L493" s="46"/>
      <c r="M493" s="214" t="s">
        <v>19</v>
      </c>
      <c r="N493" s="215" t="s">
        <v>43</v>
      </c>
      <c r="O493" s="86"/>
      <c r="P493" s="216">
        <f>O493*H493</f>
        <v>0</v>
      </c>
      <c r="Q493" s="216">
        <v>0</v>
      </c>
      <c r="R493" s="216">
        <f>Q493*H493</f>
        <v>0</v>
      </c>
      <c r="S493" s="216">
        <v>0</v>
      </c>
      <c r="T493" s="21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8" t="s">
        <v>159</v>
      </c>
      <c r="AT493" s="218" t="s">
        <v>155</v>
      </c>
      <c r="AU493" s="218" t="s">
        <v>83</v>
      </c>
      <c r="AY493" s="19" t="s">
        <v>153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80</v>
      </c>
      <c r="BK493" s="219">
        <f>ROUND(I493*H493,2)</f>
        <v>0</v>
      </c>
      <c r="BL493" s="19" t="s">
        <v>159</v>
      </c>
      <c r="BM493" s="218" t="s">
        <v>648</v>
      </c>
    </row>
    <row r="494" s="14" customFormat="1">
      <c r="A494" s="14"/>
      <c r="B494" s="231"/>
      <c r="C494" s="232"/>
      <c r="D494" s="222" t="s">
        <v>161</v>
      </c>
      <c r="E494" s="233" t="s">
        <v>19</v>
      </c>
      <c r="F494" s="234" t="s">
        <v>80</v>
      </c>
      <c r="G494" s="232"/>
      <c r="H494" s="235">
        <v>1</v>
      </c>
      <c r="I494" s="236"/>
      <c r="J494" s="232"/>
      <c r="K494" s="232"/>
      <c r="L494" s="237"/>
      <c r="M494" s="238"/>
      <c r="N494" s="239"/>
      <c r="O494" s="239"/>
      <c r="P494" s="239"/>
      <c r="Q494" s="239"/>
      <c r="R494" s="239"/>
      <c r="S494" s="239"/>
      <c r="T494" s="24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1" t="s">
        <v>161</v>
      </c>
      <c r="AU494" s="241" t="s">
        <v>83</v>
      </c>
      <c r="AV494" s="14" t="s">
        <v>83</v>
      </c>
      <c r="AW494" s="14" t="s">
        <v>33</v>
      </c>
      <c r="AX494" s="14" t="s">
        <v>80</v>
      </c>
      <c r="AY494" s="241" t="s">
        <v>153</v>
      </c>
    </row>
    <row r="495" s="2" customFormat="1" ht="24.15" customHeight="1">
      <c r="A495" s="40"/>
      <c r="B495" s="41"/>
      <c r="C495" s="207" t="s">
        <v>649</v>
      </c>
      <c r="D495" s="207" t="s">
        <v>155</v>
      </c>
      <c r="E495" s="208" t="s">
        <v>650</v>
      </c>
      <c r="F495" s="209" t="s">
        <v>651</v>
      </c>
      <c r="G495" s="210" t="s">
        <v>652</v>
      </c>
      <c r="H495" s="211">
        <v>10</v>
      </c>
      <c r="I495" s="212"/>
      <c r="J495" s="213">
        <f>ROUND(I495*H495,2)</f>
        <v>0</v>
      </c>
      <c r="K495" s="209" t="s">
        <v>19</v>
      </c>
      <c r="L495" s="46"/>
      <c r="M495" s="214" t="s">
        <v>19</v>
      </c>
      <c r="N495" s="215" t="s">
        <v>43</v>
      </c>
      <c r="O495" s="86"/>
      <c r="P495" s="216">
        <f>O495*H495</f>
        <v>0</v>
      </c>
      <c r="Q495" s="216">
        <v>0</v>
      </c>
      <c r="R495" s="216">
        <f>Q495*H495</f>
        <v>0</v>
      </c>
      <c r="S495" s="216">
        <v>0.050000000000000003</v>
      </c>
      <c r="T495" s="217">
        <f>S495*H495</f>
        <v>0.5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8" t="s">
        <v>159</v>
      </c>
      <c r="AT495" s="218" t="s">
        <v>155</v>
      </c>
      <c r="AU495" s="218" t="s">
        <v>83</v>
      </c>
      <c r="AY495" s="19" t="s">
        <v>153</v>
      </c>
      <c r="BE495" s="219">
        <f>IF(N495="základní",J495,0)</f>
        <v>0</v>
      </c>
      <c r="BF495" s="219">
        <f>IF(N495="snížená",J495,0)</f>
        <v>0</v>
      </c>
      <c r="BG495" s="219">
        <f>IF(N495="zákl. přenesená",J495,0)</f>
        <v>0</v>
      </c>
      <c r="BH495" s="219">
        <f>IF(N495="sníž. přenesená",J495,0)</f>
        <v>0</v>
      </c>
      <c r="BI495" s="219">
        <f>IF(N495="nulová",J495,0)</f>
        <v>0</v>
      </c>
      <c r="BJ495" s="19" t="s">
        <v>80</v>
      </c>
      <c r="BK495" s="219">
        <f>ROUND(I495*H495,2)</f>
        <v>0</v>
      </c>
      <c r="BL495" s="19" t="s">
        <v>159</v>
      </c>
      <c r="BM495" s="218" t="s">
        <v>653</v>
      </c>
    </row>
    <row r="496" s="14" customFormat="1">
      <c r="A496" s="14"/>
      <c r="B496" s="231"/>
      <c r="C496" s="232"/>
      <c r="D496" s="222" t="s">
        <v>161</v>
      </c>
      <c r="E496" s="233" t="s">
        <v>19</v>
      </c>
      <c r="F496" s="234" t="s">
        <v>223</v>
      </c>
      <c r="G496" s="232"/>
      <c r="H496" s="235">
        <v>10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1" t="s">
        <v>161</v>
      </c>
      <c r="AU496" s="241" t="s">
        <v>83</v>
      </c>
      <c r="AV496" s="14" t="s">
        <v>83</v>
      </c>
      <c r="AW496" s="14" t="s">
        <v>33</v>
      </c>
      <c r="AX496" s="14" t="s">
        <v>72</v>
      </c>
      <c r="AY496" s="241" t="s">
        <v>153</v>
      </c>
    </row>
    <row r="497" s="15" customFormat="1">
      <c r="A497" s="15"/>
      <c r="B497" s="242"/>
      <c r="C497" s="243"/>
      <c r="D497" s="222" t="s">
        <v>161</v>
      </c>
      <c r="E497" s="244" t="s">
        <v>19</v>
      </c>
      <c r="F497" s="245" t="s">
        <v>164</v>
      </c>
      <c r="G497" s="243"/>
      <c r="H497" s="246">
        <v>10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2" t="s">
        <v>161</v>
      </c>
      <c r="AU497" s="252" t="s">
        <v>83</v>
      </c>
      <c r="AV497" s="15" t="s">
        <v>159</v>
      </c>
      <c r="AW497" s="15" t="s">
        <v>33</v>
      </c>
      <c r="AX497" s="15" t="s">
        <v>80</v>
      </c>
      <c r="AY497" s="252" t="s">
        <v>153</v>
      </c>
    </row>
    <row r="498" s="2" customFormat="1" ht="16.5" customHeight="1">
      <c r="A498" s="40"/>
      <c r="B498" s="41"/>
      <c r="C498" s="207" t="s">
        <v>654</v>
      </c>
      <c r="D498" s="207" t="s">
        <v>155</v>
      </c>
      <c r="E498" s="208" t="s">
        <v>655</v>
      </c>
      <c r="F498" s="209" t="s">
        <v>656</v>
      </c>
      <c r="G498" s="210" t="s">
        <v>647</v>
      </c>
      <c r="H498" s="211">
        <v>1</v>
      </c>
      <c r="I498" s="212"/>
      <c r="J498" s="213">
        <f>ROUND(I498*H498,2)</f>
        <v>0</v>
      </c>
      <c r="K498" s="209" t="s">
        <v>19</v>
      </c>
      <c r="L498" s="46"/>
      <c r="M498" s="214" t="s">
        <v>19</v>
      </c>
      <c r="N498" s="215" t="s">
        <v>43</v>
      </c>
      <c r="O498" s="86"/>
      <c r="P498" s="216">
        <f>O498*H498</f>
        <v>0</v>
      </c>
      <c r="Q498" s="216">
        <v>0</v>
      </c>
      <c r="R498" s="216">
        <f>Q498*H498</f>
        <v>0</v>
      </c>
      <c r="S498" s="216">
        <v>0</v>
      </c>
      <c r="T498" s="217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8" t="s">
        <v>159</v>
      </c>
      <c r="AT498" s="218" t="s">
        <v>155</v>
      </c>
      <c r="AU498" s="218" t="s">
        <v>83</v>
      </c>
      <c r="AY498" s="19" t="s">
        <v>153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19" t="s">
        <v>80</v>
      </c>
      <c r="BK498" s="219">
        <f>ROUND(I498*H498,2)</f>
        <v>0</v>
      </c>
      <c r="BL498" s="19" t="s">
        <v>159</v>
      </c>
      <c r="BM498" s="218" t="s">
        <v>657</v>
      </c>
    </row>
    <row r="499" s="14" customFormat="1">
      <c r="A499" s="14"/>
      <c r="B499" s="231"/>
      <c r="C499" s="232"/>
      <c r="D499" s="222" t="s">
        <v>161</v>
      </c>
      <c r="E499" s="233" t="s">
        <v>19</v>
      </c>
      <c r="F499" s="234" t="s">
        <v>80</v>
      </c>
      <c r="G499" s="232"/>
      <c r="H499" s="235">
        <v>1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1" t="s">
        <v>161</v>
      </c>
      <c r="AU499" s="241" t="s">
        <v>83</v>
      </c>
      <c r="AV499" s="14" t="s">
        <v>83</v>
      </c>
      <c r="AW499" s="14" t="s">
        <v>33</v>
      </c>
      <c r="AX499" s="14" t="s">
        <v>80</v>
      </c>
      <c r="AY499" s="241" t="s">
        <v>153</v>
      </c>
    </row>
    <row r="500" s="12" customFormat="1" ht="22.8" customHeight="1">
      <c r="A500" s="12"/>
      <c r="B500" s="191"/>
      <c r="C500" s="192"/>
      <c r="D500" s="193" t="s">
        <v>71</v>
      </c>
      <c r="E500" s="205" t="s">
        <v>658</v>
      </c>
      <c r="F500" s="205" t="s">
        <v>659</v>
      </c>
      <c r="G500" s="192"/>
      <c r="H500" s="192"/>
      <c r="I500" s="195"/>
      <c r="J500" s="206">
        <f>BK500</f>
        <v>0</v>
      </c>
      <c r="K500" s="192"/>
      <c r="L500" s="197"/>
      <c r="M500" s="198"/>
      <c r="N500" s="199"/>
      <c r="O500" s="199"/>
      <c r="P500" s="200">
        <f>SUM(P501:P525)</f>
        <v>0</v>
      </c>
      <c r="Q500" s="199"/>
      <c r="R500" s="200">
        <f>SUM(R501:R525)</f>
        <v>0</v>
      </c>
      <c r="S500" s="199"/>
      <c r="T500" s="201">
        <f>SUM(T501:T525)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2" t="s">
        <v>80</v>
      </c>
      <c r="AT500" s="203" t="s">
        <v>71</v>
      </c>
      <c r="AU500" s="203" t="s">
        <v>80</v>
      </c>
      <c r="AY500" s="202" t="s">
        <v>153</v>
      </c>
      <c r="BK500" s="204">
        <f>SUM(BK501:BK525)</f>
        <v>0</v>
      </c>
    </row>
    <row r="501" s="2" customFormat="1" ht="24.15" customHeight="1">
      <c r="A501" s="40"/>
      <c r="B501" s="41"/>
      <c r="C501" s="207" t="s">
        <v>660</v>
      </c>
      <c r="D501" s="207" t="s">
        <v>155</v>
      </c>
      <c r="E501" s="208" t="s">
        <v>661</v>
      </c>
      <c r="F501" s="209" t="s">
        <v>662</v>
      </c>
      <c r="G501" s="210" t="s">
        <v>243</v>
      </c>
      <c r="H501" s="211">
        <v>7.96</v>
      </c>
      <c r="I501" s="212"/>
      <c r="J501" s="213">
        <f>ROUND(I501*H501,2)</f>
        <v>0</v>
      </c>
      <c r="K501" s="209" t="s">
        <v>173</v>
      </c>
      <c r="L501" s="46"/>
      <c r="M501" s="214" t="s">
        <v>19</v>
      </c>
      <c r="N501" s="215" t="s">
        <v>43</v>
      </c>
      <c r="O501" s="86"/>
      <c r="P501" s="216">
        <f>O501*H501</f>
        <v>0</v>
      </c>
      <c r="Q501" s="216">
        <v>0</v>
      </c>
      <c r="R501" s="216">
        <f>Q501*H501</f>
        <v>0</v>
      </c>
      <c r="S501" s="216">
        <v>0</v>
      </c>
      <c r="T501" s="21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8" t="s">
        <v>159</v>
      </c>
      <c r="AT501" s="218" t="s">
        <v>155</v>
      </c>
      <c r="AU501" s="218" t="s">
        <v>83</v>
      </c>
      <c r="AY501" s="19" t="s">
        <v>153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80</v>
      </c>
      <c r="BK501" s="219">
        <f>ROUND(I501*H501,2)</f>
        <v>0</v>
      </c>
      <c r="BL501" s="19" t="s">
        <v>159</v>
      </c>
      <c r="BM501" s="218" t="s">
        <v>663</v>
      </c>
    </row>
    <row r="502" s="2" customFormat="1">
      <c r="A502" s="40"/>
      <c r="B502" s="41"/>
      <c r="C502" s="42"/>
      <c r="D502" s="253" t="s">
        <v>175</v>
      </c>
      <c r="E502" s="42"/>
      <c r="F502" s="254" t="s">
        <v>664</v>
      </c>
      <c r="G502" s="42"/>
      <c r="H502" s="42"/>
      <c r="I502" s="255"/>
      <c r="J502" s="42"/>
      <c r="K502" s="42"/>
      <c r="L502" s="46"/>
      <c r="M502" s="256"/>
      <c r="N502" s="257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175</v>
      </c>
      <c r="AU502" s="19" t="s">
        <v>83</v>
      </c>
    </row>
    <row r="503" s="14" customFormat="1">
      <c r="A503" s="14"/>
      <c r="B503" s="231"/>
      <c r="C503" s="232"/>
      <c r="D503" s="222" t="s">
        <v>161</v>
      </c>
      <c r="E503" s="233" t="s">
        <v>19</v>
      </c>
      <c r="F503" s="234" t="s">
        <v>665</v>
      </c>
      <c r="G503" s="232"/>
      <c r="H503" s="235">
        <v>7.96</v>
      </c>
      <c r="I503" s="236"/>
      <c r="J503" s="232"/>
      <c r="K503" s="232"/>
      <c r="L503" s="237"/>
      <c r="M503" s="238"/>
      <c r="N503" s="239"/>
      <c r="O503" s="239"/>
      <c r="P503" s="239"/>
      <c r="Q503" s="239"/>
      <c r="R503" s="239"/>
      <c r="S503" s="239"/>
      <c r="T503" s="24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1" t="s">
        <v>161</v>
      </c>
      <c r="AU503" s="241" t="s">
        <v>83</v>
      </c>
      <c r="AV503" s="14" t="s">
        <v>83</v>
      </c>
      <c r="AW503" s="14" t="s">
        <v>33</v>
      </c>
      <c r="AX503" s="14" t="s">
        <v>80</v>
      </c>
      <c r="AY503" s="241" t="s">
        <v>153</v>
      </c>
    </row>
    <row r="504" s="2" customFormat="1" ht="21.75" customHeight="1">
      <c r="A504" s="40"/>
      <c r="B504" s="41"/>
      <c r="C504" s="207" t="s">
        <v>666</v>
      </c>
      <c r="D504" s="207" t="s">
        <v>155</v>
      </c>
      <c r="E504" s="208" t="s">
        <v>667</v>
      </c>
      <c r="F504" s="209" t="s">
        <v>668</v>
      </c>
      <c r="G504" s="210" t="s">
        <v>243</v>
      </c>
      <c r="H504" s="211">
        <v>7.96</v>
      </c>
      <c r="I504" s="212"/>
      <c r="J504" s="213">
        <f>ROUND(I504*H504,2)</f>
        <v>0</v>
      </c>
      <c r="K504" s="209" t="s">
        <v>173</v>
      </c>
      <c r="L504" s="46"/>
      <c r="M504" s="214" t="s">
        <v>19</v>
      </c>
      <c r="N504" s="215" t="s">
        <v>43</v>
      </c>
      <c r="O504" s="86"/>
      <c r="P504" s="216">
        <f>O504*H504</f>
        <v>0</v>
      </c>
      <c r="Q504" s="216">
        <v>0</v>
      </c>
      <c r="R504" s="216">
        <f>Q504*H504</f>
        <v>0</v>
      </c>
      <c r="S504" s="216">
        <v>0</v>
      </c>
      <c r="T504" s="217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8" t="s">
        <v>159</v>
      </c>
      <c r="AT504" s="218" t="s">
        <v>155</v>
      </c>
      <c r="AU504" s="218" t="s">
        <v>83</v>
      </c>
      <c r="AY504" s="19" t="s">
        <v>153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9" t="s">
        <v>80</v>
      </c>
      <c r="BK504" s="219">
        <f>ROUND(I504*H504,2)</f>
        <v>0</v>
      </c>
      <c r="BL504" s="19" t="s">
        <v>159</v>
      </c>
      <c r="BM504" s="218" t="s">
        <v>669</v>
      </c>
    </row>
    <row r="505" s="2" customFormat="1">
      <c r="A505" s="40"/>
      <c r="B505" s="41"/>
      <c r="C505" s="42"/>
      <c r="D505" s="253" t="s">
        <v>175</v>
      </c>
      <c r="E505" s="42"/>
      <c r="F505" s="254" t="s">
        <v>670</v>
      </c>
      <c r="G505" s="42"/>
      <c r="H505" s="42"/>
      <c r="I505" s="255"/>
      <c r="J505" s="42"/>
      <c r="K505" s="42"/>
      <c r="L505" s="46"/>
      <c r="M505" s="256"/>
      <c r="N505" s="257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175</v>
      </c>
      <c r="AU505" s="19" t="s">
        <v>83</v>
      </c>
    </row>
    <row r="506" s="2" customFormat="1" ht="16.5" customHeight="1">
      <c r="A506" s="40"/>
      <c r="B506" s="41"/>
      <c r="C506" s="207" t="s">
        <v>671</v>
      </c>
      <c r="D506" s="207" t="s">
        <v>155</v>
      </c>
      <c r="E506" s="208" t="s">
        <v>672</v>
      </c>
      <c r="F506" s="209" t="s">
        <v>673</v>
      </c>
      <c r="G506" s="210" t="s">
        <v>243</v>
      </c>
      <c r="H506" s="211">
        <v>7.96</v>
      </c>
      <c r="I506" s="212"/>
      <c r="J506" s="213">
        <f>ROUND(I506*H506,2)</f>
        <v>0</v>
      </c>
      <c r="K506" s="209" t="s">
        <v>19</v>
      </c>
      <c r="L506" s="46"/>
      <c r="M506" s="214" t="s">
        <v>19</v>
      </c>
      <c r="N506" s="215" t="s">
        <v>43</v>
      </c>
      <c r="O506" s="86"/>
      <c r="P506" s="216">
        <f>O506*H506</f>
        <v>0</v>
      </c>
      <c r="Q506" s="216">
        <v>0</v>
      </c>
      <c r="R506" s="216">
        <f>Q506*H506</f>
        <v>0</v>
      </c>
      <c r="S506" s="216">
        <v>0</v>
      </c>
      <c r="T506" s="217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8" t="s">
        <v>159</v>
      </c>
      <c r="AT506" s="218" t="s">
        <v>155</v>
      </c>
      <c r="AU506" s="218" t="s">
        <v>83</v>
      </c>
      <c r="AY506" s="19" t="s">
        <v>153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80</v>
      </c>
      <c r="BK506" s="219">
        <f>ROUND(I506*H506,2)</f>
        <v>0</v>
      </c>
      <c r="BL506" s="19" t="s">
        <v>159</v>
      </c>
      <c r="BM506" s="218" t="s">
        <v>674</v>
      </c>
    </row>
    <row r="507" s="2" customFormat="1" ht="24.15" customHeight="1">
      <c r="A507" s="40"/>
      <c r="B507" s="41"/>
      <c r="C507" s="207" t="s">
        <v>675</v>
      </c>
      <c r="D507" s="207" t="s">
        <v>155</v>
      </c>
      <c r="E507" s="208" t="s">
        <v>676</v>
      </c>
      <c r="F507" s="209" t="s">
        <v>677</v>
      </c>
      <c r="G507" s="210" t="s">
        <v>243</v>
      </c>
      <c r="H507" s="211">
        <v>6.96</v>
      </c>
      <c r="I507" s="212"/>
      <c r="J507" s="213">
        <f>ROUND(I507*H507,2)</f>
        <v>0</v>
      </c>
      <c r="K507" s="209" t="s">
        <v>173</v>
      </c>
      <c r="L507" s="46"/>
      <c r="M507" s="214" t="s">
        <v>19</v>
      </c>
      <c r="N507" s="215" t="s">
        <v>43</v>
      </c>
      <c r="O507" s="86"/>
      <c r="P507" s="216">
        <f>O507*H507</f>
        <v>0</v>
      </c>
      <c r="Q507" s="216">
        <v>0</v>
      </c>
      <c r="R507" s="216">
        <f>Q507*H507</f>
        <v>0</v>
      </c>
      <c r="S507" s="216">
        <v>0</v>
      </c>
      <c r="T507" s="21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8" t="s">
        <v>159</v>
      </c>
      <c r="AT507" s="218" t="s">
        <v>155</v>
      </c>
      <c r="AU507" s="218" t="s">
        <v>83</v>
      </c>
      <c r="AY507" s="19" t="s">
        <v>153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19" t="s">
        <v>80</v>
      </c>
      <c r="BK507" s="219">
        <f>ROUND(I507*H507,2)</f>
        <v>0</v>
      </c>
      <c r="BL507" s="19" t="s">
        <v>159</v>
      </c>
      <c r="BM507" s="218" t="s">
        <v>678</v>
      </c>
    </row>
    <row r="508" s="2" customFormat="1">
      <c r="A508" s="40"/>
      <c r="B508" s="41"/>
      <c r="C508" s="42"/>
      <c r="D508" s="253" t="s">
        <v>175</v>
      </c>
      <c r="E508" s="42"/>
      <c r="F508" s="254" t="s">
        <v>679</v>
      </c>
      <c r="G508" s="42"/>
      <c r="H508" s="42"/>
      <c r="I508" s="255"/>
      <c r="J508" s="42"/>
      <c r="K508" s="42"/>
      <c r="L508" s="46"/>
      <c r="M508" s="256"/>
      <c r="N508" s="257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175</v>
      </c>
      <c r="AU508" s="19" t="s">
        <v>83</v>
      </c>
    </row>
    <row r="509" s="14" customFormat="1">
      <c r="A509" s="14"/>
      <c r="B509" s="231"/>
      <c r="C509" s="232"/>
      <c r="D509" s="222" t="s">
        <v>161</v>
      </c>
      <c r="E509" s="233" t="s">
        <v>19</v>
      </c>
      <c r="F509" s="234" t="s">
        <v>680</v>
      </c>
      <c r="G509" s="232"/>
      <c r="H509" s="235">
        <v>6.96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1" t="s">
        <v>161</v>
      </c>
      <c r="AU509" s="241" t="s">
        <v>83</v>
      </c>
      <c r="AV509" s="14" t="s">
        <v>83</v>
      </c>
      <c r="AW509" s="14" t="s">
        <v>33</v>
      </c>
      <c r="AX509" s="14" t="s">
        <v>72</v>
      </c>
      <c r="AY509" s="241" t="s">
        <v>153</v>
      </c>
    </row>
    <row r="510" s="15" customFormat="1">
      <c r="A510" s="15"/>
      <c r="B510" s="242"/>
      <c r="C510" s="243"/>
      <c r="D510" s="222" t="s">
        <v>161</v>
      </c>
      <c r="E510" s="244" t="s">
        <v>19</v>
      </c>
      <c r="F510" s="245" t="s">
        <v>164</v>
      </c>
      <c r="G510" s="243"/>
      <c r="H510" s="246">
        <v>6.96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2" t="s">
        <v>161</v>
      </c>
      <c r="AU510" s="252" t="s">
        <v>83</v>
      </c>
      <c r="AV510" s="15" t="s">
        <v>159</v>
      </c>
      <c r="AW510" s="15" t="s">
        <v>33</v>
      </c>
      <c r="AX510" s="15" t="s">
        <v>80</v>
      </c>
      <c r="AY510" s="252" t="s">
        <v>153</v>
      </c>
    </row>
    <row r="511" s="2" customFormat="1" ht="24.15" customHeight="1">
      <c r="A511" s="40"/>
      <c r="B511" s="41"/>
      <c r="C511" s="207" t="s">
        <v>681</v>
      </c>
      <c r="D511" s="207" t="s">
        <v>155</v>
      </c>
      <c r="E511" s="208" t="s">
        <v>682</v>
      </c>
      <c r="F511" s="209" t="s">
        <v>683</v>
      </c>
      <c r="G511" s="210" t="s">
        <v>243</v>
      </c>
      <c r="H511" s="211">
        <v>1</v>
      </c>
      <c r="I511" s="212"/>
      <c r="J511" s="213">
        <f>ROUND(I511*H511,2)</f>
        <v>0</v>
      </c>
      <c r="K511" s="209" t="s">
        <v>173</v>
      </c>
      <c r="L511" s="46"/>
      <c r="M511" s="214" t="s">
        <v>19</v>
      </c>
      <c r="N511" s="215" t="s">
        <v>43</v>
      </c>
      <c r="O511" s="86"/>
      <c r="P511" s="216">
        <f>O511*H511</f>
        <v>0</v>
      </c>
      <c r="Q511" s="216">
        <v>0</v>
      </c>
      <c r="R511" s="216">
        <f>Q511*H511</f>
        <v>0</v>
      </c>
      <c r="S511" s="216">
        <v>0</v>
      </c>
      <c r="T511" s="21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8" t="s">
        <v>159</v>
      </c>
      <c r="AT511" s="218" t="s">
        <v>155</v>
      </c>
      <c r="AU511" s="218" t="s">
        <v>83</v>
      </c>
      <c r="AY511" s="19" t="s">
        <v>153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80</v>
      </c>
      <c r="BK511" s="219">
        <f>ROUND(I511*H511,2)</f>
        <v>0</v>
      </c>
      <c r="BL511" s="19" t="s">
        <v>159</v>
      </c>
      <c r="BM511" s="218" t="s">
        <v>684</v>
      </c>
    </row>
    <row r="512" s="2" customFormat="1">
      <c r="A512" s="40"/>
      <c r="B512" s="41"/>
      <c r="C512" s="42"/>
      <c r="D512" s="253" t="s">
        <v>175</v>
      </c>
      <c r="E512" s="42"/>
      <c r="F512" s="254" t="s">
        <v>685</v>
      </c>
      <c r="G512" s="42"/>
      <c r="H512" s="42"/>
      <c r="I512" s="255"/>
      <c r="J512" s="42"/>
      <c r="K512" s="42"/>
      <c r="L512" s="46"/>
      <c r="M512" s="256"/>
      <c r="N512" s="257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175</v>
      </c>
      <c r="AU512" s="19" t="s">
        <v>83</v>
      </c>
    </row>
    <row r="513" s="14" customFormat="1">
      <c r="A513" s="14"/>
      <c r="B513" s="231"/>
      <c r="C513" s="232"/>
      <c r="D513" s="222" t="s">
        <v>161</v>
      </c>
      <c r="E513" s="233" t="s">
        <v>19</v>
      </c>
      <c r="F513" s="234" t="s">
        <v>169</v>
      </c>
      <c r="G513" s="232"/>
      <c r="H513" s="235">
        <v>1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1" t="s">
        <v>161</v>
      </c>
      <c r="AU513" s="241" t="s">
        <v>83</v>
      </c>
      <c r="AV513" s="14" t="s">
        <v>83</v>
      </c>
      <c r="AW513" s="14" t="s">
        <v>33</v>
      </c>
      <c r="AX513" s="14" t="s">
        <v>72</v>
      </c>
      <c r="AY513" s="241" t="s">
        <v>153</v>
      </c>
    </row>
    <row r="514" s="15" customFormat="1">
      <c r="A514" s="15"/>
      <c r="B514" s="242"/>
      <c r="C514" s="243"/>
      <c r="D514" s="222" t="s">
        <v>161</v>
      </c>
      <c r="E514" s="244" t="s">
        <v>19</v>
      </c>
      <c r="F514" s="245" t="s">
        <v>164</v>
      </c>
      <c r="G514" s="243"/>
      <c r="H514" s="246">
        <v>1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2" t="s">
        <v>161</v>
      </c>
      <c r="AU514" s="252" t="s">
        <v>83</v>
      </c>
      <c r="AV514" s="15" t="s">
        <v>159</v>
      </c>
      <c r="AW514" s="15" t="s">
        <v>33</v>
      </c>
      <c r="AX514" s="15" t="s">
        <v>80</v>
      </c>
      <c r="AY514" s="252" t="s">
        <v>153</v>
      </c>
    </row>
    <row r="515" s="2" customFormat="1" ht="24.15" customHeight="1">
      <c r="A515" s="40"/>
      <c r="B515" s="41"/>
      <c r="C515" s="207" t="s">
        <v>686</v>
      </c>
      <c r="D515" s="207" t="s">
        <v>155</v>
      </c>
      <c r="E515" s="208" t="s">
        <v>687</v>
      </c>
      <c r="F515" s="209" t="s">
        <v>688</v>
      </c>
      <c r="G515" s="210" t="s">
        <v>243</v>
      </c>
      <c r="H515" s="211">
        <v>4.7999999999999998</v>
      </c>
      <c r="I515" s="212"/>
      <c r="J515" s="213">
        <f>ROUND(I515*H515,2)</f>
        <v>0</v>
      </c>
      <c r="K515" s="209" t="s">
        <v>173</v>
      </c>
      <c r="L515" s="46"/>
      <c r="M515" s="214" t="s">
        <v>19</v>
      </c>
      <c r="N515" s="215" t="s">
        <v>43</v>
      </c>
      <c r="O515" s="86"/>
      <c r="P515" s="216">
        <f>O515*H515</f>
        <v>0</v>
      </c>
      <c r="Q515" s="216">
        <v>0</v>
      </c>
      <c r="R515" s="216">
        <f>Q515*H515</f>
        <v>0</v>
      </c>
      <c r="S515" s="216">
        <v>0</v>
      </c>
      <c r="T515" s="217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8" t="s">
        <v>159</v>
      </c>
      <c r="AT515" s="218" t="s">
        <v>155</v>
      </c>
      <c r="AU515" s="218" t="s">
        <v>83</v>
      </c>
      <c r="AY515" s="19" t="s">
        <v>153</v>
      </c>
      <c r="BE515" s="219">
        <f>IF(N515="základní",J515,0)</f>
        <v>0</v>
      </c>
      <c r="BF515" s="219">
        <f>IF(N515="snížená",J515,0)</f>
        <v>0</v>
      </c>
      <c r="BG515" s="219">
        <f>IF(N515="zákl. přenesená",J515,0)</f>
        <v>0</v>
      </c>
      <c r="BH515" s="219">
        <f>IF(N515="sníž. přenesená",J515,0)</f>
        <v>0</v>
      </c>
      <c r="BI515" s="219">
        <f>IF(N515="nulová",J515,0)</f>
        <v>0</v>
      </c>
      <c r="BJ515" s="19" t="s">
        <v>80</v>
      </c>
      <c r="BK515" s="219">
        <f>ROUND(I515*H515,2)</f>
        <v>0</v>
      </c>
      <c r="BL515" s="19" t="s">
        <v>159</v>
      </c>
      <c r="BM515" s="218" t="s">
        <v>689</v>
      </c>
    </row>
    <row r="516" s="2" customFormat="1">
      <c r="A516" s="40"/>
      <c r="B516" s="41"/>
      <c r="C516" s="42"/>
      <c r="D516" s="253" t="s">
        <v>175</v>
      </c>
      <c r="E516" s="42"/>
      <c r="F516" s="254" t="s">
        <v>690</v>
      </c>
      <c r="G516" s="42"/>
      <c r="H516" s="42"/>
      <c r="I516" s="255"/>
      <c r="J516" s="42"/>
      <c r="K516" s="42"/>
      <c r="L516" s="46"/>
      <c r="M516" s="256"/>
      <c r="N516" s="257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175</v>
      </c>
      <c r="AU516" s="19" t="s">
        <v>83</v>
      </c>
    </row>
    <row r="517" s="14" customFormat="1">
      <c r="A517" s="14"/>
      <c r="B517" s="231"/>
      <c r="C517" s="232"/>
      <c r="D517" s="222" t="s">
        <v>161</v>
      </c>
      <c r="E517" s="233" t="s">
        <v>19</v>
      </c>
      <c r="F517" s="234" t="s">
        <v>691</v>
      </c>
      <c r="G517" s="232"/>
      <c r="H517" s="235">
        <v>4.7999999999999998</v>
      </c>
      <c r="I517" s="236"/>
      <c r="J517" s="232"/>
      <c r="K517" s="232"/>
      <c r="L517" s="237"/>
      <c r="M517" s="238"/>
      <c r="N517" s="239"/>
      <c r="O517" s="239"/>
      <c r="P517" s="239"/>
      <c r="Q517" s="239"/>
      <c r="R517" s="239"/>
      <c r="S517" s="239"/>
      <c r="T517" s="24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1" t="s">
        <v>161</v>
      </c>
      <c r="AU517" s="241" t="s">
        <v>83</v>
      </c>
      <c r="AV517" s="14" t="s">
        <v>83</v>
      </c>
      <c r="AW517" s="14" t="s">
        <v>33</v>
      </c>
      <c r="AX517" s="14" t="s">
        <v>80</v>
      </c>
      <c r="AY517" s="241" t="s">
        <v>153</v>
      </c>
    </row>
    <row r="518" s="2" customFormat="1" ht="16.5" customHeight="1">
      <c r="A518" s="40"/>
      <c r="B518" s="41"/>
      <c r="C518" s="207" t="s">
        <v>692</v>
      </c>
      <c r="D518" s="207" t="s">
        <v>155</v>
      </c>
      <c r="E518" s="208" t="s">
        <v>693</v>
      </c>
      <c r="F518" s="209" t="s">
        <v>694</v>
      </c>
      <c r="G518" s="210" t="s">
        <v>243</v>
      </c>
      <c r="H518" s="211">
        <v>4.7999999999999998</v>
      </c>
      <c r="I518" s="212"/>
      <c r="J518" s="213">
        <f>ROUND(I518*H518,2)</f>
        <v>0</v>
      </c>
      <c r="K518" s="209" t="s">
        <v>19</v>
      </c>
      <c r="L518" s="46"/>
      <c r="M518" s="214" t="s">
        <v>19</v>
      </c>
      <c r="N518" s="215" t="s">
        <v>43</v>
      </c>
      <c r="O518" s="86"/>
      <c r="P518" s="216">
        <f>O518*H518</f>
        <v>0</v>
      </c>
      <c r="Q518" s="216">
        <v>0</v>
      </c>
      <c r="R518" s="216">
        <f>Q518*H518</f>
        <v>0</v>
      </c>
      <c r="S518" s="216">
        <v>0</v>
      </c>
      <c r="T518" s="217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8" t="s">
        <v>159</v>
      </c>
      <c r="AT518" s="218" t="s">
        <v>155</v>
      </c>
      <c r="AU518" s="218" t="s">
        <v>83</v>
      </c>
      <c r="AY518" s="19" t="s">
        <v>153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80</v>
      </c>
      <c r="BK518" s="219">
        <f>ROUND(I518*H518,2)</f>
        <v>0</v>
      </c>
      <c r="BL518" s="19" t="s">
        <v>159</v>
      </c>
      <c r="BM518" s="218" t="s">
        <v>695</v>
      </c>
    </row>
    <row r="519" s="14" customFormat="1">
      <c r="A519" s="14"/>
      <c r="B519" s="231"/>
      <c r="C519" s="232"/>
      <c r="D519" s="222" t="s">
        <v>161</v>
      </c>
      <c r="E519" s="233" t="s">
        <v>19</v>
      </c>
      <c r="F519" s="234" t="s">
        <v>691</v>
      </c>
      <c r="G519" s="232"/>
      <c r="H519" s="235">
        <v>4.7999999999999998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1" t="s">
        <v>161</v>
      </c>
      <c r="AU519" s="241" t="s">
        <v>83</v>
      </c>
      <c r="AV519" s="14" t="s">
        <v>83</v>
      </c>
      <c r="AW519" s="14" t="s">
        <v>33</v>
      </c>
      <c r="AX519" s="14" t="s">
        <v>80</v>
      </c>
      <c r="AY519" s="241" t="s">
        <v>153</v>
      </c>
    </row>
    <row r="520" s="2" customFormat="1" ht="16.5" customHeight="1">
      <c r="A520" s="40"/>
      <c r="B520" s="41"/>
      <c r="C520" s="207" t="s">
        <v>696</v>
      </c>
      <c r="D520" s="207" t="s">
        <v>155</v>
      </c>
      <c r="E520" s="208" t="s">
        <v>697</v>
      </c>
      <c r="F520" s="209" t="s">
        <v>698</v>
      </c>
      <c r="G520" s="210" t="s">
        <v>243</v>
      </c>
      <c r="H520" s="211">
        <v>4.7999999999999998</v>
      </c>
      <c r="I520" s="212"/>
      <c r="J520" s="213">
        <f>ROUND(I520*H520,2)</f>
        <v>0</v>
      </c>
      <c r="K520" s="209" t="s">
        <v>173</v>
      </c>
      <c r="L520" s="46"/>
      <c r="M520" s="214" t="s">
        <v>19</v>
      </c>
      <c r="N520" s="215" t="s">
        <v>43</v>
      </c>
      <c r="O520" s="86"/>
      <c r="P520" s="216">
        <f>O520*H520</f>
        <v>0</v>
      </c>
      <c r="Q520" s="216">
        <v>0</v>
      </c>
      <c r="R520" s="216">
        <f>Q520*H520</f>
        <v>0</v>
      </c>
      <c r="S520" s="216">
        <v>0</v>
      </c>
      <c r="T520" s="217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8" t="s">
        <v>159</v>
      </c>
      <c r="AT520" s="218" t="s">
        <v>155</v>
      </c>
      <c r="AU520" s="218" t="s">
        <v>83</v>
      </c>
      <c r="AY520" s="19" t="s">
        <v>153</v>
      </c>
      <c r="BE520" s="219">
        <f>IF(N520="základní",J520,0)</f>
        <v>0</v>
      </c>
      <c r="BF520" s="219">
        <f>IF(N520="snížená",J520,0)</f>
        <v>0</v>
      </c>
      <c r="BG520" s="219">
        <f>IF(N520="zákl. přenesená",J520,0)</f>
        <v>0</v>
      </c>
      <c r="BH520" s="219">
        <f>IF(N520="sníž. přenesená",J520,0)</f>
        <v>0</v>
      </c>
      <c r="BI520" s="219">
        <f>IF(N520="nulová",J520,0)</f>
        <v>0</v>
      </c>
      <c r="BJ520" s="19" t="s">
        <v>80</v>
      </c>
      <c r="BK520" s="219">
        <f>ROUND(I520*H520,2)</f>
        <v>0</v>
      </c>
      <c r="BL520" s="19" t="s">
        <v>159</v>
      </c>
      <c r="BM520" s="218" t="s">
        <v>699</v>
      </c>
    </row>
    <row r="521" s="2" customFormat="1">
      <c r="A521" s="40"/>
      <c r="B521" s="41"/>
      <c r="C521" s="42"/>
      <c r="D521" s="253" t="s">
        <v>175</v>
      </c>
      <c r="E521" s="42"/>
      <c r="F521" s="254" t="s">
        <v>700</v>
      </c>
      <c r="G521" s="42"/>
      <c r="H521" s="42"/>
      <c r="I521" s="255"/>
      <c r="J521" s="42"/>
      <c r="K521" s="42"/>
      <c r="L521" s="46"/>
      <c r="M521" s="256"/>
      <c r="N521" s="257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175</v>
      </c>
      <c r="AU521" s="19" t="s">
        <v>83</v>
      </c>
    </row>
    <row r="522" s="14" customFormat="1">
      <c r="A522" s="14"/>
      <c r="B522" s="231"/>
      <c r="C522" s="232"/>
      <c r="D522" s="222" t="s">
        <v>161</v>
      </c>
      <c r="E522" s="233" t="s">
        <v>19</v>
      </c>
      <c r="F522" s="234" t="s">
        <v>691</v>
      </c>
      <c r="G522" s="232"/>
      <c r="H522" s="235">
        <v>4.7999999999999998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1" t="s">
        <v>161</v>
      </c>
      <c r="AU522" s="241" t="s">
        <v>83</v>
      </c>
      <c r="AV522" s="14" t="s">
        <v>83</v>
      </c>
      <c r="AW522" s="14" t="s">
        <v>33</v>
      </c>
      <c r="AX522" s="14" t="s">
        <v>80</v>
      </c>
      <c r="AY522" s="241" t="s">
        <v>153</v>
      </c>
    </row>
    <row r="523" s="2" customFormat="1" ht="24.15" customHeight="1">
      <c r="A523" s="40"/>
      <c r="B523" s="41"/>
      <c r="C523" s="207" t="s">
        <v>701</v>
      </c>
      <c r="D523" s="207" t="s">
        <v>155</v>
      </c>
      <c r="E523" s="208" t="s">
        <v>702</v>
      </c>
      <c r="F523" s="209" t="s">
        <v>703</v>
      </c>
      <c r="G523" s="210" t="s">
        <v>243</v>
      </c>
      <c r="H523" s="211">
        <v>4.7999999999999998</v>
      </c>
      <c r="I523" s="212"/>
      <c r="J523" s="213">
        <f>ROUND(I523*H523,2)</f>
        <v>0</v>
      </c>
      <c r="K523" s="209" t="s">
        <v>173</v>
      </c>
      <c r="L523" s="46"/>
      <c r="M523" s="214" t="s">
        <v>19</v>
      </c>
      <c r="N523" s="215" t="s">
        <v>43</v>
      </c>
      <c r="O523" s="86"/>
      <c r="P523" s="216">
        <f>O523*H523</f>
        <v>0</v>
      </c>
      <c r="Q523" s="216">
        <v>0</v>
      </c>
      <c r="R523" s="216">
        <f>Q523*H523</f>
        <v>0</v>
      </c>
      <c r="S523" s="216">
        <v>0</v>
      </c>
      <c r="T523" s="21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8" t="s">
        <v>159</v>
      </c>
      <c r="AT523" s="218" t="s">
        <v>155</v>
      </c>
      <c r="AU523" s="218" t="s">
        <v>83</v>
      </c>
      <c r="AY523" s="19" t="s">
        <v>153</v>
      </c>
      <c r="BE523" s="219">
        <f>IF(N523="základní",J523,0)</f>
        <v>0</v>
      </c>
      <c r="BF523" s="219">
        <f>IF(N523="snížená",J523,0)</f>
        <v>0</v>
      </c>
      <c r="BG523" s="219">
        <f>IF(N523="zákl. přenesená",J523,0)</f>
        <v>0</v>
      </c>
      <c r="BH523" s="219">
        <f>IF(N523="sníž. přenesená",J523,0)</f>
        <v>0</v>
      </c>
      <c r="BI523" s="219">
        <f>IF(N523="nulová",J523,0)</f>
        <v>0</v>
      </c>
      <c r="BJ523" s="19" t="s">
        <v>80</v>
      </c>
      <c r="BK523" s="219">
        <f>ROUND(I523*H523,2)</f>
        <v>0</v>
      </c>
      <c r="BL523" s="19" t="s">
        <v>159</v>
      </c>
      <c r="BM523" s="218" t="s">
        <v>704</v>
      </c>
    </row>
    <row r="524" s="2" customFormat="1">
      <c r="A524" s="40"/>
      <c r="B524" s="41"/>
      <c r="C524" s="42"/>
      <c r="D524" s="253" t="s">
        <v>175</v>
      </c>
      <c r="E524" s="42"/>
      <c r="F524" s="254" t="s">
        <v>705</v>
      </c>
      <c r="G524" s="42"/>
      <c r="H524" s="42"/>
      <c r="I524" s="255"/>
      <c r="J524" s="42"/>
      <c r="K524" s="42"/>
      <c r="L524" s="46"/>
      <c r="M524" s="256"/>
      <c r="N524" s="257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175</v>
      </c>
      <c r="AU524" s="19" t="s">
        <v>83</v>
      </c>
    </row>
    <row r="525" s="14" customFormat="1">
      <c r="A525" s="14"/>
      <c r="B525" s="231"/>
      <c r="C525" s="232"/>
      <c r="D525" s="222" t="s">
        <v>161</v>
      </c>
      <c r="E525" s="233" t="s">
        <v>19</v>
      </c>
      <c r="F525" s="234" t="s">
        <v>691</v>
      </c>
      <c r="G525" s="232"/>
      <c r="H525" s="235">
        <v>4.7999999999999998</v>
      </c>
      <c r="I525" s="236"/>
      <c r="J525" s="232"/>
      <c r="K525" s="232"/>
      <c r="L525" s="237"/>
      <c r="M525" s="238"/>
      <c r="N525" s="239"/>
      <c r="O525" s="239"/>
      <c r="P525" s="239"/>
      <c r="Q525" s="239"/>
      <c r="R525" s="239"/>
      <c r="S525" s="239"/>
      <c r="T525" s="24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1" t="s">
        <v>161</v>
      </c>
      <c r="AU525" s="241" t="s">
        <v>83</v>
      </c>
      <c r="AV525" s="14" t="s">
        <v>83</v>
      </c>
      <c r="AW525" s="14" t="s">
        <v>33</v>
      </c>
      <c r="AX525" s="14" t="s">
        <v>80</v>
      </c>
      <c r="AY525" s="241" t="s">
        <v>153</v>
      </c>
    </row>
    <row r="526" s="12" customFormat="1" ht="22.8" customHeight="1">
      <c r="A526" s="12"/>
      <c r="B526" s="191"/>
      <c r="C526" s="192"/>
      <c r="D526" s="193" t="s">
        <v>71</v>
      </c>
      <c r="E526" s="205" t="s">
        <v>706</v>
      </c>
      <c r="F526" s="205" t="s">
        <v>707</v>
      </c>
      <c r="G526" s="192"/>
      <c r="H526" s="192"/>
      <c r="I526" s="195"/>
      <c r="J526" s="206">
        <f>BK526</f>
        <v>0</v>
      </c>
      <c r="K526" s="192"/>
      <c r="L526" s="197"/>
      <c r="M526" s="198"/>
      <c r="N526" s="199"/>
      <c r="O526" s="199"/>
      <c r="P526" s="200">
        <f>SUM(P527:P528)</f>
        <v>0</v>
      </c>
      <c r="Q526" s="199"/>
      <c r="R526" s="200">
        <f>SUM(R527:R528)</f>
        <v>0</v>
      </c>
      <c r="S526" s="199"/>
      <c r="T526" s="201">
        <f>SUM(T527:T528)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02" t="s">
        <v>80</v>
      </c>
      <c r="AT526" s="203" t="s">
        <v>71</v>
      </c>
      <c r="AU526" s="203" t="s">
        <v>80</v>
      </c>
      <c r="AY526" s="202" t="s">
        <v>153</v>
      </c>
      <c r="BK526" s="204">
        <f>SUM(BK527:BK528)</f>
        <v>0</v>
      </c>
    </row>
    <row r="527" s="2" customFormat="1" ht="24.15" customHeight="1">
      <c r="A527" s="40"/>
      <c r="B527" s="41"/>
      <c r="C527" s="207" t="s">
        <v>708</v>
      </c>
      <c r="D527" s="207" t="s">
        <v>155</v>
      </c>
      <c r="E527" s="208" t="s">
        <v>709</v>
      </c>
      <c r="F527" s="209" t="s">
        <v>710</v>
      </c>
      <c r="G527" s="210" t="s">
        <v>243</v>
      </c>
      <c r="H527" s="211">
        <v>58.802</v>
      </c>
      <c r="I527" s="212"/>
      <c r="J527" s="213">
        <f>ROUND(I527*H527,2)</f>
        <v>0</v>
      </c>
      <c r="K527" s="209" t="s">
        <v>173</v>
      </c>
      <c r="L527" s="46"/>
      <c r="M527" s="214" t="s">
        <v>19</v>
      </c>
      <c r="N527" s="215" t="s">
        <v>43</v>
      </c>
      <c r="O527" s="86"/>
      <c r="P527" s="216">
        <f>O527*H527</f>
        <v>0</v>
      </c>
      <c r="Q527" s="216">
        <v>0</v>
      </c>
      <c r="R527" s="216">
        <f>Q527*H527</f>
        <v>0</v>
      </c>
      <c r="S527" s="216">
        <v>0</v>
      </c>
      <c r="T527" s="21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8" t="s">
        <v>159</v>
      </c>
      <c r="AT527" s="218" t="s">
        <v>155</v>
      </c>
      <c r="AU527" s="218" t="s">
        <v>83</v>
      </c>
      <c r="AY527" s="19" t="s">
        <v>153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9" t="s">
        <v>80</v>
      </c>
      <c r="BK527" s="219">
        <f>ROUND(I527*H527,2)</f>
        <v>0</v>
      </c>
      <c r="BL527" s="19" t="s">
        <v>159</v>
      </c>
      <c r="BM527" s="218" t="s">
        <v>711</v>
      </c>
    </row>
    <row r="528" s="2" customFormat="1">
      <c r="A528" s="40"/>
      <c r="B528" s="41"/>
      <c r="C528" s="42"/>
      <c r="D528" s="253" t="s">
        <v>175</v>
      </c>
      <c r="E528" s="42"/>
      <c r="F528" s="254" t="s">
        <v>712</v>
      </c>
      <c r="G528" s="42"/>
      <c r="H528" s="42"/>
      <c r="I528" s="255"/>
      <c r="J528" s="42"/>
      <c r="K528" s="42"/>
      <c r="L528" s="46"/>
      <c r="M528" s="256"/>
      <c r="N528" s="257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175</v>
      </c>
      <c r="AU528" s="19" t="s">
        <v>83</v>
      </c>
    </row>
    <row r="529" s="12" customFormat="1" ht="25.92" customHeight="1">
      <c r="A529" s="12"/>
      <c r="B529" s="191"/>
      <c r="C529" s="192"/>
      <c r="D529" s="193" t="s">
        <v>71</v>
      </c>
      <c r="E529" s="194" t="s">
        <v>713</v>
      </c>
      <c r="F529" s="194" t="s">
        <v>714</v>
      </c>
      <c r="G529" s="192"/>
      <c r="H529" s="192"/>
      <c r="I529" s="195"/>
      <c r="J529" s="196">
        <f>BK529</f>
        <v>0</v>
      </c>
      <c r="K529" s="192"/>
      <c r="L529" s="197"/>
      <c r="M529" s="198"/>
      <c r="N529" s="199"/>
      <c r="O529" s="199"/>
      <c r="P529" s="200">
        <f>P530+P533+P548+P567+P587</f>
        <v>0</v>
      </c>
      <c r="Q529" s="199"/>
      <c r="R529" s="200">
        <f>R530+R533+R548+R567+R587</f>
        <v>1.8842866900000002</v>
      </c>
      <c r="S529" s="199"/>
      <c r="T529" s="201">
        <f>T530+T533+T548+T567+T587</f>
        <v>0.10870000000000001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02" t="s">
        <v>83</v>
      </c>
      <c r="AT529" s="203" t="s">
        <v>71</v>
      </c>
      <c r="AU529" s="203" t="s">
        <v>72</v>
      </c>
      <c r="AY529" s="202" t="s">
        <v>153</v>
      </c>
      <c r="BK529" s="204">
        <f>BK530+BK533+BK548+BK567+BK587</f>
        <v>0</v>
      </c>
    </row>
    <row r="530" s="12" customFormat="1" ht="22.8" customHeight="1">
      <c r="A530" s="12"/>
      <c r="B530" s="191"/>
      <c r="C530" s="192"/>
      <c r="D530" s="193" t="s">
        <v>71</v>
      </c>
      <c r="E530" s="205" t="s">
        <v>715</v>
      </c>
      <c r="F530" s="205" t="s">
        <v>716</v>
      </c>
      <c r="G530" s="192"/>
      <c r="H530" s="192"/>
      <c r="I530" s="195"/>
      <c r="J530" s="206">
        <f>BK530</f>
        <v>0</v>
      </c>
      <c r="K530" s="192"/>
      <c r="L530" s="197"/>
      <c r="M530" s="198"/>
      <c r="N530" s="199"/>
      <c r="O530" s="199"/>
      <c r="P530" s="200">
        <f>SUM(P531:P532)</f>
        <v>0</v>
      </c>
      <c r="Q530" s="199"/>
      <c r="R530" s="200">
        <f>SUM(R531:R532)</f>
        <v>0</v>
      </c>
      <c r="S530" s="199"/>
      <c r="T530" s="201">
        <f>SUM(T531:T532)</f>
        <v>0.0499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2" t="s">
        <v>83</v>
      </c>
      <c r="AT530" s="203" t="s">
        <v>71</v>
      </c>
      <c r="AU530" s="203" t="s">
        <v>80</v>
      </c>
      <c r="AY530" s="202" t="s">
        <v>153</v>
      </c>
      <c r="BK530" s="204">
        <f>SUM(BK531:BK532)</f>
        <v>0</v>
      </c>
    </row>
    <row r="531" s="2" customFormat="1" ht="24.15" customHeight="1">
      <c r="A531" s="40"/>
      <c r="B531" s="41"/>
      <c r="C531" s="207" t="s">
        <v>717</v>
      </c>
      <c r="D531" s="207" t="s">
        <v>155</v>
      </c>
      <c r="E531" s="208" t="s">
        <v>718</v>
      </c>
      <c r="F531" s="209" t="s">
        <v>719</v>
      </c>
      <c r="G531" s="210" t="s">
        <v>167</v>
      </c>
      <c r="H531" s="211">
        <v>1</v>
      </c>
      <c r="I531" s="212"/>
      <c r="J531" s="213">
        <f>ROUND(I531*H531,2)</f>
        <v>0</v>
      </c>
      <c r="K531" s="209" t="s">
        <v>19</v>
      </c>
      <c r="L531" s="46"/>
      <c r="M531" s="214" t="s">
        <v>19</v>
      </c>
      <c r="N531" s="215" t="s">
        <v>43</v>
      </c>
      <c r="O531" s="86"/>
      <c r="P531" s="216">
        <f>O531*H531</f>
        <v>0</v>
      </c>
      <c r="Q531" s="216">
        <v>0</v>
      </c>
      <c r="R531" s="216">
        <f>Q531*H531</f>
        <v>0</v>
      </c>
      <c r="S531" s="216">
        <v>0.0499</v>
      </c>
      <c r="T531" s="217">
        <f>S531*H531</f>
        <v>0.0499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8" t="s">
        <v>265</v>
      </c>
      <c r="AT531" s="218" t="s">
        <v>155</v>
      </c>
      <c r="AU531" s="218" t="s">
        <v>83</v>
      </c>
      <c r="AY531" s="19" t="s">
        <v>153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9" t="s">
        <v>80</v>
      </c>
      <c r="BK531" s="219">
        <f>ROUND(I531*H531,2)</f>
        <v>0</v>
      </c>
      <c r="BL531" s="19" t="s">
        <v>265</v>
      </c>
      <c r="BM531" s="218" t="s">
        <v>720</v>
      </c>
    </row>
    <row r="532" s="14" customFormat="1">
      <c r="A532" s="14"/>
      <c r="B532" s="231"/>
      <c r="C532" s="232"/>
      <c r="D532" s="222" t="s">
        <v>161</v>
      </c>
      <c r="E532" s="233" t="s">
        <v>19</v>
      </c>
      <c r="F532" s="234" t="s">
        <v>80</v>
      </c>
      <c r="G532" s="232"/>
      <c r="H532" s="235">
        <v>1</v>
      </c>
      <c r="I532" s="236"/>
      <c r="J532" s="232"/>
      <c r="K532" s="232"/>
      <c r="L532" s="237"/>
      <c r="M532" s="238"/>
      <c r="N532" s="239"/>
      <c r="O532" s="239"/>
      <c r="P532" s="239"/>
      <c r="Q532" s="239"/>
      <c r="R532" s="239"/>
      <c r="S532" s="239"/>
      <c r="T532" s="24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1" t="s">
        <v>161</v>
      </c>
      <c r="AU532" s="241" t="s">
        <v>83</v>
      </c>
      <c r="AV532" s="14" t="s">
        <v>83</v>
      </c>
      <c r="AW532" s="14" t="s">
        <v>33</v>
      </c>
      <c r="AX532" s="14" t="s">
        <v>80</v>
      </c>
      <c r="AY532" s="241" t="s">
        <v>153</v>
      </c>
    </row>
    <row r="533" s="12" customFormat="1" ht="22.8" customHeight="1">
      <c r="A533" s="12"/>
      <c r="B533" s="191"/>
      <c r="C533" s="192"/>
      <c r="D533" s="193" t="s">
        <v>71</v>
      </c>
      <c r="E533" s="205" t="s">
        <v>721</v>
      </c>
      <c r="F533" s="205" t="s">
        <v>722</v>
      </c>
      <c r="G533" s="192"/>
      <c r="H533" s="192"/>
      <c r="I533" s="195"/>
      <c r="J533" s="206">
        <f>BK533</f>
        <v>0</v>
      </c>
      <c r="K533" s="192"/>
      <c r="L533" s="197"/>
      <c r="M533" s="198"/>
      <c r="N533" s="199"/>
      <c r="O533" s="199"/>
      <c r="P533" s="200">
        <f>SUM(P534:P547)</f>
        <v>0</v>
      </c>
      <c r="Q533" s="199"/>
      <c r="R533" s="200">
        <f>SUM(R534:R547)</f>
        <v>0.0098442400000000006</v>
      </c>
      <c r="S533" s="199"/>
      <c r="T533" s="201">
        <f>SUM(T534:T547)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02" t="s">
        <v>83</v>
      </c>
      <c r="AT533" s="203" t="s">
        <v>71</v>
      </c>
      <c r="AU533" s="203" t="s">
        <v>80</v>
      </c>
      <c r="AY533" s="202" t="s">
        <v>153</v>
      </c>
      <c r="BK533" s="204">
        <f>SUM(BK534:BK547)</f>
        <v>0</v>
      </c>
    </row>
    <row r="534" s="2" customFormat="1" ht="16.5" customHeight="1">
      <c r="A534" s="40"/>
      <c r="B534" s="41"/>
      <c r="C534" s="207" t="s">
        <v>723</v>
      </c>
      <c r="D534" s="207" t="s">
        <v>155</v>
      </c>
      <c r="E534" s="208" t="s">
        <v>724</v>
      </c>
      <c r="F534" s="209" t="s">
        <v>725</v>
      </c>
      <c r="G534" s="210" t="s">
        <v>158</v>
      </c>
      <c r="H534" s="211">
        <v>2.964</v>
      </c>
      <c r="I534" s="212"/>
      <c r="J534" s="213">
        <f>ROUND(I534*H534,2)</f>
        <v>0</v>
      </c>
      <c r="K534" s="209" t="s">
        <v>173</v>
      </c>
      <c r="L534" s="46"/>
      <c r="M534" s="214" t="s">
        <v>19</v>
      </c>
      <c r="N534" s="215" t="s">
        <v>43</v>
      </c>
      <c r="O534" s="86"/>
      <c r="P534" s="216">
        <f>O534*H534</f>
        <v>0</v>
      </c>
      <c r="Q534" s="216">
        <v>0</v>
      </c>
      <c r="R534" s="216">
        <f>Q534*H534</f>
        <v>0</v>
      </c>
      <c r="S534" s="216">
        <v>0</v>
      </c>
      <c r="T534" s="217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8" t="s">
        <v>265</v>
      </c>
      <c r="AT534" s="218" t="s">
        <v>155</v>
      </c>
      <c r="AU534" s="218" t="s">
        <v>83</v>
      </c>
      <c r="AY534" s="19" t="s">
        <v>153</v>
      </c>
      <c r="BE534" s="219">
        <f>IF(N534="základní",J534,0)</f>
        <v>0</v>
      </c>
      <c r="BF534" s="219">
        <f>IF(N534="snížená",J534,0)</f>
        <v>0</v>
      </c>
      <c r="BG534" s="219">
        <f>IF(N534="zákl. přenesená",J534,0)</f>
        <v>0</v>
      </c>
      <c r="BH534" s="219">
        <f>IF(N534="sníž. přenesená",J534,0)</f>
        <v>0</v>
      </c>
      <c r="BI534" s="219">
        <f>IF(N534="nulová",J534,0)</f>
        <v>0</v>
      </c>
      <c r="BJ534" s="19" t="s">
        <v>80</v>
      </c>
      <c r="BK534" s="219">
        <f>ROUND(I534*H534,2)</f>
        <v>0</v>
      </c>
      <c r="BL534" s="19" t="s">
        <v>265</v>
      </c>
      <c r="BM534" s="218" t="s">
        <v>726</v>
      </c>
    </row>
    <row r="535" s="2" customFormat="1">
      <c r="A535" s="40"/>
      <c r="B535" s="41"/>
      <c r="C535" s="42"/>
      <c r="D535" s="253" t="s">
        <v>175</v>
      </c>
      <c r="E535" s="42"/>
      <c r="F535" s="254" t="s">
        <v>727</v>
      </c>
      <c r="G535" s="42"/>
      <c r="H535" s="42"/>
      <c r="I535" s="255"/>
      <c r="J535" s="42"/>
      <c r="K535" s="42"/>
      <c r="L535" s="46"/>
      <c r="M535" s="256"/>
      <c r="N535" s="257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175</v>
      </c>
      <c r="AU535" s="19" t="s">
        <v>83</v>
      </c>
    </row>
    <row r="536" s="13" customFormat="1">
      <c r="A536" s="13"/>
      <c r="B536" s="220"/>
      <c r="C536" s="221"/>
      <c r="D536" s="222" t="s">
        <v>161</v>
      </c>
      <c r="E536" s="223" t="s">
        <v>19</v>
      </c>
      <c r="F536" s="224" t="s">
        <v>411</v>
      </c>
      <c r="G536" s="221"/>
      <c r="H536" s="223" t="s">
        <v>19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0" t="s">
        <v>161</v>
      </c>
      <c r="AU536" s="230" t="s">
        <v>83</v>
      </c>
      <c r="AV536" s="13" t="s">
        <v>80</v>
      </c>
      <c r="AW536" s="13" t="s">
        <v>33</v>
      </c>
      <c r="AX536" s="13" t="s">
        <v>72</v>
      </c>
      <c r="AY536" s="230" t="s">
        <v>153</v>
      </c>
    </row>
    <row r="537" s="14" customFormat="1">
      <c r="A537" s="14"/>
      <c r="B537" s="231"/>
      <c r="C537" s="232"/>
      <c r="D537" s="222" t="s">
        <v>161</v>
      </c>
      <c r="E537" s="233" t="s">
        <v>19</v>
      </c>
      <c r="F537" s="234" t="s">
        <v>412</v>
      </c>
      <c r="G537" s="232"/>
      <c r="H537" s="235">
        <v>2.964</v>
      </c>
      <c r="I537" s="236"/>
      <c r="J537" s="232"/>
      <c r="K537" s="232"/>
      <c r="L537" s="237"/>
      <c r="M537" s="238"/>
      <c r="N537" s="239"/>
      <c r="O537" s="239"/>
      <c r="P537" s="239"/>
      <c r="Q537" s="239"/>
      <c r="R537" s="239"/>
      <c r="S537" s="239"/>
      <c r="T537" s="24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1" t="s">
        <v>161</v>
      </c>
      <c r="AU537" s="241" t="s">
        <v>83</v>
      </c>
      <c r="AV537" s="14" t="s">
        <v>83</v>
      </c>
      <c r="AW537" s="14" t="s">
        <v>33</v>
      </c>
      <c r="AX537" s="14" t="s">
        <v>72</v>
      </c>
      <c r="AY537" s="241" t="s">
        <v>153</v>
      </c>
    </row>
    <row r="538" s="15" customFormat="1">
      <c r="A538" s="15"/>
      <c r="B538" s="242"/>
      <c r="C538" s="243"/>
      <c r="D538" s="222" t="s">
        <v>161</v>
      </c>
      <c r="E538" s="244" t="s">
        <v>19</v>
      </c>
      <c r="F538" s="245" t="s">
        <v>164</v>
      </c>
      <c r="G538" s="243"/>
      <c r="H538" s="246">
        <v>2.964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2" t="s">
        <v>161</v>
      </c>
      <c r="AU538" s="252" t="s">
        <v>83</v>
      </c>
      <c r="AV538" s="15" t="s">
        <v>159</v>
      </c>
      <c r="AW538" s="15" t="s">
        <v>33</v>
      </c>
      <c r="AX538" s="15" t="s">
        <v>80</v>
      </c>
      <c r="AY538" s="252" t="s">
        <v>153</v>
      </c>
    </row>
    <row r="539" s="2" customFormat="1" ht="16.5" customHeight="1">
      <c r="A539" s="40"/>
      <c r="B539" s="41"/>
      <c r="C539" s="269" t="s">
        <v>728</v>
      </c>
      <c r="D539" s="269" t="s">
        <v>458</v>
      </c>
      <c r="E539" s="270" t="s">
        <v>729</v>
      </c>
      <c r="F539" s="271" t="s">
        <v>730</v>
      </c>
      <c r="G539" s="272" t="s">
        <v>158</v>
      </c>
      <c r="H539" s="273">
        <v>3.9199999999999999</v>
      </c>
      <c r="I539" s="274"/>
      <c r="J539" s="275">
        <f>ROUND(I539*H539,2)</f>
        <v>0</v>
      </c>
      <c r="K539" s="271" t="s">
        <v>173</v>
      </c>
      <c r="L539" s="276"/>
      <c r="M539" s="277" t="s">
        <v>19</v>
      </c>
      <c r="N539" s="278" t="s">
        <v>43</v>
      </c>
      <c r="O539" s="86"/>
      <c r="P539" s="216">
        <f>O539*H539</f>
        <v>0</v>
      </c>
      <c r="Q539" s="216">
        <v>0.00050000000000000001</v>
      </c>
      <c r="R539" s="216">
        <f>Q539*H539</f>
        <v>0.0019599999999999999</v>
      </c>
      <c r="S539" s="216">
        <v>0</v>
      </c>
      <c r="T539" s="217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8" t="s">
        <v>398</v>
      </c>
      <c r="AT539" s="218" t="s">
        <v>458</v>
      </c>
      <c r="AU539" s="218" t="s">
        <v>83</v>
      </c>
      <c r="AY539" s="19" t="s">
        <v>153</v>
      </c>
      <c r="BE539" s="219">
        <f>IF(N539="základní",J539,0)</f>
        <v>0</v>
      </c>
      <c r="BF539" s="219">
        <f>IF(N539="snížená",J539,0)</f>
        <v>0</v>
      </c>
      <c r="BG539" s="219">
        <f>IF(N539="zákl. přenesená",J539,0)</f>
        <v>0</v>
      </c>
      <c r="BH539" s="219">
        <f>IF(N539="sníž. přenesená",J539,0)</f>
        <v>0</v>
      </c>
      <c r="BI539" s="219">
        <f>IF(N539="nulová",J539,0)</f>
        <v>0</v>
      </c>
      <c r="BJ539" s="19" t="s">
        <v>80</v>
      </c>
      <c r="BK539" s="219">
        <f>ROUND(I539*H539,2)</f>
        <v>0</v>
      </c>
      <c r="BL539" s="19" t="s">
        <v>265</v>
      </c>
      <c r="BM539" s="218" t="s">
        <v>731</v>
      </c>
    </row>
    <row r="540" s="13" customFormat="1">
      <c r="A540" s="13"/>
      <c r="B540" s="220"/>
      <c r="C540" s="221"/>
      <c r="D540" s="222" t="s">
        <v>161</v>
      </c>
      <c r="E540" s="223" t="s">
        <v>19</v>
      </c>
      <c r="F540" s="224" t="s">
        <v>411</v>
      </c>
      <c r="G540" s="221"/>
      <c r="H540" s="223" t="s">
        <v>19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0" t="s">
        <v>161</v>
      </c>
      <c r="AU540" s="230" t="s">
        <v>83</v>
      </c>
      <c r="AV540" s="13" t="s">
        <v>80</v>
      </c>
      <c r="AW540" s="13" t="s">
        <v>33</v>
      </c>
      <c r="AX540" s="13" t="s">
        <v>72</v>
      </c>
      <c r="AY540" s="230" t="s">
        <v>153</v>
      </c>
    </row>
    <row r="541" s="14" customFormat="1">
      <c r="A541" s="14"/>
      <c r="B541" s="231"/>
      <c r="C541" s="232"/>
      <c r="D541" s="222" t="s">
        <v>161</v>
      </c>
      <c r="E541" s="233" t="s">
        <v>19</v>
      </c>
      <c r="F541" s="234" t="s">
        <v>732</v>
      </c>
      <c r="G541" s="232"/>
      <c r="H541" s="235">
        <v>3.4089999999999998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1" t="s">
        <v>161</v>
      </c>
      <c r="AU541" s="241" t="s">
        <v>83</v>
      </c>
      <c r="AV541" s="14" t="s">
        <v>83</v>
      </c>
      <c r="AW541" s="14" t="s">
        <v>33</v>
      </c>
      <c r="AX541" s="14" t="s">
        <v>72</v>
      </c>
      <c r="AY541" s="241" t="s">
        <v>153</v>
      </c>
    </row>
    <row r="542" s="15" customFormat="1">
      <c r="A542" s="15"/>
      <c r="B542" s="242"/>
      <c r="C542" s="243"/>
      <c r="D542" s="222" t="s">
        <v>161</v>
      </c>
      <c r="E542" s="244" t="s">
        <v>19</v>
      </c>
      <c r="F542" s="245" t="s">
        <v>164</v>
      </c>
      <c r="G542" s="243"/>
      <c r="H542" s="246">
        <v>3.4089999999999998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2" t="s">
        <v>161</v>
      </c>
      <c r="AU542" s="252" t="s">
        <v>83</v>
      </c>
      <c r="AV542" s="15" t="s">
        <v>159</v>
      </c>
      <c r="AW542" s="15" t="s">
        <v>33</v>
      </c>
      <c r="AX542" s="15" t="s">
        <v>80</v>
      </c>
      <c r="AY542" s="252" t="s">
        <v>153</v>
      </c>
    </row>
    <row r="543" s="14" customFormat="1">
      <c r="A543" s="14"/>
      <c r="B543" s="231"/>
      <c r="C543" s="232"/>
      <c r="D543" s="222" t="s">
        <v>161</v>
      </c>
      <c r="E543" s="232"/>
      <c r="F543" s="234" t="s">
        <v>733</v>
      </c>
      <c r="G543" s="232"/>
      <c r="H543" s="235">
        <v>3.9199999999999999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1" t="s">
        <v>161</v>
      </c>
      <c r="AU543" s="241" t="s">
        <v>83</v>
      </c>
      <c r="AV543" s="14" t="s">
        <v>83</v>
      </c>
      <c r="AW543" s="14" t="s">
        <v>4</v>
      </c>
      <c r="AX543" s="14" t="s">
        <v>80</v>
      </c>
      <c r="AY543" s="241" t="s">
        <v>153</v>
      </c>
    </row>
    <row r="544" s="2" customFormat="1" ht="16.5" customHeight="1">
      <c r="A544" s="40"/>
      <c r="B544" s="41"/>
      <c r="C544" s="207" t="s">
        <v>734</v>
      </c>
      <c r="D544" s="207" t="s">
        <v>155</v>
      </c>
      <c r="E544" s="208" t="s">
        <v>735</v>
      </c>
      <c r="F544" s="209" t="s">
        <v>736</v>
      </c>
      <c r="G544" s="210" t="s">
        <v>158</v>
      </c>
      <c r="H544" s="211">
        <v>2.964</v>
      </c>
      <c r="I544" s="212"/>
      <c r="J544" s="213">
        <f>ROUND(I544*H544,2)</f>
        <v>0</v>
      </c>
      <c r="K544" s="209" t="s">
        <v>19</v>
      </c>
      <c r="L544" s="46"/>
      <c r="M544" s="214" t="s">
        <v>19</v>
      </c>
      <c r="N544" s="215" t="s">
        <v>43</v>
      </c>
      <c r="O544" s="86"/>
      <c r="P544" s="216">
        <f>O544*H544</f>
        <v>0</v>
      </c>
      <c r="Q544" s="216">
        <v>0.00266</v>
      </c>
      <c r="R544" s="216">
        <f>Q544*H544</f>
        <v>0.0078842400000000007</v>
      </c>
      <c r="S544" s="216">
        <v>0</v>
      </c>
      <c r="T544" s="217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8" t="s">
        <v>265</v>
      </c>
      <c r="AT544" s="218" t="s">
        <v>155</v>
      </c>
      <c r="AU544" s="218" t="s">
        <v>83</v>
      </c>
      <c r="AY544" s="19" t="s">
        <v>153</v>
      </c>
      <c r="BE544" s="219">
        <f>IF(N544="základní",J544,0)</f>
        <v>0</v>
      </c>
      <c r="BF544" s="219">
        <f>IF(N544="snížená",J544,0)</f>
        <v>0</v>
      </c>
      <c r="BG544" s="219">
        <f>IF(N544="zákl. přenesená",J544,0)</f>
        <v>0</v>
      </c>
      <c r="BH544" s="219">
        <f>IF(N544="sníž. přenesená",J544,0)</f>
        <v>0</v>
      </c>
      <c r="BI544" s="219">
        <f>IF(N544="nulová",J544,0)</f>
        <v>0</v>
      </c>
      <c r="BJ544" s="19" t="s">
        <v>80</v>
      </c>
      <c r="BK544" s="219">
        <f>ROUND(I544*H544,2)</f>
        <v>0</v>
      </c>
      <c r="BL544" s="19" t="s">
        <v>265</v>
      </c>
      <c r="BM544" s="218" t="s">
        <v>737</v>
      </c>
    </row>
    <row r="545" s="13" customFormat="1">
      <c r="A545" s="13"/>
      <c r="B545" s="220"/>
      <c r="C545" s="221"/>
      <c r="D545" s="222" t="s">
        <v>161</v>
      </c>
      <c r="E545" s="223" t="s">
        <v>19</v>
      </c>
      <c r="F545" s="224" t="s">
        <v>411</v>
      </c>
      <c r="G545" s="221"/>
      <c r="H545" s="223" t="s">
        <v>19</v>
      </c>
      <c r="I545" s="225"/>
      <c r="J545" s="221"/>
      <c r="K545" s="221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161</v>
      </c>
      <c r="AU545" s="230" t="s">
        <v>83</v>
      </c>
      <c r="AV545" s="13" t="s">
        <v>80</v>
      </c>
      <c r="AW545" s="13" t="s">
        <v>33</v>
      </c>
      <c r="AX545" s="13" t="s">
        <v>72</v>
      </c>
      <c r="AY545" s="230" t="s">
        <v>153</v>
      </c>
    </row>
    <row r="546" s="14" customFormat="1">
      <c r="A546" s="14"/>
      <c r="B546" s="231"/>
      <c r="C546" s="232"/>
      <c r="D546" s="222" t="s">
        <v>161</v>
      </c>
      <c r="E546" s="233" t="s">
        <v>19</v>
      </c>
      <c r="F546" s="234" t="s">
        <v>412</v>
      </c>
      <c r="G546" s="232"/>
      <c r="H546" s="235">
        <v>2.964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1" t="s">
        <v>161</v>
      </c>
      <c r="AU546" s="241" t="s">
        <v>83</v>
      </c>
      <c r="AV546" s="14" t="s">
        <v>83</v>
      </c>
      <c r="AW546" s="14" t="s">
        <v>33</v>
      </c>
      <c r="AX546" s="14" t="s">
        <v>72</v>
      </c>
      <c r="AY546" s="241" t="s">
        <v>153</v>
      </c>
    </row>
    <row r="547" s="15" customFormat="1">
      <c r="A547" s="15"/>
      <c r="B547" s="242"/>
      <c r="C547" s="243"/>
      <c r="D547" s="222" t="s">
        <v>161</v>
      </c>
      <c r="E547" s="244" t="s">
        <v>19</v>
      </c>
      <c r="F547" s="245" t="s">
        <v>164</v>
      </c>
      <c r="G547" s="243"/>
      <c r="H547" s="246">
        <v>2.964</v>
      </c>
      <c r="I547" s="247"/>
      <c r="J547" s="243"/>
      <c r="K547" s="243"/>
      <c r="L547" s="248"/>
      <c r="M547" s="249"/>
      <c r="N547" s="250"/>
      <c r="O547" s="250"/>
      <c r="P547" s="250"/>
      <c r="Q547" s="250"/>
      <c r="R547" s="250"/>
      <c r="S547" s="250"/>
      <c r="T547" s="251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2" t="s">
        <v>161</v>
      </c>
      <c r="AU547" s="252" t="s">
        <v>83</v>
      </c>
      <c r="AV547" s="15" t="s">
        <v>159</v>
      </c>
      <c r="AW547" s="15" t="s">
        <v>33</v>
      </c>
      <c r="AX547" s="15" t="s">
        <v>80</v>
      </c>
      <c r="AY547" s="252" t="s">
        <v>153</v>
      </c>
    </row>
    <row r="548" s="12" customFormat="1" ht="22.8" customHeight="1">
      <c r="A548" s="12"/>
      <c r="B548" s="191"/>
      <c r="C548" s="192"/>
      <c r="D548" s="193" t="s">
        <v>71</v>
      </c>
      <c r="E548" s="205" t="s">
        <v>738</v>
      </c>
      <c r="F548" s="205" t="s">
        <v>739</v>
      </c>
      <c r="G548" s="192"/>
      <c r="H548" s="192"/>
      <c r="I548" s="195"/>
      <c r="J548" s="206">
        <f>BK548</f>
        <v>0</v>
      </c>
      <c r="K548" s="192"/>
      <c r="L548" s="197"/>
      <c r="M548" s="198"/>
      <c r="N548" s="199"/>
      <c r="O548" s="199"/>
      <c r="P548" s="200">
        <f>SUM(P549:P566)</f>
        <v>0</v>
      </c>
      <c r="Q548" s="199"/>
      <c r="R548" s="200">
        <f>SUM(R549:R566)</f>
        <v>0.20596000000000003</v>
      </c>
      <c r="S548" s="199"/>
      <c r="T548" s="201">
        <f>SUM(T549:T566)</f>
        <v>0.058800000000000005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2" t="s">
        <v>83</v>
      </c>
      <c r="AT548" s="203" t="s">
        <v>71</v>
      </c>
      <c r="AU548" s="203" t="s">
        <v>80</v>
      </c>
      <c r="AY548" s="202" t="s">
        <v>153</v>
      </c>
      <c r="BK548" s="204">
        <f>SUM(BK549:BK566)</f>
        <v>0</v>
      </c>
    </row>
    <row r="549" s="2" customFormat="1" ht="33" customHeight="1">
      <c r="A549" s="40"/>
      <c r="B549" s="41"/>
      <c r="C549" s="207" t="s">
        <v>740</v>
      </c>
      <c r="D549" s="207" t="s">
        <v>155</v>
      </c>
      <c r="E549" s="208" t="s">
        <v>741</v>
      </c>
      <c r="F549" s="209" t="s">
        <v>742</v>
      </c>
      <c r="G549" s="210" t="s">
        <v>743</v>
      </c>
      <c r="H549" s="211">
        <v>446.30000000000001</v>
      </c>
      <c r="I549" s="212"/>
      <c r="J549" s="213">
        <f>ROUND(I549*H549,2)</f>
        <v>0</v>
      </c>
      <c r="K549" s="209" t="s">
        <v>19</v>
      </c>
      <c r="L549" s="46"/>
      <c r="M549" s="214" t="s">
        <v>19</v>
      </c>
      <c r="N549" s="215" t="s">
        <v>43</v>
      </c>
      <c r="O549" s="86"/>
      <c r="P549" s="216">
        <f>O549*H549</f>
        <v>0</v>
      </c>
      <c r="Q549" s="216">
        <v>0.00040000000000000002</v>
      </c>
      <c r="R549" s="216">
        <f>Q549*H549</f>
        <v>0.17852000000000001</v>
      </c>
      <c r="S549" s="216">
        <v>0</v>
      </c>
      <c r="T549" s="217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8" t="s">
        <v>265</v>
      </c>
      <c r="AT549" s="218" t="s">
        <v>155</v>
      </c>
      <c r="AU549" s="218" t="s">
        <v>83</v>
      </c>
      <c r="AY549" s="19" t="s">
        <v>153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19" t="s">
        <v>80</v>
      </c>
      <c r="BK549" s="219">
        <f>ROUND(I549*H549,2)</f>
        <v>0</v>
      </c>
      <c r="BL549" s="19" t="s">
        <v>265</v>
      </c>
      <c r="BM549" s="218" t="s">
        <v>744</v>
      </c>
    </row>
    <row r="550" s="2" customFormat="1">
      <c r="A550" s="40"/>
      <c r="B550" s="41"/>
      <c r="C550" s="42"/>
      <c r="D550" s="222" t="s">
        <v>745</v>
      </c>
      <c r="E550" s="42"/>
      <c r="F550" s="279" t="s">
        <v>746</v>
      </c>
      <c r="G550" s="42"/>
      <c r="H550" s="42"/>
      <c r="I550" s="255"/>
      <c r="J550" s="42"/>
      <c r="K550" s="42"/>
      <c r="L550" s="46"/>
      <c r="M550" s="256"/>
      <c r="N550" s="257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745</v>
      </c>
      <c r="AU550" s="19" t="s">
        <v>83</v>
      </c>
    </row>
    <row r="551" s="14" customFormat="1">
      <c r="A551" s="14"/>
      <c r="B551" s="231"/>
      <c r="C551" s="232"/>
      <c r="D551" s="222" t="s">
        <v>161</v>
      </c>
      <c r="E551" s="233" t="s">
        <v>19</v>
      </c>
      <c r="F551" s="234" t="s">
        <v>747</v>
      </c>
      <c r="G551" s="232"/>
      <c r="H551" s="235">
        <v>446.30000000000001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1" t="s">
        <v>161</v>
      </c>
      <c r="AU551" s="241" t="s">
        <v>83</v>
      </c>
      <c r="AV551" s="14" t="s">
        <v>83</v>
      </c>
      <c r="AW551" s="14" t="s">
        <v>33</v>
      </c>
      <c r="AX551" s="14" t="s">
        <v>72</v>
      </c>
      <c r="AY551" s="241" t="s">
        <v>153</v>
      </c>
    </row>
    <row r="552" s="15" customFormat="1">
      <c r="A552" s="15"/>
      <c r="B552" s="242"/>
      <c r="C552" s="243"/>
      <c r="D552" s="222" t="s">
        <v>161</v>
      </c>
      <c r="E552" s="244" t="s">
        <v>19</v>
      </c>
      <c r="F552" s="245" t="s">
        <v>164</v>
      </c>
      <c r="G552" s="243"/>
      <c r="H552" s="246">
        <v>446.30000000000001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2" t="s">
        <v>161</v>
      </c>
      <c r="AU552" s="252" t="s">
        <v>83</v>
      </c>
      <c r="AV552" s="15" t="s">
        <v>159</v>
      </c>
      <c r="AW552" s="15" t="s">
        <v>33</v>
      </c>
      <c r="AX552" s="15" t="s">
        <v>80</v>
      </c>
      <c r="AY552" s="252" t="s">
        <v>153</v>
      </c>
    </row>
    <row r="553" s="2" customFormat="1" ht="24.15" customHeight="1">
      <c r="A553" s="40"/>
      <c r="B553" s="41"/>
      <c r="C553" s="207" t="s">
        <v>748</v>
      </c>
      <c r="D553" s="207" t="s">
        <v>155</v>
      </c>
      <c r="E553" s="208" t="s">
        <v>749</v>
      </c>
      <c r="F553" s="209" t="s">
        <v>750</v>
      </c>
      <c r="G553" s="210" t="s">
        <v>743</v>
      </c>
      <c r="H553" s="211">
        <v>63.600000000000001</v>
      </c>
      <c r="I553" s="212"/>
      <c r="J553" s="213">
        <f>ROUND(I553*H553,2)</f>
        <v>0</v>
      </c>
      <c r="K553" s="209" t="s">
        <v>19</v>
      </c>
      <c r="L553" s="46"/>
      <c r="M553" s="214" t="s">
        <v>19</v>
      </c>
      <c r="N553" s="215" t="s">
        <v>43</v>
      </c>
      <c r="O553" s="86"/>
      <c r="P553" s="216">
        <f>O553*H553</f>
        <v>0</v>
      </c>
      <c r="Q553" s="216">
        <v>0.00040000000000000002</v>
      </c>
      <c r="R553" s="216">
        <f>Q553*H553</f>
        <v>0.025440000000000001</v>
      </c>
      <c r="S553" s="216">
        <v>0</v>
      </c>
      <c r="T553" s="21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8" t="s">
        <v>265</v>
      </c>
      <c r="AT553" s="218" t="s">
        <v>155</v>
      </c>
      <c r="AU553" s="218" t="s">
        <v>83</v>
      </c>
      <c r="AY553" s="19" t="s">
        <v>153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19" t="s">
        <v>80</v>
      </c>
      <c r="BK553" s="219">
        <f>ROUND(I553*H553,2)</f>
        <v>0</v>
      </c>
      <c r="BL553" s="19" t="s">
        <v>265</v>
      </c>
      <c r="BM553" s="218" t="s">
        <v>751</v>
      </c>
    </row>
    <row r="554" s="2" customFormat="1">
      <c r="A554" s="40"/>
      <c r="B554" s="41"/>
      <c r="C554" s="42"/>
      <c r="D554" s="222" t="s">
        <v>745</v>
      </c>
      <c r="E554" s="42"/>
      <c r="F554" s="279" t="s">
        <v>752</v>
      </c>
      <c r="G554" s="42"/>
      <c r="H554" s="42"/>
      <c r="I554" s="255"/>
      <c r="J554" s="42"/>
      <c r="K554" s="42"/>
      <c r="L554" s="46"/>
      <c r="M554" s="256"/>
      <c r="N554" s="257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745</v>
      </c>
      <c r="AU554" s="19" t="s">
        <v>83</v>
      </c>
    </row>
    <row r="555" s="14" customFormat="1">
      <c r="A555" s="14"/>
      <c r="B555" s="231"/>
      <c r="C555" s="232"/>
      <c r="D555" s="222" t="s">
        <v>161</v>
      </c>
      <c r="E555" s="233" t="s">
        <v>19</v>
      </c>
      <c r="F555" s="234" t="s">
        <v>753</v>
      </c>
      <c r="G555" s="232"/>
      <c r="H555" s="235">
        <v>63.600000000000001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1" t="s">
        <v>161</v>
      </c>
      <c r="AU555" s="241" t="s">
        <v>83</v>
      </c>
      <c r="AV555" s="14" t="s">
        <v>83</v>
      </c>
      <c r="AW555" s="14" t="s">
        <v>33</v>
      </c>
      <c r="AX555" s="14" t="s">
        <v>80</v>
      </c>
      <c r="AY555" s="241" t="s">
        <v>153</v>
      </c>
    </row>
    <row r="556" s="2" customFormat="1" ht="33" customHeight="1">
      <c r="A556" s="40"/>
      <c r="B556" s="41"/>
      <c r="C556" s="207" t="s">
        <v>754</v>
      </c>
      <c r="D556" s="207" t="s">
        <v>155</v>
      </c>
      <c r="E556" s="208" t="s">
        <v>755</v>
      </c>
      <c r="F556" s="209" t="s">
        <v>756</v>
      </c>
      <c r="G556" s="210" t="s">
        <v>461</v>
      </c>
      <c r="H556" s="211">
        <v>2</v>
      </c>
      <c r="I556" s="212"/>
      <c r="J556" s="213">
        <f>ROUND(I556*H556,2)</f>
        <v>0</v>
      </c>
      <c r="K556" s="209" t="s">
        <v>19</v>
      </c>
      <c r="L556" s="46"/>
      <c r="M556" s="214" t="s">
        <v>19</v>
      </c>
      <c r="N556" s="215" t="s">
        <v>43</v>
      </c>
      <c r="O556" s="86"/>
      <c r="P556" s="216">
        <f>O556*H556</f>
        <v>0</v>
      </c>
      <c r="Q556" s="216">
        <v>0.00040000000000000002</v>
      </c>
      <c r="R556" s="216">
        <f>Q556*H556</f>
        <v>0.00080000000000000004</v>
      </c>
      <c r="S556" s="216">
        <v>0</v>
      </c>
      <c r="T556" s="217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8" t="s">
        <v>265</v>
      </c>
      <c r="AT556" s="218" t="s">
        <v>155</v>
      </c>
      <c r="AU556" s="218" t="s">
        <v>83</v>
      </c>
      <c r="AY556" s="19" t="s">
        <v>153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19" t="s">
        <v>80</v>
      </c>
      <c r="BK556" s="219">
        <f>ROUND(I556*H556,2)</f>
        <v>0</v>
      </c>
      <c r="BL556" s="19" t="s">
        <v>265</v>
      </c>
      <c r="BM556" s="218" t="s">
        <v>757</v>
      </c>
    </row>
    <row r="557" s="14" customFormat="1">
      <c r="A557" s="14"/>
      <c r="B557" s="231"/>
      <c r="C557" s="232"/>
      <c r="D557" s="222" t="s">
        <v>161</v>
      </c>
      <c r="E557" s="233" t="s">
        <v>19</v>
      </c>
      <c r="F557" s="234" t="s">
        <v>83</v>
      </c>
      <c r="G557" s="232"/>
      <c r="H557" s="235">
        <v>2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1" t="s">
        <v>161</v>
      </c>
      <c r="AU557" s="241" t="s">
        <v>83</v>
      </c>
      <c r="AV557" s="14" t="s">
        <v>83</v>
      </c>
      <c r="AW557" s="14" t="s">
        <v>33</v>
      </c>
      <c r="AX557" s="14" t="s">
        <v>80</v>
      </c>
      <c r="AY557" s="241" t="s">
        <v>153</v>
      </c>
    </row>
    <row r="558" s="2" customFormat="1" ht="37.8" customHeight="1">
      <c r="A558" s="40"/>
      <c r="B558" s="41"/>
      <c r="C558" s="207" t="s">
        <v>758</v>
      </c>
      <c r="D558" s="207" t="s">
        <v>155</v>
      </c>
      <c r="E558" s="208" t="s">
        <v>759</v>
      </c>
      <c r="F558" s="209" t="s">
        <v>760</v>
      </c>
      <c r="G558" s="210" t="s">
        <v>461</v>
      </c>
      <c r="H558" s="211">
        <v>1</v>
      </c>
      <c r="I558" s="212"/>
      <c r="J558" s="213">
        <f>ROUND(I558*H558,2)</f>
        <v>0</v>
      </c>
      <c r="K558" s="209" t="s">
        <v>19</v>
      </c>
      <c r="L558" s="46"/>
      <c r="M558" s="214" t="s">
        <v>19</v>
      </c>
      <c r="N558" s="215" t="s">
        <v>43</v>
      </c>
      <c r="O558" s="86"/>
      <c r="P558" s="216">
        <f>O558*H558</f>
        <v>0</v>
      </c>
      <c r="Q558" s="216">
        <v>0.00040000000000000002</v>
      </c>
      <c r="R558" s="216">
        <f>Q558*H558</f>
        <v>0.00040000000000000002</v>
      </c>
      <c r="S558" s="216">
        <v>0</v>
      </c>
      <c r="T558" s="217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8" t="s">
        <v>265</v>
      </c>
      <c r="AT558" s="218" t="s">
        <v>155</v>
      </c>
      <c r="AU558" s="218" t="s">
        <v>83</v>
      </c>
      <c r="AY558" s="19" t="s">
        <v>153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9" t="s">
        <v>80</v>
      </c>
      <c r="BK558" s="219">
        <f>ROUND(I558*H558,2)</f>
        <v>0</v>
      </c>
      <c r="BL558" s="19" t="s">
        <v>265</v>
      </c>
      <c r="BM558" s="218" t="s">
        <v>761</v>
      </c>
    </row>
    <row r="559" s="14" customFormat="1">
      <c r="A559" s="14"/>
      <c r="B559" s="231"/>
      <c r="C559" s="232"/>
      <c r="D559" s="222" t="s">
        <v>161</v>
      </c>
      <c r="E559" s="233" t="s">
        <v>19</v>
      </c>
      <c r="F559" s="234" t="s">
        <v>80</v>
      </c>
      <c r="G559" s="232"/>
      <c r="H559" s="235">
        <v>1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1" t="s">
        <v>161</v>
      </c>
      <c r="AU559" s="241" t="s">
        <v>83</v>
      </c>
      <c r="AV559" s="14" t="s">
        <v>83</v>
      </c>
      <c r="AW559" s="14" t="s">
        <v>33</v>
      </c>
      <c r="AX559" s="14" t="s">
        <v>80</v>
      </c>
      <c r="AY559" s="241" t="s">
        <v>153</v>
      </c>
    </row>
    <row r="560" s="2" customFormat="1" ht="37.8" customHeight="1">
      <c r="A560" s="40"/>
      <c r="B560" s="41"/>
      <c r="C560" s="207" t="s">
        <v>762</v>
      </c>
      <c r="D560" s="207" t="s">
        <v>155</v>
      </c>
      <c r="E560" s="208" t="s">
        <v>763</v>
      </c>
      <c r="F560" s="209" t="s">
        <v>764</v>
      </c>
      <c r="G560" s="210" t="s">
        <v>461</v>
      </c>
      <c r="H560" s="211">
        <v>1</v>
      </c>
      <c r="I560" s="212"/>
      <c r="J560" s="213">
        <f>ROUND(I560*H560,2)</f>
        <v>0</v>
      </c>
      <c r="K560" s="209" t="s">
        <v>19</v>
      </c>
      <c r="L560" s="46"/>
      <c r="M560" s="214" t="s">
        <v>19</v>
      </c>
      <c r="N560" s="215" t="s">
        <v>43</v>
      </c>
      <c r="O560" s="86"/>
      <c r="P560" s="216">
        <f>O560*H560</f>
        <v>0</v>
      </c>
      <c r="Q560" s="216">
        <v>0.00040000000000000002</v>
      </c>
      <c r="R560" s="216">
        <f>Q560*H560</f>
        <v>0.00040000000000000002</v>
      </c>
      <c r="S560" s="216">
        <v>0</v>
      </c>
      <c r="T560" s="217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8" t="s">
        <v>265</v>
      </c>
      <c r="AT560" s="218" t="s">
        <v>155</v>
      </c>
      <c r="AU560" s="218" t="s">
        <v>83</v>
      </c>
      <c r="AY560" s="19" t="s">
        <v>153</v>
      </c>
      <c r="BE560" s="219">
        <f>IF(N560="základní",J560,0)</f>
        <v>0</v>
      </c>
      <c r="BF560" s="219">
        <f>IF(N560="snížená",J560,0)</f>
        <v>0</v>
      </c>
      <c r="BG560" s="219">
        <f>IF(N560="zákl. přenesená",J560,0)</f>
        <v>0</v>
      </c>
      <c r="BH560" s="219">
        <f>IF(N560="sníž. přenesená",J560,0)</f>
        <v>0</v>
      </c>
      <c r="BI560" s="219">
        <f>IF(N560="nulová",J560,0)</f>
        <v>0</v>
      </c>
      <c r="BJ560" s="19" t="s">
        <v>80</v>
      </c>
      <c r="BK560" s="219">
        <f>ROUND(I560*H560,2)</f>
        <v>0</v>
      </c>
      <c r="BL560" s="19" t="s">
        <v>265</v>
      </c>
      <c r="BM560" s="218" t="s">
        <v>765</v>
      </c>
    </row>
    <row r="561" s="14" customFormat="1">
      <c r="A561" s="14"/>
      <c r="B561" s="231"/>
      <c r="C561" s="232"/>
      <c r="D561" s="222" t="s">
        <v>161</v>
      </c>
      <c r="E561" s="233" t="s">
        <v>19</v>
      </c>
      <c r="F561" s="234" t="s">
        <v>80</v>
      </c>
      <c r="G561" s="232"/>
      <c r="H561" s="235">
        <v>1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1" t="s">
        <v>161</v>
      </c>
      <c r="AU561" s="241" t="s">
        <v>83</v>
      </c>
      <c r="AV561" s="14" t="s">
        <v>83</v>
      </c>
      <c r="AW561" s="14" t="s">
        <v>33</v>
      </c>
      <c r="AX561" s="14" t="s">
        <v>80</v>
      </c>
      <c r="AY561" s="241" t="s">
        <v>153</v>
      </c>
    </row>
    <row r="562" s="2" customFormat="1" ht="37.8" customHeight="1">
      <c r="A562" s="40"/>
      <c r="B562" s="41"/>
      <c r="C562" s="207" t="s">
        <v>766</v>
      </c>
      <c r="D562" s="207" t="s">
        <v>155</v>
      </c>
      <c r="E562" s="208" t="s">
        <v>767</v>
      </c>
      <c r="F562" s="209" t="s">
        <v>768</v>
      </c>
      <c r="G562" s="210" t="s">
        <v>461</v>
      </c>
      <c r="H562" s="211">
        <v>1</v>
      </c>
      <c r="I562" s="212"/>
      <c r="J562" s="213">
        <f>ROUND(I562*H562,2)</f>
        <v>0</v>
      </c>
      <c r="K562" s="209" t="s">
        <v>19</v>
      </c>
      <c r="L562" s="46"/>
      <c r="M562" s="214" t="s">
        <v>19</v>
      </c>
      <c r="N562" s="215" t="s">
        <v>43</v>
      </c>
      <c r="O562" s="86"/>
      <c r="P562" s="216">
        <f>O562*H562</f>
        <v>0</v>
      </c>
      <c r="Q562" s="216">
        <v>0.00040000000000000002</v>
      </c>
      <c r="R562" s="216">
        <f>Q562*H562</f>
        <v>0.00040000000000000002</v>
      </c>
      <c r="S562" s="216">
        <v>0</v>
      </c>
      <c r="T562" s="217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8" t="s">
        <v>265</v>
      </c>
      <c r="AT562" s="218" t="s">
        <v>155</v>
      </c>
      <c r="AU562" s="218" t="s">
        <v>83</v>
      </c>
      <c r="AY562" s="19" t="s">
        <v>153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9" t="s">
        <v>80</v>
      </c>
      <c r="BK562" s="219">
        <f>ROUND(I562*H562,2)</f>
        <v>0</v>
      </c>
      <c r="BL562" s="19" t="s">
        <v>265</v>
      </c>
      <c r="BM562" s="218" t="s">
        <v>769</v>
      </c>
    </row>
    <row r="563" s="14" customFormat="1">
      <c r="A563" s="14"/>
      <c r="B563" s="231"/>
      <c r="C563" s="232"/>
      <c r="D563" s="222" t="s">
        <v>161</v>
      </c>
      <c r="E563" s="233" t="s">
        <v>19</v>
      </c>
      <c r="F563" s="234" t="s">
        <v>80</v>
      </c>
      <c r="G563" s="232"/>
      <c r="H563" s="235">
        <v>1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1" t="s">
        <v>161</v>
      </c>
      <c r="AU563" s="241" t="s">
        <v>83</v>
      </c>
      <c r="AV563" s="14" t="s">
        <v>83</v>
      </c>
      <c r="AW563" s="14" t="s">
        <v>33</v>
      </c>
      <c r="AX563" s="14" t="s">
        <v>80</v>
      </c>
      <c r="AY563" s="241" t="s">
        <v>153</v>
      </c>
    </row>
    <row r="564" s="2" customFormat="1" ht="16.5" customHeight="1">
      <c r="A564" s="40"/>
      <c r="B564" s="41"/>
      <c r="C564" s="207" t="s">
        <v>770</v>
      </c>
      <c r="D564" s="207" t="s">
        <v>155</v>
      </c>
      <c r="E564" s="208" t="s">
        <v>771</v>
      </c>
      <c r="F564" s="209" t="s">
        <v>772</v>
      </c>
      <c r="G564" s="210" t="s">
        <v>276</v>
      </c>
      <c r="H564" s="211">
        <v>9.8000000000000007</v>
      </c>
      <c r="I564" s="212"/>
      <c r="J564" s="213">
        <f>ROUND(I564*H564,2)</f>
        <v>0</v>
      </c>
      <c r="K564" s="209" t="s">
        <v>19</v>
      </c>
      <c r="L564" s="46"/>
      <c r="M564" s="214" t="s">
        <v>19</v>
      </c>
      <c r="N564" s="215" t="s">
        <v>43</v>
      </c>
      <c r="O564" s="86"/>
      <c r="P564" s="216">
        <f>O564*H564</f>
        <v>0</v>
      </c>
      <c r="Q564" s="216">
        <v>0</v>
      </c>
      <c r="R564" s="216">
        <f>Q564*H564</f>
        <v>0</v>
      </c>
      <c r="S564" s="216">
        <v>0.0060000000000000001</v>
      </c>
      <c r="T564" s="217">
        <f>S564*H564</f>
        <v>0.058800000000000005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8" t="s">
        <v>265</v>
      </c>
      <c r="AT564" s="218" t="s">
        <v>155</v>
      </c>
      <c r="AU564" s="218" t="s">
        <v>83</v>
      </c>
      <c r="AY564" s="19" t="s">
        <v>153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9" t="s">
        <v>80</v>
      </c>
      <c r="BK564" s="219">
        <f>ROUND(I564*H564,2)</f>
        <v>0</v>
      </c>
      <c r="BL564" s="19" t="s">
        <v>265</v>
      </c>
      <c r="BM564" s="218" t="s">
        <v>773</v>
      </c>
    </row>
    <row r="565" s="14" customFormat="1">
      <c r="A565" s="14"/>
      <c r="B565" s="231"/>
      <c r="C565" s="232"/>
      <c r="D565" s="222" t="s">
        <v>161</v>
      </c>
      <c r="E565" s="233" t="s">
        <v>19</v>
      </c>
      <c r="F565" s="234" t="s">
        <v>774</v>
      </c>
      <c r="G565" s="232"/>
      <c r="H565" s="235">
        <v>9.8000000000000007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1" t="s">
        <v>161</v>
      </c>
      <c r="AU565" s="241" t="s">
        <v>83</v>
      </c>
      <c r="AV565" s="14" t="s">
        <v>83</v>
      </c>
      <c r="AW565" s="14" t="s">
        <v>33</v>
      </c>
      <c r="AX565" s="14" t="s">
        <v>72</v>
      </c>
      <c r="AY565" s="241" t="s">
        <v>153</v>
      </c>
    </row>
    <row r="566" s="15" customFormat="1">
      <c r="A566" s="15"/>
      <c r="B566" s="242"/>
      <c r="C566" s="243"/>
      <c r="D566" s="222" t="s">
        <v>161</v>
      </c>
      <c r="E566" s="244" t="s">
        <v>19</v>
      </c>
      <c r="F566" s="245" t="s">
        <v>164</v>
      </c>
      <c r="G566" s="243"/>
      <c r="H566" s="246">
        <v>9.8000000000000007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2" t="s">
        <v>161</v>
      </c>
      <c r="AU566" s="252" t="s">
        <v>83</v>
      </c>
      <c r="AV566" s="15" t="s">
        <v>159</v>
      </c>
      <c r="AW566" s="15" t="s">
        <v>33</v>
      </c>
      <c r="AX566" s="15" t="s">
        <v>80</v>
      </c>
      <c r="AY566" s="252" t="s">
        <v>153</v>
      </c>
    </row>
    <row r="567" s="12" customFormat="1" ht="22.8" customHeight="1">
      <c r="A567" s="12"/>
      <c r="B567" s="191"/>
      <c r="C567" s="192"/>
      <c r="D567" s="193" t="s">
        <v>71</v>
      </c>
      <c r="E567" s="205" t="s">
        <v>775</v>
      </c>
      <c r="F567" s="205" t="s">
        <v>776</v>
      </c>
      <c r="G567" s="192"/>
      <c r="H567" s="192"/>
      <c r="I567" s="195"/>
      <c r="J567" s="206">
        <f>BK567</f>
        <v>0</v>
      </c>
      <c r="K567" s="192"/>
      <c r="L567" s="197"/>
      <c r="M567" s="198"/>
      <c r="N567" s="199"/>
      <c r="O567" s="199"/>
      <c r="P567" s="200">
        <f>SUM(P568:P586)</f>
        <v>0</v>
      </c>
      <c r="Q567" s="199"/>
      <c r="R567" s="200">
        <f>SUM(R568:R586)</f>
        <v>1.6679724500000002</v>
      </c>
      <c r="S567" s="199"/>
      <c r="T567" s="201">
        <f>SUM(T568:T586)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2" t="s">
        <v>83</v>
      </c>
      <c r="AT567" s="203" t="s">
        <v>71</v>
      </c>
      <c r="AU567" s="203" t="s">
        <v>80</v>
      </c>
      <c r="AY567" s="202" t="s">
        <v>153</v>
      </c>
      <c r="BK567" s="204">
        <f>SUM(BK568:BK586)</f>
        <v>0</v>
      </c>
    </row>
    <row r="568" s="2" customFormat="1" ht="16.5" customHeight="1">
      <c r="A568" s="40"/>
      <c r="B568" s="41"/>
      <c r="C568" s="207" t="s">
        <v>777</v>
      </c>
      <c r="D568" s="207" t="s">
        <v>155</v>
      </c>
      <c r="E568" s="208" t="s">
        <v>778</v>
      </c>
      <c r="F568" s="209" t="s">
        <v>779</v>
      </c>
      <c r="G568" s="210" t="s">
        <v>158</v>
      </c>
      <c r="H568" s="211">
        <v>10.645</v>
      </c>
      <c r="I568" s="212"/>
      <c r="J568" s="213">
        <f>ROUND(I568*H568,2)</f>
        <v>0</v>
      </c>
      <c r="K568" s="209" t="s">
        <v>19</v>
      </c>
      <c r="L568" s="46"/>
      <c r="M568" s="214" t="s">
        <v>19</v>
      </c>
      <c r="N568" s="215" t="s">
        <v>43</v>
      </c>
      <c r="O568" s="86"/>
      <c r="P568" s="216">
        <f>O568*H568</f>
        <v>0</v>
      </c>
      <c r="Q568" s="216">
        <v>0.035700000000000003</v>
      </c>
      <c r="R568" s="216">
        <f>Q568*H568</f>
        <v>0.38002649999999999</v>
      </c>
      <c r="S568" s="216">
        <v>0</v>
      </c>
      <c r="T568" s="217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8" t="s">
        <v>265</v>
      </c>
      <c r="AT568" s="218" t="s">
        <v>155</v>
      </c>
      <c r="AU568" s="218" t="s">
        <v>83</v>
      </c>
      <c r="AY568" s="19" t="s">
        <v>153</v>
      </c>
      <c r="BE568" s="219">
        <f>IF(N568="základní",J568,0)</f>
        <v>0</v>
      </c>
      <c r="BF568" s="219">
        <f>IF(N568="snížená",J568,0)</f>
        <v>0</v>
      </c>
      <c r="BG568" s="219">
        <f>IF(N568="zákl. přenesená",J568,0)</f>
        <v>0</v>
      </c>
      <c r="BH568" s="219">
        <f>IF(N568="sníž. přenesená",J568,0)</f>
        <v>0</v>
      </c>
      <c r="BI568" s="219">
        <f>IF(N568="nulová",J568,0)</f>
        <v>0</v>
      </c>
      <c r="BJ568" s="19" t="s">
        <v>80</v>
      </c>
      <c r="BK568" s="219">
        <f>ROUND(I568*H568,2)</f>
        <v>0</v>
      </c>
      <c r="BL568" s="19" t="s">
        <v>265</v>
      </c>
      <c r="BM568" s="218" t="s">
        <v>780</v>
      </c>
    </row>
    <row r="569" s="13" customFormat="1">
      <c r="A569" s="13"/>
      <c r="B569" s="220"/>
      <c r="C569" s="221"/>
      <c r="D569" s="222" t="s">
        <v>161</v>
      </c>
      <c r="E569" s="223" t="s">
        <v>19</v>
      </c>
      <c r="F569" s="224" t="s">
        <v>781</v>
      </c>
      <c r="G569" s="221"/>
      <c r="H569" s="223" t="s">
        <v>19</v>
      </c>
      <c r="I569" s="225"/>
      <c r="J569" s="221"/>
      <c r="K569" s="221"/>
      <c r="L569" s="226"/>
      <c r="M569" s="227"/>
      <c r="N569" s="228"/>
      <c r="O569" s="228"/>
      <c r="P569" s="228"/>
      <c r="Q569" s="228"/>
      <c r="R569" s="228"/>
      <c r="S569" s="228"/>
      <c r="T569" s="22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0" t="s">
        <v>161</v>
      </c>
      <c r="AU569" s="230" t="s">
        <v>83</v>
      </c>
      <c r="AV569" s="13" t="s">
        <v>80</v>
      </c>
      <c r="AW569" s="13" t="s">
        <v>33</v>
      </c>
      <c r="AX569" s="13" t="s">
        <v>72</v>
      </c>
      <c r="AY569" s="230" t="s">
        <v>153</v>
      </c>
    </row>
    <row r="570" s="14" customFormat="1">
      <c r="A570" s="14"/>
      <c r="B570" s="231"/>
      <c r="C570" s="232"/>
      <c r="D570" s="222" t="s">
        <v>161</v>
      </c>
      <c r="E570" s="233" t="s">
        <v>19</v>
      </c>
      <c r="F570" s="234" t="s">
        <v>782</v>
      </c>
      <c r="G570" s="232"/>
      <c r="H570" s="235">
        <v>4.7949999999999999</v>
      </c>
      <c r="I570" s="236"/>
      <c r="J570" s="232"/>
      <c r="K570" s="232"/>
      <c r="L570" s="237"/>
      <c r="M570" s="238"/>
      <c r="N570" s="239"/>
      <c r="O570" s="239"/>
      <c r="P570" s="239"/>
      <c r="Q570" s="239"/>
      <c r="R570" s="239"/>
      <c r="S570" s="239"/>
      <c r="T570" s="24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1" t="s">
        <v>161</v>
      </c>
      <c r="AU570" s="241" t="s">
        <v>83</v>
      </c>
      <c r="AV570" s="14" t="s">
        <v>83</v>
      </c>
      <c r="AW570" s="14" t="s">
        <v>33</v>
      </c>
      <c r="AX570" s="14" t="s">
        <v>72</v>
      </c>
      <c r="AY570" s="241" t="s">
        <v>153</v>
      </c>
    </row>
    <row r="571" s="13" customFormat="1">
      <c r="A571" s="13"/>
      <c r="B571" s="220"/>
      <c r="C571" s="221"/>
      <c r="D571" s="222" t="s">
        <v>161</v>
      </c>
      <c r="E571" s="223" t="s">
        <v>19</v>
      </c>
      <c r="F571" s="224" t="s">
        <v>783</v>
      </c>
      <c r="G571" s="221"/>
      <c r="H571" s="223" t="s">
        <v>19</v>
      </c>
      <c r="I571" s="225"/>
      <c r="J571" s="221"/>
      <c r="K571" s="221"/>
      <c r="L571" s="226"/>
      <c r="M571" s="227"/>
      <c r="N571" s="228"/>
      <c r="O571" s="228"/>
      <c r="P571" s="228"/>
      <c r="Q571" s="228"/>
      <c r="R571" s="228"/>
      <c r="S571" s="228"/>
      <c r="T571" s="22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0" t="s">
        <v>161</v>
      </c>
      <c r="AU571" s="230" t="s">
        <v>83</v>
      </c>
      <c r="AV571" s="13" t="s">
        <v>80</v>
      </c>
      <c r="AW571" s="13" t="s">
        <v>33</v>
      </c>
      <c r="AX571" s="13" t="s">
        <v>72</v>
      </c>
      <c r="AY571" s="230" t="s">
        <v>153</v>
      </c>
    </row>
    <row r="572" s="14" customFormat="1">
      <c r="A572" s="14"/>
      <c r="B572" s="231"/>
      <c r="C572" s="232"/>
      <c r="D572" s="222" t="s">
        <v>161</v>
      </c>
      <c r="E572" s="233" t="s">
        <v>19</v>
      </c>
      <c r="F572" s="234" t="s">
        <v>784</v>
      </c>
      <c r="G572" s="232"/>
      <c r="H572" s="235">
        <v>5.8499999999999996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1" t="s">
        <v>161</v>
      </c>
      <c r="AU572" s="241" t="s">
        <v>83</v>
      </c>
      <c r="AV572" s="14" t="s">
        <v>83</v>
      </c>
      <c r="AW572" s="14" t="s">
        <v>33</v>
      </c>
      <c r="AX572" s="14" t="s">
        <v>72</v>
      </c>
      <c r="AY572" s="241" t="s">
        <v>153</v>
      </c>
    </row>
    <row r="573" s="16" customFormat="1">
      <c r="A573" s="16"/>
      <c r="B573" s="258"/>
      <c r="C573" s="259"/>
      <c r="D573" s="222" t="s">
        <v>161</v>
      </c>
      <c r="E573" s="260" t="s">
        <v>785</v>
      </c>
      <c r="F573" s="261" t="s">
        <v>208</v>
      </c>
      <c r="G573" s="259"/>
      <c r="H573" s="262">
        <v>10.645</v>
      </c>
      <c r="I573" s="263"/>
      <c r="J573" s="259"/>
      <c r="K573" s="259"/>
      <c r="L573" s="264"/>
      <c r="M573" s="265"/>
      <c r="N573" s="266"/>
      <c r="O573" s="266"/>
      <c r="P573" s="266"/>
      <c r="Q573" s="266"/>
      <c r="R573" s="266"/>
      <c r="S573" s="266"/>
      <c r="T573" s="267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68" t="s">
        <v>161</v>
      </c>
      <c r="AU573" s="268" t="s">
        <v>83</v>
      </c>
      <c r="AV573" s="16" t="s">
        <v>170</v>
      </c>
      <c r="AW573" s="16" t="s">
        <v>33</v>
      </c>
      <c r="AX573" s="16" t="s">
        <v>72</v>
      </c>
      <c r="AY573" s="268" t="s">
        <v>153</v>
      </c>
    </row>
    <row r="574" s="15" customFormat="1">
      <c r="A574" s="15"/>
      <c r="B574" s="242"/>
      <c r="C574" s="243"/>
      <c r="D574" s="222" t="s">
        <v>161</v>
      </c>
      <c r="E574" s="244" t="s">
        <v>19</v>
      </c>
      <c r="F574" s="245" t="s">
        <v>164</v>
      </c>
      <c r="G574" s="243"/>
      <c r="H574" s="246">
        <v>10.645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2" t="s">
        <v>161</v>
      </c>
      <c r="AU574" s="252" t="s">
        <v>83</v>
      </c>
      <c r="AV574" s="15" t="s">
        <v>159</v>
      </c>
      <c r="AW574" s="15" t="s">
        <v>33</v>
      </c>
      <c r="AX574" s="15" t="s">
        <v>80</v>
      </c>
      <c r="AY574" s="252" t="s">
        <v>153</v>
      </c>
    </row>
    <row r="575" s="2" customFormat="1" ht="16.5" customHeight="1">
      <c r="A575" s="40"/>
      <c r="B575" s="41"/>
      <c r="C575" s="269" t="s">
        <v>786</v>
      </c>
      <c r="D575" s="269" t="s">
        <v>458</v>
      </c>
      <c r="E575" s="270" t="s">
        <v>787</v>
      </c>
      <c r="F575" s="271" t="s">
        <v>788</v>
      </c>
      <c r="G575" s="272" t="s">
        <v>158</v>
      </c>
      <c r="H575" s="273">
        <v>5.2750000000000004</v>
      </c>
      <c r="I575" s="274"/>
      <c r="J575" s="275">
        <f>ROUND(I575*H575,2)</f>
        <v>0</v>
      </c>
      <c r="K575" s="271" t="s">
        <v>19</v>
      </c>
      <c r="L575" s="276"/>
      <c r="M575" s="277" t="s">
        <v>19</v>
      </c>
      <c r="N575" s="278" t="s">
        <v>43</v>
      </c>
      <c r="O575" s="86"/>
      <c r="P575" s="216">
        <f>O575*H575</f>
        <v>0</v>
      </c>
      <c r="Q575" s="216">
        <v>0.109</v>
      </c>
      <c r="R575" s="216">
        <f>Q575*H575</f>
        <v>0.57497500000000001</v>
      </c>
      <c r="S575" s="216">
        <v>0</v>
      </c>
      <c r="T575" s="21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8" t="s">
        <v>398</v>
      </c>
      <c r="AT575" s="218" t="s">
        <v>458</v>
      </c>
      <c r="AU575" s="218" t="s">
        <v>83</v>
      </c>
      <c r="AY575" s="19" t="s">
        <v>153</v>
      </c>
      <c r="BE575" s="219">
        <f>IF(N575="základní",J575,0)</f>
        <v>0</v>
      </c>
      <c r="BF575" s="219">
        <f>IF(N575="snížená",J575,0)</f>
        <v>0</v>
      </c>
      <c r="BG575" s="219">
        <f>IF(N575="zákl. přenesená",J575,0)</f>
        <v>0</v>
      </c>
      <c r="BH575" s="219">
        <f>IF(N575="sníž. přenesená",J575,0)</f>
        <v>0</v>
      </c>
      <c r="BI575" s="219">
        <f>IF(N575="nulová",J575,0)</f>
        <v>0</v>
      </c>
      <c r="BJ575" s="19" t="s">
        <v>80</v>
      </c>
      <c r="BK575" s="219">
        <f>ROUND(I575*H575,2)</f>
        <v>0</v>
      </c>
      <c r="BL575" s="19" t="s">
        <v>265</v>
      </c>
      <c r="BM575" s="218" t="s">
        <v>789</v>
      </c>
    </row>
    <row r="576" s="13" customFormat="1">
      <c r="A576" s="13"/>
      <c r="B576" s="220"/>
      <c r="C576" s="221"/>
      <c r="D576" s="222" t="s">
        <v>161</v>
      </c>
      <c r="E576" s="223" t="s">
        <v>19</v>
      </c>
      <c r="F576" s="224" t="s">
        <v>781</v>
      </c>
      <c r="G576" s="221"/>
      <c r="H576" s="223" t="s">
        <v>19</v>
      </c>
      <c r="I576" s="225"/>
      <c r="J576" s="221"/>
      <c r="K576" s="221"/>
      <c r="L576" s="226"/>
      <c r="M576" s="227"/>
      <c r="N576" s="228"/>
      <c r="O576" s="228"/>
      <c r="P576" s="228"/>
      <c r="Q576" s="228"/>
      <c r="R576" s="228"/>
      <c r="S576" s="228"/>
      <c r="T576" s="22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0" t="s">
        <v>161</v>
      </c>
      <c r="AU576" s="230" t="s">
        <v>83</v>
      </c>
      <c r="AV576" s="13" t="s">
        <v>80</v>
      </c>
      <c r="AW576" s="13" t="s">
        <v>33</v>
      </c>
      <c r="AX576" s="13" t="s">
        <v>72</v>
      </c>
      <c r="AY576" s="230" t="s">
        <v>153</v>
      </c>
    </row>
    <row r="577" s="14" customFormat="1">
      <c r="A577" s="14"/>
      <c r="B577" s="231"/>
      <c r="C577" s="232"/>
      <c r="D577" s="222" t="s">
        <v>161</v>
      </c>
      <c r="E577" s="233" t="s">
        <v>19</v>
      </c>
      <c r="F577" s="234" t="s">
        <v>790</v>
      </c>
      <c r="G577" s="232"/>
      <c r="H577" s="235">
        <v>5.2750000000000004</v>
      </c>
      <c r="I577" s="236"/>
      <c r="J577" s="232"/>
      <c r="K577" s="232"/>
      <c r="L577" s="237"/>
      <c r="M577" s="238"/>
      <c r="N577" s="239"/>
      <c r="O577" s="239"/>
      <c r="P577" s="239"/>
      <c r="Q577" s="239"/>
      <c r="R577" s="239"/>
      <c r="S577" s="239"/>
      <c r="T577" s="240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1" t="s">
        <v>161</v>
      </c>
      <c r="AU577" s="241" t="s">
        <v>83</v>
      </c>
      <c r="AV577" s="14" t="s">
        <v>83</v>
      </c>
      <c r="AW577" s="14" t="s">
        <v>33</v>
      </c>
      <c r="AX577" s="14" t="s">
        <v>72</v>
      </c>
      <c r="AY577" s="241" t="s">
        <v>153</v>
      </c>
    </row>
    <row r="578" s="15" customFormat="1">
      <c r="A578" s="15"/>
      <c r="B578" s="242"/>
      <c r="C578" s="243"/>
      <c r="D578" s="222" t="s">
        <v>161</v>
      </c>
      <c r="E578" s="244" t="s">
        <v>19</v>
      </c>
      <c r="F578" s="245" t="s">
        <v>164</v>
      </c>
      <c r="G578" s="243"/>
      <c r="H578" s="246">
        <v>5.2750000000000004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2" t="s">
        <v>161</v>
      </c>
      <c r="AU578" s="252" t="s">
        <v>83</v>
      </c>
      <c r="AV578" s="15" t="s">
        <v>159</v>
      </c>
      <c r="AW578" s="15" t="s">
        <v>33</v>
      </c>
      <c r="AX578" s="15" t="s">
        <v>80</v>
      </c>
      <c r="AY578" s="252" t="s">
        <v>153</v>
      </c>
    </row>
    <row r="579" s="2" customFormat="1" ht="16.5" customHeight="1">
      <c r="A579" s="40"/>
      <c r="B579" s="41"/>
      <c r="C579" s="269" t="s">
        <v>791</v>
      </c>
      <c r="D579" s="269" t="s">
        <v>458</v>
      </c>
      <c r="E579" s="270" t="s">
        <v>792</v>
      </c>
      <c r="F579" s="271" t="s">
        <v>793</v>
      </c>
      <c r="G579" s="272" t="s">
        <v>158</v>
      </c>
      <c r="H579" s="273">
        <v>6.4349999999999996</v>
      </c>
      <c r="I579" s="274"/>
      <c r="J579" s="275">
        <f>ROUND(I579*H579,2)</f>
        <v>0</v>
      </c>
      <c r="K579" s="271" t="s">
        <v>19</v>
      </c>
      <c r="L579" s="276"/>
      <c r="M579" s="277" t="s">
        <v>19</v>
      </c>
      <c r="N579" s="278" t="s">
        <v>43</v>
      </c>
      <c r="O579" s="86"/>
      <c r="P579" s="216">
        <f>O579*H579</f>
        <v>0</v>
      </c>
      <c r="Q579" s="216">
        <v>0.109</v>
      </c>
      <c r="R579" s="216">
        <f>Q579*H579</f>
        <v>0.70141500000000001</v>
      </c>
      <c r="S579" s="216">
        <v>0</v>
      </c>
      <c r="T579" s="21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8" t="s">
        <v>398</v>
      </c>
      <c r="AT579" s="218" t="s">
        <v>458</v>
      </c>
      <c r="AU579" s="218" t="s">
        <v>83</v>
      </c>
      <c r="AY579" s="19" t="s">
        <v>153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9" t="s">
        <v>80</v>
      </c>
      <c r="BK579" s="219">
        <f>ROUND(I579*H579,2)</f>
        <v>0</v>
      </c>
      <c r="BL579" s="19" t="s">
        <v>265</v>
      </c>
      <c r="BM579" s="218" t="s">
        <v>794</v>
      </c>
    </row>
    <row r="580" s="13" customFormat="1">
      <c r="A580" s="13"/>
      <c r="B580" s="220"/>
      <c r="C580" s="221"/>
      <c r="D580" s="222" t="s">
        <v>161</v>
      </c>
      <c r="E580" s="223" t="s">
        <v>19</v>
      </c>
      <c r="F580" s="224" t="s">
        <v>783</v>
      </c>
      <c r="G580" s="221"/>
      <c r="H580" s="223" t="s">
        <v>19</v>
      </c>
      <c r="I580" s="225"/>
      <c r="J580" s="221"/>
      <c r="K580" s="221"/>
      <c r="L580" s="226"/>
      <c r="M580" s="227"/>
      <c r="N580" s="228"/>
      <c r="O580" s="228"/>
      <c r="P580" s="228"/>
      <c r="Q580" s="228"/>
      <c r="R580" s="228"/>
      <c r="S580" s="228"/>
      <c r="T580" s="22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0" t="s">
        <v>161</v>
      </c>
      <c r="AU580" s="230" t="s">
        <v>83</v>
      </c>
      <c r="AV580" s="13" t="s">
        <v>80</v>
      </c>
      <c r="AW580" s="13" t="s">
        <v>33</v>
      </c>
      <c r="AX580" s="13" t="s">
        <v>72</v>
      </c>
      <c r="AY580" s="230" t="s">
        <v>153</v>
      </c>
    </row>
    <row r="581" s="14" customFormat="1">
      <c r="A581" s="14"/>
      <c r="B581" s="231"/>
      <c r="C581" s="232"/>
      <c r="D581" s="222" t="s">
        <v>161</v>
      </c>
      <c r="E581" s="233" t="s">
        <v>19</v>
      </c>
      <c r="F581" s="234" t="s">
        <v>795</v>
      </c>
      <c r="G581" s="232"/>
      <c r="H581" s="235">
        <v>6.4349999999999996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1" t="s">
        <v>161</v>
      </c>
      <c r="AU581" s="241" t="s">
        <v>83</v>
      </c>
      <c r="AV581" s="14" t="s">
        <v>83</v>
      </c>
      <c r="AW581" s="14" t="s">
        <v>33</v>
      </c>
      <c r="AX581" s="14" t="s">
        <v>80</v>
      </c>
      <c r="AY581" s="241" t="s">
        <v>153</v>
      </c>
    </row>
    <row r="582" s="2" customFormat="1" ht="16.5" customHeight="1">
      <c r="A582" s="40"/>
      <c r="B582" s="41"/>
      <c r="C582" s="207" t="s">
        <v>796</v>
      </c>
      <c r="D582" s="207" t="s">
        <v>155</v>
      </c>
      <c r="E582" s="208" t="s">
        <v>797</v>
      </c>
      <c r="F582" s="209" t="s">
        <v>798</v>
      </c>
      <c r="G582" s="210" t="s">
        <v>158</v>
      </c>
      <c r="H582" s="211">
        <v>4.7949999999999999</v>
      </c>
      <c r="I582" s="212"/>
      <c r="J582" s="213">
        <f>ROUND(I582*H582,2)</f>
        <v>0</v>
      </c>
      <c r="K582" s="209" t="s">
        <v>173</v>
      </c>
      <c r="L582" s="46"/>
      <c r="M582" s="214" t="s">
        <v>19</v>
      </c>
      <c r="N582" s="215" t="s">
        <v>43</v>
      </c>
      <c r="O582" s="86"/>
      <c r="P582" s="216">
        <f>O582*H582</f>
        <v>0</v>
      </c>
      <c r="Q582" s="216">
        <v>0.0024099999999999998</v>
      </c>
      <c r="R582" s="216">
        <f>Q582*H582</f>
        <v>0.011555949999999999</v>
      </c>
      <c r="S582" s="216">
        <v>0</v>
      </c>
      <c r="T582" s="217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8" t="s">
        <v>265</v>
      </c>
      <c r="AT582" s="218" t="s">
        <v>155</v>
      </c>
      <c r="AU582" s="218" t="s">
        <v>83</v>
      </c>
      <c r="AY582" s="19" t="s">
        <v>153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9" t="s">
        <v>80</v>
      </c>
      <c r="BK582" s="219">
        <f>ROUND(I582*H582,2)</f>
        <v>0</v>
      </c>
      <c r="BL582" s="19" t="s">
        <v>265</v>
      </c>
      <c r="BM582" s="218" t="s">
        <v>799</v>
      </c>
    </row>
    <row r="583" s="2" customFormat="1">
      <c r="A583" s="40"/>
      <c r="B583" s="41"/>
      <c r="C583" s="42"/>
      <c r="D583" s="253" t="s">
        <v>175</v>
      </c>
      <c r="E583" s="42"/>
      <c r="F583" s="254" t="s">
        <v>800</v>
      </c>
      <c r="G583" s="42"/>
      <c r="H583" s="42"/>
      <c r="I583" s="255"/>
      <c r="J583" s="42"/>
      <c r="K583" s="42"/>
      <c r="L583" s="46"/>
      <c r="M583" s="256"/>
      <c r="N583" s="257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175</v>
      </c>
      <c r="AU583" s="19" t="s">
        <v>83</v>
      </c>
    </row>
    <row r="584" s="13" customFormat="1">
      <c r="A584" s="13"/>
      <c r="B584" s="220"/>
      <c r="C584" s="221"/>
      <c r="D584" s="222" t="s">
        <v>161</v>
      </c>
      <c r="E584" s="223" t="s">
        <v>19</v>
      </c>
      <c r="F584" s="224" t="s">
        <v>781</v>
      </c>
      <c r="G584" s="221"/>
      <c r="H584" s="223" t="s">
        <v>19</v>
      </c>
      <c r="I584" s="225"/>
      <c r="J584" s="221"/>
      <c r="K584" s="221"/>
      <c r="L584" s="226"/>
      <c r="M584" s="227"/>
      <c r="N584" s="228"/>
      <c r="O584" s="228"/>
      <c r="P584" s="228"/>
      <c r="Q584" s="228"/>
      <c r="R584" s="228"/>
      <c r="S584" s="228"/>
      <c r="T584" s="22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0" t="s">
        <v>161</v>
      </c>
      <c r="AU584" s="230" t="s">
        <v>83</v>
      </c>
      <c r="AV584" s="13" t="s">
        <v>80</v>
      </c>
      <c r="AW584" s="13" t="s">
        <v>33</v>
      </c>
      <c r="AX584" s="13" t="s">
        <v>72</v>
      </c>
      <c r="AY584" s="230" t="s">
        <v>153</v>
      </c>
    </row>
    <row r="585" s="14" customFormat="1">
      <c r="A585" s="14"/>
      <c r="B585" s="231"/>
      <c r="C585" s="232"/>
      <c r="D585" s="222" t="s">
        <v>161</v>
      </c>
      <c r="E585" s="233" t="s">
        <v>19</v>
      </c>
      <c r="F585" s="234" t="s">
        <v>782</v>
      </c>
      <c r="G585" s="232"/>
      <c r="H585" s="235">
        <v>4.7949999999999999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1" t="s">
        <v>161</v>
      </c>
      <c r="AU585" s="241" t="s">
        <v>83</v>
      </c>
      <c r="AV585" s="14" t="s">
        <v>83</v>
      </c>
      <c r="AW585" s="14" t="s">
        <v>33</v>
      </c>
      <c r="AX585" s="14" t="s">
        <v>72</v>
      </c>
      <c r="AY585" s="241" t="s">
        <v>153</v>
      </c>
    </row>
    <row r="586" s="15" customFormat="1">
      <c r="A586" s="15"/>
      <c r="B586" s="242"/>
      <c r="C586" s="243"/>
      <c r="D586" s="222" t="s">
        <v>161</v>
      </c>
      <c r="E586" s="244" t="s">
        <v>19</v>
      </c>
      <c r="F586" s="245" t="s">
        <v>164</v>
      </c>
      <c r="G586" s="243"/>
      <c r="H586" s="246">
        <v>4.7949999999999999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2" t="s">
        <v>161</v>
      </c>
      <c r="AU586" s="252" t="s">
        <v>83</v>
      </c>
      <c r="AV586" s="15" t="s">
        <v>159</v>
      </c>
      <c r="AW586" s="15" t="s">
        <v>33</v>
      </c>
      <c r="AX586" s="15" t="s">
        <v>80</v>
      </c>
      <c r="AY586" s="252" t="s">
        <v>153</v>
      </c>
    </row>
    <row r="587" s="12" customFormat="1" ht="22.8" customHeight="1">
      <c r="A587" s="12"/>
      <c r="B587" s="191"/>
      <c r="C587" s="192"/>
      <c r="D587" s="193" t="s">
        <v>71</v>
      </c>
      <c r="E587" s="205" t="s">
        <v>801</v>
      </c>
      <c r="F587" s="205" t="s">
        <v>802</v>
      </c>
      <c r="G587" s="192"/>
      <c r="H587" s="192"/>
      <c r="I587" s="195"/>
      <c r="J587" s="206">
        <f>BK587</f>
        <v>0</v>
      </c>
      <c r="K587" s="192"/>
      <c r="L587" s="197"/>
      <c r="M587" s="198"/>
      <c r="N587" s="199"/>
      <c r="O587" s="199"/>
      <c r="P587" s="200">
        <f>SUM(P588:P604)</f>
        <v>0</v>
      </c>
      <c r="Q587" s="199"/>
      <c r="R587" s="200">
        <f>SUM(R588:R604)</f>
        <v>0.00051000000000000004</v>
      </c>
      <c r="S587" s="199"/>
      <c r="T587" s="201">
        <f>SUM(T588:T604)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02" t="s">
        <v>83</v>
      </c>
      <c r="AT587" s="203" t="s">
        <v>71</v>
      </c>
      <c r="AU587" s="203" t="s">
        <v>80</v>
      </c>
      <c r="AY587" s="202" t="s">
        <v>153</v>
      </c>
      <c r="BK587" s="204">
        <f>SUM(BK588:BK604)</f>
        <v>0</v>
      </c>
    </row>
    <row r="588" s="2" customFormat="1" ht="24.15" customHeight="1">
      <c r="A588" s="40"/>
      <c r="B588" s="41"/>
      <c r="C588" s="207" t="s">
        <v>803</v>
      </c>
      <c r="D588" s="207" t="s">
        <v>155</v>
      </c>
      <c r="E588" s="208" t="s">
        <v>804</v>
      </c>
      <c r="F588" s="209" t="s">
        <v>805</v>
      </c>
      <c r="G588" s="210" t="s">
        <v>158</v>
      </c>
      <c r="H588" s="211">
        <v>1.5</v>
      </c>
      <c r="I588" s="212"/>
      <c r="J588" s="213">
        <f>ROUND(I588*H588,2)</f>
        <v>0</v>
      </c>
      <c r="K588" s="209" t="s">
        <v>173</v>
      </c>
      <c r="L588" s="46"/>
      <c r="M588" s="214" t="s">
        <v>19</v>
      </c>
      <c r="N588" s="215" t="s">
        <v>43</v>
      </c>
      <c r="O588" s="86"/>
      <c r="P588" s="216">
        <f>O588*H588</f>
        <v>0</v>
      </c>
      <c r="Q588" s="216">
        <v>8.0000000000000007E-05</v>
      </c>
      <c r="R588" s="216">
        <f>Q588*H588</f>
        <v>0.00012000000000000002</v>
      </c>
      <c r="S588" s="216">
        <v>0</v>
      </c>
      <c r="T588" s="217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8" t="s">
        <v>265</v>
      </c>
      <c r="AT588" s="218" t="s">
        <v>155</v>
      </c>
      <c r="AU588" s="218" t="s">
        <v>83</v>
      </c>
      <c r="AY588" s="19" t="s">
        <v>153</v>
      </c>
      <c r="BE588" s="219">
        <f>IF(N588="základní",J588,0)</f>
        <v>0</v>
      </c>
      <c r="BF588" s="219">
        <f>IF(N588="snížená",J588,0)</f>
        <v>0</v>
      </c>
      <c r="BG588" s="219">
        <f>IF(N588="zákl. přenesená",J588,0)</f>
        <v>0</v>
      </c>
      <c r="BH588" s="219">
        <f>IF(N588="sníž. přenesená",J588,0)</f>
        <v>0</v>
      </c>
      <c r="BI588" s="219">
        <f>IF(N588="nulová",J588,0)</f>
        <v>0</v>
      </c>
      <c r="BJ588" s="19" t="s">
        <v>80</v>
      </c>
      <c r="BK588" s="219">
        <f>ROUND(I588*H588,2)</f>
        <v>0</v>
      </c>
      <c r="BL588" s="19" t="s">
        <v>265</v>
      </c>
      <c r="BM588" s="218" t="s">
        <v>806</v>
      </c>
    </row>
    <row r="589" s="2" customFormat="1">
      <c r="A589" s="40"/>
      <c r="B589" s="41"/>
      <c r="C589" s="42"/>
      <c r="D589" s="253" t="s">
        <v>175</v>
      </c>
      <c r="E589" s="42"/>
      <c r="F589" s="254" t="s">
        <v>807</v>
      </c>
      <c r="G589" s="42"/>
      <c r="H589" s="42"/>
      <c r="I589" s="255"/>
      <c r="J589" s="42"/>
      <c r="K589" s="42"/>
      <c r="L589" s="46"/>
      <c r="M589" s="256"/>
      <c r="N589" s="257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175</v>
      </c>
      <c r="AU589" s="19" t="s">
        <v>83</v>
      </c>
    </row>
    <row r="590" s="13" customFormat="1">
      <c r="A590" s="13"/>
      <c r="B590" s="220"/>
      <c r="C590" s="221"/>
      <c r="D590" s="222" t="s">
        <v>161</v>
      </c>
      <c r="E590" s="223" t="s">
        <v>19</v>
      </c>
      <c r="F590" s="224" t="s">
        <v>808</v>
      </c>
      <c r="G590" s="221"/>
      <c r="H590" s="223" t="s">
        <v>19</v>
      </c>
      <c r="I590" s="225"/>
      <c r="J590" s="221"/>
      <c r="K590" s="221"/>
      <c r="L590" s="226"/>
      <c r="M590" s="227"/>
      <c r="N590" s="228"/>
      <c r="O590" s="228"/>
      <c r="P590" s="228"/>
      <c r="Q590" s="228"/>
      <c r="R590" s="228"/>
      <c r="S590" s="228"/>
      <c r="T590" s="22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0" t="s">
        <v>161</v>
      </c>
      <c r="AU590" s="230" t="s">
        <v>83</v>
      </c>
      <c r="AV590" s="13" t="s">
        <v>80</v>
      </c>
      <c r="AW590" s="13" t="s">
        <v>33</v>
      </c>
      <c r="AX590" s="13" t="s">
        <v>72</v>
      </c>
      <c r="AY590" s="230" t="s">
        <v>153</v>
      </c>
    </row>
    <row r="591" s="13" customFormat="1">
      <c r="A591" s="13"/>
      <c r="B591" s="220"/>
      <c r="C591" s="221"/>
      <c r="D591" s="222" t="s">
        <v>161</v>
      </c>
      <c r="E591" s="223" t="s">
        <v>19</v>
      </c>
      <c r="F591" s="224" t="s">
        <v>809</v>
      </c>
      <c r="G591" s="221"/>
      <c r="H591" s="223" t="s">
        <v>19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0" t="s">
        <v>161</v>
      </c>
      <c r="AU591" s="230" t="s">
        <v>83</v>
      </c>
      <c r="AV591" s="13" t="s">
        <v>80</v>
      </c>
      <c r="AW591" s="13" t="s">
        <v>33</v>
      </c>
      <c r="AX591" s="13" t="s">
        <v>72</v>
      </c>
      <c r="AY591" s="230" t="s">
        <v>153</v>
      </c>
    </row>
    <row r="592" s="14" customFormat="1">
      <c r="A592" s="14"/>
      <c r="B592" s="231"/>
      <c r="C592" s="232"/>
      <c r="D592" s="222" t="s">
        <v>161</v>
      </c>
      <c r="E592" s="233" t="s">
        <v>19</v>
      </c>
      <c r="F592" s="234" t="s">
        <v>810</v>
      </c>
      <c r="G592" s="232"/>
      <c r="H592" s="235">
        <v>0.30399999999999999</v>
      </c>
      <c r="I592" s="236"/>
      <c r="J592" s="232"/>
      <c r="K592" s="232"/>
      <c r="L592" s="237"/>
      <c r="M592" s="238"/>
      <c r="N592" s="239"/>
      <c r="O592" s="239"/>
      <c r="P592" s="239"/>
      <c r="Q592" s="239"/>
      <c r="R592" s="239"/>
      <c r="S592" s="239"/>
      <c r="T592" s="24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1" t="s">
        <v>161</v>
      </c>
      <c r="AU592" s="241" t="s">
        <v>83</v>
      </c>
      <c r="AV592" s="14" t="s">
        <v>83</v>
      </c>
      <c r="AW592" s="14" t="s">
        <v>33</v>
      </c>
      <c r="AX592" s="14" t="s">
        <v>72</v>
      </c>
      <c r="AY592" s="241" t="s">
        <v>153</v>
      </c>
    </row>
    <row r="593" s="13" customFormat="1">
      <c r="A593" s="13"/>
      <c r="B593" s="220"/>
      <c r="C593" s="221"/>
      <c r="D593" s="222" t="s">
        <v>161</v>
      </c>
      <c r="E593" s="223" t="s">
        <v>19</v>
      </c>
      <c r="F593" s="224" t="s">
        <v>222</v>
      </c>
      <c r="G593" s="221"/>
      <c r="H593" s="223" t="s">
        <v>19</v>
      </c>
      <c r="I593" s="225"/>
      <c r="J593" s="221"/>
      <c r="K593" s="221"/>
      <c r="L593" s="226"/>
      <c r="M593" s="227"/>
      <c r="N593" s="228"/>
      <c r="O593" s="228"/>
      <c r="P593" s="228"/>
      <c r="Q593" s="228"/>
      <c r="R593" s="228"/>
      <c r="S593" s="228"/>
      <c r="T593" s="22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0" t="s">
        <v>161</v>
      </c>
      <c r="AU593" s="230" t="s">
        <v>83</v>
      </c>
      <c r="AV593" s="13" t="s">
        <v>80</v>
      </c>
      <c r="AW593" s="13" t="s">
        <v>33</v>
      </c>
      <c r="AX593" s="13" t="s">
        <v>72</v>
      </c>
      <c r="AY593" s="230" t="s">
        <v>153</v>
      </c>
    </row>
    <row r="594" s="14" customFormat="1">
      <c r="A594" s="14"/>
      <c r="B594" s="231"/>
      <c r="C594" s="232"/>
      <c r="D594" s="222" t="s">
        <v>161</v>
      </c>
      <c r="E594" s="233" t="s">
        <v>19</v>
      </c>
      <c r="F594" s="234" t="s">
        <v>811</v>
      </c>
      <c r="G594" s="232"/>
      <c r="H594" s="235">
        <v>1.196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1" t="s">
        <v>161</v>
      </c>
      <c r="AU594" s="241" t="s">
        <v>83</v>
      </c>
      <c r="AV594" s="14" t="s">
        <v>83</v>
      </c>
      <c r="AW594" s="14" t="s">
        <v>33</v>
      </c>
      <c r="AX594" s="14" t="s">
        <v>72</v>
      </c>
      <c r="AY594" s="241" t="s">
        <v>153</v>
      </c>
    </row>
    <row r="595" s="15" customFormat="1">
      <c r="A595" s="15"/>
      <c r="B595" s="242"/>
      <c r="C595" s="243"/>
      <c r="D595" s="222" t="s">
        <v>161</v>
      </c>
      <c r="E595" s="244" t="s">
        <v>101</v>
      </c>
      <c r="F595" s="245" t="s">
        <v>164</v>
      </c>
      <c r="G595" s="243"/>
      <c r="H595" s="246">
        <v>1.5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2" t="s">
        <v>161</v>
      </c>
      <c r="AU595" s="252" t="s">
        <v>83</v>
      </c>
      <c r="AV595" s="15" t="s">
        <v>159</v>
      </c>
      <c r="AW595" s="15" t="s">
        <v>33</v>
      </c>
      <c r="AX595" s="15" t="s">
        <v>80</v>
      </c>
      <c r="AY595" s="252" t="s">
        <v>153</v>
      </c>
    </row>
    <row r="596" s="2" customFormat="1" ht="16.5" customHeight="1">
      <c r="A596" s="40"/>
      <c r="B596" s="41"/>
      <c r="C596" s="207" t="s">
        <v>812</v>
      </c>
      <c r="D596" s="207" t="s">
        <v>155</v>
      </c>
      <c r="E596" s="208" t="s">
        <v>813</v>
      </c>
      <c r="F596" s="209" t="s">
        <v>814</v>
      </c>
      <c r="G596" s="210" t="s">
        <v>158</v>
      </c>
      <c r="H596" s="211">
        <v>1.5</v>
      </c>
      <c r="I596" s="212"/>
      <c r="J596" s="213">
        <f>ROUND(I596*H596,2)</f>
        <v>0</v>
      </c>
      <c r="K596" s="209" t="s">
        <v>173</v>
      </c>
      <c r="L596" s="46"/>
      <c r="M596" s="214" t="s">
        <v>19</v>
      </c>
      <c r="N596" s="215" t="s">
        <v>43</v>
      </c>
      <c r="O596" s="86"/>
      <c r="P596" s="216">
        <f>O596*H596</f>
        <v>0</v>
      </c>
      <c r="Q596" s="216">
        <v>0</v>
      </c>
      <c r="R596" s="216">
        <f>Q596*H596</f>
        <v>0</v>
      </c>
      <c r="S596" s="216">
        <v>0</v>
      </c>
      <c r="T596" s="217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8" t="s">
        <v>265</v>
      </c>
      <c r="AT596" s="218" t="s">
        <v>155</v>
      </c>
      <c r="AU596" s="218" t="s">
        <v>83</v>
      </c>
      <c r="AY596" s="19" t="s">
        <v>153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9" t="s">
        <v>80</v>
      </c>
      <c r="BK596" s="219">
        <f>ROUND(I596*H596,2)</f>
        <v>0</v>
      </c>
      <c r="BL596" s="19" t="s">
        <v>265</v>
      </c>
      <c r="BM596" s="218" t="s">
        <v>815</v>
      </c>
    </row>
    <row r="597" s="2" customFormat="1">
      <c r="A597" s="40"/>
      <c r="B597" s="41"/>
      <c r="C597" s="42"/>
      <c r="D597" s="253" t="s">
        <v>175</v>
      </c>
      <c r="E597" s="42"/>
      <c r="F597" s="254" t="s">
        <v>816</v>
      </c>
      <c r="G597" s="42"/>
      <c r="H597" s="42"/>
      <c r="I597" s="255"/>
      <c r="J597" s="42"/>
      <c r="K597" s="42"/>
      <c r="L597" s="46"/>
      <c r="M597" s="256"/>
      <c r="N597" s="257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175</v>
      </c>
      <c r="AU597" s="19" t="s">
        <v>83</v>
      </c>
    </row>
    <row r="598" s="14" customFormat="1">
      <c r="A598" s="14"/>
      <c r="B598" s="231"/>
      <c r="C598" s="232"/>
      <c r="D598" s="222" t="s">
        <v>161</v>
      </c>
      <c r="E598" s="233" t="s">
        <v>19</v>
      </c>
      <c r="F598" s="234" t="s">
        <v>101</v>
      </c>
      <c r="G598" s="232"/>
      <c r="H598" s="235">
        <v>1.5</v>
      </c>
      <c r="I598" s="236"/>
      <c r="J598" s="232"/>
      <c r="K598" s="232"/>
      <c r="L598" s="237"/>
      <c r="M598" s="238"/>
      <c r="N598" s="239"/>
      <c r="O598" s="239"/>
      <c r="P598" s="239"/>
      <c r="Q598" s="239"/>
      <c r="R598" s="239"/>
      <c r="S598" s="239"/>
      <c r="T598" s="24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1" t="s">
        <v>161</v>
      </c>
      <c r="AU598" s="241" t="s">
        <v>83</v>
      </c>
      <c r="AV598" s="14" t="s">
        <v>83</v>
      </c>
      <c r="AW598" s="14" t="s">
        <v>33</v>
      </c>
      <c r="AX598" s="14" t="s">
        <v>80</v>
      </c>
      <c r="AY598" s="241" t="s">
        <v>153</v>
      </c>
    </row>
    <row r="599" s="2" customFormat="1" ht="16.5" customHeight="1">
      <c r="A599" s="40"/>
      <c r="B599" s="41"/>
      <c r="C599" s="207" t="s">
        <v>817</v>
      </c>
      <c r="D599" s="207" t="s">
        <v>155</v>
      </c>
      <c r="E599" s="208" t="s">
        <v>818</v>
      </c>
      <c r="F599" s="209" t="s">
        <v>819</v>
      </c>
      <c r="G599" s="210" t="s">
        <v>158</v>
      </c>
      <c r="H599" s="211">
        <v>1.5</v>
      </c>
      <c r="I599" s="212"/>
      <c r="J599" s="213">
        <f>ROUND(I599*H599,2)</f>
        <v>0</v>
      </c>
      <c r="K599" s="209" t="s">
        <v>173</v>
      </c>
      <c r="L599" s="46"/>
      <c r="M599" s="214" t="s">
        <v>19</v>
      </c>
      <c r="N599" s="215" t="s">
        <v>43</v>
      </c>
      <c r="O599" s="86"/>
      <c r="P599" s="216">
        <f>O599*H599</f>
        <v>0</v>
      </c>
      <c r="Q599" s="216">
        <v>0.00013999999999999999</v>
      </c>
      <c r="R599" s="216">
        <f>Q599*H599</f>
        <v>0.00020999999999999998</v>
      </c>
      <c r="S599" s="216">
        <v>0</v>
      </c>
      <c r="T599" s="217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8" t="s">
        <v>265</v>
      </c>
      <c r="AT599" s="218" t="s">
        <v>155</v>
      </c>
      <c r="AU599" s="218" t="s">
        <v>83</v>
      </c>
      <c r="AY599" s="19" t="s">
        <v>153</v>
      </c>
      <c r="BE599" s="219">
        <f>IF(N599="základní",J599,0)</f>
        <v>0</v>
      </c>
      <c r="BF599" s="219">
        <f>IF(N599="snížená",J599,0)</f>
        <v>0</v>
      </c>
      <c r="BG599" s="219">
        <f>IF(N599="zákl. přenesená",J599,0)</f>
        <v>0</v>
      </c>
      <c r="BH599" s="219">
        <f>IF(N599="sníž. přenesená",J599,0)</f>
        <v>0</v>
      </c>
      <c r="BI599" s="219">
        <f>IF(N599="nulová",J599,0)</f>
        <v>0</v>
      </c>
      <c r="BJ599" s="19" t="s">
        <v>80</v>
      </c>
      <c r="BK599" s="219">
        <f>ROUND(I599*H599,2)</f>
        <v>0</v>
      </c>
      <c r="BL599" s="19" t="s">
        <v>265</v>
      </c>
      <c r="BM599" s="218" t="s">
        <v>820</v>
      </c>
    </row>
    <row r="600" s="2" customFormat="1">
      <c r="A600" s="40"/>
      <c r="B600" s="41"/>
      <c r="C600" s="42"/>
      <c r="D600" s="253" t="s">
        <v>175</v>
      </c>
      <c r="E600" s="42"/>
      <c r="F600" s="254" t="s">
        <v>821</v>
      </c>
      <c r="G600" s="42"/>
      <c r="H600" s="42"/>
      <c r="I600" s="255"/>
      <c r="J600" s="42"/>
      <c r="K600" s="42"/>
      <c r="L600" s="46"/>
      <c r="M600" s="256"/>
      <c r="N600" s="257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175</v>
      </c>
      <c r="AU600" s="19" t="s">
        <v>83</v>
      </c>
    </row>
    <row r="601" s="14" customFormat="1">
      <c r="A601" s="14"/>
      <c r="B601" s="231"/>
      <c r="C601" s="232"/>
      <c r="D601" s="222" t="s">
        <v>161</v>
      </c>
      <c r="E601" s="233" t="s">
        <v>19</v>
      </c>
      <c r="F601" s="234" t="s">
        <v>101</v>
      </c>
      <c r="G601" s="232"/>
      <c r="H601" s="235">
        <v>1.5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1" t="s">
        <v>161</v>
      </c>
      <c r="AU601" s="241" t="s">
        <v>83</v>
      </c>
      <c r="AV601" s="14" t="s">
        <v>83</v>
      </c>
      <c r="AW601" s="14" t="s">
        <v>33</v>
      </c>
      <c r="AX601" s="14" t="s">
        <v>80</v>
      </c>
      <c r="AY601" s="241" t="s">
        <v>153</v>
      </c>
    </row>
    <row r="602" s="2" customFormat="1" ht="16.5" customHeight="1">
      <c r="A602" s="40"/>
      <c r="B602" s="41"/>
      <c r="C602" s="207" t="s">
        <v>822</v>
      </c>
      <c r="D602" s="207" t="s">
        <v>155</v>
      </c>
      <c r="E602" s="208" t="s">
        <v>823</v>
      </c>
      <c r="F602" s="209" t="s">
        <v>824</v>
      </c>
      <c r="G602" s="210" t="s">
        <v>158</v>
      </c>
      <c r="H602" s="211">
        <v>1.5</v>
      </c>
      <c r="I602" s="212"/>
      <c r="J602" s="213">
        <f>ROUND(I602*H602,2)</f>
        <v>0</v>
      </c>
      <c r="K602" s="209" t="s">
        <v>173</v>
      </c>
      <c r="L602" s="46"/>
      <c r="M602" s="214" t="s">
        <v>19</v>
      </c>
      <c r="N602" s="215" t="s">
        <v>43</v>
      </c>
      <c r="O602" s="86"/>
      <c r="P602" s="216">
        <f>O602*H602</f>
        <v>0</v>
      </c>
      <c r="Q602" s="216">
        <v>0.00012</v>
      </c>
      <c r="R602" s="216">
        <f>Q602*H602</f>
        <v>0.00018000000000000001</v>
      </c>
      <c r="S602" s="216">
        <v>0</v>
      </c>
      <c r="T602" s="217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8" t="s">
        <v>265</v>
      </c>
      <c r="AT602" s="218" t="s">
        <v>155</v>
      </c>
      <c r="AU602" s="218" t="s">
        <v>83</v>
      </c>
      <c r="AY602" s="19" t="s">
        <v>153</v>
      </c>
      <c r="BE602" s="219">
        <f>IF(N602="základní",J602,0)</f>
        <v>0</v>
      </c>
      <c r="BF602" s="219">
        <f>IF(N602="snížená",J602,0)</f>
        <v>0</v>
      </c>
      <c r="BG602" s="219">
        <f>IF(N602="zákl. přenesená",J602,0)</f>
        <v>0</v>
      </c>
      <c r="BH602" s="219">
        <f>IF(N602="sníž. přenesená",J602,0)</f>
        <v>0</v>
      </c>
      <c r="BI602" s="219">
        <f>IF(N602="nulová",J602,0)</f>
        <v>0</v>
      </c>
      <c r="BJ602" s="19" t="s">
        <v>80</v>
      </c>
      <c r="BK602" s="219">
        <f>ROUND(I602*H602,2)</f>
        <v>0</v>
      </c>
      <c r="BL602" s="19" t="s">
        <v>265</v>
      </c>
      <c r="BM602" s="218" t="s">
        <v>825</v>
      </c>
    </row>
    <row r="603" s="2" customFormat="1">
      <c r="A603" s="40"/>
      <c r="B603" s="41"/>
      <c r="C603" s="42"/>
      <c r="D603" s="253" t="s">
        <v>175</v>
      </c>
      <c r="E603" s="42"/>
      <c r="F603" s="254" t="s">
        <v>826</v>
      </c>
      <c r="G603" s="42"/>
      <c r="H603" s="42"/>
      <c r="I603" s="255"/>
      <c r="J603" s="42"/>
      <c r="K603" s="42"/>
      <c r="L603" s="46"/>
      <c r="M603" s="256"/>
      <c r="N603" s="257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175</v>
      </c>
      <c r="AU603" s="19" t="s">
        <v>83</v>
      </c>
    </row>
    <row r="604" s="14" customFormat="1">
      <c r="A604" s="14"/>
      <c r="B604" s="231"/>
      <c r="C604" s="232"/>
      <c r="D604" s="222" t="s">
        <v>161</v>
      </c>
      <c r="E604" s="233" t="s">
        <v>19</v>
      </c>
      <c r="F604" s="234" t="s">
        <v>101</v>
      </c>
      <c r="G604" s="232"/>
      <c r="H604" s="235">
        <v>1.5</v>
      </c>
      <c r="I604" s="236"/>
      <c r="J604" s="232"/>
      <c r="K604" s="232"/>
      <c r="L604" s="237"/>
      <c r="M604" s="280"/>
      <c r="N604" s="281"/>
      <c r="O604" s="281"/>
      <c r="P604" s="281"/>
      <c r="Q604" s="281"/>
      <c r="R604" s="281"/>
      <c r="S604" s="281"/>
      <c r="T604" s="28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1" t="s">
        <v>161</v>
      </c>
      <c r="AU604" s="241" t="s">
        <v>83</v>
      </c>
      <c r="AV604" s="14" t="s">
        <v>83</v>
      </c>
      <c r="AW604" s="14" t="s">
        <v>33</v>
      </c>
      <c r="AX604" s="14" t="s">
        <v>80</v>
      </c>
      <c r="AY604" s="241" t="s">
        <v>153</v>
      </c>
    </row>
    <row r="605" s="2" customFormat="1" ht="6.96" customHeight="1">
      <c r="A605" s="40"/>
      <c r="B605" s="61"/>
      <c r="C605" s="62"/>
      <c r="D605" s="62"/>
      <c r="E605" s="62"/>
      <c r="F605" s="62"/>
      <c r="G605" s="62"/>
      <c r="H605" s="62"/>
      <c r="I605" s="62"/>
      <c r="J605" s="62"/>
      <c r="K605" s="62"/>
      <c r="L605" s="46"/>
      <c r="M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</row>
  </sheetData>
  <sheetProtection sheet="1" autoFilter="0" formatColumns="0" formatRows="0" objects="1" scenarios="1" spinCount="100000" saltValue="HFKg98z3cJH6PUdCc6TuoA6/XdIKGFuaxoiWX9xa3f6y1ysnGcQU6EyLpCGP9VxRsr1tE9+i8xvSDsN7ZaqgmQ==" hashValue="nOl91+oKP++D8f2TBbMFxbuo0h9sR+aYsp1j466hY3gePzHRYCYXlHGPw1o+nJk+jA6BBu43/GaGjZXcXT9tAA==" algorithmName="SHA-512" password="CC35"/>
  <autoFilter ref="C94:K60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5" r:id="rId1" display="https://podminky.urs.cz/item/CS_URS_2022_01/113107121"/>
    <hyperlink ref="F110" r:id="rId2" display="https://podminky.urs.cz/item/CS_URS_2022_01/113107136"/>
    <hyperlink ref="F115" r:id="rId3" display="https://podminky.urs.cz/item/CS_URS_2022_01/113107141"/>
    <hyperlink ref="F120" r:id="rId4" display="https://podminky.urs.cz/item/CS_URS_2022_01/121112003"/>
    <hyperlink ref="F124" r:id="rId5" display="https://podminky.urs.cz/item/CS_URS_2022_01/122211101"/>
    <hyperlink ref="F150" r:id="rId6" display="https://podminky.urs.cz/item/CS_URS_2022_01/162251101"/>
    <hyperlink ref="F160" r:id="rId7" display="https://podminky.urs.cz/item/CS_URS_2022_01/167111101"/>
    <hyperlink ref="F163" r:id="rId8" display="https://podminky.urs.cz/item/CS_URS_2022_01/171201231"/>
    <hyperlink ref="F167" r:id="rId9" display="https://podminky.urs.cz/item/CS_URS_2022_01/174111101"/>
    <hyperlink ref="F184" r:id="rId10" display="https://podminky.urs.cz/item/CS_URS_2022_01/181951112"/>
    <hyperlink ref="F190" r:id="rId11" display="https://podminky.urs.cz/item/CS_URS_2022_01/212751103"/>
    <hyperlink ref="F194" r:id="rId12" display="https://podminky.urs.cz/item/CS_URS_2022_01/212751106"/>
    <hyperlink ref="F198" r:id="rId13" display="https://podminky.urs.cz/item/CS_URS_2022_01/274313711"/>
    <hyperlink ref="F215" r:id="rId14" display="https://podminky.urs.cz/item/CS_URS_2022_01/274351121"/>
    <hyperlink ref="F225" r:id="rId15" display="https://podminky.urs.cz/item/CS_URS_2022_01/274351122"/>
    <hyperlink ref="F229" r:id="rId16" display="https://podminky.urs.cz/item/CS_URS_2022_01/279113142"/>
    <hyperlink ref="F234" r:id="rId17" display="https://podminky.urs.cz/item/CS_URS_2022_01/279113144"/>
    <hyperlink ref="F241" r:id="rId18" display="https://podminky.urs.cz/item/CS_URS_2022_01/279113145"/>
    <hyperlink ref="F247" r:id="rId19" display="https://podminky.urs.cz/item/CS_URS_2022_01/279311961"/>
    <hyperlink ref="F255" r:id="rId20" display="https://podminky.urs.cz/item/CS_URS_2022_01/279321346"/>
    <hyperlink ref="F267" r:id="rId21" display="https://podminky.urs.cz/item/CS_URS_2022_01/279351121"/>
    <hyperlink ref="F278" r:id="rId22" display="https://podminky.urs.cz/item/CS_URS_2022_01/279351122"/>
    <hyperlink ref="F282" r:id="rId23" display="https://podminky.urs.cz/item/CS_URS_2022_01/279361821"/>
    <hyperlink ref="F297" r:id="rId24" display="https://podminky.urs.cz/item/CS_URS_2022_01/310235241"/>
    <hyperlink ref="F302" r:id="rId25" display="https://podminky.urs.cz/item/CS_URS_2022_01/317944321"/>
    <hyperlink ref="F308" r:id="rId26" display="https://podminky.urs.cz/item/CS_URS_2022_01/411354203"/>
    <hyperlink ref="F313" r:id="rId27" display="https://podminky.urs.cz/item/CS_URS_2022_01/430321515"/>
    <hyperlink ref="F321" r:id="rId28" display="https://podminky.urs.cz/item/CS_URS_2022_01/430361821"/>
    <hyperlink ref="F326" r:id="rId29" display="https://podminky.urs.cz/item/CS_URS_2022_01/430362021"/>
    <hyperlink ref="F332" r:id="rId30" display="https://podminky.urs.cz/item/CS_URS_2022_01/431351121"/>
    <hyperlink ref="F340" r:id="rId31" display="https://podminky.urs.cz/item/CS_URS_2022_01/431351122"/>
    <hyperlink ref="F354" r:id="rId32" display="https://podminky.urs.cz/item/CS_URS_2022_01/564851111"/>
    <hyperlink ref="F360" r:id="rId33" display="https://podminky.urs.cz/item/CS_URS_2022_01/564871116"/>
    <hyperlink ref="F365" r:id="rId34" display="https://podminky.urs.cz/item/CS_URS_2022_01/596811220"/>
    <hyperlink ref="F382" r:id="rId35" display="https://podminky.urs.cz/item/CS_URS_2022_01/622135002"/>
    <hyperlink ref="F388" r:id="rId36" display="https://podminky.urs.cz/item/CS_URS_2022_01/629995101"/>
    <hyperlink ref="F394" r:id="rId37" display="https://podminky.urs.cz/item/CS_URS_2022_01/631311115"/>
    <hyperlink ref="F399" r:id="rId38" display="https://podminky.urs.cz/item/CS_URS_2022_01/631319011"/>
    <hyperlink ref="F402" r:id="rId39" display="https://podminky.urs.cz/item/CS_URS_2022_01/631319171"/>
    <hyperlink ref="F405" r:id="rId40" display="https://podminky.urs.cz/item/CS_URS_2022_01/631319195"/>
    <hyperlink ref="F408" r:id="rId41" display="https://podminky.urs.cz/item/CS_URS_2022_01/632450134"/>
    <hyperlink ref="F413" r:id="rId42" display="https://podminky.urs.cz/item/CS_URS_2022_01/636311121"/>
    <hyperlink ref="F426" r:id="rId43" display="https://podminky.urs.cz/item/CS_URS_2022_01/637211121"/>
    <hyperlink ref="F432" r:id="rId44" display="https://podminky.urs.cz/item/CS_URS_2022_01/916231212"/>
    <hyperlink ref="F447" r:id="rId45" display="https://podminky.urs.cz/item/CS_URS_2022_01/919726121"/>
    <hyperlink ref="F461" r:id="rId46" display="https://podminky.urs.cz/item/CS_URS_2022_01/952901111"/>
    <hyperlink ref="F466" r:id="rId47" display="https://podminky.urs.cz/item/CS_URS_2022_01/961055111"/>
    <hyperlink ref="F471" r:id="rId48" display="https://podminky.urs.cz/item/CS_URS_2022_01/962032432"/>
    <hyperlink ref="F478" r:id="rId49" display="https://podminky.urs.cz/item/CS_URS_2022_01/962052210"/>
    <hyperlink ref="F483" r:id="rId50" display="https://podminky.urs.cz/item/CS_URS_2022_01/973031513"/>
    <hyperlink ref="F488" r:id="rId51" display="https://podminky.urs.cz/item/CS_URS_2022_01/985112112"/>
    <hyperlink ref="F502" r:id="rId52" display="https://podminky.urs.cz/item/CS_URS_2022_01/997013111"/>
    <hyperlink ref="F505" r:id="rId53" display="https://podminky.urs.cz/item/CS_URS_2022_01/997013501"/>
    <hyperlink ref="F508" r:id="rId54" display="https://podminky.urs.cz/item/CS_URS_2022_01/997013609"/>
    <hyperlink ref="F512" r:id="rId55" display="https://podminky.urs.cz/item/CS_URS_2022_01/997013631"/>
    <hyperlink ref="F516" r:id="rId56" display="https://podminky.urs.cz/item/CS_URS_2022_01/997221551"/>
    <hyperlink ref="F521" r:id="rId57" display="https://podminky.urs.cz/item/CS_URS_2022_01/997221612"/>
    <hyperlink ref="F524" r:id="rId58" display="https://podminky.urs.cz/item/CS_URS_2022_01/997221655"/>
    <hyperlink ref="F528" r:id="rId59" display="https://podminky.urs.cz/item/CS_URS_2022_01/998223011"/>
    <hyperlink ref="F535" r:id="rId60" display="https://podminky.urs.cz/item/CS_URS_2022_01/764002414"/>
    <hyperlink ref="F583" r:id="rId61" display="https://podminky.urs.cz/item/CS_URS_2022_01/782391141"/>
    <hyperlink ref="F589" r:id="rId62" display="https://podminky.urs.cz/item/CS_URS_2022_01/783301311"/>
    <hyperlink ref="F597" r:id="rId63" display="https://podminky.urs.cz/item/CS_URS_2022_01/783301401"/>
    <hyperlink ref="F600" r:id="rId64" display="https://podminky.urs.cz/item/CS_URS_2022_01/783314203"/>
    <hyperlink ref="F603" r:id="rId65" display="https://podminky.urs.cz/item/CS_URS_2022_01/783317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6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30" t="s">
        <v>107</v>
      </c>
      <c r="BA2" s="130" t="s">
        <v>19</v>
      </c>
      <c r="BB2" s="130" t="s">
        <v>19</v>
      </c>
      <c r="BC2" s="130" t="s">
        <v>827</v>
      </c>
      <c r="BD2" s="130" t="s">
        <v>83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828</v>
      </c>
      <c r="BA3" s="130" t="s">
        <v>19</v>
      </c>
      <c r="BB3" s="130" t="s">
        <v>19</v>
      </c>
      <c r="BC3" s="130" t="s">
        <v>83</v>
      </c>
      <c r="BD3" s="130" t="s">
        <v>83</v>
      </c>
    </row>
    <row r="4" s="1" customFormat="1" ht="24.96" customHeight="1">
      <c r="B4" s="22"/>
      <c r="D4" s="133" t="s">
        <v>94</v>
      </c>
      <c r="L4" s="22"/>
      <c r="M4" s="13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5" t="s">
        <v>16</v>
      </c>
      <c r="L6" s="22"/>
    </row>
    <row r="7" s="1" customFormat="1" ht="16.5" customHeight="1">
      <c r="B7" s="22"/>
      <c r="E7" s="136" t="str">
        <f>'Rekapitulace stavby'!K6</f>
        <v>Základní škola - II. stupeň v Liberci ulici 5. května - Oprava a demolice proluky</v>
      </c>
      <c r="F7" s="135"/>
      <c r="G7" s="135"/>
      <c r="H7" s="135"/>
      <c r="L7" s="22"/>
    </row>
    <row r="8" s="2" customFormat="1" ht="12" customHeight="1">
      <c r="A8" s="40"/>
      <c r="B8" s="46"/>
      <c r="C8" s="40"/>
      <c r="D8" s="135" t="s">
        <v>103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829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830</v>
      </c>
      <c r="G12" s="40"/>
      <c r="H12" s="40"/>
      <c r="I12" s="135" t="s">
        <v>23</v>
      </c>
      <c r="J12" s="140" t="str">
        <f>'Rekapitulace stavby'!AN8</f>
        <v>27. 4. 2022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831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832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ROUND(J89,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ROUND((SUM(BE89:BE259)),  2)</f>
        <v>0</v>
      </c>
      <c r="G33" s="40"/>
      <c r="H33" s="40"/>
      <c r="I33" s="151">
        <v>0.20999999999999999</v>
      </c>
      <c r="J33" s="150">
        <f>ROUND(((SUM(BE89:BE259))*I33),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44</v>
      </c>
      <c r="F34" s="150">
        <f>ROUND((SUM(BF89:BF259)),  2)</f>
        <v>0</v>
      </c>
      <c r="G34" s="40"/>
      <c r="H34" s="40"/>
      <c r="I34" s="151">
        <v>0.14999999999999999</v>
      </c>
      <c r="J34" s="150">
        <f>ROUND(((SUM(BF89:BF259))*I34),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45</v>
      </c>
      <c r="F35" s="150">
        <f>ROUND((SUM(BG89:BG259)),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46</v>
      </c>
      <c r="F36" s="150">
        <f>ROUND((SUM(BH89:BH259)),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47</v>
      </c>
      <c r="F37" s="150">
        <f>ROUND((SUM(BI89:BI259)),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Základní škola - II. stupeň v Liberci ulici 5. května - Oprava a demolice proluky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01 - Bourací a demontážní práce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Liberec 1</v>
      </c>
      <c r="G52" s="42"/>
      <c r="H52" s="42"/>
      <c r="I52" s="34" t="s">
        <v>23</v>
      </c>
      <c r="J52" s="74" t="str">
        <f>IF(J12="","",J12)</f>
        <v>27. 4. 2022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31</v>
      </c>
      <c r="J54" s="38" t="str">
        <f>E21</f>
        <v>Hitpro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Propos Liberec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119</v>
      </c>
      <c r="D57" s="165"/>
      <c r="E57" s="165"/>
      <c r="F57" s="165"/>
      <c r="G57" s="165"/>
      <c r="H57" s="165"/>
      <c r="I57" s="165"/>
      <c r="J57" s="166" t="s">
        <v>120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="9" customFormat="1" ht="24.96" customHeight="1">
      <c r="A60" s="9"/>
      <c r="B60" s="168"/>
      <c r="C60" s="169"/>
      <c r="D60" s="170" t="s">
        <v>122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123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128</v>
      </c>
      <c r="E62" s="177"/>
      <c r="F62" s="177"/>
      <c r="G62" s="177"/>
      <c r="H62" s="177"/>
      <c r="I62" s="177"/>
      <c r="J62" s="178">
        <f>J117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129</v>
      </c>
      <c r="E63" s="177"/>
      <c r="F63" s="177"/>
      <c r="G63" s="177"/>
      <c r="H63" s="177"/>
      <c r="I63" s="177"/>
      <c r="J63" s="178">
        <f>J124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130</v>
      </c>
      <c r="E64" s="177"/>
      <c r="F64" s="177"/>
      <c r="G64" s="177"/>
      <c r="H64" s="177"/>
      <c r="I64" s="177"/>
      <c r="J64" s="178">
        <f>J188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8"/>
      <c r="C65" s="169"/>
      <c r="D65" s="170" t="s">
        <v>132</v>
      </c>
      <c r="E65" s="171"/>
      <c r="F65" s="171"/>
      <c r="G65" s="171"/>
      <c r="H65" s="171"/>
      <c r="I65" s="171"/>
      <c r="J65" s="172">
        <f>J215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4"/>
      <c r="C66" s="175"/>
      <c r="D66" s="176" t="s">
        <v>833</v>
      </c>
      <c r="E66" s="177"/>
      <c r="F66" s="177"/>
      <c r="G66" s="177"/>
      <c r="H66" s="177"/>
      <c r="I66" s="177"/>
      <c r="J66" s="178">
        <f>J216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834</v>
      </c>
      <c r="E67" s="177"/>
      <c r="F67" s="177"/>
      <c r="G67" s="177"/>
      <c r="H67" s="177"/>
      <c r="I67" s="177"/>
      <c r="J67" s="178">
        <f>J222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835</v>
      </c>
      <c r="E68" s="177"/>
      <c r="F68" s="177"/>
      <c r="G68" s="177"/>
      <c r="H68" s="177"/>
      <c r="I68" s="177"/>
      <c r="J68" s="178">
        <f>J228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836</v>
      </c>
      <c r="E69" s="177"/>
      <c r="F69" s="177"/>
      <c r="G69" s="177"/>
      <c r="H69" s="177"/>
      <c r="I69" s="177"/>
      <c r="J69" s="178">
        <f>J243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138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3" t="str">
        <f>E7</f>
        <v>Základní škola - II. stupeň v Liberci ulici 5. května - Oprava a demolice proluky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103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01 - Bourací a demontážní práce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F12</f>
        <v>Liberec 1</v>
      </c>
      <c r="G83" s="42"/>
      <c r="H83" s="42"/>
      <c r="I83" s="34" t="s">
        <v>23</v>
      </c>
      <c r="J83" s="74" t="str">
        <f>IF(J12="","",J12)</f>
        <v>27. 4. 2022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Statutární město Liberec</v>
      </c>
      <c r="G85" s="42"/>
      <c r="H85" s="42"/>
      <c r="I85" s="34" t="s">
        <v>31</v>
      </c>
      <c r="J85" s="38" t="str">
        <f>E21</f>
        <v>Hitpro s.r.o.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Propos Liberec s.r.o.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80"/>
      <c r="B88" s="181"/>
      <c r="C88" s="182" t="s">
        <v>139</v>
      </c>
      <c r="D88" s="183" t="s">
        <v>57</v>
      </c>
      <c r="E88" s="183" t="s">
        <v>53</v>
      </c>
      <c r="F88" s="183" t="s">
        <v>54</v>
      </c>
      <c r="G88" s="183" t="s">
        <v>140</v>
      </c>
      <c r="H88" s="183" t="s">
        <v>141</v>
      </c>
      <c r="I88" s="183" t="s">
        <v>142</v>
      </c>
      <c r="J88" s="183" t="s">
        <v>120</v>
      </c>
      <c r="K88" s="184" t="s">
        <v>143</v>
      </c>
      <c r="L88" s="185"/>
      <c r="M88" s="94" t="s">
        <v>19</v>
      </c>
      <c r="N88" s="95" t="s">
        <v>42</v>
      </c>
      <c r="O88" s="95" t="s">
        <v>144</v>
      </c>
      <c r="P88" s="95" t="s">
        <v>145</v>
      </c>
      <c r="Q88" s="95" t="s">
        <v>146</v>
      </c>
      <c r="R88" s="95" t="s">
        <v>147</v>
      </c>
      <c r="S88" s="95" t="s">
        <v>148</v>
      </c>
      <c r="T88" s="96" t="s">
        <v>149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="2" customFormat="1" ht="22.8" customHeight="1">
      <c r="A89" s="40"/>
      <c r="B89" s="41"/>
      <c r="C89" s="101" t="s">
        <v>150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P90+P215</f>
        <v>0</v>
      </c>
      <c r="Q89" s="98"/>
      <c r="R89" s="188">
        <f>R90+R215</f>
        <v>0.067420000000000008</v>
      </c>
      <c r="S89" s="98"/>
      <c r="T89" s="189">
        <f>T90+T215</f>
        <v>59.607282500000004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121</v>
      </c>
      <c r="BK89" s="190">
        <f>BK90+BK215</f>
        <v>0</v>
      </c>
    </row>
    <row r="90" s="12" customFormat="1" ht="25.92" customHeight="1">
      <c r="A90" s="12"/>
      <c r="B90" s="191"/>
      <c r="C90" s="192"/>
      <c r="D90" s="193" t="s">
        <v>71</v>
      </c>
      <c r="E90" s="194" t="s">
        <v>151</v>
      </c>
      <c r="F90" s="194" t="s">
        <v>152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P91+P117+P124+P188</f>
        <v>0</v>
      </c>
      <c r="Q90" s="199"/>
      <c r="R90" s="200">
        <f>R91+R117+R124+R188</f>
        <v>0.067420000000000008</v>
      </c>
      <c r="S90" s="199"/>
      <c r="T90" s="201">
        <f>T91+T117+T124+T188</f>
        <v>58.408424000000004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153</v>
      </c>
      <c r="BK90" s="204">
        <f>BK91+BK117+BK124+BK188</f>
        <v>0</v>
      </c>
    </row>
    <row r="91" s="12" customFormat="1" ht="22.8" customHeight="1">
      <c r="A91" s="12"/>
      <c r="B91" s="191"/>
      <c r="C91" s="192"/>
      <c r="D91" s="193" t="s">
        <v>71</v>
      </c>
      <c r="E91" s="205" t="s">
        <v>80</v>
      </c>
      <c r="F91" s="205" t="s">
        <v>154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SUM(P92:P116)</f>
        <v>0</v>
      </c>
      <c r="Q91" s="199"/>
      <c r="R91" s="200">
        <f>SUM(R92:R116)</f>
        <v>0</v>
      </c>
      <c r="S91" s="199"/>
      <c r="T91" s="201">
        <f>SUM(T92:T116)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80</v>
      </c>
      <c r="AT91" s="203" t="s">
        <v>71</v>
      </c>
      <c r="AU91" s="203" t="s">
        <v>80</v>
      </c>
      <c r="AY91" s="202" t="s">
        <v>153</v>
      </c>
      <c r="BK91" s="204">
        <f>SUM(BK92:BK116)</f>
        <v>0</v>
      </c>
    </row>
    <row r="92" s="2" customFormat="1" ht="16.5" customHeight="1">
      <c r="A92" s="40"/>
      <c r="B92" s="41"/>
      <c r="C92" s="207" t="s">
        <v>80</v>
      </c>
      <c r="D92" s="207" t="s">
        <v>155</v>
      </c>
      <c r="E92" s="208" t="s">
        <v>194</v>
      </c>
      <c r="F92" s="209" t="s">
        <v>195</v>
      </c>
      <c r="G92" s="210" t="s">
        <v>196</v>
      </c>
      <c r="H92" s="211">
        <v>8.0850000000000009</v>
      </c>
      <c r="I92" s="212"/>
      <c r="J92" s="213">
        <f>ROUND(I92*H92,2)</f>
        <v>0</v>
      </c>
      <c r="K92" s="209" t="s">
        <v>173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159</v>
      </c>
      <c r="AT92" s="218" t="s">
        <v>155</v>
      </c>
      <c r="AU92" s="218" t="s">
        <v>83</v>
      </c>
      <c r="AY92" s="19" t="s">
        <v>153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159</v>
      </c>
      <c r="BM92" s="218" t="s">
        <v>837</v>
      </c>
    </row>
    <row r="93" s="2" customFormat="1">
      <c r="A93" s="40"/>
      <c r="B93" s="41"/>
      <c r="C93" s="42"/>
      <c r="D93" s="253" t="s">
        <v>175</v>
      </c>
      <c r="E93" s="42"/>
      <c r="F93" s="254" t="s">
        <v>198</v>
      </c>
      <c r="G93" s="42"/>
      <c r="H93" s="42"/>
      <c r="I93" s="255"/>
      <c r="J93" s="42"/>
      <c r="K93" s="42"/>
      <c r="L93" s="46"/>
      <c r="M93" s="256"/>
      <c r="N93" s="257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175</v>
      </c>
      <c r="AU93" s="19" t="s">
        <v>83</v>
      </c>
    </row>
    <row r="94" s="13" customFormat="1">
      <c r="A94" s="13"/>
      <c r="B94" s="220"/>
      <c r="C94" s="221"/>
      <c r="D94" s="222" t="s">
        <v>161</v>
      </c>
      <c r="E94" s="223" t="s">
        <v>19</v>
      </c>
      <c r="F94" s="224" t="s">
        <v>838</v>
      </c>
      <c r="G94" s="221"/>
      <c r="H94" s="223" t="s">
        <v>19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161</v>
      </c>
      <c r="AU94" s="230" t="s">
        <v>83</v>
      </c>
      <c r="AV94" s="13" t="s">
        <v>80</v>
      </c>
      <c r="AW94" s="13" t="s">
        <v>33</v>
      </c>
      <c r="AX94" s="13" t="s">
        <v>72</v>
      </c>
      <c r="AY94" s="230" t="s">
        <v>153</v>
      </c>
    </row>
    <row r="95" s="14" customFormat="1">
      <c r="A95" s="14"/>
      <c r="B95" s="231"/>
      <c r="C95" s="232"/>
      <c r="D95" s="222" t="s">
        <v>161</v>
      </c>
      <c r="E95" s="233" t="s">
        <v>19</v>
      </c>
      <c r="F95" s="234" t="s">
        <v>839</v>
      </c>
      <c r="G95" s="232"/>
      <c r="H95" s="235">
        <v>8.0850000000000009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1" t="s">
        <v>161</v>
      </c>
      <c r="AU95" s="241" t="s">
        <v>83</v>
      </c>
      <c r="AV95" s="14" t="s">
        <v>83</v>
      </c>
      <c r="AW95" s="14" t="s">
        <v>33</v>
      </c>
      <c r="AX95" s="14" t="s">
        <v>72</v>
      </c>
      <c r="AY95" s="241" t="s">
        <v>153</v>
      </c>
    </row>
    <row r="96" s="16" customFormat="1">
      <c r="A96" s="16"/>
      <c r="B96" s="258"/>
      <c r="C96" s="259"/>
      <c r="D96" s="222" t="s">
        <v>161</v>
      </c>
      <c r="E96" s="260" t="s">
        <v>107</v>
      </c>
      <c r="F96" s="261" t="s">
        <v>208</v>
      </c>
      <c r="G96" s="259"/>
      <c r="H96" s="262">
        <v>8.0850000000000009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T96" s="268" t="s">
        <v>161</v>
      </c>
      <c r="AU96" s="268" t="s">
        <v>83</v>
      </c>
      <c r="AV96" s="16" t="s">
        <v>170</v>
      </c>
      <c r="AW96" s="16" t="s">
        <v>33</v>
      </c>
      <c r="AX96" s="16" t="s">
        <v>72</v>
      </c>
      <c r="AY96" s="268" t="s">
        <v>153</v>
      </c>
    </row>
    <row r="97" s="15" customFormat="1">
      <c r="A97" s="15"/>
      <c r="B97" s="242"/>
      <c r="C97" s="243"/>
      <c r="D97" s="222" t="s">
        <v>161</v>
      </c>
      <c r="E97" s="244" t="s">
        <v>19</v>
      </c>
      <c r="F97" s="245" t="s">
        <v>164</v>
      </c>
      <c r="G97" s="243"/>
      <c r="H97" s="246">
        <v>8.0850000000000009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2" t="s">
        <v>161</v>
      </c>
      <c r="AU97" s="252" t="s">
        <v>83</v>
      </c>
      <c r="AV97" s="15" t="s">
        <v>159</v>
      </c>
      <c r="AW97" s="15" t="s">
        <v>33</v>
      </c>
      <c r="AX97" s="15" t="s">
        <v>80</v>
      </c>
      <c r="AY97" s="252" t="s">
        <v>153</v>
      </c>
    </row>
    <row r="98" s="2" customFormat="1" ht="33" customHeight="1">
      <c r="A98" s="40"/>
      <c r="B98" s="41"/>
      <c r="C98" s="207" t="s">
        <v>83</v>
      </c>
      <c r="D98" s="207" t="s">
        <v>155</v>
      </c>
      <c r="E98" s="208" t="s">
        <v>224</v>
      </c>
      <c r="F98" s="209" t="s">
        <v>225</v>
      </c>
      <c r="G98" s="210" t="s">
        <v>196</v>
      </c>
      <c r="H98" s="211">
        <v>8.0850000000000009</v>
      </c>
      <c r="I98" s="212"/>
      <c r="J98" s="213">
        <f>ROUND(I98*H98,2)</f>
        <v>0</v>
      </c>
      <c r="K98" s="209" t="s">
        <v>173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155</v>
      </c>
      <c r="AU98" s="218" t="s">
        <v>83</v>
      </c>
      <c r="AY98" s="19" t="s">
        <v>153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840</v>
      </c>
    </row>
    <row r="99" s="2" customFormat="1">
      <c r="A99" s="40"/>
      <c r="B99" s="41"/>
      <c r="C99" s="42"/>
      <c r="D99" s="253" t="s">
        <v>175</v>
      </c>
      <c r="E99" s="42"/>
      <c r="F99" s="254" t="s">
        <v>227</v>
      </c>
      <c r="G99" s="42"/>
      <c r="H99" s="42"/>
      <c r="I99" s="255"/>
      <c r="J99" s="42"/>
      <c r="K99" s="42"/>
      <c r="L99" s="46"/>
      <c r="M99" s="256"/>
      <c r="N99" s="257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="14" customFormat="1">
      <c r="A100" s="14"/>
      <c r="B100" s="231"/>
      <c r="C100" s="232"/>
      <c r="D100" s="222" t="s">
        <v>161</v>
      </c>
      <c r="E100" s="233" t="s">
        <v>19</v>
      </c>
      <c r="F100" s="234" t="s">
        <v>107</v>
      </c>
      <c r="G100" s="232"/>
      <c r="H100" s="235">
        <v>8.0850000000000009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161</v>
      </c>
      <c r="AU100" s="241" t="s">
        <v>83</v>
      </c>
      <c r="AV100" s="14" t="s">
        <v>83</v>
      </c>
      <c r="AW100" s="14" t="s">
        <v>33</v>
      </c>
      <c r="AX100" s="14" t="s">
        <v>80</v>
      </c>
      <c r="AY100" s="241" t="s">
        <v>153</v>
      </c>
    </row>
    <row r="101" s="2" customFormat="1" ht="37.8" customHeight="1">
      <c r="A101" s="40"/>
      <c r="B101" s="41"/>
      <c r="C101" s="207" t="s">
        <v>170</v>
      </c>
      <c r="D101" s="207" t="s">
        <v>155</v>
      </c>
      <c r="E101" s="208" t="s">
        <v>841</v>
      </c>
      <c r="F101" s="209" t="s">
        <v>842</v>
      </c>
      <c r="G101" s="210" t="s">
        <v>196</v>
      </c>
      <c r="H101" s="211">
        <v>8.0850000000000009</v>
      </c>
      <c r="I101" s="212"/>
      <c r="J101" s="213">
        <f>ROUND(I101*H101,2)</f>
        <v>0</v>
      </c>
      <c r="K101" s="209" t="s">
        <v>173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159</v>
      </c>
      <c r="AT101" s="218" t="s">
        <v>155</v>
      </c>
      <c r="AU101" s="218" t="s">
        <v>83</v>
      </c>
      <c r="AY101" s="19" t="s">
        <v>153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159</v>
      </c>
      <c r="BM101" s="218" t="s">
        <v>843</v>
      </c>
    </row>
    <row r="102" s="2" customFormat="1">
      <c r="A102" s="40"/>
      <c r="B102" s="41"/>
      <c r="C102" s="42"/>
      <c r="D102" s="253" t="s">
        <v>175</v>
      </c>
      <c r="E102" s="42"/>
      <c r="F102" s="254" t="s">
        <v>844</v>
      </c>
      <c r="G102" s="42"/>
      <c r="H102" s="42"/>
      <c r="I102" s="255"/>
      <c r="J102" s="42"/>
      <c r="K102" s="42"/>
      <c r="L102" s="46"/>
      <c r="M102" s="256"/>
      <c r="N102" s="25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175</v>
      </c>
      <c r="AU102" s="19" t="s">
        <v>83</v>
      </c>
    </row>
    <row r="103" s="14" customFormat="1">
      <c r="A103" s="14"/>
      <c r="B103" s="231"/>
      <c r="C103" s="232"/>
      <c r="D103" s="222" t="s">
        <v>161</v>
      </c>
      <c r="E103" s="233" t="s">
        <v>19</v>
      </c>
      <c r="F103" s="234" t="s">
        <v>107</v>
      </c>
      <c r="G103" s="232"/>
      <c r="H103" s="235">
        <v>8.0850000000000009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161</v>
      </c>
      <c r="AU103" s="241" t="s">
        <v>83</v>
      </c>
      <c r="AV103" s="14" t="s">
        <v>83</v>
      </c>
      <c r="AW103" s="14" t="s">
        <v>33</v>
      </c>
      <c r="AX103" s="14" t="s">
        <v>72</v>
      </c>
      <c r="AY103" s="241" t="s">
        <v>153</v>
      </c>
    </row>
    <row r="104" s="15" customFormat="1">
      <c r="A104" s="15"/>
      <c r="B104" s="242"/>
      <c r="C104" s="243"/>
      <c r="D104" s="222" t="s">
        <v>161</v>
      </c>
      <c r="E104" s="244" t="s">
        <v>19</v>
      </c>
      <c r="F104" s="245" t="s">
        <v>164</v>
      </c>
      <c r="G104" s="243"/>
      <c r="H104" s="246">
        <v>8.0850000000000009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2" t="s">
        <v>161</v>
      </c>
      <c r="AU104" s="252" t="s">
        <v>83</v>
      </c>
      <c r="AV104" s="15" t="s">
        <v>159</v>
      </c>
      <c r="AW104" s="15" t="s">
        <v>33</v>
      </c>
      <c r="AX104" s="15" t="s">
        <v>80</v>
      </c>
      <c r="AY104" s="252" t="s">
        <v>153</v>
      </c>
    </row>
    <row r="105" s="2" customFormat="1" ht="24.15" customHeight="1">
      <c r="A105" s="40"/>
      <c r="B105" s="41"/>
      <c r="C105" s="207" t="s">
        <v>159</v>
      </c>
      <c r="D105" s="207" t="s">
        <v>155</v>
      </c>
      <c r="E105" s="208" t="s">
        <v>236</v>
      </c>
      <c r="F105" s="209" t="s">
        <v>237</v>
      </c>
      <c r="G105" s="210" t="s">
        <v>196</v>
      </c>
      <c r="H105" s="211">
        <v>8.0850000000000009</v>
      </c>
      <c r="I105" s="212"/>
      <c r="J105" s="213">
        <f>ROUND(I105*H105,2)</f>
        <v>0</v>
      </c>
      <c r="K105" s="209" t="s">
        <v>173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159</v>
      </c>
      <c r="AT105" s="218" t="s">
        <v>155</v>
      </c>
      <c r="AU105" s="218" t="s">
        <v>83</v>
      </c>
      <c r="AY105" s="19" t="s">
        <v>153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159</v>
      </c>
      <c r="BM105" s="218" t="s">
        <v>845</v>
      </c>
    </row>
    <row r="106" s="2" customFormat="1">
      <c r="A106" s="40"/>
      <c r="B106" s="41"/>
      <c r="C106" s="42"/>
      <c r="D106" s="253" t="s">
        <v>175</v>
      </c>
      <c r="E106" s="42"/>
      <c r="F106" s="254" t="s">
        <v>239</v>
      </c>
      <c r="G106" s="42"/>
      <c r="H106" s="42"/>
      <c r="I106" s="255"/>
      <c r="J106" s="42"/>
      <c r="K106" s="42"/>
      <c r="L106" s="46"/>
      <c r="M106" s="256"/>
      <c r="N106" s="257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175</v>
      </c>
      <c r="AU106" s="19" t="s">
        <v>83</v>
      </c>
    </row>
    <row r="107" s="14" customFormat="1">
      <c r="A107" s="14"/>
      <c r="B107" s="231"/>
      <c r="C107" s="232"/>
      <c r="D107" s="222" t="s">
        <v>161</v>
      </c>
      <c r="E107" s="233" t="s">
        <v>19</v>
      </c>
      <c r="F107" s="234" t="s">
        <v>107</v>
      </c>
      <c r="G107" s="232"/>
      <c r="H107" s="235">
        <v>8.0850000000000009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161</v>
      </c>
      <c r="AU107" s="241" t="s">
        <v>83</v>
      </c>
      <c r="AV107" s="14" t="s">
        <v>83</v>
      </c>
      <c r="AW107" s="14" t="s">
        <v>33</v>
      </c>
      <c r="AX107" s="14" t="s">
        <v>72</v>
      </c>
      <c r="AY107" s="241" t="s">
        <v>153</v>
      </c>
    </row>
    <row r="108" s="15" customFormat="1">
      <c r="A108" s="15"/>
      <c r="B108" s="242"/>
      <c r="C108" s="243"/>
      <c r="D108" s="222" t="s">
        <v>161</v>
      </c>
      <c r="E108" s="244" t="s">
        <v>19</v>
      </c>
      <c r="F108" s="245" t="s">
        <v>164</v>
      </c>
      <c r="G108" s="243"/>
      <c r="H108" s="246">
        <v>8.0850000000000009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2" t="s">
        <v>161</v>
      </c>
      <c r="AU108" s="252" t="s">
        <v>83</v>
      </c>
      <c r="AV108" s="15" t="s">
        <v>159</v>
      </c>
      <c r="AW108" s="15" t="s">
        <v>33</v>
      </c>
      <c r="AX108" s="15" t="s">
        <v>80</v>
      </c>
      <c r="AY108" s="252" t="s">
        <v>153</v>
      </c>
    </row>
    <row r="109" s="2" customFormat="1" ht="24.15" customHeight="1">
      <c r="A109" s="40"/>
      <c r="B109" s="41"/>
      <c r="C109" s="207" t="s">
        <v>183</v>
      </c>
      <c r="D109" s="207" t="s">
        <v>155</v>
      </c>
      <c r="E109" s="208" t="s">
        <v>241</v>
      </c>
      <c r="F109" s="209" t="s">
        <v>242</v>
      </c>
      <c r="G109" s="210" t="s">
        <v>243</v>
      </c>
      <c r="H109" s="211">
        <v>14.553000000000001</v>
      </c>
      <c r="I109" s="212"/>
      <c r="J109" s="213">
        <f>ROUND(I109*H109,2)</f>
        <v>0</v>
      </c>
      <c r="K109" s="209" t="s">
        <v>173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159</v>
      </c>
      <c r="AT109" s="218" t="s">
        <v>155</v>
      </c>
      <c r="AU109" s="218" t="s">
        <v>83</v>
      </c>
      <c r="AY109" s="19" t="s">
        <v>153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159</v>
      </c>
      <c r="BM109" s="218" t="s">
        <v>846</v>
      </c>
    </row>
    <row r="110" s="2" customFormat="1">
      <c r="A110" s="40"/>
      <c r="B110" s="41"/>
      <c r="C110" s="42"/>
      <c r="D110" s="253" t="s">
        <v>175</v>
      </c>
      <c r="E110" s="42"/>
      <c r="F110" s="254" t="s">
        <v>245</v>
      </c>
      <c r="G110" s="42"/>
      <c r="H110" s="42"/>
      <c r="I110" s="255"/>
      <c r="J110" s="42"/>
      <c r="K110" s="42"/>
      <c r="L110" s="46"/>
      <c r="M110" s="256"/>
      <c r="N110" s="257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="14" customFormat="1">
      <c r="A111" s="14"/>
      <c r="B111" s="231"/>
      <c r="C111" s="232"/>
      <c r="D111" s="222" t="s">
        <v>161</v>
      </c>
      <c r="E111" s="233" t="s">
        <v>19</v>
      </c>
      <c r="F111" s="234" t="s">
        <v>847</v>
      </c>
      <c r="G111" s="232"/>
      <c r="H111" s="235">
        <v>14.553000000000001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161</v>
      </c>
      <c r="AU111" s="241" t="s">
        <v>83</v>
      </c>
      <c r="AV111" s="14" t="s">
        <v>83</v>
      </c>
      <c r="AW111" s="14" t="s">
        <v>33</v>
      </c>
      <c r="AX111" s="14" t="s">
        <v>72</v>
      </c>
      <c r="AY111" s="241" t="s">
        <v>153</v>
      </c>
    </row>
    <row r="112" s="15" customFormat="1">
      <c r="A112" s="15"/>
      <c r="B112" s="242"/>
      <c r="C112" s="243"/>
      <c r="D112" s="222" t="s">
        <v>161</v>
      </c>
      <c r="E112" s="244" t="s">
        <v>19</v>
      </c>
      <c r="F112" s="245" t="s">
        <v>164</v>
      </c>
      <c r="G112" s="243"/>
      <c r="H112" s="246">
        <v>14.553000000000001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2" t="s">
        <v>161</v>
      </c>
      <c r="AU112" s="252" t="s">
        <v>83</v>
      </c>
      <c r="AV112" s="15" t="s">
        <v>159</v>
      </c>
      <c r="AW112" s="15" t="s">
        <v>33</v>
      </c>
      <c r="AX112" s="15" t="s">
        <v>80</v>
      </c>
      <c r="AY112" s="252" t="s">
        <v>153</v>
      </c>
    </row>
    <row r="113" s="2" customFormat="1" ht="16.5" customHeight="1">
      <c r="A113" s="40"/>
      <c r="B113" s="41"/>
      <c r="C113" s="207" t="s">
        <v>188</v>
      </c>
      <c r="D113" s="207" t="s">
        <v>155</v>
      </c>
      <c r="E113" s="208" t="s">
        <v>848</v>
      </c>
      <c r="F113" s="209" t="s">
        <v>849</v>
      </c>
      <c r="G113" s="210" t="s">
        <v>158</v>
      </c>
      <c r="H113" s="211">
        <v>40</v>
      </c>
      <c r="I113" s="212"/>
      <c r="J113" s="213">
        <f>ROUND(I113*H113,2)</f>
        <v>0</v>
      </c>
      <c r="K113" s="209" t="s">
        <v>19</v>
      </c>
      <c r="L113" s="46"/>
      <c r="M113" s="214" t="s">
        <v>19</v>
      </c>
      <c r="N113" s="215" t="s">
        <v>43</v>
      </c>
      <c r="O113" s="86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159</v>
      </c>
      <c r="AT113" s="218" t="s">
        <v>155</v>
      </c>
      <c r="AU113" s="218" t="s">
        <v>83</v>
      </c>
      <c r="AY113" s="19" t="s">
        <v>153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80</v>
      </c>
      <c r="BK113" s="219">
        <f>ROUND(I113*H113,2)</f>
        <v>0</v>
      </c>
      <c r="BL113" s="19" t="s">
        <v>159</v>
      </c>
      <c r="BM113" s="218" t="s">
        <v>850</v>
      </c>
    </row>
    <row r="114" s="13" customFormat="1">
      <c r="A114" s="13"/>
      <c r="B114" s="220"/>
      <c r="C114" s="221"/>
      <c r="D114" s="222" t="s">
        <v>161</v>
      </c>
      <c r="E114" s="223" t="s">
        <v>19</v>
      </c>
      <c r="F114" s="224" t="s">
        <v>162</v>
      </c>
      <c r="G114" s="221"/>
      <c r="H114" s="223" t="s">
        <v>19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161</v>
      </c>
      <c r="AU114" s="230" t="s">
        <v>83</v>
      </c>
      <c r="AV114" s="13" t="s">
        <v>80</v>
      </c>
      <c r="AW114" s="13" t="s">
        <v>33</v>
      </c>
      <c r="AX114" s="13" t="s">
        <v>72</v>
      </c>
      <c r="AY114" s="230" t="s">
        <v>153</v>
      </c>
    </row>
    <row r="115" s="14" customFormat="1">
      <c r="A115" s="14"/>
      <c r="B115" s="231"/>
      <c r="C115" s="232"/>
      <c r="D115" s="222" t="s">
        <v>161</v>
      </c>
      <c r="E115" s="233" t="s">
        <v>19</v>
      </c>
      <c r="F115" s="234" t="s">
        <v>851</v>
      </c>
      <c r="G115" s="232"/>
      <c r="H115" s="235">
        <v>40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161</v>
      </c>
      <c r="AU115" s="241" t="s">
        <v>83</v>
      </c>
      <c r="AV115" s="14" t="s">
        <v>83</v>
      </c>
      <c r="AW115" s="14" t="s">
        <v>33</v>
      </c>
      <c r="AX115" s="14" t="s">
        <v>72</v>
      </c>
      <c r="AY115" s="241" t="s">
        <v>153</v>
      </c>
    </row>
    <row r="116" s="15" customFormat="1">
      <c r="A116" s="15"/>
      <c r="B116" s="242"/>
      <c r="C116" s="243"/>
      <c r="D116" s="222" t="s">
        <v>161</v>
      </c>
      <c r="E116" s="244" t="s">
        <v>19</v>
      </c>
      <c r="F116" s="245" t="s">
        <v>164</v>
      </c>
      <c r="G116" s="243"/>
      <c r="H116" s="246">
        <v>40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2" t="s">
        <v>161</v>
      </c>
      <c r="AU116" s="252" t="s">
        <v>83</v>
      </c>
      <c r="AV116" s="15" t="s">
        <v>159</v>
      </c>
      <c r="AW116" s="15" t="s">
        <v>33</v>
      </c>
      <c r="AX116" s="15" t="s">
        <v>80</v>
      </c>
      <c r="AY116" s="252" t="s">
        <v>153</v>
      </c>
    </row>
    <row r="117" s="12" customFormat="1" ht="22.8" customHeight="1">
      <c r="A117" s="12"/>
      <c r="B117" s="191"/>
      <c r="C117" s="192"/>
      <c r="D117" s="193" t="s">
        <v>71</v>
      </c>
      <c r="E117" s="205" t="s">
        <v>188</v>
      </c>
      <c r="F117" s="205" t="s">
        <v>496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SUM(P118:P123)</f>
        <v>0</v>
      </c>
      <c r="Q117" s="199"/>
      <c r="R117" s="200">
        <f>SUM(R118:R123)</f>
        <v>0.067420000000000008</v>
      </c>
      <c r="S117" s="199"/>
      <c r="T117" s="201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80</v>
      </c>
      <c r="AT117" s="203" t="s">
        <v>71</v>
      </c>
      <c r="AU117" s="203" t="s">
        <v>80</v>
      </c>
      <c r="AY117" s="202" t="s">
        <v>153</v>
      </c>
      <c r="BK117" s="204">
        <f>SUM(BK118:BK123)</f>
        <v>0</v>
      </c>
    </row>
    <row r="118" s="2" customFormat="1" ht="21.75" customHeight="1">
      <c r="A118" s="40"/>
      <c r="B118" s="41"/>
      <c r="C118" s="207" t="s">
        <v>193</v>
      </c>
      <c r="D118" s="207" t="s">
        <v>155</v>
      </c>
      <c r="E118" s="208" t="s">
        <v>852</v>
      </c>
      <c r="F118" s="209" t="s">
        <v>853</v>
      </c>
      <c r="G118" s="210" t="s">
        <v>158</v>
      </c>
      <c r="H118" s="211">
        <v>2</v>
      </c>
      <c r="I118" s="212"/>
      <c r="J118" s="213">
        <f>ROUND(I118*H118,2)</f>
        <v>0</v>
      </c>
      <c r="K118" s="209" t="s">
        <v>173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0.0073499999999999998</v>
      </c>
      <c r="R118" s="216">
        <f>Q118*H118</f>
        <v>0.0147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159</v>
      </c>
      <c r="AT118" s="218" t="s">
        <v>155</v>
      </c>
      <c r="AU118" s="218" t="s">
        <v>83</v>
      </c>
      <c r="AY118" s="19" t="s">
        <v>153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159</v>
      </c>
      <c r="BM118" s="218" t="s">
        <v>854</v>
      </c>
    </row>
    <row r="119" s="2" customFormat="1">
      <c r="A119" s="40"/>
      <c r="B119" s="41"/>
      <c r="C119" s="42"/>
      <c r="D119" s="253" t="s">
        <v>175</v>
      </c>
      <c r="E119" s="42"/>
      <c r="F119" s="254" t="s">
        <v>855</v>
      </c>
      <c r="G119" s="42"/>
      <c r="H119" s="42"/>
      <c r="I119" s="255"/>
      <c r="J119" s="42"/>
      <c r="K119" s="42"/>
      <c r="L119" s="46"/>
      <c r="M119" s="256"/>
      <c r="N119" s="257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</v>
      </c>
      <c r="AU119" s="19" t="s">
        <v>83</v>
      </c>
    </row>
    <row r="120" s="14" customFormat="1">
      <c r="A120" s="14"/>
      <c r="B120" s="231"/>
      <c r="C120" s="232"/>
      <c r="D120" s="222" t="s">
        <v>161</v>
      </c>
      <c r="E120" s="233" t="s">
        <v>19</v>
      </c>
      <c r="F120" s="234" t="s">
        <v>828</v>
      </c>
      <c r="G120" s="232"/>
      <c r="H120" s="235">
        <v>2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1" t="s">
        <v>161</v>
      </c>
      <c r="AU120" s="241" t="s">
        <v>83</v>
      </c>
      <c r="AV120" s="14" t="s">
        <v>83</v>
      </c>
      <c r="AW120" s="14" t="s">
        <v>33</v>
      </c>
      <c r="AX120" s="14" t="s">
        <v>80</v>
      </c>
      <c r="AY120" s="241" t="s">
        <v>153</v>
      </c>
    </row>
    <row r="121" s="2" customFormat="1" ht="24.15" customHeight="1">
      <c r="A121" s="40"/>
      <c r="B121" s="41"/>
      <c r="C121" s="207" t="s">
        <v>202</v>
      </c>
      <c r="D121" s="207" t="s">
        <v>155</v>
      </c>
      <c r="E121" s="208" t="s">
        <v>856</v>
      </c>
      <c r="F121" s="209" t="s">
        <v>857</v>
      </c>
      <c r="G121" s="210" t="s">
        <v>158</v>
      </c>
      <c r="H121" s="211">
        <v>2</v>
      </c>
      <c r="I121" s="212"/>
      <c r="J121" s="213">
        <f>ROUND(I121*H121,2)</f>
        <v>0</v>
      </c>
      <c r="K121" s="209" t="s">
        <v>173</v>
      </c>
      <c r="L121" s="46"/>
      <c r="M121" s="214" t="s">
        <v>19</v>
      </c>
      <c r="N121" s="215" t="s">
        <v>43</v>
      </c>
      <c r="O121" s="86"/>
      <c r="P121" s="216">
        <f>O121*H121</f>
        <v>0</v>
      </c>
      <c r="Q121" s="216">
        <v>0.026360000000000001</v>
      </c>
      <c r="R121" s="216">
        <f>Q121*H121</f>
        <v>0.052720000000000003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159</v>
      </c>
      <c r="AT121" s="218" t="s">
        <v>155</v>
      </c>
      <c r="AU121" s="218" t="s">
        <v>83</v>
      </c>
      <c r="AY121" s="19" t="s">
        <v>153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80</v>
      </c>
      <c r="BK121" s="219">
        <f>ROUND(I121*H121,2)</f>
        <v>0</v>
      </c>
      <c r="BL121" s="19" t="s">
        <v>159</v>
      </c>
      <c r="BM121" s="218" t="s">
        <v>858</v>
      </c>
    </row>
    <row r="122" s="2" customFormat="1">
      <c r="A122" s="40"/>
      <c r="B122" s="41"/>
      <c r="C122" s="42"/>
      <c r="D122" s="253" t="s">
        <v>175</v>
      </c>
      <c r="E122" s="42"/>
      <c r="F122" s="254" t="s">
        <v>859</v>
      </c>
      <c r="G122" s="42"/>
      <c r="H122" s="42"/>
      <c r="I122" s="255"/>
      <c r="J122" s="42"/>
      <c r="K122" s="42"/>
      <c r="L122" s="46"/>
      <c r="M122" s="256"/>
      <c r="N122" s="257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175</v>
      </c>
      <c r="AU122" s="19" t="s">
        <v>83</v>
      </c>
    </row>
    <row r="123" s="14" customFormat="1">
      <c r="A123" s="14"/>
      <c r="B123" s="231"/>
      <c r="C123" s="232"/>
      <c r="D123" s="222" t="s">
        <v>161</v>
      </c>
      <c r="E123" s="233" t="s">
        <v>19</v>
      </c>
      <c r="F123" s="234" t="s">
        <v>828</v>
      </c>
      <c r="G123" s="232"/>
      <c r="H123" s="235">
        <v>2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1" t="s">
        <v>161</v>
      </c>
      <c r="AU123" s="241" t="s">
        <v>83</v>
      </c>
      <c r="AV123" s="14" t="s">
        <v>83</v>
      </c>
      <c r="AW123" s="14" t="s">
        <v>33</v>
      </c>
      <c r="AX123" s="14" t="s">
        <v>80</v>
      </c>
      <c r="AY123" s="241" t="s">
        <v>153</v>
      </c>
    </row>
    <row r="124" s="12" customFormat="1" ht="22.8" customHeight="1">
      <c r="A124" s="12"/>
      <c r="B124" s="191"/>
      <c r="C124" s="192"/>
      <c r="D124" s="193" t="s">
        <v>71</v>
      </c>
      <c r="E124" s="205" t="s">
        <v>209</v>
      </c>
      <c r="F124" s="205" t="s">
        <v>563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SUM(P125:P187)</f>
        <v>0</v>
      </c>
      <c r="Q124" s="199"/>
      <c r="R124" s="200">
        <f>SUM(R125:R187)</f>
        <v>0</v>
      </c>
      <c r="S124" s="199"/>
      <c r="T124" s="201">
        <f>SUM(T125:T187)</f>
        <v>58.408424000000004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80</v>
      </c>
      <c r="AT124" s="203" t="s">
        <v>71</v>
      </c>
      <c r="AU124" s="203" t="s">
        <v>80</v>
      </c>
      <c r="AY124" s="202" t="s">
        <v>153</v>
      </c>
      <c r="BK124" s="204">
        <f>SUM(BK125:BK187)</f>
        <v>0</v>
      </c>
    </row>
    <row r="125" s="2" customFormat="1" ht="16.5" customHeight="1">
      <c r="A125" s="40"/>
      <c r="B125" s="41"/>
      <c r="C125" s="207" t="s">
        <v>209</v>
      </c>
      <c r="D125" s="207" t="s">
        <v>155</v>
      </c>
      <c r="E125" s="208" t="s">
        <v>860</v>
      </c>
      <c r="F125" s="209" t="s">
        <v>861</v>
      </c>
      <c r="G125" s="210" t="s">
        <v>196</v>
      </c>
      <c r="H125" s="211">
        <v>3.4649999999999999</v>
      </c>
      <c r="I125" s="212"/>
      <c r="J125" s="213">
        <f>ROUND(I125*H125,2)</f>
        <v>0</v>
      </c>
      <c r="K125" s="209" t="s">
        <v>173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2</v>
      </c>
      <c r="T125" s="217">
        <f>S125*H125</f>
        <v>6.9299999999999997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159</v>
      </c>
      <c r="AT125" s="218" t="s">
        <v>155</v>
      </c>
      <c r="AU125" s="218" t="s">
        <v>83</v>
      </c>
      <c r="AY125" s="19" t="s">
        <v>153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159</v>
      </c>
      <c r="BM125" s="218" t="s">
        <v>862</v>
      </c>
    </row>
    <row r="126" s="2" customFormat="1">
      <c r="A126" s="40"/>
      <c r="B126" s="41"/>
      <c r="C126" s="42"/>
      <c r="D126" s="253" t="s">
        <v>175</v>
      </c>
      <c r="E126" s="42"/>
      <c r="F126" s="254" t="s">
        <v>863</v>
      </c>
      <c r="G126" s="42"/>
      <c r="H126" s="42"/>
      <c r="I126" s="255"/>
      <c r="J126" s="42"/>
      <c r="K126" s="42"/>
      <c r="L126" s="46"/>
      <c r="M126" s="256"/>
      <c r="N126" s="257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175</v>
      </c>
      <c r="AU126" s="19" t="s">
        <v>83</v>
      </c>
    </row>
    <row r="127" s="13" customFormat="1">
      <c r="A127" s="13"/>
      <c r="B127" s="220"/>
      <c r="C127" s="221"/>
      <c r="D127" s="222" t="s">
        <v>161</v>
      </c>
      <c r="E127" s="223" t="s">
        <v>19</v>
      </c>
      <c r="F127" s="224" t="s">
        <v>864</v>
      </c>
      <c r="G127" s="221"/>
      <c r="H127" s="223" t="s">
        <v>19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161</v>
      </c>
      <c r="AU127" s="230" t="s">
        <v>83</v>
      </c>
      <c r="AV127" s="13" t="s">
        <v>80</v>
      </c>
      <c r="AW127" s="13" t="s">
        <v>33</v>
      </c>
      <c r="AX127" s="13" t="s">
        <v>72</v>
      </c>
      <c r="AY127" s="230" t="s">
        <v>153</v>
      </c>
    </row>
    <row r="128" s="14" customFormat="1">
      <c r="A128" s="14"/>
      <c r="B128" s="231"/>
      <c r="C128" s="232"/>
      <c r="D128" s="222" t="s">
        <v>161</v>
      </c>
      <c r="E128" s="233" t="s">
        <v>19</v>
      </c>
      <c r="F128" s="234" t="s">
        <v>865</v>
      </c>
      <c r="G128" s="232"/>
      <c r="H128" s="235">
        <v>3.4649999999999999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161</v>
      </c>
      <c r="AU128" s="241" t="s">
        <v>83</v>
      </c>
      <c r="AV128" s="14" t="s">
        <v>83</v>
      </c>
      <c r="AW128" s="14" t="s">
        <v>33</v>
      </c>
      <c r="AX128" s="14" t="s">
        <v>72</v>
      </c>
      <c r="AY128" s="241" t="s">
        <v>153</v>
      </c>
    </row>
    <row r="129" s="15" customFormat="1">
      <c r="A129" s="15"/>
      <c r="B129" s="242"/>
      <c r="C129" s="243"/>
      <c r="D129" s="222" t="s">
        <v>161</v>
      </c>
      <c r="E129" s="244" t="s">
        <v>19</v>
      </c>
      <c r="F129" s="245" t="s">
        <v>164</v>
      </c>
      <c r="G129" s="243"/>
      <c r="H129" s="246">
        <v>3.4649999999999999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2" t="s">
        <v>161</v>
      </c>
      <c r="AU129" s="252" t="s">
        <v>83</v>
      </c>
      <c r="AV129" s="15" t="s">
        <v>159</v>
      </c>
      <c r="AW129" s="15" t="s">
        <v>33</v>
      </c>
      <c r="AX129" s="15" t="s">
        <v>80</v>
      </c>
      <c r="AY129" s="252" t="s">
        <v>153</v>
      </c>
    </row>
    <row r="130" s="2" customFormat="1" ht="16.5" customHeight="1">
      <c r="A130" s="40"/>
      <c r="B130" s="41"/>
      <c r="C130" s="207" t="s">
        <v>223</v>
      </c>
      <c r="D130" s="207" t="s">
        <v>155</v>
      </c>
      <c r="E130" s="208" t="s">
        <v>866</v>
      </c>
      <c r="F130" s="209" t="s">
        <v>867</v>
      </c>
      <c r="G130" s="210" t="s">
        <v>196</v>
      </c>
      <c r="H130" s="211">
        <v>10.063000000000001</v>
      </c>
      <c r="I130" s="212"/>
      <c r="J130" s="213">
        <f>ROUND(I130*H130,2)</f>
        <v>0</v>
      </c>
      <c r="K130" s="209" t="s">
        <v>19</v>
      </c>
      <c r="L130" s="46"/>
      <c r="M130" s="214" t="s">
        <v>19</v>
      </c>
      <c r="N130" s="215" t="s">
        <v>43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2.3999999999999999</v>
      </c>
      <c r="T130" s="217">
        <f>S130*H130</f>
        <v>24.151199999999999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159</v>
      </c>
      <c r="AT130" s="218" t="s">
        <v>155</v>
      </c>
      <c r="AU130" s="218" t="s">
        <v>83</v>
      </c>
      <c r="AY130" s="19" t="s">
        <v>153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80</v>
      </c>
      <c r="BK130" s="219">
        <f>ROUND(I130*H130,2)</f>
        <v>0</v>
      </c>
      <c r="BL130" s="19" t="s">
        <v>159</v>
      </c>
      <c r="BM130" s="218" t="s">
        <v>868</v>
      </c>
    </row>
    <row r="131" s="14" customFormat="1">
      <c r="A131" s="14"/>
      <c r="B131" s="231"/>
      <c r="C131" s="232"/>
      <c r="D131" s="222" t="s">
        <v>161</v>
      </c>
      <c r="E131" s="233" t="s">
        <v>19</v>
      </c>
      <c r="F131" s="234" t="s">
        <v>869</v>
      </c>
      <c r="G131" s="232"/>
      <c r="H131" s="235">
        <v>3.6419999999999999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1" t="s">
        <v>161</v>
      </c>
      <c r="AU131" s="241" t="s">
        <v>83</v>
      </c>
      <c r="AV131" s="14" t="s">
        <v>83</v>
      </c>
      <c r="AW131" s="14" t="s">
        <v>33</v>
      </c>
      <c r="AX131" s="14" t="s">
        <v>72</v>
      </c>
      <c r="AY131" s="241" t="s">
        <v>153</v>
      </c>
    </row>
    <row r="132" s="14" customFormat="1">
      <c r="A132" s="14"/>
      <c r="B132" s="231"/>
      <c r="C132" s="232"/>
      <c r="D132" s="222" t="s">
        <v>161</v>
      </c>
      <c r="E132" s="233" t="s">
        <v>19</v>
      </c>
      <c r="F132" s="234" t="s">
        <v>870</v>
      </c>
      <c r="G132" s="232"/>
      <c r="H132" s="235">
        <v>2.7309999999999999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161</v>
      </c>
      <c r="AU132" s="241" t="s">
        <v>83</v>
      </c>
      <c r="AV132" s="14" t="s">
        <v>83</v>
      </c>
      <c r="AW132" s="14" t="s">
        <v>33</v>
      </c>
      <c r="AX132" s="14" t="s">
        <v>72</v>
      </c>
      <c r="AY132" s="241" t="s">
        <v>153</v>
      </c>
    </row>
    <row r="133" s="14" customFormat="1">
      <c r="A133" s="14"/>
      <c r="B133" s="231"/>
      <c r="C133" s="232"/>
      <c r="D133" s="222" t="s">
        <v>161</v>
      </c>
      <c r="E133" s="233" t="s">
        <v>19</v>
      </c>
      <c r="F133" s="234" t="s">
        <v>871</v>
      </c>
      <c r="G133" s="232"/>
      <c r="H133" s="235">
        <v>3.6899999999999999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161</v>
      </c>
      <c r="AU133" s="241" t="s">
        <v>83</v>
      </c>
      <c r="AV133" s="14" t="s">
        <v>83</v>
      </c>
      <c r="AW133" s="14" t="s">
        <v>33</v>
      </c>
      <c r="AX133" s="14" t="s">
        <v>72</v>
      </c>
      <c r="AY133" s="241" t="s">
        <v>153</v>
      </c>
    </row>
    <row r="134" s="15" customFormat="1">
      <c r="A134" s="15"/>
      <c r="B134" s="242"/>
      <c r="C134" s="243"/>
      <c r="D134" s="222" t="s">
        <v>161</v>
      </c>
      <c r="E134" s="244" t="s">
        <v>19</v>
      </c>
      <c r="F134" s="245" t="s">
        <v>164</v>
      </c>
      <c r="G134" s="243"/>
      <c r="H134" s="246">
        <v>10.063000000000001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2" t="s">
        <v>161</v>
      </c>
      <c r="AU134" s="252" t="s">
        <v>83</v>
      </c>
      <c r="AV134" s="15" t="s">
        <v>159</v>
      </c>
      <c r="AW134" s="15" t="s">
        <v>33</v>
      </c>
      <c r="AX134" s="15" t="s">
        <v>80</v>
      </c>
      <c r="AY134" s="252" t="s">
        <v>153</v>
      </c>
    </row>
    <row r="135" s="2" customFormat="1" ht="24.15" customHeight="1">
      <c r="A135" s="40"/>
      <c r="B135" s="41"/>
      <c r="C135" s="207" t="s">
        <v>230</v>
      </c>
      <c r="D135" s="207" t="s">
        <v>155</v>
      </c>
      <c r="E135" s="208" t="s">
        <v>872</v>
      </c>
      <c r="F135" s="209" t="s">
        <v>873</v>
      </c>
      <c r="G135" s="210" t="s">
        <v>158</v>
      </c>
      <c r="H135" s="211">
        <v>1.3129999999999999</v>
      </c>
      <c r="I135" s="212"/>
      <c r="J135" s="213">
        <f>ROUND(I135*H135,2)</f>
        <v>0</v>
      </c>
      <c r="K135" s="209" t="s">
        <v>173</v>
      </c>
      <c r="L135" s="46"/>
      <c r="M135" s="214" t="s">
        <v>19</v>
      </c>
      <c r="N135" s="215" t="s">
        <v>43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0.26100000000000001</v>
      </c>
      <c r="T135" s="217">
        <f>S135*H135</f>
        <v>0.34269300000000003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159</v>
      </c>
      <c r="AT135" s="218" t="s">
        <v>155</v>
      </c>
      <c r="AU135" s="218" t="s">
        <v>83</v>
      </c>
      <c r="AY135" s="19" t="s">
        <v>153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80</v>
      </c>
      <c r="BK135" s="219">
        <f>ROUND(I135*H135,2)</f>
        <v>0</v>
      </c>
      <c r="BL135" s="19" t="s">
        <v>159</v>
      </c>
      <c r="BM135" s="218" t="s">
        <v>874</v>
      </c>
    </row>
    <row r="136" s="2" customFormat="1">
      <c r="A136" s="40"/>
      <c r="B136" s="41"/>
      <c r="C136" s="42"/>
      <c r="D136" s="253" t="s">
        <v>175</v>
      </c>
      <c r="E136" s="42"/>
      <c r="F136" s="254" t="s">
        <v>875</v>
      </c>
      <c r="G136" s="42"/>
      <c r="H136" s="42"/>
      <c r="I136" s="255"/>
      <c r="J136" s="42"/>
      <c r="K136" s="42"/>
      <c r="L136" s="46"/>
      <c r="M136" s="256"/>
      <c r="N136" s="25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175</v>
      </c>
      <c r="AU136" s="19" t="s">
        <v>83</v>
      </c>
    </row>
    <row r="137" s="14" customFormat="1">
      <c r="A137" s="14"/>
      <c r="B137" s="231"/>
      <c r="C137" s="232"/>
      <c r="D137" s="222" t="s">
        <v>161</v>
      </c>
      <c r="E137" s="233" t="s">
        <v>19</v>
      </c>
      <c r="F137" s="234" t="s">
        <v>876</v>
      </c>
      <c r="G137" s="232"/>
      <c r="H137" s="235">
        <v>1.3129999999999999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161</v>
      </c>
      <c r="AU137" s="241" t="s">
        <v>83</v>
      </c>
      <c r="AV137" s="14" t="s">
        <v>83</v>
      </c>
      <c r="AW137" s="14" t="s">
        <v>33</v>
      </c>
      <c r="AX137" s="14" t="s">
        <v>72</v>
      </c>
      <c r="AY137" s="241" t="s">
        <v>153</v>
      </c>
    </row>
    <row r="138" s="15" customFormat="1">
      <c r="A138" s="15"/>
      <c r="B138" s="242"/>
      <c r="C138" s="243"/>
      <c r="D138" s="222" t="s">
        <v>161</v>
      </c>
      <c r="E138" s="244" t="s">
        <v>19</v>
      </c>
      <c r="F138" s="245" t="s">
        <v>164</v>
      </c>
      <c r="G138" s="243"/>
      <c r="H138" s="246">
        <v>1.3129999999999999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2" t="s">
        <v>161</v>
      </c>
      <c r="AU138" s="252" t="s">
        <v>83</v>
      </c>
      <c r="AV138" s="15" t="s">
        <v>159</v>
      </c>
      <c r="AW138" s="15" t="s">
        <v>33</v>
      </c>
      <c r="AX138" s="15" t="s">
        <v>80</v>
      </c>
      <c r="AY138" s="252" t="s">
        <v>153</v>
      </c>
    </row>
    <row r="139" s="2" customFormat="1" ht="24.15" customHeight="1">
      <c r="A139" s="40"/>
      <c r="B139" s="41"/>
      <c r="C139" s="207" t="s">
        <v>235</v>
      </c>
      <c r="D139" s="207" t="s">
        <v>155</v>
      </c>
      <c r="E139" s="208" t="s">
        <v>877</v>
      </c>
      <c r="F139" s="209" t="s">
        <v>878</v>
      </c>
      <c r="G139" s="210" t="s">
        <v>196</v>
      </c>
      <c r="H139" s="211">
        <v>11.289</v>
      </c>
      <c r="I139" s="212"/>
      <c r="J139" s="213">
        <f>ROUND(I139*H139,2)</f>
        <v>0</v>
      </c>
      <c r="K139" s="209" t="s">
        <v>173</v>
      </c>
      <c r="L139" s="46"/>
      <c r="M139" s="214" t="s">
        <v>19</v>
      </c>
      <c r="N139" s="215" t="s">
        <v>43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1.8</v>
      </c>
      <c r="T139" s="217">
        <f>S139*H139</f>
        <v>20.3202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159</v>
      </c>
      <c r="AT139" s="218" t="s">
        <v>155</v>
      </c>
      <c r="AU139" s="218" t="s">
        <v>83</v>
      </c>
      <c r="AY139" s="19" t="s">
        <v>153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80</v>
      </c>
      <c r="BK139" s="219">
        <f>ROUND(I139*H139,2)</f>
        <v>0</v>
      </c>
      <c r="BL139" s="19" t="s">
        <v>159</v>
      </c>
      <c r="BM139" s="218" t="s">
        <v>879</v>
      </c>
    </row>
    <row r="140" s="2" customFormat="1">
      <c r="A140" s="40"/>
      <c r="B140" s="41"/>
      <c r="C140" s="42"/>
      <c r="D140" s="253" t="s">
        <v>175</v>
      </c>
      <c r="E140" s="42"/>
      <c r="F140" s="254" t="s">
        <v>880</v>
      </c>
      <c r="G140" s="42"/>
      <c r="H140" s="42"/>
      <c r="I140" s="255"/>
      <c r="J140" s="42"/>
      <c r="K140" s="42"/>
      <c r="L140" s="46"/>
      <c r="M140" s="256"/>
      <c r="N140" s="257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175</v>
      </c>
      <c r="AU140" s="19" t="s">
        <v>83</v>
      </c>
    </row>
    <row r="141" s="14" customFormat="1">
      <c r="A141" s="14"/>
      <c r="B141" s="231"/>
      <c r="C141" s="232"/>
      <c r="D141" s="222" t="s">
        <v>161</v>
      </c>
      <c r="E141" s="233" t="s">
        <v>19</v>
      </c>
      <c r="F141" s="234" t="s">
        <v>881</v>
      </c>
      <c r="G141" s="232"/>
      <c r="H141" s="235">
        <v>5.633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161</v>
      </c>
      <c r="AU141" s="241" t="s">
        <v>83</v>
      </c>
      <c r="AV141" s="14" t="s">
        <v>83</v>
      </c>
      <c r="AW141" s="14" t="s">
        <v>33</v>
      </c>
      <c r="AX141" s="14" t="s">
        <v>72</v>
      </c>
      <c r="AY141" s="241" t="s">
        <v>153</v>
      </c>
    </row>
    <row r="142" s="14" customFormat="1">
      <c r="A142" s="14"/>
      <c r="B142" s="231"/>
      <c r="C142" s="232"/>
      <c r="D142" s="222" t="s">
        <v>161</v>
      </c>
      <c r="E142" s="233" t="s">
        <v>19</v>
      </c>
      <c r="F142" s="234" t="s">
        <v>882</v>
      </c>
      <c r="G142" s="232"/>
      <c r="H142" s="235">
        <v>-0.433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1" t="s">
        <v>161</v>
      </c>
      <c r="AU142" s="241" t="s">
        <v>83</v>
      </c>
      <c r="AV142" s="14" t="s">
        <v>83</v>
      </c>
      <c r="AW142" s="14" t="s">
        <v>33</v>
      </c>
      <c r="AX142" s="14" t="s">
        <v>72</v>
      </c>
      <c r="AY142" s="241" t="s">
        <v>153</v>
      </c>
    </row>
    <row r="143" s="14" customFormat="1">
      <c r="A143" s="14"/>
      <c r="B143" s="231"/>
      <c r="C143" s="232"/>
      <c r="D143" s="222" t="s">
        <v>161</v>
      </c>
      <c r="E143" s="233" t="s">
        <v>19</v>
      </c>
      <c r="F143" s="234" t="s">
        <v>883</v>
      </c>
      <c r="G143" s="232"/>
      <c r="H143" s="235">
        <v>6.0890000000000004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1" t="s">
        <v>161</v>
      </c>
      <c r="AU143" s="241" t="s">
        <v>83</v>
      </c>
      <c r="AV143" s="14" t="s">
        <v>83</v>
      </c>
      <c r="AW143" s="14" t="s">
        <v>33</v>
      </c>
      <c r="AX143" s="14" t="s">
        <v>72</v>
      </c>
      <c r="AY143" s="241" t="s">
        <v>153</v>
      </c>
    </row>
    <row r="144" s="15" customFormat="1">
      <c r="A144" s="15"/>
      <c r="B144" s="242"/>
      <c r="C144" s="243"/>
      <c r="D144" s="222" t="s">
        <v>161</v>
      </c>
      <c r="E144" s="244" t="s">
        <v>19</v>
      </c>
      <c r="F144" s="245" t="s">
        <v>164</v>
      </c>
      <c r="G144" s="243"/>
      <c r="H144" s="246">
        <v>11.289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2" t="s">
        <v>161</v>
      </c>
      <c r="AU144" s="252" t="s">
        <v>83</v>
      </c>
      <c r="AV144" s="15" t="s">
        <v>159</v>
      </c>
      <c r="AW144" s="15" t="s">
        <v>33</v>
      </c>
      <c r="AX144" s="15" t="s">
        <v>80</v>
      </c>
      <c r="AY144" s="252" t="s">
        <v>153</v>
      </c>
    </row>
    <row r="145" s="2" customFormat="1" ht="21.75" customHeight="1">
      <c r="A145" s="40"/>
      <c r="B145" s="41"/>
      <c r="C145" s="207" t="s">
        <v>240</v>
      </c>
      <c r="D145" s="207" t="s">
        <v>155</v>
      </c>
      <c r="E145" s="208" t="s">
        <v>884</v>
      </c>
      <c r="F145" s="209" t="s">
        <v>885</v>
      </c>
      <c r="G145" s="210" t="s">
        <v>243</v>
      </c>
      <c r="H145" s="211">
        <v>0.085999999999999993</v>
      </c>
      <c r="I145" s="212"/>
      <c r="J145" s="213">
        <f>ROUND(I145*H145,2)</f>
        <v>0</v>
      </c>
      <c r="K145" s="209" t="s">
        <v>173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1.258</v>
      </c>
      <c r="T145" s="217">
        <f>S145*H145</f>
        <v>0.10818799999999999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159</v>
      </c>
      <c r="AT145" s="218" t="s">
        <v>155</v>
      </c>
      <c r="AU145" s="218" t="s">
        <v>83</v>
      </c>
      <c r="AY145" s="19" t="s">
        <v>153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159</v>
      </c>
      <c r="BM145" s="218" t="s">
        <v>886</v>
      </c>
    </row>
    <row r="146" s="2" customFormat="1">
      <c r="A146" s="40"/>
      <c r="B146" s="41"/>
      <c r="C146" s="42"/>
      <c r="D146" s="253" t="s">
        <v>175</v>
      </c>
      <c r="E146" s="42"/>
      <c r="F146" s="254" t="s">
        <v>887</v>
      </c>
      <c r="G146" s="42"/>
      <c r="H146" s="42"/>
      <c r="I146" s="255"/>
      <c r="J146" s="42"/>
      <c r="K146" s="42"/>
      <c r="L146" s="46"/>
      <c r="M146" s="256"/>
      <c r="N146" s="25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175</v>
      </c>
      <c r="AU146" s="19" t="s">
        <v>83</v>
      </c>
    </row>
    <row r="147" s="13" customFormat="1">
      <c r="A147" s="13"/>
      <c r="B147" s="220"/>
      <c r="C147" s="221"/>
      <c r="D147" s="222" t="s">
        <v>161</v>
      </c>
      <c r="E147" s="223" t="s">
        <v>19</v>
      </c>
      <c r="F147" s="224" t="s">
        <v>162</v>
      </c>
      <c r="G147" s="221"/>
      <c r="H147" s="223" t="s">
        <v>19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161</v>
      </c>
      <c r="AU147" s="230" t="s">
        <v>83</v>
      </c>
      <c r="AV147" s="13" t="s">
        <v>80</v>
      </c>
      <c r="AW147" s="13" t="s">
        <v>33</v>
      </c>
      <c r="AX147" s="13" t="s">
        <v>72</v>
      </c>
      <c r="AY147" s="230" t="s">
        <v>153</v>
      </c>
    </row>
    <row r="148" s="14" customFormat="1">
      <c r="A148" s="14"/>
      <c r="B148" s="231"/>
      <c r="C148" s="232"/>
      <c r="D148" s="222" t="s">
        <v>161</v>
      </c>
      <c r="E148" s="233" t="s">
        <v>19</v>
      </c>
      <c r="F148" s="234" t="s">
        <v>888</v>
      </c>
      <c r="G148" s="232"/>
      <c r="H148" s="235">
        <v>0.040000000000000001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161</v>
      </c>
      <c r="AU148" s="241" t="s">
        <v>83</v>
      </c>
      <c r="AV148" s="14" t="s">
        <v>83</v>
      </c>
      <c r="AW148" s="14" t="s">
        <v>33</v>
      </c>
      <c r="AX148" s="14" t="s">
        <v>72</v>
      </c>
      <c r="AY148" s="241" t="s">
        <v>153</v>
      </c>
    </row>
    <row r="149" s="14" customFormat="1">
      <c r="A149" s="14"/>
      <c r="B149" s="231"/>
      <c r="C149" s="232"/>
      <c r="D149" s="222" t="s">
        <v>161</v>
      </c>
      <c r="E149" s="233" t="s">
        <v>19</v>
      </c>
      <c r="F149" s="234" t="s">
        <v>889</v>
      </c>
      <c r="G149" s="232"/>
      <c r="H149" s="235">
        <v>0.045999999999999999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1" t="s">
        <v>161</v>
      </c>
      <c r="AU149" s="241" t="s">
        <v>83</v>
      </c>
      <c r="AV149" s="14" t="s">
        <v>83</v>
      </c>
      <c r="AW149" s="14" t="s">
        <v>33</v>
      </c>
      <c r="AX149" s="14" t="s">
        <v>72</v>
      </c>
      <c r="AY149" s="241" t="s">
        <v>153</v>
      </c>
    </row>
    <row r="150" s="15" customFormat="1">
      <c r="A150" s="15"/>
      <c r="B150" s="242"/>
      <c r="C150" s="243"/>
      <c r="D150" s="222" t="s">
        <v>161</v>
      </c>
      <c r="E150" s="244" t="s">
        <v>19</v>
      </c>
      <c r="F150" s="245" t="s">
        <v>164</v>
      </c>
      <c r="G150" s="243"/>
      <c r="H150" s="246">
        <v>0.085999999999999993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2" t="s">
        <v>161</v>
      </c>
      <c r="AU150" s="252" t="s">
        <v>83</v>
      </c>
      <c r="AV150" s="15" t="s">
        <v>159</v>
      </c>
      <c r="AW150" s="15" t="s">
        <v>33</v>
      </c>
      <c r="AX150" s="15" t="s">
        <v>80</v>
      </c>
      <c r="AY150" s="252" t="s">
        <v>153</v>
      </c>
    </row>
    <row r="151" s="2" customFormat="1" ht="16.5" customHeight="1">
      <c r="A151" s="40"/>
      <c r="B151" s="41"/>
      <c r="C151" s="207" t="s">
        <v>247</v>
      </c>
      <c r="D151" s="207" t="s">
        <v>155</v>
      </c>
      <c r="E151" s="208" t="s">
        <v>890</v>
      </c>
      <c r="F151" s="209" t="s">
        <v>891</v>
      </c>
      <c r="G151" s="210" t="s">
        <v>196</v>
      </c>
      <c r="H151" s="211">
        <v>2.3100000000000001</v>
      </c>
      <c r="I151" s="212"/>
      <c r="J151" s="213">
        <f>ROUND(I151*H151,2)</f>
        <v>0</v>
      </c>
      <c r="K151" s="209" t="s">
        <v>173</v>
      </c>
      <c r="L151" s="46"/>
      <c r="M151" s="214" t="s">
        <v>19</v>
      </c>
      <c r="N151" s="215" t="s">
        <v>43</v>
      </c>
      <c r="O151" s="86"/>
      <c r="P151" s="216">
        <f>O151*H151</f>
        <v>0</v>
      </c>
      <c r="Q151" s="216">
        <v>0</v>
      </c>
      <c r="R151" s="216">
        <f>Q151*H151</f>
        <v>0</v>
      </c>
      <c r="S151" s="216">
        <v>2.2000000000000002</v>
      </c>
      <c r="T151" s="217">
        <f>S151*H151</f>
        <v>5.0820000000000007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159</v>
      </c>
      <c r="AT151" s="218" t="s">
        <v>155</v>
      </c>
      <c r="AU151" s="218" t="s">
        <v>83</v>
      </c>
      <c r="AY151" s="19" t="s">
        <v>153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80</v>
      </c>
      <c r="BK151" s="219">
        <f>ROUND(I151*H151,2)</f>
        <v>0</v>
      </c>
      <c r="BL151" s="19" t="s">
        <v>159</v>
      </c>
      <c r="BM151" s="218" t="s">
        <v>892</v>
      </c>
    </row>
    <row r="152" s="2" customFormat="1">
      <c r="A152" s="40"/>
      <c r="B152" s="41"/>
      <c r="C152" s="42"/>
      <c r="D152" s="253" t="s">
        <v>175</v>
      </c>
      <c r="E152" s="42"/>
      <c r="F152" s="254" t="s">
        <v>893</v>
      </c>
      <c r="G152" s="42"/>
      <c r="H152" s="42"/>
      <c r="I152" s="255"/>
      <c r="J152" s="42"/>
      <c r="K152" s="42"/>
      <c r="L152" s="46"/>
      <c r="M152" s="256"/>
      <c r="N152" s="257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175</v>
      </c>
      <c r="AU152" s="19" t="s">
        <v>83</v>
      </c>
    </row>
    <row r="153" s="13" customFormat="1">
      <c r="A153" s="13"/>
      <c r="B153" s="220"/>
      <c r="C153" s="221"/>
      <c r="D153" s="222" t="s">
        <v>161</v>
      </c>
      <c r="E153" s="223" t="s">
        <v>19</v>
      </c>
      <c r="F153" s="224" t="s">
        <v>894</v>
      </c>
      <c r="G153" s="221"/>
      <c r="H153" s="223" t="s">
        <v>19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161</v>
      </c>
      <c r="AU153" s="230" t="s">
        <v>83</v>
      </c>
      <c r="AV153" s="13" t="s">
        <v>80</v>
      </c>
      <c r="AW153" s="13" t="s">
        <v>33</v>
      </c>
      <c r="AX153" s="13" t="s">
        <v>72</v>
      </c>
      <c r="AY153" s="230" t="s">
        <v>153</v>
      </c>
    </row>
    <row r="154" s="14" customFormat="1">
      <c r="A154" s="14"/>
      <c r="B154" s="231"/>
      <c r="C154" s="232"/>
      <c r="D154" s="222" t="s">
        <v>161</v>
      </c>
      <c r="E154" s="233" t="s">
        <v>19</v>
      </c>
      <c r="F154" s="234" t="s">
        <v>895</v>
      </c>
      <c r="G154" s="232"/>
      <c r="H154" s="235">
        <v>2.3100000000000001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161</v>
      </c>
      <c r="AU154" s="241" t="s">
        <v>83</v>
      </c>
      <c r="AV154" s="14" t="s">
        <v>83</v>
      </c>
      <c r="AW154" s="14" t="s">
        <v>33</v>
      </c>
      <c r="AX154" s="14" t="s">
        <v>72</v>
      </c>
      <c r="AY154" s="241" t="s">
        <v>153</v>
      </c>
    </row>
    <row r="155" s="15" customFormat="1">
      <c r="A155" s="15"/>
      <c r="B155" s="242"/>
      <c r="C155" s="243"/>
      <c r="D155" s="222" t="s">
        <v>161</v>
      </c>
      <c r="E155" s="244" t="s">
        <v>19</v>
      </c>
      <c r="F155" s="245" t="s">
        <v>164</v>
      </c>
      <c r="G155" s="243"/>
      <c r="H155" s="246">
        <v>2.3100000000000001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2" t="s">
        <v>161</v>
      </c>
      <c r="AU155" s="252" t="s">
        <v>83</v>
      </c>
      <c r="AV155" s="15" t="s">
        <v>159</v>
      </c>
      <c r="AW155" s="15" t="s">
        <v>33</v>
      </c>
      <c r="AX155" s="15" t="s">
        <v>80</v>
      </c>
      <c r="AY155" s="252" t="s">
        <v>153</v>
      </c>
    </row>
    <row r="156" s="2" customFormat="1" ht="21.75" customHeight="1">
      <c r="A156" s="40"/>
      <c r="B156" s="41"/>
      <c r="C156" s="207" t="s">
        <v>8</v>
      </c>
      <c r="D156" s="207" t="s">
        <v>155</v>
      </c>
      <c r="E156" s="208" t="s">
        <v>896</v>
      </c>
      <c r="F156" s="209" t="s">
        <v>897</v>
      </c>
      <c r="G156" s="210" t="s">
        <v>196</v>
      </c>
      <c r="H156" s="211">
        <v>2.3100000000000001</v>
      </c>
      <c r="I156" s="212"/>
      <c r="J156" s="213">
        <f>ROUND(I156*H156,2)</f>
        <v>0</v>
      </c>
      <c r="K156" s="209" t="s">
        <v>173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0.043999999999999997</v>
      </c>
      <c r="T156" s="217">
        <f>S156*H156</f>
        <v>0.10163999999999999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159</v>
      </c>
      <c r="AT156" s="218" t="s">
        <v>155</v>
      </c>
      <c r="AU156" s="218" t="s">
        <v>83</v>
      </c>
      <c r="AY156" s="19" t="s">
        <v>153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159</v>
      </c>
      <c r="BM156" s="218" t="s">
        <v>898</v>
      </c>
    </row>
    <row r="157" s="2" customFormat="1">
      <c r="A157" s="40"/>
      <c r="B157" s="41"/>
      <c r="C157" s="42"/>
      <c r="D157" s="253" t="s">
        <v>175</v>
      </c>
      <c r="E157" s="42"/>
      <c r="F157" s="254" t="s">
        <v>899</v>
      </c>
      <c r="G157" s="42"/>
      <c r="H157" s="42"/>
      <c r="I157" s="255"/>
      <c r="J157" s="42"/>
      <c r="K157" s="42"/>
      <c r="L157" s="46"/>
      <c r="M157" s="256"/>
      <c r="N157" s="257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175</v>
      </c>
      <c r="AU157" s="19" t="s">
        <v>83</v>
      </c>
    </row>
    <row r="158" s="13" customFormat="1">
      <c r="A158" s="13"/>
      <c r="B158" s="220"/>
      <c r="C158" s="221"/>
      <c r="D158" s="222" t="s">
        <v>161</v>
      </c>
      <c r="E158" s="223" t="s">
        <v>19</v>
      </c>
      <c r="F158" s="224" t="s">
        <v>894</v>
      </c>
      <c r="G158" s="221"/>
      <c r="H158" s="223" t="s">
        <v>19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161</v>
      </c>
      <c r="AU158" s="230" t="s">
        <v>83</v>
      </c>
      <c r="AV158" s="13" t="s">
        <v>80</v>
      </c>
      <c r="AW158" s="13" t="s">
        <v>33</v>
      </c>
      <c r="AX158" s="13" t="s">
        <v>72</v>
      </c>
      <c r="AY158" s="230" t="s">
        <v>153</v>
      </c>
    </row>
    <row r="159" s="14" customFormat="1">
      <c r="A159" s="14"/>
      <c r="B159" s="231"/>
      <c r="C159" s="232"/>
      <c r="D159" s="222" t="s">
        <v>161</v>
      </c>
      <c r="E159" s="233" t="s">
        <v>19</v>
      </c>
      <c r="F159" s="234" t="s">
        <v>895</v>
      </c>
      <c r="G159" s="232"/>
      <c r="H159" s="235">
        <v>2.3100000000000001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161</v>
      </c>
      <c r="AU159" s="241" t="s">
        <v>83</v>
      </c>
      <c r="AV159" s="14" t="s">
        <v>83</v>
      </c>
      <c r="AW159" s="14" t="s">
        <v>33</v>
      </c>
      <c r="AX159" s="14" t="s">
        <v>72</v>
      </c>
      <c r="AY159" s="241" t="s">
        <v>153</v>
      </c>
    </row>
    <row r="160" s="15" customFormat="1">
      <c r="A160" s="15"/>
      <c r="B160" s="242"/>
      <c r="C160" s="243"/>
      <c r="D160" s="222" t="s">
        <v>161</v>
      </c>
      <c r="E160" s="244" t="s">
        <v>19</v>
      </c>
      <c r="F160" s="245" t="s">
        <v>164</v>
      </c>
      <c r="G160" s="243"/>
      <c r="H160" s="246">
        <v>2.3100000000000001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2" t="s">
        <v>161</v>
      </c>
      <c r="AU160" s="252" t="s">
        <v>83</v>
      </c>
      <c r="AV160" s="15" t="s">
        <v>159</v>
      </c>
      <c r="AW160" s="15" t="s">
        <v>33</v>
      </c>
      <c r="AX160" s="15" t="s">
        <v>80</v>
      </c>
      <c r="AY160" s="252" t="s">
        <v>153</v>
      </c>
    </row>
    <row r="161" s="2" customFormat="1" ht="24.15" customHeight="1">
      <c r="A161" s="40"/>
      <c r="B161" s="41"/>
      <c r="C161" s="207" t="s">
        <v>265</v>
      </c>
      <c r="D161" s="207" t="s">
        <v>155</v>
      </c>
      <c r="E161" s="208" t="s">
        <v>900</v>
      </c>
      <c r="F161" s="209" t="s">
        <v>901</v>
      </c>
      <c r="G161" s="210" t="s">
        <v>158</v>
      </c>
      <c r="H161" s="211">
        <v>1.3129999999999999</v>
      </c>
      <c r="I161" s="212"/>
      <c r="J161" s="213">
        <f>ROUND(I161*H161,2)</f>
        <v>0</v>
      </c>
      <c r="K161" s="209" t="s">
        <v>173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0.031</v>
      </c>
      <c r="T161" s="217">
        <f>S161*H161</f>
        <v>0.040702999999999996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159</v>
      </c>
      <c r="AT161" s="218" t="s">
        <v>155</v>
      </c>
      <c r="AU161" s="218" t="s">
        <v>83</v>
      </c>
      <c r="AY161" s="19" t="s">
        <v>153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159</v>
      </c>
      <c r="BM161" s="218" t="s">
        <v>902</v>
      </c>
    </row>
    <row r="162" s="2" customFormat="1">
      <c r="A162" s="40"/>
      <c r="B162" s="41"/>
      <c r="C162" s="42"/>
      <c r="D162" s="253" t="s">
        <v>175</v>
      </c>
      <c r="E162" s="42"/>
      <c r="F162" s="254" t="s">
        <v>903</v>
      </c>
      <c r="G162" s="42"/>
      <c r="H162" s="42"/>
      <c r="I162" s="255"/>
      <c r="J162" s="42"/>
      <c r="K162" s="42"/>
      <c r="L162" s="46"/>
      <c r="M162" s="256"/>
      <c r="N162" s="257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175</v>
      </c>
      <c r="AU162" s="19" t="s">
        <v>83</v>
      </c>
    </row>
    <row r="163" s="14" customFormat="1">
      <c r="A163" s="14"/>
      <c r="B163" s="231"/>
      <c r="C163" s="232"/>
      <c r="D163" s="222" t="s">
        <v>161</v>
      </c>
      <c r="E163" s="233" t="s">
        <v>19</v>
      </c>
      <c r="F163" s="234" t="s">
        <v>876</v>
      </c>
      <c r="G163" s="232"/>
      <c r="H163" s="235">
        <v>1.3129999999999999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1" t="s">
        <v>161</v>
      </c>
      <c r="AU163" s="241" t="s">
        <v>83</v>
      </c>
      <c r="AV163" s="14" t="s">
        <v>83</v>
      </c>
      <c r="AW163" s="14" t="s">
        <v>33</v>
      </c>
      <c r="AX163" s="14" t="s">
        <v>72</v>
      </c>
      <c r="AY163" s="241" t="s">
        <v>153</v>
      </c>
    </row>
    <row r="164" s="15" customFormat="1">
      <c r="A164" s="15"/>
      <c r="B164" s="242"/>
      <c r="C164" s="243"/>
      <c r="D164" s="222" t="s">
        <v>161</v>
      </c>
      <c r="E164" s="244" t="s">
        <v>19</v>
      </c>
      <c r="F164" s="245" t="s">
        <v>164</v>
      </c>
      <c r="G164" s="243"/>
      <c r="H164" s="246">
        <v>1.3129999999999999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2" t="s">
        <v>161</v>
      </c>
      <c r="AU164" s="252" t="s">
        <v>83</v>
      </c>
      <c r="AV164" s="15" t="s">
        <v>159</v>
      </c>
      <c r="AW164" s="15" t="s">
        <v>33</v>
      </c>
      <c r="AX164" s="15" t="s">
        <v>80</v>
      </c>
      <c r="AY164" s="252" t="s">
        <v>153</v>
      </c>
    </row>
    <row r="165" s="2" customFormat="1" ht="24.15" customHeight="1">
      <c r="A165" s="40"/>
      <c r="B165" s="41"/>
      <c r="C165" s="207" t="s">
        <v>273</v>
      </c>
      <c r="D165" s="207" t="s">
        <v>155</v>
      </c>
      <c r="E165" s="208" t="s">
        <v>904</v>
      </c>
      <c r="F165" s="209" t="s">
        <v>905</v>
      </c>
      <c r="G165" s="210" t="s">
        <v>158</v>
      </c>
      <c r="H165" s="211">
        <v>2.6000000000000001</v>
      </c>
      <c r="I165" s="212"/>
      <c r="J165" s="213">
        <f>ROUND(I165*H165,2)</f>
        <v>0</v>
      </c>
      <c r="K165" s="209" t="s">
        <v>173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0.063</v>
      </c>
      <c r="T165" s="217">
        <f>S165*H165</f>
        <v>0.1638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155</v>
      </c>
      <c r="AU165" s="218" t="s">
        <v>83</v>
      </c>
      <c r="AY165" s="19" t="s">
        <v>153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906</v>
      </c>
    </row>
    <row r="166" s="2" customFormat="1">
      <c r="A166" s="40"/>
      <c r="B166" s="41"/>
      <c r="C166" s="42"/>
      <c r="D166" s="253" t="s">
        <v>175</v>
      </c>
      <c r="E166" s="42"/>
      <c r="F166" s="254" t="s">
        <v>907</v>
      </c>
      <c r="G166" s="42"/>
      <c r="H166" s="42"/>
      <c r="I166" s="255"/>
      <c r="J166" s="42"/>
      <c r="K166" s="42"/>
      <c r="L166" s="46"/>
      <c r="M166" s="256"/>
      <c r="N166" s="25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175</v>
      </c>
      <c r="AU166" s="19" t="s">
        <v>83</v>
      </c>
    </row>
    <row r="167" s="14" customFormat="1">
      <c r="A167" s="14"/>
      <c r="B167" s="231"/>
      <c r="C167" s="232"/>
      <c r="D167" s="222" t="s">
        <v>161</v>
      </c>
      <c r="E167" s="233" t="s">
        <v>19</v>
      </c>
      <c r="F167" s="234" t="s">
        <v>908</v>
      </c>
      <c r="G167" s="232"/>
      <c r="H167" s="235">
        <v>2.6000000000000001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1" t="s">
        <v>161</v>
      </c>
      <c r="AU167" s="241" t="s">
        <v>83</v>
      </c>
      <c r="AV167" s="14" t="s">
        <v>83</v>
      </c>
      <c r="AW167" s="14" t="s">
        <v>33</v>
      </c>
      <c r="AX167" s="14" t="s">
        <v>72</v>
      </c>
      <c r="AY167" s="241" t="s">
        <v>153</v>
      </c>
    </row>
    <row r="168" s="15" customFormat="1">
      <c r="A168" s="15"/>
      <c r="B168" s="242"/>
      <c r="C168" s="243"/>
      <c r="D168" s="222" t="s">
        <v>161</v>
      </c>
      <c r="E168" s="244" t="s">
        <v>19</v>
      </c>
      <c r="F168" s="245" t="s">
        <v>164</v>
      </c>
      <c r="G168" s="243"/>
      <c r="H168" s="246">
        <v>2.6000000000000001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2" t="s">
        <v>161</v>
      </c>
      <c r="AU168" s="252" t="s">
        <v>83</v>
      </c>
      <c r="AV168" s="15" t="s">
        <v>159</v>
      </c>
      <c r="AW168" s="15" t="s">
        <v>33</v>
      </c>
      <c r="AX168" s="15" t="s">
        <v>80</v>
      </c>
      <c r="AY168" s="252" t="s">
        <v>153</v>
      </c>
    </row>
    <row r="169" s="2" customFormat="1" ht="24.15" customHeight="1">
      <c r="A169" s="40"/>
      <c r="B169" s="41"/>
      <c r="C169" s="207" t="s">
        <v>280</v>
      </c>
      <c r="D169" s="207" t="s">
        <v>155</v>
      </c>
      <c r="E169" s="208" t="s">
        <v>909</v>
      </c>
      <c r="F169" s="209" t="s">
        <v>910</v>
      </c>
      <c r="G169" s="210" t="s">
        <v>158</v>
      </c>
      <c r="H169" s="211">
        <v>2</v>
      </c>
      <c r="I169" s="212"/>
      <c r="J169" s="213">
        <f>ROUND(I169*H169,2)</f>
        <v>0</v>
      </c>
      <c r="K169" s="209" t="s">
        <v>173</v>
      </c>
      <c r="L169" s="46"/>
      <c r="M169" s="214" t="s">
        <v>19</v>
      </c>
      <c r="N169" s="215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0.058999999999999997</v>
      </c>
      <c r="T169" s="217">
        <f>S169*H169</f>
        <v>0.11799999999999999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159</v>
      </c>
      <c r="AT169" s="218" t="s">
        <v>155</v>
      </c>
      <c r="AU169" s="218" t="s">
        <v>83</v>
      </c>
      <c r="AY169" s="19" t="s">
        <v>153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159</v>
      </c>
      <c r="BM169" s="218" t="s">
        <v>911</v>
      </c>
    </row>
    <row r="170" s="2" customFormat="1">
      <c r="A170" s="40"/>
      <c r="B170" s="41"/>
      <c r="C170" s="42"/>
      <c r="D170" s="253" t="s">
        <v>175</v>
      </c>
      <c r="E170" s="42"/>
      <c r="F170" s="254" t="s">
        <v>912</v>
      </c>
      <c r="G170" s="42"/>
      <c r="H170" s="42"/>
      <c r="I170" s="255"/>
      <c r="J170" s="42"/>
      <c r="K170" s="42"/>
      <c r="L170" s="46"/>
      <c r="M170" s="256"/>
      <c r="N170" s="257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175</v>
      </c>
      <c r="AU170" s="19" t="s">
        <v>83</v>
      </c>
    </row>
    <row r="171" s="13" customFormat="1">
      <c r="A171" s="13"/>
      <c r="B171" s="220"/>
      <c r="C171" s="221"/>
      <c r="D171" s="222" t="s">
        <v>161</v>
      </c>
      <c r="E171" s="223" t="s">
        <v>19</v>
      </c>
      <c r="F171" s="224" t="s">
        <v>913</v>
      </c>
      <c r="G171" s="221"/>
      <c r="H171" s="223" t="s">
        <v>19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161</v>
      </c>
      <c r="AU171" s="230" t="s">
        <v>83</v>
      </c>
      <c r="AV171" s="13" t="s">
        <v>80</v>
      </c>
      <c r="AW171" s="13" t="s">
        <v>33</v>
      </c>
      <c r="AX171" s="13" t="s">
        <v>72</v>
      </c>
      <c r="AY171" s="230" t="s">
        <v>153</v>
      </c>
    </row>
    <row r="172" s="14" customFormat="1">
      <c r="A172" s="14"/>
      <c r="B172" s="231"/>
      <c r="C172" s="232"/>
      <c r="D172" s="222" t="s">
        <v>161</v>
      </c>
      <c r="E172" s="233" t="s">
        <v>19</v>
      </c>
      <c r="F172" s="234" t="s">
        <v>914</v>
      </c>
      <c r="G172" s="232"/>
      <c r="H172" s="235">
        <v>2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161</v>
      </c>
      <c r="AU172" s="241" t="s">
        <v>83</v>
      </c>
      <c r="AV172" s="14" t="s">
        <v>83</v>
      </c>
      <c r="AW172" s="14" t="s">
        <v>33</v>
      </c>
      <c r="AX172" s="14" t="s">
        <v>72</v>
      </c>
      <c r="AY172" s="241" t="s">
        <v>153</v>
      </c>
    </row>
    <row r="173" s="15" customFormat="1">
      <c r="A173" s="15"/>
      <c r="B173" s="242"/>
      <c r="C173" s="243"/>
      <c r="D173" s="222" t="s">
        <v>161</v>
      </c>
      <c r="E173" s="244" t="s">
        <v>828</v>
      </c>
      <c r="F173" s="245" t="s">
        <v>164</v>
      </c>
      <c r="G173" s="243"/>
      <c r="H173" s="246">
        <v>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2" t="s">
        <v>161</v>
      </c>
      <c r="AU173" s="252" t="s">
        <v>83</v>
      </c>
      <c r="AV173" s="15" t="s">
        <v>159</v>
      </c>
      <c r="AW173" s="15" t="s">
        <v>33</v>
      </c>
      <c r="AX173" s="15" t="s">
        <v>80</v>
      </c>
      <c r="AY173" s="252" t="s">
        <v>153</v>
      </c>
    </row>
    <row r="174" s="2" customFormat="1" ht="24.15" customHeight="1">
      <c r="A174" s="40"/>
      <c r="B174" s="41"/>
      <c r="C174" s="207" t="s">
        <v>286</v>
      </c>
      <c r="D174" s="207" t="s">
        <v>155</v>
      </c>
      <c r="E174" s="208" t="s">
        <v>650</v>
      </c>
      <c r="F174" s="209" t="s">
        <v>651</v>
      </c>
      <c r="G174" s="210" t="s">
        <v>652</v>
      </c>
      <c r="H174" s="211">
        <v>20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0.050000000000000003</v>
      </c>
      <c r="T174" s="217">
        <f>S174*H174</f>
        <v>1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159</v>
      </c>
      <c r="AT174" s="218" t="s">
        <v>155</v>
      </c>
      <c r="AU174" s="218" t="s">
        <v>83</v>
      </c>
      <c r="AY174" s="19" t="s">
        <v>153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159</v>
      </c>
      <c r="BM174" s="218" t="s">
        <v>915</v>
      </c>
    </row>
    <row r="175" s="14" customFormat="1">
      <c r="A175" s="14"/>
      <c r="B175" s="231"/>
      <c r="C175" s="232"/>
      <c r="D175" s="222" t="s">
        <v>161</v>
      </c>
      <c r="E175" s="233" t="s">
        <v>19</v>
      </c>
      <c r="F175" s="234" t="s">
        <v>302</v>
      </c>
      <c r="G175" s="232"/>
      <c r="H175" s="235">
        <v>20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161</v>
      </c>
      <c r="AU175" s="241" t="s">
        <v>83</v>
      </c>
      <c r="AV175" s="14" t="s">
        <v>83</v>
      </c>
      <c r="AW175" s="14" t="s">
        <v>33</v>
      </c>
      <c r="AX175" s="14" t="s">
        <v>72</v>
      </c>
      <c r="AY175" s="241" t="s">
        <v>153</v>
      </c>
    </row>
    <row r="176" s="15" customFormat="1">
      <c r="A176" s="15"/>
      <c r="B176" s="242"/>
      <c r="C176" s="243"/>
      <c r="D176" s="222" t="s">
        <v>161</v>
      </c>
      <c r="E176" s="244" t="s">
        <v>19</v>
      </c>
      <c r="F176" s="245" t="s">
        <v>164</v>
      </c>
      <c r="G176" s="243"/>
      <c r="H176" s="246">
        <v>20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2" t="s">
        <v>161</v>
      </c>
      <c r="AU176" s="252" t="s">
        <v>83</v>
      </c>
      <c r="AV176" s="15" t="s">
        <v>159</v>
      </c>
      <c r="AW176" s="15" t="s">
        <v>33</v>
      </c>
      <c r="AX176" s="15" t="s">
        <v>80</v>
      </c>
      <c r="AY176" s="252" t="s">
        <v>153</v>
      </c>
    </row>
    <row r="177" s="2" customFormat="1" ht="24.15" customHeight="1">
      <c r="A177" s="40"/>
      <c r="B177" s="41"/>
      <c r="C177" s="207" t="s">
        <v>302</v>
      </c>
      <c r="D177" s="207" t="s">
        <v>155</v>
      </c>
      <c r="E177" s="208" t="s">
        <v>916</v>
      </c>
      <c r="F177" s="209" t="s">
        <v>917</v>
      </c>
      <c r="G177" s="210" t="s">
        <v>647</v>
      </c>
      <c r="H177" s="211">
        <v>1</v>
      </c>
      <c r="I177" s="212"/>
      <c r="J177" s="213">
        <f>ROUND(I177*H177,2)</f>
        <v>0</v>
      </c>
      <c r="K177" s="209" t="s">
        <v>19</v>
      </c>
      <c r="L177" s="46"/>
      <c r="M177" s="214" t="s">
        <v>19</v>
      </c>
      <c r="N177" s="215" t="s">
        <v>43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0.050000000000000003</v>
      </c>
      <c r="T177" s="217">
        <f>S177*H177</f>
        <v>0.050000000000000003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159</v>
      </c>
      <c r="AT177" s="218" t="s">
        <v>155</v>
      </c>
      <c r="AU177" s="218" t="s">
        <v>83</v>
      </c>
      <c r="AY177" s="19" t="s">
        <v>153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80</v>
      </c>
      <c r="BK177" s="219">
        <f>ROUND(I177*H177,2)</f>
        <v>0</v>
      </c>
      <c r="BL177" s="19" t="s">
        <v>159</v>
      </c>
      <c r="BM177" s="218" t="s">
        <v>918</v>
      </c>
    </row>
    <row r="178" s="14" customFormat="1">
      <c r="A178" s="14"/>
      <c r="B178" s="231"/>
      <c r="C178" s="232"/>
      <c r="D178" s="222" t="s">
        <v>161</v>
      </c>
      <c r="E178" s="233" t="s">
        <v>19</v>
      </c>
      <c r="F178" s="234" t="s">
        <v>80</v>
      </c>
      <c r="G178" s="232"/>
      <c r="H178" s="235">
        <v>1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161</v>
      </c>
      <c r="AU178" s="241" t="s">
        <v>83</v>
      </c>
      <c r="AV178" s="14" t="s">
        <v>83</v>
      </c>
      <c r="AW178" s="14" t="s">
        <v>33</v>
      </c>
      <c r="AX178" s="14" t="s">
        <v>72</v>
      </c>
      <c r="AY178" s="241" t="s">
        <v>153</v>
      </c>
    </row>
    <row r="179" s="15" customFormat="1">
      <c r="A179" s="15"/>
      <c r="B179" s="242"/>
      <c r="C179" s="243"/>
      <c r="D179" s="222" t="s">
        <v>161</v>
      </c>
      <c r="E179" s="244" t="s">
        <v>19</v>
      </c>
      <c r="F179" s="245" t="s">
        <v>164</v>
      </c>
      <c r="G179" s="243"/>
      <c r="H179" s="246">
        <v>1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2" t="s">
        <v>161</v>
      </c>
      <c r="AU179" s="252" t="s">
        <v>83</v>
      </c>
      <c r="AV179" s="15" t="s">
        <v>159</v>
      </c>
      <c r="AW179" s="15" t="s">
        <v>33</v>
      </c>
      <c r="AX179" s="15" t="s">
        <v>80</v>
      </c>
      <c r="AY179" s="252" t="s">
        <v>153</v>
      </c>
    </row>
    <row r="180" s="2" customFormat="1" ht="24.15" customHeight="1">
      <c r="A180" s="40"/>
      <c r="B180" s="41"/>
      <c r="C180" s="207" t="s">
        <v>7</v>
      </c>
      <c r="D180" s="207" t="s">
        <v>155</v>
      </c>
      <c r="E180" s="208" t="s">
        <v>655</v>
      </c>
      <c r="F180" s="209" t="s">
        <v>919</v>
      </c>
      <c r="G180" s="210" t="s">
        <v>647</v>
      </c>
      <c r="H180" s="211">
        <v>1</v>
      </c>
      <c r="I180" s="212"/>
      <c r="J180" s="213">
        <f>ROUND(I180*H180,2)</f>
        <v>0</v>
      </c>
      <c r="K180" s="209" t="s">
        <v>19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159</v>
      </c>
      <c r="AT180" s="218" t="s">
        <v>155</v>
      </c>
      <c r="AU180" s="218" t="s">
        <v>83</v>
      </c>
      <c r="AY180" s="19" t="s">
        <v>153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159</v>
      </c>
      <c r="BM180" s="218" t="s">
        <v>920</v>
      </c>
    </row>
    <row r="181" s="14" customFormat="1">
      <c r="A181" s="14"/>
      <c r="B181" s="231"/>
      <c r="C181" s="232"/>
      <c r="D181" s="222" t="s">
        <v>161</v>
      </c>
      <c r="E181" s="233" t="s">
        <v>19</v>
      </c>
      <c r="F181" s="234" t="s">
        <v>80</v>
      </c>
      <c r="G181" s="232"/>
      <c r="H181" s="235">
        <v>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161</v>
      </c>
      <c r="AU181" s="241" t="s">
        <v>83</v>
      </c>
      <c r="AV181" s="14" t="s">
        <v>83</v>
      </c>
      <c r="AW181" s="14" t="s">
        <v>33</v>
      </c>
      <c r="AX181" s="14" t="s">
        <v>80</v>
      </c>
      <c r="AY181" s="241" t="s">
        <v>153</v>
      </c>
    </row>
    <row r="182" s="2" customFormat="1" ht="16.5" customHeight="1">
      <c r="A182" s="40"/>
      <c r="B182" s="41"/>
      <c r="C182" s="207" t="s">
        <v>316</v>
      </c>
      <c r="D182" s="207" t="s">
        <v>155</v>
      </c>
      <c r="E182" s="208" t="s">
        <v>921</v>
      </c>
      <c r="F182" s="209" t="s">
        <v>922</v>
      </c>
      <c r="G182" s="210" t="s">
        <v>647</v>
      </c>
      <c r="H182" s="211">
        <v>1</v>
      </c>
      <c r="I182" s="212"/>
      <c r="J182" s="213">
        <f>ROUND(I182*H182,2)</f>
        <v>0</v>
      </c>
      <c r="K182" s="209" t="s">
        <v>19</v>
      </c>
      <c r="L182" s="46"/>
      <c r="M182" s="214" t="s">
        <v>19</v>
      </c>
      <c r="N182" s="215" t="s">
        <v>43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159</v>
      </c>
      <c r="AT182" s="218" t="s">
        <v>155</v>
      </c>
      <c r="AU182" s="218" t="s">
        <v>83</v>
      </c>
      <c r="AY182" s="19" t="s">
        <v>153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80</v>
      </c>
      <c r="BK182" s="219">
        <f>ROUND(I182*H182,2)</f>
        <v>0</v>
      </c>
      <c r="BL182" s="19" t="s">
        <v>159</v>
      </c>
      <c r="BM182" s="218" t="s">
        <v>923</v>
      </c>
    </row>
    <row r="183" s="14" customFormat="1">
      <c r="A183" s="14"/>
      <c r="B183" s="231"/>
      <c r="C183" s="232"/>
      <c r="D183" s="222" t="s">
        <v>161</v>
      </c>
      <c r="E183" s="233" t="s">
        <v>19</v>
      </c>
      <c r="F183" s="234" t="s">
        <v>80</v>
      </c>
      <c r="G183" s="232"/>
      <c r="H183" s="235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161</v>
      </c>
      <c r="AU183" s="241" t="s">
        <v>83</v>
      </c>
      <c r="AV183" s="14" t="s">
        <v>83</v>
      </c>
      <c r="AW183" s="14" t="s">
        <v>33</v>
      </c>
      <c r="AX183" s="14" t="s">
        <v>80</v>
      </c>
      <c r="AY183" s="241" t="s">
        <v>153</v>
      </c>
    </row>
    <row r="184" s="2" customFormat="1" ht="16.5" customHeight="1">
      <c r="A184" s="40"/>
      <c r="B184" s="41"/>
      <c r="C184" s="207" t="s">
        <v>323</v>
      </c>
      <c r="D184" s="207" t="s">
        <v>155</v>
      </c>
      <c r="E184" s="208" t="s">
        <v>924</v>
      </c>
      <c r="F184" s="209" t="s">
        <v>925</v>
      </c>
      <c r="G184" s="210" t="s">
        <v>461</v>
      </c>
      <c r="H184" s="211">
        <v>1</v>
      </c>
      <c r="I184" s="212"/>
      <c r="J184" s="213">
        <f>ROUND(I184*H184,2)</f>
        <v>0</v>
      </c>
      <c r="K184" s="209" t="s">
        <v>19</v>
      </c>
      <c r="L184" s="46"/>
      <c r="M184" s="214" t="s">
        <v>19</v>
      </c>
      <c r="N184" s="215" t="s">
        <v>43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159</v>
      </c>
      <c r="AT184" s="218" t="s">
        <v>155</v>
      </c>
      <c r="AU184" s="218" t="s">
        <v>83</v>
      </c>
      <c r="AY184" s="19" t="s">
        <v>153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80</v>
      </c>
      <c r="BK184" s="219">
        <f>ROUND(I184*H184,2)</f>
        <v>0</v>
      </c>
      <c r="BL184" s="19" t="s">
        <v>159</v>
      </c>
      <c r="BM184" s="218" t="s">
        <v>926</v>
      </c>
    </row>
    <row r="185" s="14" customFormat="1">
      <c r="A185" s="14"/>
      <c r="B185" s="231"/>
      <c r="C185" s="232"/>
      <c r="D185" s="222" t="s">
        <v>161</v>
      </c>
      <c r="E185" s="233" t="s">
        <v>19</v>
      </c>
      <c r="F185" s="234" t="s">
        <v>80</v>
      </c>
      <c r="G185" s="232"/>
      <c r="H185" s="235">
        <v>1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1" t="s">
        <v>161</v>
      </c>
      <c r="AU185" s="241" t="s">
        <v>83</v>
      </c>
      <c r="AV185" s="14" t="s">
        <v>83</v>
      </c>
      <c r="AW185" s="14" t="s">
        <v>33</v>
      </c>
      <c r="AX185" s="14" t="s">
        <v>80</v>
      </c>
      <c r="AY185" s="241" t="s">
        <v>153</v>
      </c>
    </row>
    <row r="186" s="2" customFormat="1" ht="21.75" customHeight="1">
      <c r="A186" s="40"/>
      <c r="B186" s="41"/>
      <c r="C186" s="207" t="s">
        <v>331</v>
      </c>
      <c r="D186" s="207" t="s">
        <v>155</v>
      </c>
      <c r="E186" s="208" t="s">
        <v>927</v>
      </c>
      <c r="F186" s="209" t="s">
        <v>928</v>
      </c>
      <c r="G186" s="210" t="s">
        <v>647</v>
      </c>
      <c r="H186" s="211">
        <v>1</v>
      </c>
      <c r="I186" s="212"/>
      <c r="J186" s="213">
        <f>ROUND(I186*H186,2)</f>
        <v>0</v>
      </c>
      <c r="K186" s="209" t="s">
        <v>19</v>
      </c>
      <c r="L186" s="46"/>
      <c r="M186" s="214" t="s">
        <v>19</v>
      </c>
      <c r="N186" s="215" t="s">
        <v>43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159</v>
      </c>
      <c r="AT186" s="218" t="s">
        <v>155</v>
      </c>
      <c r="AU186" s="218" t="s">
        <v>83</v>
      </c>
      <c r="AY186" s="19" t="s">
        <v>153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80</v>
      </c>
      <c r="BK186" s="219">
        <f>ROUND(I186*H186,2)</f>
        <v>0</v>
      </c>
      <c r="BL186" s="19" t="s">
        <v>159</v>
      </c>
      <c r="BM186" s="218" t="s">
        <v>929</v>
      </c>
    </row>
    <row r="187" s="14" customFormat="1">
      <c r="A187" s="14"/>
      <c r="B187" s="231"/>
      <c r="C187" s="232"/>
      <c r="D187" s="222" t="s">
        <v>161</v>
      </c>
      <c r="E187" s="233" t="s">
        <v>19</v>
      </c>
      <c r="F187" s="234" t="s">
        <v>80</v>
      </c>
      <c r="G187" s="232"/>
      <c r="H187" s="235">
        <v>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161</v>
      </c>
      <c r="AU187" s="241" t="s">
        <v>83</v>
      </c>
      <c r="AV187" s="14" t="s">
        <v>83</v>
      </c>
      <c r="AW187" s="14" t="s">
        <v>33</v>
      </c>
      <c r="AX187" s="14" t="s">
        <v>80</v>
      </c>
      <c r="AY187" s="241" t="s">
        <v>153</v>
      </c>
    </row>
    <row r="188" s="12" customFormat="1" ht="22.8" customHeight="1">
      <c r="A188" s="12"/>
      <c r="B188" s="191"/>
      <c r="C188" s="192"/>
      <c r="D188" s="193" t="s">
        <v>71</v>
      </c>
      <c r="E188" s="205" t="s">
        <v>658</v>
      </c>
      <c r="F188" s="205" t="s">
        <v>659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SUM(P189:P214)</f>
        <v>0</v>
      </c>
      <c r="Q188" s="199"/>
      <c r="R188" s="200">
        <f>SUM(R189:R214)</f>
        <v>0</v>
      </c>
      <c r="S188" s="199"/>
      <c r="T188" s="201">
        <f>SUM(T189:T214)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80</v>
      </c>
      <c r="AT188" s="203" t="s">
        <v>71</v>
      </c>
      <c r="AU188" s="203" t="s">
        <v>80</v>
      </c>
      <c r="AY188" s="202" t="s">
        <v>153</v>
      </c>
      <c r="BK188" s="204">
        <f>SUM(BK189:BK214)</f>
        <v>0</v>
      </c>
    </row>
    <row r="189" s="2" customFormat="1" ht="24.15" customHeight="1">
      <c r="A189" s="40"/>
      <c r="B189" s="41"/>
      <c r="C189" s="207" t="s">
        <v>338</v>
      </c>
      <c r="D189" s="207" t="s">
        <v>155</v>
      </c>
      <c r="E189" s="208" t="s">
        <v>930</v>
      </c>
      <c r="F189" s="209" t="s">
        <v>931</v>
      </c>
      <c r="G189" s="210" t="s">
        <v>243</v>
      </c>
      <c r="H189" s="211">
        <v>59.606999999999999</v>
      </c>
      <c r="I189" s="212"/>
      <c r="J189" s="213">
        <f>ROUND(I189*H189,2)</f>
        <v>0</v>
      </c>
      <c r="K189" s="209" t="s">
        <v>173</v>
      </c>
      <c r="L189" s="46"/>
      <c r="M189" s="214" t="s">
        <v>19</v>
      </c>
      <c r="N189" s="215" t="s">
        <v>43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159</v>
      </c>
      <c r="AT189" s="218" t="s">
        <v>155</v>
      </c>
      <c r="AU189" s="218" t="s">
        <v>83</v>
      </c>
      <c r="AY189" s="19" t="s">
        <v>153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80</v>
      </c>
      <c r="BK189" s="219">
        <f>ROUND(I189*H189,2)</f>
        <v>0</v>
      </c>
      <c r="BL189" s="19" t="s">
        <v>159</v>
      </c>
      <c r="BM189" s="218" t="s">
        <v>932</v>
      </c>
    </row>
    <row r="190" s="2" customFormat="1">
      <c r="A190" s="40"/>
      <c r="B190" s="41"/>
      <c r="C190" s="42"/>
      <c r="D190" s="253" t="s">
        <v>175</v>
      </c>
      <c r="E190" s="42"/>
      <c r="F190" s="254" t="s">
        <v>933</v>
      </c>
      <c r="G190" s="42"/>
      <c r="H190" s="42"/>
      <c r="I190" s="255"/>
      <c r="J190" s="42"/>
      <c r="K190" s="42"/>
      <c r="L190" s="46"/>
      <c r="M190" s="256"/>
      <c r="N190" s="257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175</v>
      </c>
      <c r="AU190" s="19" t="s">
        <v>83</v>
      </c>
    </row>
    <row r="191" s="2" customFormat="1" ht="21.75" customHeight="1">
      <c r="A191" s="40"/>
      <c r="B191" s="41"/>
      <c r="C191" s="207" t="s">
        <v>347</v>
      </c>
      <c r="D191" s="207" t="s">
        <v>155</v>
      </c>
      <c r="E191" s="208" t="s">
        <v>667</v>
      </c>
      <c r="F191" s="209" t="s">
        <v>668</v>
      </c>
      <c r="G191" s="210" t="s">
        <v>243</v>
      </c>
      <c r="H191" s="211">
        <v>59.606999999999999</v>
      </c>
      <c r="I191" s="212"/>
      <c r="J191" s="213">
        <f>ROUND(I191*H191,2)</f>
        <v>0</v>
      </c>
      <c r="K191" s="209" t="s">
        <v>173</v>
      </c>
      <c r="L191" s="46"/>
      <c r="M191" s="214" t="s">
        <v>19</v>
      </c>
      <c r="N191" s="215" t="s">
        <v>43</v>
      </c>
      <c r="O191" s="86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8" t="s">
        <v>159</v>
      </c>
      <c r="AT191" s="218" t="s">
        <v>155</v>
      </c>
      <c r="AU191" s="218" t="s">
        <v>83</v>
      </c>
      <c r="AY191" s="19" t="s">
        <v>153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80</v>
      </c>
      <c r="BK191" s="219">
        <f>ROUND(I191*H191,2)</f>
        <v>0</v>
      </c>
      <c r="BL191" s="19" t="s">
        <v>159</v>
      </c>
      <c r="BM191" s="218" t="s">
        <v>934</v>
      </c>
    </row>
    <row r="192" s="2" customFormat="1">
      <c r="A192" s="40"/>
      <c r="B192" s="41"/>
      <c r="C192" s="42"/>
      <c r="D192" s="253" t="s">
        <v>175</v>
      </c>
      <c r="E192" s="42"/>
      <c r="F192" s="254" t="s">
        <v>670</v>
      </c>
      <c r="G192" s="42"/>
      <c r="H192" s="42"/>
      <c r="I192" s="255"/>
      <c r="J192" s="42"/>
      <c r="K192" s="42"/>
      <c r="L192" s="46"/>
      <c r="M192" s="256"/>
      <c r="N192" s="257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175</v>
      </c>
      <c r="AU192" s="19" t="s">
        <v>83</v>
      </c>
    </row>
    <row r="193" s="2" customFormat="1" ht="24.15" customHeight="1">
      <c r="A193" s="40"/>
      <c r="B193" s="41"/>
      <c r="C193" s="207" t="s">
        <v>358</v>
      </c>
      <c r="D193" s="207" t="s">
        <v>155</v>
      </c>
      <c r="E193" s="208" t="s">
        <v>935</v>
      </c>
      <c r="F193" s="209" t="s">
        <v>936</v>
      </c>
      <c r="G193" s="210" t="s">
        <v>243</v>
      </c>
      <c r="H193" s="211">
        <v>59.606999999999999</v>
      </c>
      <c r="I193" s="212"/>
      <c r="J193" s="213">
        <f>ROUND(I193*H193,2)</f>
        <v>0</v>
      </c>
      <c r="K193" s="209" t="s">
        <v>173</v>
      </c>
      <c r="L193" s="46"/>
      <c r="M193" s="214" t="s">
        <v>19</v>
      </c>
      <c r="N193" s="215" t="s">
        <v>43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159</v>
      </c>
      <c r="AT193" s="218" t="s">
        <v>155</v>
      </c>
      <c r="AU193" s="218" t="s">
        <v>83</v>
      </c>
      <c r="AY193" s="19" t="s">
        <v>153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80</v>
      </c>
      <c r="BK193" s="219">
        <f>ROUND(I193*H193,2)</f>
        <v>0</v>
      </c>
      <c r="BL193" s="19" t="s">
        <v>159</v>
      </c>
      <c r="BM193" s="218" t="s">
        <v>937</v>
      </c>
    </row>
    <row r="194" s="2" customFormat="1">
      <c r="A194" s="40"/>
      <c r="B194" s="41"/>
      <c r="C194" s="42"/>
      <c r="D194" s="253" t="s">
        <v>175</v>
      </c>
      <c r="E194" s="42"/>
      <c r="F194" s="254" t="s">
        <v>938</v>
      </c>
      <c r="G194" s="42"/>
      <c r="H194" s="42"/>
      <c r="I194" s="255"/>
      <c r="J194" s="42"/>
      <c r="K194" s="42"/>
      <c r="L194" s="46"/>
      <c r="M194" s="256"/>
      <c r="N194" s="257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175</v>
      </c>
      <c r="AU194" s="19" t="s">
        <v>83</v>
      </c>
    </row>
    <row r="195" s="2" customFormat="1" ht="24.15" customHeight="1">
      <c r="A195" s="40"/>
      <c r="B195" s="41"/>
      <c r="C195" s="207" t="s">
        <v>362</v>
      </c>
      <c r="D195" s="207" t="s">
        <v>155</v>
      </c>
      <c r="E195" s="208" t="s">
        <v>676</v>
      </c>
      <c r="F195" s="209" t="s">
        <v>677</v>
      </c>
      <c r="G195" s="210" t="s">
        <v>243</v>
      </c>
      <c r="H195" s="211">
        <v>53.396999999999998</v>
      </c>
      <c r="I195" s="212"/>
      <c r="J195" s="213">
        <f>ROUND(I195*H195,2)</f>
        <v>0</v>
      </c>
      <c r="K195" s="209" t="s">
        <v>173</v>
      </c>
      <c r="L195" s="46"/>
      <c r="M195" s="214" t="s">
        <v>19</v>
      </c>
      <c r="N195" s="215" t="s">
        <v>43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159</v>
      </c>
      <c r="AT195" s="218" t="s">
        <v>155</v>
      </c>
      <c r="AU195" s="218" t="s">
        <v>83</v>
      </c>
      <c r="AY195" s="19" t="s">
        <v>153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80</v>
      </c>
      <c r="BK195" s="219">
        <f>ROUND(I195*H195,2)</f>
        <v>0</v>
      </c>
      <c r="BL195" s="19" t="s">
        <v>159</v>
      </c>
      <c r="BM195" s="218" t="s">
        <v>939</v>
      </c>
    </row>
    <row r="196" s="2" customFormat="1">
      <c r="A196" s="40"/>
      <c r="B196" s="41"/>
      <c r="C196" s="42"/>
      <c r="D196" s="253" t="s">
        <v>175</v>
      </c>
      <c r="E196" s="42"/>
      <c r="F196" s="254" t="s">
        <v>679</v>
      </c>
      <c r="G196" s="42"/>
      <c r="H196" s="42"/>
      <c r="I196" s="255"/>
      <c r="J196" s="42"/>
      <c r="K196" s="42"/>
      <c r="L196" s="46"/>
      <c r="M196" s="256"/>
      <c r="N196" s="257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175</v>
      </c>
      <c r="AU196" s="19" t="s">
        <v>83</v>
      </c>
    </row>
    <row r="197" s="14" customFormat="1">
      <c r="A197" s="14"/>
      <c r="B197" s="231"/>
      <c r="C197" s="232"/>
      <c r="D197" s="222" t="s">
        <v>161</v>
      </c>
      <c r="E197" s="233" t="s">
        <v>19</v>
      </c>
      <c r="F197" s="234" t="s">
        <v>940</v>
      </c>
      <c r="G197" s="232"/>
      <c r="H197" s="235">
        <v>58.396999999999998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1" t="s">
        <v>161</v>
      </c>
      <c r="AU197" s="241" t="s">
        <v>83</v>
      </c>
      <c r="AV197" s="14" t="s">
        <v>83</v>
      </c>
      <c r="AW197" s="14" t="s">
        <v>33</v>
      </c>
      <c r="AX197" s="14" t="s">
        <v>72</v>
      </c>
      <c r="AY197" s="241" t="s">
        <v>153</v>
      </c>
    </row>
    <row r="198" s="13" customFormat="1">
      <c r="A198" s="13"/>
      <c r="B198" s="220"/>
      <c r="C198" s="221"/>
      <c r="D198" s="222" t="s">
        <v>161</v>
      </c>
      <c r="E198" s="223" t="s">
        <v>19</v>
      </c>
      <c r="F198" s="224" t="s">
        <v>941</v>
      </c>
      <c r="G198" s="221"/>
      <c r="H198" s="223" t="s">
        <v>19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161</v>
      </c>
      <c r="AU198" s="230" t="s">
        <v>83</v>
      </c>
      <c r="AV198" s="13" t="s">
        <v>80</v>
      </c>
      <c r="AW198" s="13" t="s">
        <v>33</v>
      </c>
      <c r="AX198" s="13" t="s">
        <v>72</v>
      </c>
      <c r="AY198" s="230" t="s">
        <v>153</v>
      </c>
    </row>
    <row r="199" s="14" customFormat="1">
      <c r="A199" s="14"/>
      <c r="B199" s="231"/>
      <c r="C199" s="232"/>
      <c r="D199" s="222" t="s">
        <v>161</v>
      </c>
      <c r="E199" s="233" t="s">
        <v>19</v>
      </c>
      <c r="F199" s="234" t="s">
        <v>942</v>
      </c>
      <c r="G199" s="232"/>
      <c r="H199" s="235">
        <v>-5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1" t="s">
        <v>161</v>
      </c>
      <c r="AU199" s="241" t="s">
        <v>83</v>
      </c>
      <c r="AV199" s="14" t="s">
        <v>83</v>
      </c>
      <c r="AW199" s="14" t="s">
        <v>33</v>
      </c>
      <c r="AX199" s="14" t="s">
        <v>72</v>
      </c>
      <c r="AY199" s="241" t="s">
        <v>153</v>
      </c>
    </row>
    <row r="200" s="15" customFormat="1">
      <c r="A200" s="15"/>
      <c r="B200" s="242"/>
      <c r="C200" s="243"/>
      <c r="D200" s="222" t="s">
        <v>161</v>
      </c>
      <c r="E200" s="244" t="s">
        <v>19</v>
      </c>
      <c r="F200" s="245" t="s">
        <v>164</v>
      </c>
      <c r="G200" s="243"/>
      <c r="H200" s="246">
        <v>53.396999999999998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2" t="s">
        <v>161</v>
      </c>
      <c r="AU200" s="252" t="s">
        <v>83</v>
      </c>
      <c r="AV200" s="15" t="s">
        <v>159</v>
      </c>
      <c r="AW200" s="15" t="s">
        <v>33</v>
      </c>
      <c r="AX200" s="15" t="s">
        <v>80</v>
      </c>
      <c r="AY200" s="252" t="s">
        <v>153</v>
      </c>
    </row>
    <row r="201" s="2" customFormat="1" ht="24.15" customHeight="1">
      <c r="A201" s="40"/>
      <c r="B201" s="41"/>
      <c r="C201" s="207" t="s">
        <v>373</v>
      </c>
      <c r="D201" s="207" t="s">
        <v>155</v>
      </c>
      <c r="E201" s="208" t="s">
        <v>682</v>
      </c>
      <c r="F201" s="209" t="s">
        <v>683</v>
      </c>
      <c r="G201" s="210" t="s">
        <v>243</v>
      </c>
      <c r="H201" s="211">
        <v>5</v>
      </c>
      <c r="I201" s="212"/>
      <c r="J201" s="213">
        <f>ROUND(I201*H201,2)</f>
        <v>0</v>
      </c>
      <c r="K201" s="209" t="s">
        <v>173</v>
      </c>
      <c r="L201" s="46"/>
      <c r="M201" s="214" t="s">
        <v>19</v>
      </c>
      <c r="N201" s="215" t="s">
        <v>43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159</v>
      </c>
      <c r="AT201" s="218" t="s">
        <v>155</v>
      </c>
      <c r="AU201" s="218" t="s">
        <v>83</v>
      </c>
      <c r="AY201" s="19" t="s">
        <v>153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80</v>
      </c>
      <c r="BK201" s="219">
        <f>ROUND(I201*H201,2)</f>
        <v>0</v>
      </c>
      <c r="BL201" s="19" t="s">
        <v>159</v>
      </c>
      <c r="BM201" s="218" t="s">
        <v>943</v>
      </c>
    </row>
    <row r="202" s="2" customFormat="1">
      <c r="A202" s="40"/>
      <c r="B202" s="41"/>
      <c r="C202" s="42"/>
      <c r="D202" s="253" t="s">
        <v>175</v>
      </c>
      <c r="E202" s="42"/>
      <c r="F202" s="254" t="s">
        <v>685</v>
      </c>
      <c r="G202" s="42"/>
      <c r="H202" s="42"/>
      <c r="I202" s="255"/>
      <c r="J202" s="42"/>
      <c r="K202" s="42"/>
      <c r="L202" s="46"/>
      <c r="M202" s="256"/>
      <c r="N202" s="257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175</v>
      </c>
      <c r="AU202" s="19" t="s">
        <v>83</v>
      </c>
    </row>
    <row r="203" s="14" customFormat="1">
      <c r="A203" s="14"/>
      <c r="B203" s="231"/>
      <c r="C203" s="232"/>
      <c r="D203" s="222" t="s">
        <v>161</v>
      </c>
      <c r="E203" s="233" t="s">
        <v>19</v>
      </c>
      <c r="F203" s="234" t="s">
        <v>944</v>
      </c>
      <c r="G203" s="232"/>
      <c r="H203" s="235">
        <v>4.9699999999999998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1" t="s">
        <v>161</v>
      </c>
      <c r="AU203" s="241" t="s">
        <v>83</v>
      </c>
      <c r="AV203" s="14" t="s">
        <v>83</v>
      </c>
      <c r="AW203" s="14" t="s">
        <v>33</v>
      </c>
      <c r="AX203" s="14" t="s">
        <v>72</v>
      </c>
      <c r="AY203" s="241" t="s">
        <v>153</v>
      </c>
    </row>
    <row r="204" s="14" customFormat="1">
      <c r="A204" s="14"/>
      <c r="B204" s="231"/>
      <c r="C204" s="232"/>
      <c r="D204" s="222" t="s">
        <v>161</v>
      </c>
      <c r="E204" s="233" t="s">
        <v>19</v>
      </c>
      <c r="F204" s="234" t="s">
        <v>945</v>
      </c>
      <c r="G204" s="232"/>
      <c r="H204" s="235">
        <v>0.029999999999999999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1" t="s">
        <v>161</v>
      </c>
      <c r="AU204" s="241" t="s">
        <v>83</v>
      </c>
      <c r="AV204" s="14" t="s">
        <v>83</v>
      </c>
      <c r="AW204" s="14" t="s">
        <v>33</v>
      </c>
      <c r="AX204" s="14" t="s">
        <v>72</v>
      </c>
      <c r="AY204" s="241" t="s">
        <v>153</v>
      </c>
    </row>
    <row r="205" s="15" customFormat="1">
      <c r="A205" s="15"/>
      <c r="B205" s="242"/>
      <c r="C205" s="243"/>
      <c r="D205" s="222" t="s">
        <v>161</v>
      </c>
      <c r="E205" s="244" t="s">
        <v>19</v>
      </c>
      <c r="F205" s="245" t="s">
        <v>164</v>
      </c>
      <c r="G205" s="243"/>
      <c r="H205" s="246">
        <v>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2" t="s">
        <v>161</v>
      </c>
      <c r="AU205" s="252" t="s">
        <v>83</v>
      </c>
      <c r="AV205" s="15" t="s">
        <v>159</v>
      </c>
      <c r="AW205" s="15" t="s">
        <v>33</v>
      </c>
      <c r="AX205" s="15" t="s">
        <v>80</v>
      </c>
      <c r="AY205" s="252" t="s">
        <v>153</v>
      </c>
    </row>
    <row r="206" s="2" customFormat="1" ht="24.15" customHeight="1">
      <c r="A206" s="40"/>
      <c r="B206" s="41"/>
      <c r="C206" s="207" t="s">
        <v>378</v>
      </c>
      <c r="D206" s="207" t="s">
        <v>155</v>
      </c>
      <c r="E206" s="208" t="s">
        <v>946</v>
      </c>
      <c r="F206" s="209" t="s">
        <v>947</v>
      </c>
      <c r="G206" s="210" t="s">
        <v>243</v>
      </c>
      <c r="H206" s="211">
        <v>0.40000000000000002</v>
      </c>
      <c r="I206" s="212"/>
      <c r="J206" s="213">
        <f>ROUND(I206*H206,2)</f>
        <v>0</v>
      </c>
      <c r="K206" s="209" t="s">
        <v>173</v>
      </c>
      <c r="L206" s="46"/>
      <c r="M206" s="214" t="s">
        <v>19</v>
      </c>
      <c r="N206" s="215" t="s">
        <v>43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159</v>
      </c>
      <c r="AT206" s="218" t="s">
        <v>155</v>
      </c>
      <c r="AU206" s="218" t="s">
        <v>83</v>
      </c>
      <c r="AY206" s="19" t="s">
        <v>153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80</v>
      </c>
      <c r="BK206" s="219">
        <f>ROUND(I206*H206,2)</f>
        <v>0</v>
      </c>
      <c r="BL206" s="19" t="s">
        <v>159</v>
      </c>
      <c r="BM206" s="218" t="s">
        <v>948</v>
      </c>
    </row>
    <row r="207" s="2" customFormat="1">
      <c r="A207" s="40"/>
      <c r="B207" s="41"/>
      <c r="C207" s="42"/>
      <c r="D207" s="253" t="s">
        <v>175</v>
      </c>
      <c r="E207" s="42"/>
      <c r="F207" s="254" t="s">
        <v>949</v>
      </c>
      <c r="G207" s="42"/>
      <c r="H207" s="42"/>
      <c r="I207" s="255"/>
      <c r="J207" s="42"/>
      <c r="K207" s="42"/>
      <c r="L207" s="46"/>
      <c r="M207" s="256"/>
      <c r="N207" s="25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="14" customFormat="1">
      <c r="A208" s="14"/>
      <c r="B208" s="231"/>
      <c r="C208" s="232"/>
      <c r="D208" s="222" t="s">
        <v>161</v>
      </c>
      <c r="E208" s="233" t="s">
        <v>19</v>
      </c>
      <c r="F208" s="234" t="s">
        <v>950</v>
      </c>
      <c r="G208" s="232"/>
      <c r="H208" s="235">
        <v>0.40000000000000002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1" t="s">
        <v>161</v>
      </c>
      <c r="AU208" s="241" t="s">
        <v>83</v>
      </c>
      <c r="AV208" s="14" t="s">
        <v>83</v>
      </c>
      <c r="AW208" s="14" t="s">
        <v>33</v>
      </c>
      <c r="AX208" s="14" t="s">
        <v>80</v>
      </c>
      <c r="AY208" s="241" t="s">
        <v>153</v>
      </c>
    </row>
    <row r="209" s="2" customFormat="1" ht="24.15" customHeight="1">
      <c r="A209" s="40"/>
      <c r="B209" s="41"/>
      <c r="C209" s="207" t="s">
        <v>392</v>
      </c>
      <c r="D209" s="207" t="s">
        <v>155</v>
      </c>
      <c r="E209" s="208" t="s">
        <v>951</v>
      </c>
      <c r="F209" s="209" t="s">
        <v>952</v>
      </c>
      <c r="G209" s="210" t="s">
        <v>243</v>
      </c>
      <c r="H209" s="211">
        <v>0.76000000000000001</v>
      </c>
      <c r="I209" s="212"/>
      <c r="J209" s="213">
        <f>ROUND(I209*H209,2)</f>
        <v>0</v>
      </c>
      <c r="K209" s="209" t="s">
        <v>173</v>
      </c>
      <c r="L209" s="46"/>
      <c r="M209" s="214" t="s">
        <v>19</v>
      </c>
      <c r="N209" s="215" t="s">
        <v>43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159</v>
      </c>
      <c r="AT209" s="218" t="s">
        <v>155</v>
      </c>
      <c r="AU209" s="218" t="s">
        <v>83</v>
      </c>
      <c r="AY209" s="19" t="s">
        <v>153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159</v>
      </c>
      <c r="BM209" s="218" t="s">
        <v>953</v>
      </c>
    </row>
    <row r="210" s="2" customFormat="1">
      <c r="A210" s="40"/>
      <c r="B210" s="41"/>
      <c r="C210" s="42"/>
      <c r="D210" s="253" t="s">
        <v>175</v>
      </c>
      <c r="E210" s="42"/>
      <c r="F210" s="254" t="s">
        <v>954</v>
      </c>
      <c r="G210" s="42"/>
      <c r="H210" s="42"/>
      <c r="I210" s="255"/>
      <c r="J210" s="42"/>
      <c r="K210" s="42"/>
      <c r="L210" s="46"/>
      <c r="M210" s="256"/>
      <c r="N210" s="257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175</v>
      </c>
      <c r="AU210" s="19" t="s">
        <v>83</v>
      </c>
    </row>
    <row r="211" s="14" customFormat="1">
      <c r="A211" s="14"/>
      <c r="B211" s="231"/>
      <c r="C211" s="232"/>
      <c r="D211" s="222" t="s">
        <v>161</v>
      </c>
      <c r="E211" s="233" t="s">
        <v>19</v>
      </c>
      <c r="F211" s="234" t="s">
        <v>955</v>
      </c>
      <c r="G211" s="232"/>
      <c r="H211" s="235">
        <v>0.76000000000000001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1" t="s">
        <v>161</v>
      </c>
      <c r="AU211" s="241" t="s">
        <v>83</v>
      </c>
      <c r="AV211" s="14" t="s">
        <v>83</v>
      </c>
      <c r="AW211" s="14" t="s">
        <v>33</v>
      </c>
      <c r="AX211" s="14" t="s">
        <v>80</v>
      </c>
      <c r="AY211" s="241" t="s">
        <v>153</v>
      </c>
    </row>
    <row r="212" s="2" customFormat="1" ht="16.5" customHeight="1">
      <c r="A212" s="40"/>
      <c r="B212" s="41"/>
      <c r="C212" s="207" t="s">
        <v>398</v>
      </c>
      <c r="D212" s="207" t="s">
        <v>155</v>
      </c>
      <c r="E212" s="208" t="s">
        <v>956</v>
      </c>
      <c r="F212" s="209" t="s">
        <v>957</v>
      </c>
      <c r="G212" s="210" t="s">
        <v>243</v>
      </c>
      <c r="H212" s="211">
        <v>0.050000000000000003</v>
      </c>
      <c r="I212" s="212"/>
      <c r="J212" s="213">
        <f>ROUND(I212*H212,2)</f>
        <v>0</v>
      </c>
      <c r="K212" s="209" t="s">
        <v>19</v>
      </c>
      <c r="L212" s="46"/>
      <c r="M212" s="214" t="s">
        <v>19</v>
      </c>
      <c r="N212" s="215" t="s">
        <v>43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159</v>
      </c>
      <c r="AT212" s="218" t="s">
        <v>155</v>
      </c>
      <c r="AU212" s="218" t="s">
        <v>83</v>
      </c>
      <c r="AY212" s="19" t="s">
        <v>153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159</v>
      </c>
      <c r="BM212" s="218" t="s">
        <v>958</v>
      </c>
    </row>
    <row r="213" s="13" customFormat="1">
      <c r="A213" s="13"/>
      <c r="B213" s="220"/>
      <c r="C213" s="221"/>
      <c r="D213" s="222" t="s">
        <v>161</v>
      </c>
      <c r="E213" s="223" t="s">
        <v>19</v>
      </c>
      <c r="F213" s="224" t="s">
        <v>162</v>
      </c>
      <c r="G213" s="221"/>
      <c r="H213" s="223" t="s">
        <v>19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161</v>
      </c>
      <c r="AU213" s="230" t="s">
        <v>83</v>
      </c>
      <c r="AV213" s="13" t="s">
        <v>80</v>
      </c>
      <c r="AW213" s="13" t="s">
        <v>33</v>
      </c>
      <c r="AX213" s="13" t="s">
        <v>72</v>
      </c>
      <c r="AY213" s="230" t="s">
        <v>153</v>
      </c>
    </row>
    <row r="214" s="14" customFormat="1">
      <c r="A214" s="14"/>
      <c r="B214" s="231"/>
      <c r="C214" s="232"/>
      <c r="D214" s="222" t="s">
        <v>161</v>
      </c>
      <c r="E214" s="233" t="s">
        <v>19</v>
      </c>
      <c r="F214" s="234" t="s">
        <v>959</v>
      </c>
      <c r="G214" s="232"/>
      <c r="H214" s="235">
        <v>0.050000000000000003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1" t="s">
        <v>161</v>
      </c>
      <c r="AU214" s="241" t="s">
        <v>83</v>
      </c>
      <c r="AV214" s="14" t="s">
        <v>83</v>
      </c>
      <c r="AW214" s="14" t="s">
        <v>33</v>
      </c>
      <c r="AX214" s="14" t="s">
        <v>80</v>
      </c>
      <c r="AY214" s="241" t="s">
        <v>153</v>
      </c>
    </row>
    <row r="215" s="12" customFormat="1" ht="25.92" customHeight="1">
      <c r="A215" s="12"/>
      <c r="B215" s="191"/>
      <c r="C215" s="192"/>
      <c r="D215" s="193" t="s">
        <v>71</v>
      </c>
      <c r="E215" s="194" t="s">
        <v>713</v>
      </c>
      <c r="F215" s="194" t="s">
        <v>714</v>
      </c>
      <c r="G215" s="192"/>
      <c r="H215" s="192"/>
      <c r="I215" s="195"/>
      <c r="J215" s="196">
        <f>BK215</f>
        <v>0</v>
      </c>
      <c r="K215" s="192"/>
      <c r="L215" s="197"/>
      <c r="M215" s="198"/>
      <c r="N215" s="199"/>
      <c r="O215" s="199"/>
      <c r="P215" s="200">
        <f>P216+P222+P228+P243</f>
        <v>0</v>
      </c>
      <c r="Q215" s="199"/>
      <c r="R215" s="200">
        <f>R216+R222+R228+R243</f>
        <v>0</v>
      </c>
      <c r="S215" s="199"/>
      <c r="T215" s="201">
        <f>T216+T222+T228+T243</f>
        <v>1.1988585000000001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2" t="s">
        <v>83</v>
      </c>
      <c r="AT215" s="203" t="s">
        <v>71</v>
      </c>
      <c r="AU215" s="203" t="s">
        <v>72</v>
      </c>
      <c r="AY215" s="202" t="s">
        <v>153</v>
      </c>
      <c r="BK215" s="204">
        <f>BK216+BK222+BK228+BK243</f>
        <v>0</v>
      </c>
    </row>
    <row r="216" s="12" customFormat="1" ht="22.8" customHeight="1">
      <c r="A216" s="12"/>
      <c r="B216" s="191"/>
      <c r="C216" s="192"/>
      <c r="D216" s="193" t="s">
        <v>71</v>
      </c>
      <c r="E216" s="205" t="s">
        <v>960</v>
      </c>
      <c r="F216" s="205" t="s">
        <v>961</v>
      </c>
      <c r="G216" s="192"/>
      <c r="H216" s="192"/>
      <c r="I216" s="195"/>
      <c r="J216" s="206">
        <f>BK216</f>
        <v>0</v>
      </c>
      <c r="K216" s="192"/>
      <c r="L216" s="197"/>
      <c r="M216" s="198"/>
      <c r="N216" s="199"/>
      <c r="O216" s="199"/>
      <c r="P216" s="200">
        <f>SUM(P217:P221)</f>
        <v>0</v>
      </c>
      <c r="Q216" s="199"/>
      <c r="R216" s="200">
        <f>SUM(R217:R221)</f>
        <v>0</v>
      </c>
      <c r="S216" s="199"/>
      <c r="T216" s="201">
        <f>SUM(T217:T221)</f>
        <v>0.11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2" t="s">
        <v>83</v>
      </c>
      <c r="AT216" s="203" t="s">
        <v>71</v>
      </c>
      <c r="AU216" s="203" t="s">
        <v>80</v>
      </c>
      <c r="AY216" s="202" t="s">
        <v>153</v>
      </c>
      <c r="BK216" s="204">
        <f>SUM(BK217:BK221)</f>
        <v>0</v>
      </c>
    </row>
    <row r="217" s="2" customFormat="1" ht="16.5" customHeight="1">
      <c r="A217" s="40"/>
      <c r="B217" s="41"/>
      <c r="C217" s="207" t="s">
        <v>406</v>
      </c>
      <c r="D217" s="207" t="s">
        <v>155</v>
      </c>
      <c r="E217" s="208" t="s">
        <v>962</v>
      </c>
      <c r="F217" s="209" t="s">
        <v>963</v>
      </c>
      <c r="G217" s="210" t="s">
        <v>158</v>
      </c>
      <c r="H217" s="211">
        <v>27.5</v>
      </c>
      <c r="I217" s="212"/>
      <c r="J217" s="213">
        <f>ROUND(I217*H217,2)</f>
        <v>0</v>
      </c>
      <c r="K217" s="209" t="s">
        <v>173</v>
      </c>
      <c r="L217" s="46"/>
      <c r="M217" s="214" t="s">
        <v>19</v>
      </c>
      <c r="N217" s="215" t="s">
        <v>43</v>
      </c>
      <c r="O217" s="86"/>
      <c r="P217" s="216">
        <f>O217*H217</f>
        <v>0</v>
      </c>
      <c r="Q217" s="216">
        <v>0</v>
      </c>
      <c r="R217" s="216">
        <f>Q217*H217</f>
        <v>0</v>
      </c>
      <c r="S217" s="216">
        <v>0.0040000000000000001</v>
      </c>
      <c r="T217" s="217">
        <f>S217*H217</f>
        <v>0.11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265</v>
      </c>
      <c r="AT217" s="218" t="s">
        <v>155</v>
      </c>
      <c r="AU217" s="218" t="s">
        <v>83</v>
      </c>
      <c r="AY217" s="19" t="s">
        <v>153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80</v>
      </c>
      <c r="BK217" s="219">
        <f>ROUND(I217*H217,2)</f>
        <v>0</v>
      </c>
      <c r="BL217" s="19" t="s">
        <v>265</v>
      </c>
      <c r="BM217" s="218" t="s">
        <v>964</v>
      </c>
    </row>
    <row r="218" s="2" customFormat="1">
      <c r="A218" s="40"/>
      <c r="B218" s="41"/>
      <c r="C218" s="42"/>
      <c r="D218" s="253" t="s">
        <v>175</v>
      </c>
      <c r="E218" s="42"/>
      <c r="F218" s="254" t="s">
        <v>965</v>
      </c>
      <c r="G218" s="42"/>
      <c r="H218" s="42"/>
      <c r="I218" s="255"/>
      <c r="J218" s="42"/>
      <c r="K218" s="42"/>
      <c r="L218" s="46"/>
      <c r="M218" s="256"/>
      <c r="N218" s="257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175</v>
      </c>
      <c r="AU218" s="19" t="s">
        <v>83</v>
      </c>
    </row>
    <row r="219" s="13" customFormat="1">
      <c r="A219" s="13"/>
      <c r="B219" s="220"/>
      <c r="C219" s="221"/>
      <c r="D219" s="222" t="s">
        <v>161</v>
      </c>
      <c r="E219" s="223" t="s">
        <v>19</v>
      </c>
      <c r="F219" s="224" t="s">
        <v>428</v>
      </c>
      <c r="G219" s="221"/>
      <c r="H219" s="223" t="s">
        <v>19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161</v>
      </c>
      <c r="AU219" s="230" t="s">
        <v>83</v>
      </c>
      <c r="AV219" s="13" t="s">
        <v>80</v>
      </c>
      <c r="AW219" s="13" t="s">
        <v>33</v>
      </c>
      <c r="AX219" s="13" t="s">
        <v>72</v>
      </c>
      <c r="AY219" s="230" t="s">
        <v>153</v>
      </c>
    </row>
    <row r="220" s="14" customFormat="1">
      <c r="A220" s="14"/>
      <c r="B220" s="231"/>
      <c r="C220" s="232"/>
      <c r="D220" s="222" t="s">
        <v>161</v>
      </c>
      <c r="E220" s="233" t="s">
        <v>19</v>
      </c>
      <c r="F220" s="234" t="s">
        <v>966</v>
      </c>
      <c r="G220" s="232"/>
      <c r="H220" s="235">
        <v>27.5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1" t="s">
        <v>161</v>
      </c>
      <c r="AU220" s="241" t="s">
        <v>83</v>
      </c>
      <c r="AV220" s="14" t="s">
        <v>83</v>
      </c>
      <c r="AW220" s="14" t="s">
        <v>33</v>
      </c>
      <c r="AX220" s="14" t="s">
        <v>72</v>
      </c>
      <c r="AY220" s="241" t="s">
        <v>153</v>
      </c>
    </row>
    <row r="221" s="15" customFormat="1">
      <c r="A221" s="15"/>
      <c r="B221" s="242"/>
      <c r="C221" s="243"/>
      <c r="D221" s="222" t="s">
        <v>161</v>
      </c>
      <c r="E221" s="244" t="s">
        <v>19</v>
      </c>
      <c r="F221" s="245" t="s">
        <v>164</v>
      </c>
      <c r="G221" s="243"/>
      <c r="H221" s="246">
        <v>27.5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2" t="s">
        <v>161</v>
      </c>
      <c r="AU221" s="252" t="s">
        <v>83</v>
      </c>
      <c r="AV221" s="15" t="s">
        <v>159</v>
      </c>
      <c r="AW221" s="15" t="s">
        <v>33</v>
      </c>
      <c r="AX221" s="15" t="s">
        <v>80</v>
      </c>
      <c r="AY221" s="252" t="s">
        <v>153</v>
      </c>
    </row>
    <row r="222" s="12" customFormat="1" ht="22.8" customHeight="1">
      <c r="A222" s="12"/>
      <c r="B222" s="191"/>
      <c r="C222" s="192"/>
      <c r="D222" s="193" t="s">
        <v>71</v>
      </c>
      <c r="E222" s="205" t="s">
        <v>967</v>
      </c>
      <c r="F222" s="205" t="s">
        <v>968</v>
      </c>
      <c r="G222" s="192"/>
      <c r="H222" s="192"/>
      <c r="I222" s="195"/>
      <c r="J222" s="206">
        <f>BK222</f>
        <v>0</v>
      </c>
      <c r="K222" s="192"/>
      <c r="L222" s="197"/>
      <c r="M222" s="198"/>
      <c r="N222" s="199"/>
      <c r="O222" s="199"/>
      <c r="P222" s="200">
        <f>SUM(P223:P227)</f>
        <v>0</v>
      </c>
      <c r="Q222" s="199"/>
      <c r="R222" s="200">
        <f>SUM(R223:R227)</f>
        <v>0</v>
      </c>
      <c r="S222" s="199"/>
      <c r="T222" s="201">
        <f>SUM(T223:T227)</f>
        <v>0.27500000000000002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2" t="s">
        <v>83</v>
      </c>
      <c r="AT222" s="203" t="s">
        <v>71</v>
      </c>
      <c r="AU222" s="203" t="s">
        <v>80</v>
      </c>
      <c r="AY222" s="202" t="s">
        <v>153</v>
      </c>
      <c r="BK222" s="204">
        <f>SUM(BK223:BK227)</f>
        <v>0</v>
      </c>
    </row>
    <row r="223" s="2" customFormat="1" ht="16.5" customHeight="1">
      <c r="A223" s="40"/>
      <c r="B223" s="41"/>
      <c r="C223" s="207" t="s">
        <v>413</v>
      </c>
      <c r="D223" s="207" t="s">
        <v>155</v>
      </c>
      <c r="E223" s="208" t="s">
        <v>969</v>
      </c>
      <c r="F223" s="209" t="s">
        <v>970</v>
      </c>
      <c r="G223" s="210" t="s">
        <v>158</v>
      </c>
      <c r="H223" s="211">
        <v>27.5</v>
      </c>
      <c r="I223" s="212"/>
      <c r="J223" s="213">
        <f>ROUND(I223*H223,2)</f>
        <v>0</v>
      </c>
      <c r="K223" s="209" t="s">
        <v>971</v>
      </c>
      <c r="L223" s="46"/>
      <c r="M223" s="214" t="s">
        <v>19</v>
      </c>
      <c r="N223" s="215" t="s">
        <v>43</v>
      </c>
      <c r="O223" s="86"/>
      <c r="P223" s="216">
        <f>O223*H223</f>
        <v>0</v>
      </c>
      <c r="Q223" s="216">
        <v>0</v>
      </c>
      <c r="R223" s="216">
        <f>Q223*H223</f>
        <v>0</v>
      </c>
      <c r="S223" s="216">
        <v>0.01</v>
      </c>
      <c r="T223" s="217">
        <f>S223*H223</f>
        <v>0.27500000000000002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265</v>
      </c>
      <c r="AT223" s="218" t="s">
        <v>155</v>
      </c>
      <c r="AU223" s="218" t="s">
        <v>83</v>
      </c>
      <c r="AY223" s="19" t="s">
        <v>153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80</v>
      </c>
      <c r="BK223" s="219">
        <f>ROUND(I223*H223,2)</f>
        <v>0</v>
      </c>
      <c r="BL223" s="19" t="s">
        <v>265</v>
      </c>
      <c r="BM223" s="218" t="s">
        <v>972</v>
      </c>
    </row>
    <row r="224" s="2" customFormat="1">
      <c r="A224" s="40"/>
      <c r="B224" s="41"/>
      <c r="C224" s="42"/>
      <c r="D224" s="253" t="s">
        <v>175</v>
      </c>
      <c r="E224" s="42"/>
      <c r="F224" s="254" t="s">
        <v>973</v>
      </c>
      <c r="G224" s="42"/>
      <c r="H224" s="42"/>
      <c r="I224" s="255"/>
      <c r="J224" s="42"/>
      <c r="K224" s="42"/>
      <c r="L224" s="46"/>
      <c r="M224" s="256"/>
      <c r="N224" s="257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175</v>
      </c>
      <c r="AU224" s="19" t="s">
        <v>83</v>
      </c>
    </row>
    <row r="225" s="13" customFormat="1">
      <c r="A225" s="13"/>
      <c r="B225" s="220"/>
      <c r="C225" s="221"/>
      <c r="D225" s="222" t="s">
        <v>161</v>
      </c>
      <c r="E225" s="223" t="s">
        <v>19</v>
      </c>
      <c r="F225" s="224" t="s">
        <v>428</v>
      </c>
      <c r="G225" s="221"/>
      <c r="H225" s="223" t="s">
        <v>19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0" t="s">
        <v>161</v>
      </c>
      <c r="AU225" s="230" t="s">
        <v>83</v>
      </c>
      <c r="AV225" s="13" t="s">
        <v>80</v>
      </c>
      <c r="AW225" s="13" t="s">
        <v>33</v>
      </c>
      <c r="AX225" s="13" t="s">
        <v>72</v>
      </c>
      <c r="AY225" s="230" t="s">
        <v>153</v>
      </c>
    </row>
    <row r="226" s="14" customFormat="1">
      <c r="A226" s="14"/>
      <c r="B226" s="231"/>
      <c r="C226" s="232"/>
      <c r="D226" s="222" t="s">
        <v>161</v>
      </c>
      <c r="E226" s="233" t="s">
        <v>19</v>
      </c>
      <c r="F226" s="234" t="s">
        <v>966</v>
      </c>
      <c r="G226" s="232"/>
      <c r="H226" s="235">
        <v>27.5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161</v>
      </c>
      <c r="AU226" s="241" t="s">
        <v>83</v>
      </c>
      <c r="AV226" s="14" t="s">
        <v>83</v>
      </c>
      <c r="AW226" s="14" t="s">
        <v>33</v>
      </c>
      <c r="AX226" s="14" t="s">
        <v>72</v>
      </c>
      <c r="AY226" s="241" t="s">
        <v>153</v>
      </c>
    </row>
    <row r="227" s="15" customFormat="1">
      <c r="A227" s="15"/>
      <c r="B227" s="242"/>
      <c r="C227" s="243"/>
      <c r="D227" s="222" t="s">
        <v>161</v>
      </c>
      <c r="E227" s="244" t="s">
        <v>19</v>
      </c>
      <c r="F227" s="245" t="s">
        <v>164</v>
      </c>
      <c r="G227" s="243"/>
      <c r="H227" s="246">
        <v>27.5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2" t="s">
        <v>161</v>
      </c>
      <c r="AU227" s="252" t="s">
        <v>83</v>
      </c>
      <c r="AV227" s="15" t="s">
        <v>159</v>
      </c>
      <c r="AW227" s="15" t="s">
        <v>33</v>
      </c>
      <c r="AX227" s="15" t="s">
        <v>80</v>
      </c>
      <c r="AY227" s="252" t="s">
        <v>153</v>
      </c>
    </row>
    <row r="228" s="12" customFormat="1" ht="22.8" customHeight="1">
      <c r="A228" s="12"/>
      <c r="B228" s="191"/>
      <c r="C228" s="192"/>
      <c r="D228" s="193" t="s">
        <v>71</v>
      </c>
      <c r="E228" s="205" t="s">
        <v>974</v>
      </c>
      <c r="F228" s="205" t="s">
        <v>975</v>
      </c>
      <c r="G228" s="192"/>
      <c r="H228" s="192"/>
      <c r="I228" s="195"/>
      <c r="J228" s="206">
        <f>BK228</f>
        <v>0</v>
      </c>
      <c r="K228" s="192"/>
      <c r="L228" s="197"/>
      <c r="M228" s="198"/>
      <c r="N228" s="199"/>
      <c r="O228" s="199"/>
      <c r="P228" s="200">
        <f>SUM(P229:P242)</f>
        <v>0</v>
      </c>
      <c r="Q228" s="199"/>
      <c r="R228" s="200">
        <f>SUM(R229:R242)</f>
        <v>0</v>
      </c>
      <c r="S228" s="199"/>
      <c r="T228" s="201">
        <f>SUM(T229:T242)</f>
        <v>0.76322000000000001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2" t="s">
        <v>83</v>
      </c>
      <c r="AT228" s="203" t="s">
        <v>71</v>
      </c>
      <c r="AU228" s="203" t="s">
        <v>80</v>
      </c>
      <c r="AY228" s="202" t="s">
        <v>153</v>
      </c>
      <c r="BK228" s="204">
        <f>SUM(BK229:BK242)</f>
        <v>0</v>
      </c>
    </row>
    <row r="229" s="2" customFormat="1" ht="21.75" customHeight="1">
      <c r="A229" s="40"/>
      <c r="B229" s="41"/>
      <c r="C229" s="207" t="s">
        <v>423</v>
      </c>
      <c r="D229" s="207" t="s">
        <v>155</v>
      </c>
      <c r="E229" s="208" t="s">
        <v>976</v>
      </c>
      <c r="F229" s="209" t="s">
        <v>977</v>
      </c>
      <c r="G229" s="210" t="s">
        <v>276</v>
      </c>
      <c r="H229" s="211">
        <v>43.840000000000003</v>
      </c>
      <c r="I229" s="212"/>
      <c r="J229" s="213">
        <f>ROUND(I229*H229,2)</f>
        <v>0</v>
      </c>
      <c r="K229" s="209" t="s">
        <v>173</v>
      </c>
      <c r="L229" s="46"/>
      <c r="M229" s="214" t="s">
        <v>19</v>
      </c>
      <c r="N229" s="215" t="s">
        <v>43</v>
      </c>
      <c r="O229" s="86"/>
      <c r="P229" s="216">
        <f>O229*H229</f>
        <v>0</v>
      </c>
      <c r="Q229" s="216">
        <v>0</v>
      </c>
      <c r="R229" s="216">
        <f>Q229*H229</f>
        <v>0</v>
      </c>
      <c r="S229" s="216">
        <v>0.0080000000000000002</v>
      </c>
      <c r="T229" s="217">
        <f>S229*H229</f>
        <v>0.35072000000000003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265</v>
      </c>
      <c r="AT229" s="218" t="s">
        <v>155</v>
      </c>
      <c r="AU229" s="218" t="s">
        <v>83</v>
      </c>
      <c r="AY229" s="19" t="s">
        <v>153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80</v>
      </c>
      <c r="BK229" s="219">
        <f>ROUND(I229*H229,2)</f>
        <v>0</v>
      </c>
      <c r="BL229" s="19" t="s">
        <v>265</v>
      </c>
      <c r="BM229" s="218" t="s">
        <v>978</v>
      </c>
    </row>
    <row r="230" s="2" customFormat="1">
      <c r="A230" s="40"/>
      <c r="B230" s="41"/>
      <c r="C230" s="42"/>
      <c r="D230" s="253" t="s">
        <v>175</v>
      </c>
      <c r="E230" s="42"/>
      <c r="F230" s="254" t="s">
        <v>979</v>
      </c>
      <c r="G230" s="42"/>
      <c r="H230" s="42"/>
      <c r="I230" s="255"/>
      <c r="J230" s="42"/>
      <c r="K230" s="42"/>
      <c r="L230" s="46"/>
      <c r="M230" s="256"/>
      <c r="N230" s="257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175</v>
      </c>
      <c r="AU230" s="19" t="s">
        <v>83</v>
      </c>
    </row>
    <row r="231" s="13" customFormat="1">
      <c r="A231" s="13"/>
      <c r="B231" s="220"/>
      <c r="C231" s="221"/>
      <c r="D231" s="222" t="s">
        <v>161</v>
      </c>
      <c r="E231" s="223" t="s">
        <v>19</v>
      </c>
      <c r="F231" s="224" t="s">
        <v>980</v>
      </c>
      <c r="G231" s="221"/>
      <c r="H231" s="223" t="s">
        <v>19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161</v>
      </c>
      <c r="AU231" s="230" t="s">
        <v>83</v>
      </c>
      <c r="AV231" s="13" t="s">
        <v>80</v>
      </c>
      <c r="AW231" s="13" t="s">
        <v>33</v>
      </c>
      <c r="AX231" s="13" t="s">
        <v>72</v>
      </c>
      <c r="AY231" s="230" t="s">
        <v>153</v>
      </c>
    </row>
    <row r="232" s="13" customFormat="1">
      <c r="A232" s="13"/>
      <c r="B232" s="220"/>
      <c r="C232" s="221"/>
      <c r="D232" s="222" t="s">
        <v>161</v>
      </c>
      <c r="E232" s="223" t="s">
        <v>19</v>
      </c>
      <c r="F232" s="224" t="s">
        <v>981</v>
      </c>
      <c r="G232" s="221"/>
      <c r="H232" s="223" t="s">
        <v>19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161</v>
      </c>
      <c r="AU232" s="230" t="s">
        <v>83</v>
      </c>
      <c r="AV232" s="13" t="s">
        <v>80</v>
      </c>
      <c r="AW232" s="13" t="s">
        <v>33</v>
      </c>
      <c r="AX232" s="13" t="s">
        <v>72</v>
      </c>
      <c r="AY232" s="230" t="s">
        <v>153</v>
      </c>
    </row>
    <row r="233" s="14" customFormat="1">
      <c r="A233" s="14"/>
      <c r="B233" s="231"/>
      <c r="C233" s="232"/>
      <c r="D233" s="222" t="s">
        <v>161</v>
      </c>
      <c r="E233" s="233" t="s">
        <v>19</v>
      </c>
      <c r="F233" s="234" t="s">
        <v>982</v>
      </c>
      <c r="G233" s="232"/>
      <c r="H233" s="235">
        <v>28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1" t="s">
        <v>161</v>
      </c>
      <c r="AU233" s="241" t="s">
        <v>83</v>
      </c>
      <c r="AV233" s="14" t="s">
        <v>83</v>
      </c>
      <c r="AW233" s="14" t="s">
        <v>33</v>
      </c>
      <c r="AX233" s="14" t="s">
        <v>72</v>
      </c>
      <c r="AY233" s="241" t="s">
        <v>153</v>
      </c>
    </row>
    <row r="234" s="14" customFormat="1">
      <c r="A234" s="14"/>
      <c r="B234" s="231"/>
      <c r="C234" s="232"/>
      <c r="D234" s="222" t="s">
        <v>161</v>
      </c>
      <c r="E234" s="233" t="s">
        <v>19</v>
      </c>
      <c r="F234" s="234" t="s">
        <v>983</v>
      </c>
      <c r="G234" s="232"/>
      <c r="H234" s="235">
        <v>4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1" t="s">
        <v>161</v>
      </c>
      <c r="AU234" s="241" t="s">
        <v>83</v>
      </c>
      <c r="AV234" s="14" t="s">
        <v>83</v>
      </c>
      <c r="AW234" s="14" t="s">
        <v>33</v>
      </c>
      <c r="AX234" s="14" t="s">
        <v>72</v>
      </c>
      <c r="AY234" s="241" t="s">
        <v>153</v>
      </c>
    </row>
    <row r="235" s="13" customFormat="1">
      <c r="A235" s="13"/>
      <c r="B235" s="220"/>
      <c r="C235" s="221"/>
      <c r="D235" s="222" t="s">
        <v>161</v>
      </c>
      <c r="E235" s="223" t="s">
        <v>19</v>
      </c>
      <c r="F235" s="224" t="s">
        <v>984</v>
      </c>
      <c r="G235" s="221"/>
      <c r="H235" s="223" t="s">
        <v>19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161</v>
      </c>
      <c r="AU235" s="230" t="s">
        <v>83</v>
      </c>
      <c r="AV235" s="13" t="s">
        <v>80</v>
      </c>
      <c r="AW235" s="13" t="s">
        <v>33</v>
      </c>
      <c r="AX235" s="13" t="s">
        <v>72</v>
      </c>
      <c r="AY235" s="230" t="s">
        <v>153</v>
      </c>
    </row>
    <row r="236" s="14" customFormat="1">
      <c r="A236" s="14"/>
      <c r="B236" s="231"/>
      <c r="C236" s="232"/>
      <c r="D236" s="222" t="s">
        <v>161</v>
      </c>
      <c r="E236" s="233" t="s">
        <v>19</v>
      </c>
      <c r="F236" s="234" t="s">
        <v>985</v>
      </c>
      <c r="G236" s="232"/>
      <c r="H236" s="235">
        <v>11.84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1" t="s">
        <v>161</v>
      </c>
      <c r="AU236" s="241" t="s">
        <v>83</v>
      </c>
      <c r="AV236" s="14" t="s">
        <v>83</v>
      </c>
      <c r="AW236" s="14" t="s">
        <v>33</v>
      </c>
      <c r="AX236" s="14" t="s">
        <v>72</v>
      </c>
      <c r="AY236" s="241" t="s">
        <v>153</v>
      </c>
    </row>
    <row r="237" s="15" customFormat="1">
      <c r="A237" s="15"/>
      <c r="B237" s="242"/>
      <c r="C237" s="243"/>
      <c r="D237" s="222" t="s">
        <v>161</v>
      </c>
      <c r="E237" s="244" t="s">
        <v>19</v>
      </c>
      <c r="F237" s="245" t="s">
        <v>164</v>
      </c>
      <c r="G237" s="243"/>
      <c r="H237" s="246">
        <v>43.840000000000003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2" t="s">
        <v>161</v>
      </c>
      <c r="AU237" s="252" t="s">
        <v>83</v>
      </c>
      <c r="AV237" s="15" t="s">
        <v>159</v>
      </c>
      <c r="AW237" s="15" t="s">
        <v>33</v>
      </c>
      <c r="AX237" s="15" t="s">
        <v>80</v>
      </c>
      <c r="AY237" s="252" t="s">
        <v>153</v>
      </c>
    </row>
    <row r="238" s="2" customFormat="1" ht="24.15" customHeight="1">
      <c r="A238" s="40"/>
      <c r="B238" s="41"/>
      <c r="C238" s="207" t="s">
        <v>430</v>
      </c>
      <c r="D238" s="207" t="s">
        <v>155</v>
      </c>
      <c r="E238" s="208" t="s">
        <v>986</v>
      </c>
      <c r="F238" s="209" t="s">
        <v>987</v>
      </c>
      <c r="G238" s="210" t="s">
        <v>158</v>
      </c>
      <c r="H238" s="211">
        <v>27.5</v>
      </c>
      <c r="I238" s="212"/>
      <c r="J238" s="213">
        <f>ROUND(I238*H238,2)</f>
        <v>0</v>
      </c>
      <c r="K238" s="209" t="s">
        <v>173</v>
      </c>
      <c r="L238" s="46"/>
      <c r="M238" s="214" t="s">
        <v>19</v>
      </c>
      <c r="N238" s="215" t="s">
        <v>43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0.014999999999999999</v>
      </c>
      <c r="T238" s="217">
        <f>S238*H238</f>
        <v>0.41249999999999998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265</v>
      </c>
      <c r="AT238" s="218" t="s">
        <v>155</v>
      </c>
      <c r="AU238" s="218" t="s">
        <v>83</v>
      </c>
      <c r="AY238" s="19" t="s">
        <v>153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265</v>
      </c>
      <c r="BM238" s="218" t="s">
        <v>988</v>
      </c>
    </row>
    <row r="239" s="2" customFormat="1">
      <c r="A239" s="40"/>
      <c r="B239" s="41"/>
      <c r="C239" s="42"/>
      <c r="D239" s="253" t="s">
        <v>175</v>
      </c>
      <c r="E239" s="42"/>
      <c r="F239" s="254" t="s">
        <v>989</v>
      </c>
      <c r="G239" s="42"/>
      <c r="H239" s="42"/>
      <c r="I239" s="255"/>
      <c r="J239" s="42"/>
      <c r="K239" s="42"/>
      <c r="L239" s="46"/>
      <c r="M239" s="256"/>
      <c r="N239" s="257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175</v>
      </c>
      <c r="AU239" s="19" t="s">
        <v>83</v>
      </c>
    </row>
    <row r="240" s="13" customFormat="1">
      <c r="A240" s="13"/>
      <c r="B240" s="220"/>
      <c r="C240" s="221"/>
      <c r="D240" s="222" t="s">
        <v>161</v>
      </c>
      <c r="E240" s="223" t="s">
        <v>19</v>
      </c>
      <c r="F240" s="224" t="s">
        <v>428</v>
      </c>
      <c r="G240" s="221"/>
      <c r="H240" s="223" t="s">
        <v>19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161</v>
      </c>
      <c r="AU240" s="230" t="s">
        <v>83</v>
      </c>
      <c r="AV240" s="13" t="s">
        <v>80</v>
      </c>
      <c r="AW240" s="13" t="s">
        <v>33</v>
      </c>
      <c r="AX240" s="13" t="s">
        <v>72</v>
      </c>
      <c r="AY240" s="230" t="s">
        <v>153</v>
      </c>
    </row>
    <row r="241" s="14" customFormat="1">
      <c r="A241" s="14"/>
      <c r="B241" s="231"/>
      <c r="C241" s="232"/>
      <c r="D241" s="222" t="s">
        <v>161</v>
      </c>
      <c r="E241" s="233" t="s">
        <v>19</v>
      </c>
      <c r="F241" s="234" t="s">
        <v>966</v>
      </c>
      <c r="G241" s="232"/>
      <c r="H241" s="235">
        <v>27.5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1" t="s">
        <v>161</v>
      </c>
      <c r="AU241" s="241" t="s">
        <v>83</v>
      </c>
      <c r="AV241" s="14" t="s">
        <v>83</v>
      </c>
      <c r="AW241" s="14" t="s">
        <v>33</v>
      </c>
      <c r="AX241" s="14" t="s">
        <v>72</v>
      </c>
      <c r="AY241" s="241" t="s">
        <v>153</v>
      </c>
    </row>
    <row r="242" s="15" customFormat="1">
      <c r="A242" s="15"/>
      <c r="B242" s="242"/>
      <c r="C242" s="243"/>
      <c r="D242" s="222" t="s">
        <v>161</v>
      </c>
      <c r="E242" s="244" t="s">
        <v>19</v>
      </c>
      <c r="F242" s="245" t="s">
        <v>164</v>
      </c>
      <c r="G242" s="243"/>
      <c r="H242" s="246">
        <v>27.5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2" t="s">
        <v>161</v>
      </c>
      <c r="AU242" s="252" t="s">
        <v>83</v>
      </c>
      <c r="AV242" s="15" t="s">
        <v>159</v>
      </c>
      <c r="AW242" s="15" t="s">
        <v>33</v>
      </c>
      <c r="AX242" s="15" t="s">
        <v>80</v>
      </c>
      <c r="AY242" s="252" t="s">
        <v>153</v>
      </c>
    </row>
    <row r="243" s="12" customFormat="1" ht="22.8" customHeight="1">
      <c r="A243" s="12"/>
      <c r="B243" s="191"/>
      <c r="C243" s="192"/>
      <c r="D243" s="193" t="s">
        <v>71</v>
      </c>
      <c r="E243" s="205" t="s">
        <v>721</v>
      </c>
      <c r="F243" s="205" t="s">
        <v>990</v>
      </c>
      <c r="G243" s="192"/>
      <c r="H243" s="192"/>
      <c r="I243" s="195"/>
      <c r="J243" s="206">
        <f>BK243</f>
        <v>0</v>
      </c>
      <c r="K243" s="192"/>
      <c r="L243" s="197"/>
      <c r="M243" s="198"/>
      <c r="N243" s="199"/>
      <c r="O243" s="199"/>
      <c r="P243" s="200">
        <f>SUM(P244:P259)</f>
        <v>0</v>
      </c>
      <c r="Q243" s="199"/>
      <c r="R243" s="200">
        <f>SUM(R244:R259)</f>
        <v>0</v>
      </c>
      <c r="S243" s="199"/>
      <c r="T243" s="201">
        <f>SUM(T244:T259)</f>
        <v>0.050638499999999996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2" t="s">
        <v>83</v>
      </c>
      <c r="AT243" s="203" t="s">
        <v>71</v>
      </c>
      <c r="AU243" s="203" t="s">
        <v>80</v>
      </c>
      <c r="AY243" s="202" t="s">
        <v>153</v>
      </c>
      <c r="BK243" s="204">
        <f>SUM(BK244:BK259)</f>
        <v>0</v>
      </c>
    </row>
    <row r="244" s="2" customFormat="1" ht="16.5" customHeight="1">
      <c r="A244" s="40"/>
      <c r="B244" s="41"/>
      <c r="C244" s="207" t="s">
        <v>438</v>
      </c>
      <c r="D244" s="207" t="s">
        <v>155</v>
      </c>
      <c r="E244" s="208" t="s">
        <v>991</v>
      </c>
      <c r="F244" s="209" t="s">
        <v>992</v>
      </c>
      <c r="G244" s="210" t="s">
        <v>276</v>
      </c>
      <c r="H244" s="211">
        <v>6.1500000000000004</v>
      </c>
      <c r="I244" s="212"/>
      <c r="J244" s="213">
        <f>ROUND(I244*H244,2)</f>
        <v>0</v>
      </c>
      <c r="K244" s="209" t="s">
        <v>173</v>
      </c>
      <c r="L244" s="46"/>
      <c r="M244" s="214" t="s">
        <v>19</v>
      </c>
      <c r="N244" s="215" t="s">
        <v>43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0.0017700000000000001</v>
      </c>
      <c r="T244" s="217">
        <f>S244*H244</f>
        <v>0.010885500000000001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265</v>
      </c>
      <c r="AT244" s="218" t="s">
        <v>155</v>
      </c>
      <c r="AU244" s="218" t="s">
        <v>83</v>
      </c>
      <c r="AY244" s="19" t="s">
        <v>153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80</v>
      </c>
      <c r="BK244" s="219">
        <f>ROUND(I244*H244,2)</f>
        <v>0</v>
      </c>
      <c r="BL244" s="19" t="s">
        <v>265</v>
      </c>
      <c r="BM244" s="218" t="s">
        <v>993</v>
      </c>
    </row>
    <row r="245" s="2" customFormat="1">
      <c r="A245" s="40"/>
      <c r="B245" s="41"/>
      <c r="C245" s="42"/>
      <c r="D245" s="253" t="s">
        <v>175</v>
      </c>
      <c r="E245" s="42"/>
      <c r="F245" s="254" t="s">
        <v>994</v>
      </c>
      <c r="G245" s="42"/>
      <c r="H245" s="42"/>
      <c r="I245" s="255"/>
      <c r="J245" s="42"/>
      <c r="K245" s="42"/>
      <c r="L245" s="46"/>
      <c r="M245" s="256"/>
      <c r="N245" s="257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="14" customFormat="1">
      <c r="A246" s="14"/>
      <c r="B246" s="231"/>
      <c r="C246" s="232"/>
      <c r="D246" s="222" t="s">
        <v>161</v>
      </c>
      <c r="E246" s="233" t="s">
        <v>19</v>
      </c>
      <c r="F246" s="234" t="s">
        <v>995</v>
      </c>
      <c r="G246" s="232"/>
      <c r="H246" s="235">
        <v>6.1500000000000004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1" t="s">
        <v>161</v>
      </c>
      <c r="AU246" s="241" t="s">
        <v>83</v>
      </c>
      <c r="AV246" s="14" t="s">
        <v>83</v>
      </c>
      <c r="AW246" s="14" t="s">
        <v>33</v>
      </c>
      <c r="AX246" s="14" t="s">
        <v>72</v>
      </c>
      <c r="AY246" s="241" t="s">
        <v>153</v>
      </c>
    </row>
    <row r="247" s="15" customFormat="1">
      <c r="A247" s="15"/>
      <c r="B247" s="242"/>
      <c r="C247" s="243"/>
      <c r="D247" s="222" t="s">
        <v>161</v>
      </c>
      <c r="E247" s="244" t="s">
        <v>19</v>
      </c>
      <c r="F247" s="245" t="s">
        <v>164</v>
      </c>
      <c r="G247" s="243"/>
      <c r="H247" s="246">
        <v>6.1500000000000004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2" t="s">
        <v>161</v>
      </c>
      <c r="AU247" s="252" t="s">
        <v>83</v>
      </c>
      <c r="AV247" s="15" t="s">
        <v>159</v>
      </c>
      <c r="AW247" s="15" t="s">
        <v>33</v>
      </c>
      <c r="AX247" s="15" t="s">
        <v>80</v>
      </c>
      <c r="AY247" s="252" t="s">
        <v>153</v>
      </c>
    </row>
    <row r="248" s="2" customFormat="1" ht="16.5" customHeight="1">
      <c r="A248" s="40"/>
      <c r="B248" s="41"/>
      <c r="C248" s="207" t="s">
        <v>445</v>
      </c>
      <c r="D248" s="207" t="s">
        <v>155</v>
      </c>
      <c r="E248" s="208" t="s">
        <v>996</v>
      </c>
      <c r="F248" s="209" t="s">
        <v>997</v>
      </c>
      <c r="G248" s="210" t="s">
        <v>276</v>
      </c>
      <c r="H248" s="211">
        <v>7.5</v>
      </c>
      <c r="I248" s="212"/>
      <c r="J248" s="213">
        <f>ROUND(I248*H248,2)</f>
        <v>0</v>
      </c>
      <c r="K248" s="209" t="s">
        <v>173</v>
      </c>
      <c r="L248" s="46"/>
      <c r="M248" s="214" t="s">
        <v>19</v>
      </c>
      <c r="N248" s="215" t="s">
        <v>43</v>
      </c>
      <c r="O248" s="86"/>
      <c r="P248" s="216">
        <f>O248*H248</f>
        <v>0</v>
      </c>
      <c r="Q248" s="216">
        <v>0</v>
      </c>
      <c r="R248" s="216">
        <f>Q248*H248</f>
        <v>0</v>
      </c>
      <c r="S248" s="216">
        <v>0.00175</v>
      </c>
      <c r="T248" s="217">
        <f>S248*H248</f>
        <v>0.013125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265</v>
      </c>
      <c r="AT248" s="218" t="s">
        <v>155</v>
      </c>
      <c r="AU248" s="218" t="s">
        <v>83</v>
      </c>
      <c r="AY248" s="19" t="s">
        <v>153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80</v>
      </c>
      <c r="BK248" s="219">
        <f>ROUND(I248*H248,2)</f>
        <v>0</v>
      </c>
      <c r="BL248" s="19" t="s">
        <v>265</v>
      </c>
      <c r="BM248" s="218" t="s">
        <v>998</v>
      </c>
    </row>
    <row r="249" s="2" customFormat="1">
      <c r="A249" s="40"/>
      <c r="B249" s="41"/>
      <c r="C249" s="42"/>
      <c r="D249" s="253" t="s">
        <v>175</v>
      </c>
      <c r="E249" s="42"/>
      <c r="F249" s="254" t="s">
        <v>999</v>
      </c>
      <c r="G249" s="42"/>
      <c r="H249" s="42"/>
      <c r="I249" s="255"/>
      <c r="J249" s="42"/>
      <c r="K249" s="42"/>
      <c r="L249" s="46"/>
      <c r="M249" s="256"/>
      <c r="N249" s="257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175</v>
      </c>
      <c r="AU249" s="19" t="s">
        <v>83</v>
      </c>
    </row>
    <row r="250" s="14" customFormat="1">
      <c r="A250" s="14"/>
      <c r="B250" s="231"/>
      <c r="C250" s="232"/>
      <c r="D250" s="222" t="s">
        <v>161</v>
      </c>
      <c r="E250" s="233" t="s">
        <v>19</v>
      </c>
      <c r="F250" s="234" t="s">
        <v>1000</v>
      </c>
      <c r="G250" s="232"/>
      <c r="H250" s="235">
        <v>7.5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1" t="s">
        <v>161</v>
      </c>
      <c r="AU250" s="241" t="s">
        <v>83</v>
      </c>
      <c r="AV250" s="14" t="s">
        <v>83</v>
      </c>
      <c r="AW250" s="14" t="s">
        <v>33</v>
      </c>
      <c r="AX250" s="14" t="s">
        <v>72</v>
      </c>
      <c r="AY250" s="241" t="s">
        <v>153</v>
      </c>
    </row>
    <row r="251" s="15" customFormat="1">
      <c r="A251" s="15"/>
      <c r="B251" s="242"/>
      <c r="C251" s="243"/>
      <c r="D251" s="222" t="s">
        <v>161</v>
      </c>
      <c r="E251" s="244" t="s">
        <v>19</v>
      </c>
      <c r="F251" s="245" t="s">
        <v>164</v>
      </c>
      <c r="G251" s="243"/>
      <c r="H251" s="246">
        <v>7.5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2" t="s">
        <v>161</v>
      </c>
      <c r="AU251" s="252" t="s">
        <v>83</v>
      </c>
      <c r="AV251" s="15" t="s">
        <v>159</v>
      </c>
      <c r="AW251" s="15" t="s">
        <v>33</v>
      </c>
      <c r="AX251" s="15" t="s">
        <v>80</v>
      </c>
      <c r="AY251" s="252" t="s">
        <v>153</v>
      </c>
    </row>
    <row r="252" s="2" customFormat="1" ht="16.5" customHeight="1">
      <c r="A252" s="40"/>
      <c r="B252" s="41"/>
      <c r="C252" s="207" t="s">
        <v>450</v>
      </c>
      <c r="D252" s="207" t="s">
        <v>155</v>
      </c>
      <c r="E252" s="208" t="s">
        <v>1001</v>
      </c>
      <c r="F252" s="209" t="s">
        <v>1002</v>
      </c>
      <c r="G252" s="210" t="s">
        <v>276</v>
      </c>
      <c r="H252" s="211">
        <v>6.1500000000000004</v>
      </c>
      <c r="I252" s="212"/>
      <c r="J252" s="213">
        <f>ROUND(I252*H252,2)</f>
        <v>0</v>
      </c>
      <c r="K252" s="209" t="s">
        <v>173</v>
      </c>
      <c r="L252" s="46"/>
      <c r="M252" s="214" t="s">
        <v>19</v>
      </c>
      <c r="N252" s="215" t="s">
        <v>43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0.0025999999999999999</v>
      </c>
      <c r="T252" s="217">
        <f>S252*H252</f>
        <v>0.015990000000000001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265</v>
      </c>
      <c r="AT252" s="218" t="s">
        <v>155</v>
      </c>
      <c r="AU252" s="218" t="s">
        <v>83</v>
      </c>
      <c r="AY252" s="19" t="s">
        <v>153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80</v>
      </c>
      <c r="BK252" s="219">
        <f>ROUND(I252*H252,2)</f>
        <v>0</v>
      </c>
      <c r="BL252" s="19" t="s">
        <v>265</v>
      </c>
      <c r="BM252" s="218" t="s">
        <v>1003</v>
      </c>
    </row>
    <row r="253" s="2" customFormat="1">
      <c r="A253" s="40"/>
      <c r="B253" s="41"/>
      <c r="C253" s="42"/>
      <c r="D253" s="253" t="s">
        <v>175</v>
      </c>
      <c r="E253" s="42"/>
      <c r="F253" s="254" t="s">
        <v>1004</v>
      </c>
      <c r="G253" s="42"/>
      <c r="H253" s="42"/>
      <c r="I253" s="255"/>
      <c r="J253" s="42"/>
      <c r="K253" s="42"/>
      <c r="L253" s="46"/>
      <c r="M253" s="256"/>
      <c r="N253" s="257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="14" customFormat="1">
      <c r="A254" s="14"/>
      <c r="B254" s="231"/>
      <c r="C254" s="232"/>
      <c r="D254" s="222" t="s">
        <v>161</v>
      </c>
      <c r="E254" s="233" t="s">
        <v>19</v>
      </c>
      <c r="F254" s="234" t="s">
        <v>995</v>
      </c>
      <c r="G254" s="232"/>
      <c r="H254" s="235">
        <v>6.1500000000000004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1" t="s">
        <v>161</v>
      </c>
      <c r="AU254" s="241" t="s">
        <v>83</v>
      </c>
      <c r="AV254" s="14" t="s">
        <v>83</v>
      </c>
      <c r="AW254" s="14" t="s">
        <v>33</v>
      </c>
      <c r="AX254" s="14" t="s">
        <v>72</v>
      </c>
      <c r="AY254" s="241" t="s">
        <v>153</v>
      </c>
    </row>
    <row r="255" s="15" customFormat="1">
      <c r="A255" s="15"/>
      <c r="B255" s="242"/>
      <c r="C255" s="243"/>
      <c r="D255" s="222" t="s">
        <v>161</v>
      </c>
      <c r="E255" s="244" t="s">
        <v>19</v>
      </c>
      <c r="F255" s="245" t="s">
        <v>164</v>
      </c>
      <c r="G255" s="243"/>
      <c r="H255" s="246">
        <v>6.1500000000000004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2" t="s">
        <v>161</v>
      </c>
      <c r="AU255" s="252" t="s">
        <v>83</v>
      </c>
      <c r="AV255" s="15" t="s">
        <v>159</v>
      </c>
      <c r="AW255" s="15" t="s">
        <v>33</v>
      </c>
      <c r="AX255" s="15" t="s">
        <v>80</v>
      </c>
      <c r="AY255" s="252" t="s">
        <v>153</v>
      </c>
    </row>
    <row r="256" s="2" customFormat="1" ht="16.5" customHeight="1">
      <c r="A256" s="40"/>
      <c r="B256" s="41"/>
      <c r="C256" s="207" t="s">
        <v>457</v>
      </c>
      <c r="D256" s="207" t="s">
        <v>155</v>
      </c>
      <c r="E256" s="208" t="s">
        <v>1005</v>
      </c>
      <c r="F256" s="209" t="s">
        <v>1006</v>
      </c>
      <c r="G256" s="210" t="s">
        <v>276</v>
      </c>
      <c r="H256" s="211">
        <v>2.7000000000000002</v>
      </c>
      <c r="I256" s="212"/>
      <c r="J256" s="213">
        <f>ROUND(I256*H256,2)</f>
        <v>0</v>
      </c>
      <c r="K256" s="209" t="s">
        <v>173</v>
      </c>
      <c r="L256" s="46"/>
      <c r="M256" s="214" t="s">
        <v>19</v>
      </c>
      <c r="N256" s="215" t="s">
        <v>43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0.0039399999999999999</v>
      </c>
      <c r="T256" s="217">
        <f>S256*H256</f>
        <v>0.010638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265</v>
      </c>
      <c r="AT256" s="218" t="s">
        <v>155</v>
      </c>
      <c r="AU256" s="218" t="s">
        <v>83</v>
      </c>
      <c r="AY256" s="19" t="s">
        <v>153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80</v>
      </c>
      <c r="BK256" s="219">
        <f>ROUND(I256*H256,2)</f>
        <v>0</v>
      </c>
      <c r="BL256" s="19" t="s">
        <v>265</v>
      </c>
      <c r="BM256" s="218" t="s">
        <v>1007</v>
      </c>
    </row>
    <row r="257" s="2" customFormat="1">
      <c r="A257" s="40"/>
      <c r="B257" s="41"/>
      <c r="C257" s="42"/>
      <c r="D257" s="253" t="s">
        <v>175</v>
      </c>
      <c r="E257" s="42"/>
      <c r="F257" s="254" t="s">
        <v>1008</v>
      </c>
      <c r="G257" s="42"/>
      <c r="H257" s="42"/>
      <c r="I257" s="255"/>
      <c r="J257" s="42"/>
      <c r="K257" s="42"/>
      <c r="L257" s="46"/>
      <c r="M257" s="256"/>
      <c r="N257" s="257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175</v>
      </c>
      <c r="AU257" s="19" t="s">
        <v>83</v>
      </c>
    </row>
    <row r="258" s="14" customFormat="1">
      <c r="A258" s="14"/>
      <c r="B258" s="231"/>
      <c r="C258" s="232"/>
      <c r="D258" s="222" t="s">
        <v>161</v>
      </c>
      <c r="E258" s="233" t="s">
        <v>19</v>
      </c>
      <c r="F258" s="234" t="s">
        <v>1009</v>
      </c>
      <c r="G258" s="232"/>
      <c r="H258" s="235">
        <v>2.7000000000000002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161</v>
      </c>
      <c r="AU258" s="241" t="s">
        <v>83</v>
      </c>
      <c r="AV258" s="14" t="s">
        <v>83</v>
      </c>
      <c r="AW258" s="14" t="s">
        <v>33</v>
      </c>
      <c r="AX258" s="14" t="s">
        <v>72</v>
      </c>
      <c r="AY258" s="241" t="s">
        <v>153</v>
      </c>
    </row>
    <row r="259" s="15" customFormat="1">
      <c r="A259" s="15"/>
      <c r="B259" s="242"/>
      <c r="C259" s="243"/>
      <c r="D259" s="222" t="s">
        <v>161</v>
      </c>
      <c r="E259" s="244" t="s">
        <v>19</v>
      </c>
      <c r="F259" s="245" t="s">
        <v>164</v>
      </c>
      <c r="G259" s="243"/>
      <c r="H259" s="246">
        <v>2.7000000000000002</v>
      </c>
      <c r="I259" s="247"/>
      <c r="J259" s="243"/>
      <c r="K259" s="243"/>
      <c r="L259" s="248"/>
      <c r="M259" s="283"/>
      <c r="N259" s="284"/>
      <c r="O259" s="284"/>
      <c r="P259" s="284"/>
      <c r="Q259" s="284"/>
      <c r="R259" s="284"/>
      <c r="S259" s="284"/>
      <c r="T259" s="28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2" t="s">
        <v>161</v>
      </c>
      <c r="AU259" s="252" t="s">
        <v>83</v>
      </c>
      <c r="AV259" s="15" t="s">
        <v>159</v>
      </c>
      <c r="AW259" s="15" t="s">
        <v>33</v>
      </c>
      <c r="AX259" s="15" t="s">
        <v>80</v>
      </c>
      <c r="AY259" s="252" t="s">
        <v>153</v>
      </c>
    </row>
    <row r="260" s="2" customFormat="1" ht="6.96" customHeight="1">
      <c r="A260" s="40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46"/>
      <c r="M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</sheetData>
  <sheetProtection sheet="1" autoFilter="0" formatColumns="0" formatRows="0" objects="1" scenarios="1" spinCount="100000" saltValue="ubzsFXTeiRYv52ytrVbok9SkMMTxuYn732hX8j5+GFfcFBYYvO62kBEycoT5WF2nF2j6hXhUMSJTyHcpI2ZH7A==" hashValue="f9SNKC++moakUfNxr3TcLzRaE/Wz5SURLjKOKcO/m3QWMken5kRKYZMvVAv8PMnKbOAsoUlaw0kjfUTxORo6Zg==" algorithmName="SHA-512" password="CC35"/>
  <autoFilter ref="C88:K25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22211101"/>
    <hyperlink ref="F99" r:id="rId2" display="https://podminky.urs.cz/item/CS_URS_2022_01/162251101"/>
    <hyperlink ref="F102" r:id="rId3" display="https://podminky.urs.cz/item/CS_URS_2022_01/162651.12"/>
    <hyperlink ref="F106" r:id="rId4" display="https://podminky.urs.cz/item/CS_URS_2022_01/167111101"/>
    <hyperlink ref="F110" r:id="rId5" display="https://podminky.urs.cz/item/CS_URS_2022_01/171201231"/>
    <hyperlink ref="F119" r:id="rId6" display="https://podminky.urs.cz/item/CS_URS_2022_01/622131101"/>
    <hyperlink ref="F122" r:id="rId7" display="https://podminky.urs.cz/item/CS_URS_2022_01/622321141"/>
    <hyperlink ref="F126" r:id="rId8" display="https://podminky.urs.cz/item/CS_URS_2022_01/961044111"/>
    <hyperlink ref="F136" r:id="rId9" display="https://podminky.urs.cz/item/CS_URS_2022_01/962031133"/>
    <hyperlink ref="F140" r:id="rId10" display="https://podminky.urs.cz/item/CS_URS_2022_01/962032231"/>
    <hyperlink ref="F146" r:id="rId11" display="https://podminky.urs.cz/item/CS_URS_2022_01/964073221"/>
    <hyperlink ref="F152" r:id="rId12" display="https://podminky.urs.cz/item/CS_URS_2022_01/965043341"/>
    <hyperlink ref="F157" r:id="rId13" display="https://podminky.urs.cz/item/CS_URS_2022_01/965049111"/>
    <hyperlink ref="F162" r:id="rId14" display="https://podminky.urs.cz/item/CS_URS_2022_01/968062245"/>
    <hyperlink ref="F166" r:id="rId15" display="https://podminky.urs.cz/item/CS_URS_2022_01/968072456"/>
    <hyperlink ref="F170" r:id="rId16" display="https://podminky.urs.cz/item/CS_URS_2022_01/978015391"/>
    <hyperlink ref="F190" r:id="rId17" display="https://podminky.urs.cz/item/CS_URS_2022_01/997013211"/>
    <hyperlink ref="F192" r:id="rId18" display="https://podminky.urs.cz/item/CS_URS_2022_01/997013501"/>
    <hyperlink ref="F194" r:id="rId19" display="https://podminky.urs.cz/item/CS_URS_2022_01/997013509"/>
    <hyperlink ref="F196" r:id="rId20" display="https://podminky.urs.cz/item/CS_URS_2022_01/997013609"/>
    <hyperlink ref="F202" r:id="rId21" display="https://podminky.urs.cz/item/CS_URS_2022_01/997013631"/>
    <hyperlink ref="F207" r:id="rId22" display="https://podminky.urs.cz/item/CS_URS_2022_01/997013645"/>
    <hyperlink ref="F210" r:id="rId23" display="https://podminky.urs.cz/item/CS_URS_2022_01/997013811"/>
    <hyperlink ref="F218" r:id="rId24" display="https://podminky.urs.cz/item/CS_URS_2022_01/711131811"/>
    <hyperlink ref="F224" r:id="rId25" display="https://podminky.urs.cz/item/CS_URS_2021_01/712300832"/>
    <hyperlink ref="F230" r:id="rId26" display="https://podminky.urs.cz/item/CS_URS_2022_01/762331811"/>
    <hyperlink ref="F239" r:id="rId27" display="https://podminky.urs.cz/item/CS_URS_2022_01/762341811"/>
    <hyperlink ref="F245" r:id="rId28" display="https://podminky.urs.cz/item/CS_URS_2022_01/764002811"/>
    <hyperlink ref="F249" r:id="rId29" display="https://podminky.urs.cz/item/CS_URS_2022_01/764002871"/>
    <hyperlink ref="F253" r:id="rId30" display="https://podminky.urs.cz/item/CS_URS_2022_01/764004801"/>
    <hyperlink ref="F257" r:id="rId31" display="https://podminky.urs.cz/item/CS_URS_2022_01/76400486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</row>
    <row r="4" s="1" customFormat="1" ht="24.96" customHeight="1">
      <c r="B4" s="22"/>
      <c r="D4" s="133" t="s">
        <v>94</v>
      </c>
      <c r="L4" s="22"/>
      <c r="M4" s="13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5" t="s">
        <v>16</v>
      </c>
      <c r="L6" s="22"/>
    </row>
    <row r="7" s="1" customFormat="1" ht="16.5" customHeight="1">
      <c r="B7" s="22"/>
      <c r="E7" s="136" t="str">
        <f>'Rekapitulace stavby'!K6</f>
        <v>Základní škola - II. stupeň v Liberci ulici 5. května - Oprava a demolice proluky</v>
      </c>
      <c r="F7" s="135"/>
      <c r="G7" s="135"/>
      <c r="H7" s="135"/>
      <c r="L7" s="22"/>
    </row>
    <row r="8" s="2" customFormat="1" ht="12" customHeight="1">
      <c r="A8" s="40"/>
      <c r="B8" s="46"/>
      <c r="C8" s="40"/>
      <c r="D8" s="135" t="s">
        <v>103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1010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830</v>
      </c>
      <c r="G12" s="40"/>
      <c r="H12" s="40"/>
      <c r="I12" s="135" t="s">
        <v>23</v>
      </c>
      <c r="J12" s="140" t="str">
        <f>'Rekapitulace stavby'!AN8</f>
        <v>27. 4. 2022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831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832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ROUND(J80,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ROUND((SUM(BE80:BE82)),  2)</f>
        <v>0</v>
      </c>
      <c r="G33" s="40"/>
      <c r="H33" s="40"/>
      <c r="I33" s="151">
        <v>0.20999999999999999</v>
      </c>
      <c r="J33" s="150">
        <f>ROUND(((SUM(BE80:BE82))*I33),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44</v>
      </c>
      <c r="F34" s="150">
        <f>ROUND((SUM(BF80:BF82)),  2)</f>
        <v>0</v>
      </c>
      <c r="G34" s="40"/>
      <c r="H34" s="40"/>
      <c r="I34" s="151">
        <v>0.14999999999999999</v>
      </c>
      <c r="J34" s="150">
        <f>ROUND(((SUM(BF80:BF82))*I34),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45</v>
      </c>
      <c r="F35" s="150">
        <f>ROUND((SUM(BG80:BG82)),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46</v>
      </c>
      <c r="F36" s="150">
        <f>ROUND((SUM(BH80:BH82)),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47</v>
      </c>
      <c r="F37" s="150">
        <f>ROUND((SUM(BI80:BI82)),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Základní škola - II. stupeň v Liberci ulici 5. května - Oprava a demolice proluky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Liberec 1</v>
      </c>
      <c r="G52" s="42"/>
      <c r="H52" s="42"/>
      <c r="I52" s="34" t="s">
        <v>23</v>
      </c>
      <c r="J52" s="74" t="str">
        <f>IF(J12="","",J12)</f>
        <v>27. 4. 2022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Liberec</v>
      </c>
      <c r="G54" s="42"/>
      <c r="H54" s="42"/>
      <c r="I54" s="34" t="s">
        <v>31</v>
      </c>
      <c r="J54" s="38" t="str">
        <f>E21</f>
        <v>Hitpro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Propos Liberec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119</v>
      </c>
      <c r="D57" s="165"/>
      <c r="E57" s="165"/>
      <c r="F57" s="165"/>
      <c r="G57" s="165"/>
      <c r="H57" s="165"/>
      <c r="I57" s="165"/>
      <c r="J57" s="166" t="s">
        <v>120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="9" customFormat="1" ht="24.96" customHeight="1">
      <c r="A60" s="9"/>
      <c r="B60" s="168"/>
      <c r="C60" s="169"/>
      <c r="D60" s="170" t="s">
        <v>1010</v>
      </c>
      <c r="E60" s="171"/>
      <c r="F60" s="171"/>
      <c r="G60" s="171"/>
      <c r="H60" s="171"/>
      <c r="I60" s="171"/>
      <c r="J60" s="172">
        <f>J81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="2" customFormat="1" ht="6.96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4.96" customHeight="1">
      <c r="A67" s="40"/>
      <c r="B67" s="41"/>
      <c r="C67" s="25" t="s">
        <v>138</v>
      </c>
      <c r="D67" s="42"/>
      <c r="E67" s="42"/>
      <c r="F67" s="42"/>
      <c r="G67" s="42"/>
      <c r="H67" s="42"/>
      <c r="I67" s="42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6.5" customHeight="1">
      <c r="A70" s="40"/>
      <c r="B70" s="41"/>
      <c r="C70" s="42"/>
      <c r="D70" s="42"/>
      <c r="E70" s="163" t="str">
        <f>E7</f>
        <v>Základní škola - II. stupeň v Liberci ulici 5. května - Oprava a demolice proluky</v>
      </c>
      <c r="F70" s="34"/>
      <c r="G70" s="34"/>
      <c r="H70" s="34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4" t="s">
        <v>103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71" t="str">
        <f>E9</f>
        <v>VRN - Vedlejší rozpočtové náklady</v>
      </c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21</v>
      </c>
      <c r="D74" s="42"/>
      <c r="E74" s="42"/>
      <c r="F74" s="29" t="str">
        <f>F12</f>
        <v>Liberec 1</v>
      </c>
      <c r="G74" s="42"/>
      <c r="H74" s="42"/>
      <c r="I74" s="34" t="s">
        <v>23</v>
      </c>
      <c r="J74" s="74" t="str">
        <f>IF(J12="","",J12)</f>
        <v>27. 4. 2022</v>
      </c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Statutární město Liberec</v>
      </c>
      <c r="G76" s="42"/>
      <c r="H76" s="42"/>
      <c r="I76" s="34" t="s">
        <v>31</v>
      </c>
      <c r="J76" s="38" t="str">
        <f>E21</f>
        <v>Hitpro s.r.o.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29</v>
      </c>
      <c r="D77" s="42"/>
      <c r="E77" s="42"/>
      <c r="F77" s="29" t="str">
        <f>IF(E18="","",E18)</f>
        <v>Vyplň údaj</v>
      </c>
      <c r="G77" s="42"/>
      <c r="H77" s="42"/>
      <c r="I77" s="34" t="s">
        <v>34</v>
      </c>
      <c r="J77" s="38" t="str">
        <f>E24</f>
        <v>Propos Liberec s.r.o.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0.32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1" customFormat="1" ht="29.28" customHeight="1">
      <c r="A79" s="180"/>
      <c r="B79" s="181"/>
      <c r="C79" s="182" t="s">
        <v>139</v>
      </c>
      <c r="D79" s="183" t="s">
        <v>57</v>
      </c>
      <c r="E79" s="183" t="s">
        <v>53</v>
      </c>
      <c r="F79" s="183" t="s">
        <v>54</v>
      </c>
      <c r="G79" s="183" t="s">
        <v>140</v>
      </c>
      <c r="H79" s="183" t="s">
        <v>141</v>
      </c>
      <c r="I79" s="183" t="s">
        <v>142</v>
      </c>
      <c r="J79" s="183" t="s">
        <v>120</v>
      </c>
      <c r="K79" s="184" t="s">
        <v>143</v>
      </c>
      <c r="L79" s="185"/>
      <c r="M79" s="94" t="s">
        <v>19</v>
      </c>
      <c r="N79" s="95" t="s">
        <v>42</v>
      </c>
      <c r="O79" s="95" t="s">
        <v>144</v>
      </c>
      <c r="P79" s="95" t="s">
        <v>145</v>
      </c>
      <c r="Q79" s="95" t="s">
        <v>146</v>
      </c>
      <c r="R79" s="95" t="s">
        <v>147</v>
      </c>
      <c r="S79" s="95" t="s">
        <v>148</v>
      </c>
      <c r="T79" s="96" t="s">
        <v>149</v>
      </c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="2" customFormat="1" ht="22.8" customHeight="1">
      <c r="A80" s="40"/>
      <c r="B80" s="41"/>
      <c r="C80" s="101" t="s">
        <v>150</v>
      </c>
      <c r="D80" s="42"/>
      <c r="E80" s="42"/>
      <c r="F80" s="42"/>
      <c r="G80" s="42"/>
      <c r="H80" s="42"/>
      <c r="I80" s="42"/>
      <c r="J80" s="186">
        <f>BK80</f>
        <v>0</v>
      </c>
      <c r="K80" s="42"/>
      <c r="L80" s="46"/>
      <c r="M80" s="97"/>
      <c r="N80" s="187"/>
      <c r="O80" s="98"/>
      <c r="P80" s="188">
        <f>P81</f>
        <v>0</v>
      </c>
      <c r="Q80" s="98"/>
      <c r="R80" s="188">
        <f>R81</f>
        <v>0</v>
      </c>
      <c r="S80" s="98"/>
      <c r="T80" s="189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71</v>
      </c>
      <c r="AU80" s="19" t="s">
        <v>121</v>
      </c>
      <c r="BK80" s="190">
        <f>BK81</f>
        <v>0</v>
      </c>
    </row>
    <row r="81" s="12" customFormat="1" ht="25.92" customHeight="1">
      <c r="A81" s="12"/>
      <c r="B81" s="191"/>
      <c r="C81" s="192"/>
      <c r="D81" s="193" t="s">
        <v>71</v>
      </c>
      <c r="E81" s="194" t="s">
        <v>87</v>
      </c>
      <c r="F81" s="194" t="s">
        <v>88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P82</f>
        <v>0</v>
      </c>
      <c r="Q81" s="199"/>
      <c r="R81" s="200">
        <f>R82</f>
        <v>0</v>
      </c>
      <c r="S81" s="199"/>
      <c r="T81" s="201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2" t="s">
        <v>183</v>
      </c>
      <c r="AT81" s="203" t="s">
        <v>71</v>
      </c>
      <c r="AU81" s="203" t="s">
        <v>72</v>
      </c>
      <c r="AY81" s="202" t="s">
        <v>153</v>
      </c>
      <c r="BK81" s="204">
        <f>BK82</f>
        <v>0</v>
      </c>
    </row>
    <row r="82" s="2" customFormat="1" ht="16.5" customHeight="1">
      <c r="A82" s="40"/>
      <c r="B82" s="41"/>
      <c r="C82" s="207" t="s">
        <v>80</v>
      </c>
      <c r="D82" s="207" t="s">
        <v>155</v>
      </c>
      <c r="E82" s="208" t="s">
        <v>1011</v>
      </c>
      <c r="F82" s="209" t="s">
        <v>1012</v>
      </c>
      <c r="G82" s="210" t="s">
        <v>647</v>
      </c>
      <c r="H82" s="211">
        <v>1</v>
      </c>
      <c r="I82" s="212"/>
      <c r="J82" s="213">
        <f>ROUND(I82*H82,2)</f>
        <v>0</v>
      </c>
      <c r="K82" s="209" t="s">
        <v>19</v>
      </c>
      <c r="L82" s="46"/>
      <c r="M82" s="286" t="s">
        <v>19</v>
      </c>
      <c r="N82" s="287" t="s">
        <v>43</v>
      </c>
      <c r="O82" s="288"/>
      <c r="P82" s="289">
        <f>O82*H82</f>
        <v>0</v>
      </c>
      <c r="Q82" s="289">
        <v>0</v>
      </c>
      <c r="R82" s="289">
        <f>Q82*H82</f>
        <v>0</v>
      </c>
      <c r="S82" s="289">
        <v>0</v>
      </c>
      <c r="T82" s="290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8" t="s">
        <v>1013</v>
      </c>
      <c r="AT82" s="218" t="s">
        <v>155</v>
      </c>
      <c r="AU82" s="218" t="s">
        <v>80</v>
      </c>
      <c r="AY82" s="19" t="s">
        <v>153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19" t="s">
        <v>80</v>
      </c>
      <c r="BK82" s="219">
        <f>ROUND(I82*H82,2)</f>
        <v>0</v>
      </c>
      <c r="BL82" s="19" t="s">
        <v>1013</v>
      </c>
      <c r="BM82" s="218" t="s">
        <v>1014</v>
      </c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46"/>
      <c r="M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</sheetData>
  <sheetProtection sheet="1" autoFilter="0" formatColumns="0" formatRows="0" objects="1" scenarios="1" spinCount="100000" saltValue="AS9BvR4a6sJ0YxuKFFLTbtoQvPHKEM1Q1bbGJ+Vu9Tb8Vl0k3L5lyy5dhHxs/nEmL6Hv3sS9QlZtZ+32Cbcnrg==" hashValue="XY4Wk8HtWPw7BWdCq109gpLCidZBHKBCsCzm5RUlS6AplaLsj/WDxitT+Gdoh471b0Yq7jFrA0654BzlJSZ2rA==" algorithmName="SHA-512" password="CC35"/>
  <autoFilter ref="C79:K8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1"/>
      <c r="C3" s="132"/>
      <c r="D3" s="132"/>
      <c r="E3" s="132"/>
      <c r="F3" s="132"/>
      <c r="G3" s="132"/>
      <c r="H3" s="22"/>
    </row>
    <row r="4" s="1" customFormat="1" ht="24.96" customHeight="1">
      <c r="B4" s="22"/>
      <c r="C4" s="133" t="s">
        <v>1015</v>
      </c>
      <c r="H4" s="22"/>
    </row>
    <row r="5" s="1" customFormat="1" ht="12" customHeight="1">
      <c r="B5" s="22"/>
      <c r="C5" s="291" t="s">
        <v>13</v>
      </c>
      <c r="D5" s="143" t="s">
        <v>14</v>
      </c>
      <c r="E5" s="1"/>
      <c r="F5" s="1"/>
      <c r="H5" s="22"/>
    </row>
    <row r="6" s="1" customFormat="1" ht="36.96" customHeight="1">
      <c r="B6" s="22"/>
      <c r="C6" s="292" t="s">
        <v>16</v>
      </c>
      <c r="D6" s="293" t="s">
        <v>17</v>
      </c>
      <c r="E6" s="1"/>
      <c r="F6" s="1"/>
      <c r="H6" s="22"/>
    </row>
    <row r="7" s="1" customFormat="1" ht="16.5" customHeight="1">
      <c r="B7" s="22"/>
      <c r="C7" s="135" t="s">
        <v>23</v>
      </c>
      <c r="D7" s="140" t="str">
        <f>'Rekapitulace stavby'!AN8</f>
        <v>27. 4. 2022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0"/>
      <c r="B9" s="294"/>
      <c r="C9" s="295" t="s">
        <v>53</v>
      </c>
      <c r="D9" s="296" t="s">
        <v>54</v>
      </c>
      <c r="E9" s="296" t="s">
        <v>140</v>
      </c>
      <c r="F9" s="297" t="s">
        <v>1016</v>
      </c>
      <c r="G9" s="180"/>
      <c r="H9" s="294"/>
    </row>
    <row r="10" s="2" customFormat="1" ht="26.4" customHeight="1">
      <c r="A10" s="40"/>
      <c r="B10" s="46"/>
      <c r="C10" s="298" t="s">
        <v>1017</v>
      </c>
      <c r="D10" s="298" t="s">
        <v>78</v>
      </c>
      <c r="E10" s="40"/>
      <c r="F10" s="40"/>
      <c r="G10" s="40"/>
      <c r="H10" s="46"/>
    </row>
    <row r="11" s="2" customFormat="1" ht="16.8" customHeight="1">
      <c r="A11" s="40"/>
      <c r="B11" s="46"/>
      <c r="C11" s="299" t="s">
        <v>90</v>
      </c>
      <c r="D11" s="300" t="s">
        <v>19</v>
      </c>
      <c r="E11" s="301" t="s">
        <v>19</v>
      </c>
      <c r="F11" s="302">
        <v>8.0749999999999993</v>
      </c>
      <c r="G11" s="40"/>
      <c r="H11" s="46"/>
    </row>
    <row r="12" s="2" customFormat="1" ht="16.8" customHeight="1">
      <c r="A12" s="40"/>
      <c r="B12" s="46"/>
      <c r="C12" s="303" t="s">
        <v>19</v>
      </c>
      <c r="D12" s="303" t="s">
        <v>307</v>
      </c>
      <c r="E12" s="19" t="s">
        <v>19</v>
      </c>
      <c r="F12" s="304">
        <v>0</v>
      </c>
      <c r="G12" s="40"/>
      <c r="H12" s="46"/>
    </row>
    <row r="13" s="2" customFormat="1" ht="16.8" customHeight="1">
      <c r="A13" s="40"/>
      <c r="B13" s="46"/>
      <c r="C13" s="303" t="s">
        <v>19</v>
      </c>
      <c r="D13" s="303" t="s">
        <v>308</v>
      </c>
      <c r="E13" s="19" t="s">
        <v>19</v>
      </c>
      <c r="F13" s="304">
        <v>2.2000000000000002</v>
      </c>
      <c r="G13" s="40"/>
      <c r="H13" s="46"/>
    </row>
    <row r="14" s="2" customFormat="1" ht="16.8" customHeight="1">
      <c r="A14" s="40"/>
      <c r="B14" s="46"/>
      <c r="C14" s="303" t="s">
        <v>19</v>
      </c>
      <c r="D14" s="303" t="s">
        <v>309</v>
      </c>
      <c r="E14" s="19" t="s">
        <v>19</v>
      </c>
      <c r="F14" s="304">
        <v>0.85799999999999998</v>
      </c>
      <c r="G14" s="40"/>
      <c r="H14" s="46"/>
    </row>
    <row r="15" s="2" customFormat="1" ht="16.8" customHeight="1">
      <c r="A15" s="40"/>
      <c r="B15" s="46"/>
      <c r="C15" s="303" t="s">
        <v>19</v>
      </c>
      <c r="D15" s="303" t="s">
        <v>19</v>
      </c>
      <c r="E15" s="19" t="s">
        <v>19</v>
      </c>
      <c r="F15" s="304">
        <v>0</v>
      </c>
      <c r="G15" s="40"/>
      <c r="H15" s="46"/>
    </row>
    <row r="16" s="2" customFormat="1" ht="16.8" customHeight="1">
      <c r="A16" s="40"/>
      <c r="B16" s="46"/>
      <c r="C16" s="303" t="s">
        <v>19</v>
      </c>
      <c r="D16" s="303" t="s">
        <v>296</v>
      </c>
      <c r="E16" s="19" t="s">
        <v>19</v>
      </c>
      <c r="F16" s="304">
        <v>0</v>
      </c>
      <c r="G16" s="40"/>
      <c r="H16" s="46"/>
    </row>
    <row r="17" s="2" customFormat="1" ht="16.8" customHeight="1">
      <c r="A17" s="40"/>
      <c r="B17" s="46"/>
      <c r="C17" s="303" t="s">
        <v>19</v>
      </c>
      <c r="D17" s="303" t="s">
        <v>310</v>
      </c>
      <c r="E17" s="19" t="s">
        <v>19</v>
      </c>
      <c r="F17" s="304">
        <v>3.3250000000000002</v>
      </c>
      <c r="G17" s="40"/>
      <c r="H17" s="46"/>
    </row>
    <row r="18" s="2" customFormat="1" ht="16.8" customHeight="1">
      <c r="A18" s="40"/>
      <c r="B18" s="46"/>
      <c r="C18" s="303" t="s">
        <v>19</v>
      </c>
      <c r="D18" s="303" t="s">
        <v>19</v>
      </c>
      <c r="E18" s="19" t="s">
        <v>19</v>
      </c>
      <c r="F18" s="304">
        <v>0</v>
      </c>
      <c r="G18" s="40"/>
      <c r="H18" s="46"/>
    </row>
    <row r="19" s="2" customFormat="1" ht="16.8" customHeight="1">
      <c r="A19" s="40"/>
      <c r="B19" s="46"/>
      <c r="C19" s="303" t="s">
        <v>19</v>
      </c>
      <c r="D19" s="303" t="s">
        <v>298</v>
      </c>
      <c r="E19" s="19" t="s">
        <v>19</v>
      </c>
      <c r="F19" s="304">
        <v>0</v>
      </c>
      <c r="G19" s="40"/>
      <c r="H19" s="46"/>
    </row>
    <row r="20" s="2" customFormat="1" ht="16.8" customHeight="1">
      <c r="A20" s="40"/>
      <c r="B20" s="46"/>
      <c r="C20" s="303" t="s">
        <v>19</v>
      </c>
      <c r="D20" s="303" t="s">
        <v>311</v>
      </c>
      <c r="E20" s="19" t="s">
        <v>19</v>
      </c>
      <c r="F20" s="304">
        <v>1.692</v>
      </c>
      <c r="G20" s="40"/>
      <c r="H20" s="46"/>
    </row>
    <row r="21" s="2" customFormat="1" ht="16.8" customHeight="1">
      <c r="A21" s="40"/>
      <c r="B21" s="46"/>
      <c r="C21" s="303" t="s">
        <v>19</v>
      </c>
      <c r="D21" s="303" t="s">
        <v>19</v>
      </c>
      <c r="E21" s="19" t="s">
        <v>19</v>
      </c>
      <c r="F21" s="304">
        <v>0</v>
      </c>
      <c r="G21" s="40"/>
      <c r="H21" s="46"/>
    </row>
    <row r="22" s="2" customFormat="1" ht="16.8" customHeight="1">
      <c r="A22" s="40"/>
      <c r="B22" s="46"/>
      <c r="C22" s="303" t="s">
        <v>19</v>
      </c>
      <c r="D22" s="303" t="s">
        <v>19</v>
      </c>
      <c r="E22" s="19" t="s">
        <v>19</v>
      </c>
      <c r="F22" s="304">
        <v>0</v>
      </c>
      <c r="G22" s="40"/>
      <c r="H22" s="46"/>
    </row>
    <row r="23" s="2" customFormat="1" ht="16.8" customHeight="1">
      <c r="A23" s="40"/>
      <c r="B23" s="46"/>
      <c r="C23" s="303" t="s">
        <v>90</v>
      </c>
      <c r="D23" s="303" t="s">
        <v>164</v>
      </c>
      <c r="E23" s="19" t="s">
        <v>19</v>
      </c>
      <c r="F23" s="304">
        <v>8.0749999999999993</v>
      </c>
      <c r="G23" s="40"/>
      <c r="H23" s="46"/>
    </row>
    <row r="24" s="2" customFormat="1" ht="16.8" customHeight="1">
      <c r="A24" s="40"/>
      <c r="B24" s="46"/>
      <c r="C24" s="305" t="s">
        <v>1018</v>
      </c>
      <c r="D24" s="40"/>
      <c r="E24" s="40"/>
      <c r="F24" s="40"/>
      <c r="G24" s="40"/>
      <c r="H24" s="46"/>
    </row>
    <row r="25" s="2" customFormat="1" ht="16.8" customHeight="1">
      <c r="A25" s="40"/>
      <c r="B25" s="46"/>
      <c r="C25" s="303" t="s">
        <v>303</v>
      </c>
      <c r="D25" s="303" t="s">
        <v>1019</v>
      </c>
      <c r="E25" s="19" t="s">
        <v>158</v>
      </c>
      <c r="F25" s="304">
        <v>8.0749999999999993</v>
      </c>
      <c r="G25" s="40"/>
      <c r="H25" s="46"/>
    </row>
    <row r="26" s="2" customFormat="1" ht="16.8" customHeight="1">
      <c r="A26" s="40"/>
      <c r="B26" s="46"/>
      <c r="C26" s="303" t="s">
        <v>312</v>
      </c>
      <c r="D26" s="303" t="s">
        <v>1020</v>
      </c>
      <c r="E26" s="19" t="s">
        <v>158</v>
      </c>
      <c r="F26" s="304">
        <v>8.0749999999999993</v>
      </c>
      <c r="G26" s="40"/>
      <c r="H26" s="46"/>
    </row>
    <row r="27" s="2" customFormat="1" ht="16.8" customHeight="1">
      <c r="A27" s="40"/>
      <c r="B27" s="46"/>
      <c r="C27" s="299" t="s">
        <v>92</v>
      </c>
      <c r="D27" s="300" t="s">
        <v>19</v>
      </c>
      <c r="E27" s="301" t="s">
        <v>19</v>
      </c>
      <c r="F27" s="302">
        <v>18.451000000000001</v>
      </c>
      <c r="G27" s="40"/>
      <c r="H27" s="46"/>
    </row>
    <row r="28" s="2" customFormat="1" ht="16.8" customHeight="1">
      <c r="A28" s="40"/>
      <c r="B28" s="46"/>
      <c r="C28" s="303" t="s">
        <v>19</v>
      </c>
      <c r="D28" s="303" t="s">
        <v>418</v>
      </c>
      <c r="E28" s="19" t="s">
        <v>19</v>
      </c>
      <c r="F28" s="304">
        <v>0</v>
      </c>
      <c r="G28" s="40"/>
      <c r="H28" s="46"/>
    </row>
    <row r="29" s="2" customFormat="1" ht="16.8" customHeight="1">
      <c r="A29" s="40"/>
      <c r="B29" s="46"/>
      <c r="C29" s="303" t="s">
        <v>19</v>
      </c>
      <c r="D29" s="303" t="s">
        <v>443</v>
      </c>
      <c r="E29" s="19" t="s">
        <v>19</v>
      </c>
      <c r="F29" s="304">
        <v>16.771000000000001</v>
      </c>
      <c r="G29" s="40"/>
      <c r="H29" s="46"/>
    </row>
    <row r="30" s="2" customFormat="1" ht="16.8" customHeight="1">
      <c r="A30" s="40"/>
      <c r="B30" s="46"/>
      <c r="C30" s="303" t="s">
        <v>19</v>
      </c>
      <c r="D30" s="303" t="s">
        <v>19</v>
      </c>
      <c r="E30" s="19" t="s">
        <v>19</v>
      </c>
      <c r="F30" s="304">
        <v>0</v>
      </c>
      <c r="G30" s="40"/>
      <c r="H30" s="46"/>
    </row>
    <row r="31" s="2" customFormat="1" ht="16.8" customHeight="1">
      <c r="A31" s="40"/>
      <c r="B31" s="46"/>
      <c r="C31" s="303" t="s">
        <v>19</v>
      </c>
      <c r="D31" s="303" t="s">
        <v>421</v>
      </c>
      <c r="E31" s="19" t="s">
        <v>19</v>
      </c>
      <c r="F31" s="304">
        <v>0</v>
      </c>
      <c r="G31" s="40"/>
      <c r="H31" s="46"/>
    </row>
    <row r="32" s="2" customFormat="1" ht="16.8" customHeight="1">
      <c r="A32" s="40"/>
      <c r="B32" s="46"/>
      <c r="C32" s="303" t="s">
        <v>19</v>
      </c>
      <c r="D32" s="303" t="s">
        <v>444</v>
      </c>
      <c r="E32" s="19" t="s">
        <v>19</v>
      </c>
      <c r="F32" s="304">
        <v>1.6799999999999999</v>
      </c>
      <c r="G32" s="40"/>
      <c r="H32" s="46"/>
    </row>
    <row r="33" s="2" customFormat="1" ht="16.8" customHeight="1">
      <c r="A33" s="40"/>
      <c r="B33" s="46"/>
      <c r="C33" s="303" t="s">
        <v>19</v>
      </c>
      <c r="D33" s="303" t="s">
        <v>19</v>
      </c>
      <c r="E33" s="19" t="s">
        <v>19</v>
      </c>
      <c r="F33" s="304">
        <v>0</v>
      </c>
      <c r="G33" s="40"/>
      <c r="H33" s="46"/>
    </row>
    <row r="34" s="2" customFormat="1" ht="16.8" customHeight="1">
      <c r="A34" s="40"/>
      <c r="B34" s="46"/>
      <c r="C34" s="303" t="s">
        <v>92</v>
      </c>
      <c r="D34" s="303" t="s">
        <v>208</v>
      </c>
      <c r="E34" s="19" t="s">
        <v>19</v>
      </c>
      <c r="F34" s="304">
        <v>18.451000000000001</v>
      </c>
      <c r="G34" s="40"/>
      <c r="H34" s="46"/>
    </row>
    <row r="35" s="2" customFormat="1" ht="16.8" customHeight="1">
      <c r="A35" s="40"/>
      <c r="B35" s="46"/>
      <c r="C35" s="305" t="s">
        <v>1018</v>
      </c>
      <c r="D35" s="40"/>
      <c r="E35" s="40"/>
      <c r="F35" s="40"/>
      <c r="G35" s="40"/>
      <c r="H35" s="46"/>
    </row>
    <row r="36" s="2" customFormat="1" ht="16.8" customHeight="1">
      <c r="A36" s="40"/>
      <c r="B36" s="46"/>
      <c r="C36" s="303" t="s">
        <v>439</v>
      </c>
      <c r="D36" s="303" t="s">
        <v>1021</v>
      </c>
      <c r="E36" s="19" t="s">
        <v>158</v>
      </c>
      <c r="F36" s="304">
        <v>18.451000000000001</v>
      </c>
      <c r="G36" s="40"/>
      <c r="H36" s="46"/>
    </row>
    <row r="37" s="2" customFormat="1" ht="16.8" customHeight="1">
      <c r="A37" s="40"/>
      <c r="B37" s="46"/>
      <c r="C37" s="303" t="s">
        <v>446</v>
      </c>
      <c r="D37" s="303" t="s">
        <v>1022</v>
      </c>
      <c r="E37" s="19" t="s">
        <v>158</v>
      </c>
      <c r="F37" s="304">
        <v>18.451000000000001</v>
      </c>
      <c r="G37" s="40"/>
      <c r="H37" s="46"/>
    </row>
    <row r="38" s="2" customFormat="1" ht="16.8" customHeight="1">
      <c r="A38" s="40"/>
      <c r="B38" s="46"/>
      <c r="C38" s="299" t="s">
        <v>95</v>
      </c>
      <c r="D38" s="300" t="s">
        <v>19</v>
      </c>
      <c r="E38" s="301" t="s">
        <v>19</v>
      </c>
      <c r="F38" s="302">
        <v>20.891999999999999</v>
      </c>
      <c r="G38" s="40"/>
      <c r="H38" s="46"/>
    </row>
    <row r="39" s="2" customFormat="1" ht="16.8" customHeight="1">
      <c r="A39" s="40"/>
      <c r="B39" s="46"/>
      <c r="C39" s="303" t="s">
        <v>19</v>
      </c>
      <c r="D39" s="303" t="s">
        <v>352</v>
      </c>
      <c r="E39" s="19" t="s">
        <v>19</v>
      </c>
      <c r="F39" s="304">
        <v>0</v>
      </c>
      <c r="G39" s="40"/>
      <c r="H39" s="46"/>
    </row>
    <row r="40" s="2" customFormat="1" ht="16.8" customHeight="1">
      <c r="A40" s="40"/>
      <c r="B40" s="46"/>
      <c r="C40" s="303" t="s">
        <v>19</v>
      </c>
      <c r="D40" s="303" t="s">
        <v>367</v>
      </c>
      <c r="E40" s="19" t="s">
        <v>19</v>
      </c>
      <c r="F40" s="304">
        <v>2.25</v>
      </c>
      <c r="G40" s="40"/>
      <c r="H40" s="46"/>
    </row>
    <row r="41" s="2" customFormat="1" ht="16.8" customHeight="1">
      <c r="A41" s="40"/>
      <c r="B41" s="46"/>
      <c r="C41" s="303" t="s">
        <v>19</v>
      </c>
      <c r="D41" s="303" t="s">
        <v>368</v>
      </c>
      <c r="E41" s="19" t="s">
        <v>19</v>
      </c>
      <c r="F41" s="304">
        <v>0.59999999999999998</v>
      </c>
      <c r="G41" s="40"/>
      <c r="H41" s="46"/>
    </row>
    <row r="42" s="2" customFormat="1" ht="16.8" customHeight="1">
      <c r="A42" s="40"/>
      <c r="B42" s="46"/>
      <c r="C42" s="303" t="s">
        <v>19</v>
      </c>
      <c r="D42" s="303" t="s">
        <v>369</v>
      </c>
      <c r="E42" s="19" t="s">
        <v>19</v>
      </c>
      <c r="F42" s="304">
        <v>1.575</v>
      </c>
      <c r="G42" s="40"/>
      <c r="H42" s="46"/>
    </row>
    <row r="43" s="2" customFormat="1" ht="16.8" customHeight="1">
      <c r="A43" s="40"/>
      <c r="B43" s="46"/>
      <c r="C43" s="303" t="s">
        <v>19</v>
      </c>
      <c r="D43" s="303" t="s">
        <v>370</v>
      </c>
      <c r="E43" s="19" t="s">
        <v>19</v>
      </c>
      <c r="F43" s="304">
        <v>0.45000000000000001</v>
      </c>
      <c r="G43" s="40"/>
      <c r="H43" s="46"/>
    </row>
    <row r="44" s="2" customFormat="1" ht="16.8" customHeight="1">
      <c r="A44" s="40"/>
      <c r="B44" s="46"/>
      <c r="C44" s="303" t="s">
        <v>19</v>
      </c>
      <c r="D44" s="303" t="s">
        <v>19</v>
      </c>
      <c r="E44" s="19" t="s">
        <v>19</v>
      </c>
      <c r="F44" s="304">
        <v>0</v>
      </c>
      <c r="G44" s="40"/>
      <c r="H44" s="46"/>
    </row>
    <row r="45" s="2" customFormat="1" ht="16.8" customHeight="1">
      <c r="A45" s="40"/>
      <c r="B45" s="46"/>
      <c r="C45" s="303" t="s">
        <v>19</v>
      </c>
      <c r="D45" s="303" t="s">
        <v>219</v>
      </c>
      <c r="E45" s="19" t="s">
        <v>19</v>
      </c>
      <c r="F45" s="304">
        <v>0</v>
      </c>
      <c r="G45" s="40"/>
      <c r="H45" s="46"/>
    </row>
    <row r="46" s="2" customFormat="1" ht="16.8" customHeight="1">
      <c r="A46" s="40"/>
      <c r="B46" s="46"/>
      <c r="C46" s="303" t="s">
        <v>19</v>
      </c>
      <c r="D46" s="303" t="s">
        <v>371</v>
      </c>
      <c r="E46" s="19" t="s">
        <v>19</v>
      </c>
      <c r="F46" s="304">
        <v>13.109999999999999</v>
      </c>
      <c r="G46" s="40"/>
      <c r="H46" s="46"/>
    </row>
    <row r="47" s="2" customFormat="1" ht="16.8" customHeight="1">
      <c r="A47" s="40"/>
      <c r="B47" s="46"/>
      <c r="C47" s="303" t="s">
        <v>19</v>
      </c>
      <c r="D47" s="303" t="s">
        <v>372</v>
      </c>
      <c r="E47" s="19" t="s">
        <v>19</v>
      </c>
      <c r="F47" s="304">
        <v>2.907</v>
      </c>
      <c r="G47" s="40"/>
      <c r="H47" s="46"/>
    </row>
    <row r="48" s="2" customFormat="1" ht="16.8" customHeight="1">
      <c r="A48" s="40"/>
      <c r="B48" s="46"/>
      <c r="C48" s="303" t="s">
        <v>19</v>
      </c>
      <c r="D48" s="303" t="s">
        <v>19</v>
      </c>
      <c r="E48" s="19" t="s">
        <v>19</v>
      </c>
      <c r="F48" s="304">
        <v>0</v>
      </c>
      <c r="G48" s="40"/>
      <c r="H48" s="46"/>
    </row>
    <row r="49" s="2" customFormat="1" ht="16.8" customHeight="1">
      <c r="A49" s="40"/>
      <c r="B49" s="46"/>
      <c r="C49" s="303" t="s">
        <v>19</v>
      </c>
      <c r="D49" s="303" t="s">
        <v>19</v>
      </c>
      <c r="E49" s="19" t="s">
        <v>19</v>
      </c>
      <c r="F49" s="304">
        <v>0</v>
      </c>
      <c r="G49" s="40"/>
      <c r="H49" s="46"/>
    </row>
    <row r="50" s="2" customFormat="1" ht="16.8" customHeight="1">
      <c r="A50" s="40"/>
      <c r="B50" s="46"/>
      <c r="C50" s="303" t="s">
        <v>19</v>
      </c>
      <c r="D50" s="303" t="s">
        <v>19</v>
      </c>
      <c r="E50" s="19" t="s">
        <v>19</v>
      </c>
      <c r="F50" s="304">
        <v>0</v>
      </c>
      <c r="G50" s="40"/>
      <c r="H50" s="46"/>
    </row>
    <row r="51" s="2" customFormat="1" ht="16.8" customHeight="1">
      <c r="A51" s="40"/>
      <c r="B51" s="46"/>
      <c r="C51" s="303" t="s">
        <v>95</v>
      </c>
      <c r="D51" s="303" t="s">
        <v>164</v>
      </c>
      <c r="E51" s="19" t="s">
        <v>19</v>
      </c>
      <c r="F51" s="304">
        <v>20.891999999999999</v>
      </c>
      <c r="G51" s="40"/>
      <c r="H51" s="46"/>
    </row>
    <row r="52" s="2" customFormat="1" ht="16.8" customHeight="1">
      <c r="A52" s="40"/>
      <c r="B52" s="46"/>
      <c r="C52" s="305" t="s">
        <v>1018</v>
      </c>
      <c r="D52" s="40"/>
      <c r="E52" s="40"/>
      <c r="F52" s="40"/>
      <c r="G52" s="40"/>
      <c r="H52" s="46"/>
    </row>
    <row r="53" s="2" customFormat="1" ht="16.8" customHeight="1">
      <c r="A53" s="40"/>
      <c r="B53" s="46"/>
      <c r="C53" s="303" t="s">
        <v>363</v>
      </c>
      <c r="D53" s="303" t="s">
        <v>1023</v>
      </c>
      <c r="E53" s="19" t="s">
        <v>158</v>
      </c>
      <c r="F53" s="304">
        <v>20.891999999999999</v>
      </c>
      <c r="G53" s="40"/>
      <c r="H53" s="46"/>
    </row>
    <row r="54" s="2" customFormat="1" ht="16.8" customHeight="1">
      <c r="A54" s="40"/>
      <c r="B54" s="46"/>
      <c r="C54" s="303" t="s">
        <v>359</v>
      </c>
      <c r="D54" s="303" t="s">
        <v>360</v>
      </c>
      <c r="E54" s="19" t="s">
        <v>158</v>
      </c>
      <c r="F54" s="304">
        <v>20.891999999999999</v>
      </c>
      <c r="G54" s="40"/>
      <c r="H54" s="46"/>
    </row>
    <row r="55" s="2" customFormat="1" ht="16.8" customHeight="1">
      <c r="A55" s="40"/>
      <c r="B55" s="46"/>
      <c r="C55" s="303" t="s">
        <v>374</v>
      </c>
      <c r="D55" s="303" t="s">
        <v>1024</v>
      </c>
      <c r="E55" s="19" t="s">
        <v>158</v>
      </c>
      <c r="F55" s="304">
        <v>20.891999999999999</v>
      </c>
      <c r="G55" s="40"/>
      <c r="H55" s="46"/>
    </row>
    <row r="56" s="2" customFormat="1" ht="16.8" customHeight="1">
      <c r="A56" s="40"/>
      <c r="B56" s="46"/>
      <c r="C56" s="299" t="s">
        <v>97</v>
      </c>
      <c r="D56" s="300" t="s">
        <v>19</v>
      </c>
      <c r="E56" s="301" t="s">
        <v>19</v>
      </c>
      <c r="F56" s="302">
        <v>11.609999999999999</v>
      </c>
      <c r="G56" s="40"/>
      <c r="H56" s="46"/>
    </row>
    <row r="57" s="2" customFormat="1" ht="16.8" customHeight="1">
      <c r="A57" s="40"/>
      <c r="B57" s="46"/>
      <c r="C57" s="303" t="s">
        <v>19</v>
      </c>
      <c r="D57" s="303" t="s">
        <v>486</v>
      </c>
      <c r="E57" s="19" t="s">
        <v>19</v>
      </c>
      <c r="F57" s="304">
        <v>0</v>
      </c>
      <c r="G57" s="40"/>
      <c r="H57" s="46"/>
    </row>
    <row r="58" s="2" customFormat="1" ht="16.8" customHeight="1">
      <c r="A58" s="40"/>
      <c r="B58" s="46"/>
      <c r="C58" s="303" t="s">
        <v>19</v>
      </c>
      <c r="D58" s="303" t="s">
        <v>487</v>
      </c>
      <c r="E58" s="19" t="s">
        <v>19</v>
      </c>
      <c r="F58" s="304">
        <v>2.8799999999999999</v>
      </c>
      <c r="G58" s="40"/>
      <c r="H58" s="46"/>
    </row>
    <row r="59" s="2" customFormat="1" ht="16.8" customHeight="1">
      <c r="A59" s="40"/>
      <c r="B59" s="46"/>
      <c r="C59" s="303" t="s">
        <v>19</v>
      </c>
      <c r="D59" s="303" t="s">
        <v>488</v>
      </c>
      <c r="E59" s="19" t="s">
        <v>19</v>
      </c>
      <c r="F59" s="304">
        <v>2.1600000000000001</v>
      </c>
      <c r="G59" s="40"/>
      <c r="H59" s="46"/>
    </row>
    <row r="60" s="2" customFormat="1" ht="16.8" customHeight="1">
      <c r="A60" s="40"/>
      <c r="B60" s="46"/>
      <c r="C60" s="303" t="s">
        <v>19</v>
      </c>
      <c r="D60" s="303" t="s">
        <v>489</v>
      </c>
      <c r="E60" s="19" t="s">
        <v>19</v>
      </c>
      <c r="F60" s="304">
        <v>1.6799999999999999</v>
      </c>
      <c r="G60" s="40"/>
      <c r="H60" s="46"/>
    </row>
    <row r="61" s="2" customFormat="1" ht="16.8" customHeight="1">
      <c r="A61" s="40"/>
      <c r="B61" s="46"/>
      <c r="C61" s="303" t="s">
        <v>19</v>
      </c>
      <c r="D61" s="303" t="s">
        <v>490</v>
      </c>
      <c r="E61" s="19" t="s">
        <v>19</v>
      </c>
      <c r="F61" s="304">
        <v>1.5600000000000001</v>
      </c>
      <c r="G61" s="40"/>
      <c r="H61" s="46"/>
    </row>
    <row r="62" s="2" customFormat="1" ht="16.8" customHeight="1">
      <c r="A62" s="40"/>
      <c r="B62" s="46"/>
      <c r="C62" s="303" t="s">
        <v>19</v>
      </c>
      <c r="D62" s="303" t="s">
        <v>473</v>
      </c>
      <c r="E62" s="19" t="s">
        <v>19</v>
      </c>
      <c r="F62" s="304">
        <v>3.3300000000000001</v>
      </c>
      <c r="G62" s="40"/>
      <c r="H62" s="46"/>
    </row>
    <row r="63" s="2" customFormat="1" ht="16.8" customHeight="1">
      <c r="A63" s="40"/>
      <c r="B63" s="46"/>
      <c r="C63" s="303" t="s">
        <v>19</v>
      </c>
      <c r="D63" s="303" t="s">
        <v>19</v>
      </c>
      <c r="E63" s="19" t="s">
        <v>19</v>
      </c>
      <c r="F63" s="304">
        <v>0</v>
      </c>
      <c r="G63" s="40"/>
      <c r="H63" s="46"/>
    </row>
    <row r="64" s="2" customFormat="1" ht="16.8" customHeight="1">
      <c r="A64" s="40"/>
      <c r="B64" s="46"/>
      <c r="C64" s="303" t="s">
        <v>97</v>
      </c>
      <c r="D64" s="303" t="s">
        <v>208</v>
      </c>
      <c r="E64" s="19" t="s">
        <v>19</v>
      </c>
      <c r="F64" s="304">
        <v>11.609999999999999</v>
      </c>
      <c r="G64" s="40"/>
      <c r="H64" s="46"/>
    </row>
    <row r="65" s="2" customFormat="1" ht="16.8" customHeight="1">
      <c r="A65" s="40"/>
      <c r="B65" s="46"/>
      <c r="C65" s="305" t="s">
        <v>1018</v>
      </c>
      <c r="D65" s="40"/>
      <c r="E65" s="40"/>
      <c r="F65" s="40"/>
      <c r="G65" s="40"/>
      <c r="H65" s="46"/>
    </row>
    <row r="66" s="2" customFormat="1" ht="16.8" customHeight="1">
      <c r="A66" s="40"/>
      <c r="B66" s="46"/>
      <c r="C66" s="303" t="s">
        <v>482</v>
      </c>
      <c r="D66" s="303" t="s">
        <v>1025</v>
      </c>
      <c r="E66" s="19" t="s">
        <v>158</v>
      </c>
      <c r="F66" s="304">
        <v>11.609999999999999</v>
      </c>
      <c r="G66" s="40"/>
      <c r="H66" s="46"/>
    </row>
    <row r="67" s="2" customFormat="1" ht="16.8" customHeight="1">
      <c r="A67" s="40"/>
      <c r="B67" s="46"/>
      <c r="C67" s="303" t="s">
        <v>492</v>
      </c>
      <c r="D67" s="303" t="s">
        <v>493</v>
      </c>
      <c r="E67" s="19" t="s">
        <v>158</v>
      </c>
      <c r="F67" s="304">
        <v>12.771000000000001</v>
      </c>
      <c r="G67" s="40"/>
      <c r="H67" s="46"/>
    </row>
    <row r="68" s="2" customFormat="1" ht="16.8" customHeight="1">
      <c r="A68" s="40"/>
      <c r="B68" s="46"/>
      <c r="C68" s="299" t="s">
        <v>99</v>
      </c>
      <c r="D68" s="300" t="s">
        <v>19</v>
      </c>
      <c r="E68" s="301" t="s">
        <v>19</v>
      </c>
      <c r="F68" s="302">
        <v>0.20699999999999999</v>
      </c>
      <c r="G68" s="40"/>
      <c r="H68" s="46"/>
    </row>
    <row r="69" s="2" customFormat="1" ht="16.8" customHeight="1">
      <c r="A69" s="40"/>
      <c r="B69" s="46"/>
      <c r="C69" s="303" t="s">
        <v>19</v>
      </c>
      <c r="D69" s="303" t="s">
        <v>411</v>
      </c>
      <c r="E69" s="19" t="s">
        <v>19</v>
      </c>
      <c r="F69" s="304">
        <v>0</v>
      </c>
      <c r="G69" s="40"/>
      <c r="H69" s="46"/>
    </row>
    <row r="70" s="2" customFormat="1" ht="16.8" customHeight="1">
      <c r="A70" s="40"/>
      <c r="B70" s="46"/>
      <c r="C70" s="303" t="s">
        <v>19</v>
      </c>
      <c r="D70" s="303" t="s">
        <v>519</v>
      </c>
      <c r="E70" s="19" t="s">
        <v>19</v>
      </c>
      <c r="F70" s="304">
        <v>0.20699999999999999</v>
      </c>
      <c r="G70" s="40"/>
      <c r="H70" s="46"/>
    </row>
    <row r="71" s="2" customFormat="1" ht="16.8" customHeight="1">
      <c r="A71" s="40"/>
      <c r="B71" s="46"/>
      <c r="C71" s="303" t="s">
        <v>19</v>
      </c>
      <c r="D71" s="303" t="s">
        <v>19</v>
      </c>
      <c r="E71" s="19" t="s">
        <v>19</v>
      </c>
      <c r="F71" s="304">
        <v>0</v>
      </c>
      <c r="G71" s="40"/>
      <c r="H71" s="46"/>
    </row>
    <row r="72" s="2" customFormat="1" ht="16.8" customHeight="1">
      <c r="A72" s="40"/>
      <c r="B72" s="46"/>
      <c r="C72" s="303" t="s">
        <v>99</v>
      </c>
      <c r="D72" s="303" t="s">
        <v>164</v>
      </c>
      <c r="E72" s="19" t="s">
        <v>19</v>
      </c>
      <c r="F72" s="304">
        <v>0.20699999999999999</v>
      </c>
      <c r="G72" s="40"/>
      <c r="H72" s="46"/>
    </row>
    <row r="73" s="2" customFormat="1" ht="16.8" customHeight="1">
      <c r="A73" s="40"/>
      <c r="B73" s="46"/>
      <c r="C73" s="305" t="s">
        <v>1018</v>
      </c>
      <c r="D73" s="40"/>
      <c r="E73" s="40"/>
      <c r="F73" s="40"/>
      <c r="G73" s="40"/>
      <c r="H73" s="46"/>
    </row>
    <row r="74" s="2" customFormat="1" ht="16.8" customHeight="1">
      <c r="A74" s="40"/>
      <c r="B74" s="46"/>
      <c r="C74" s="303" t="s">
        <v>515</v>
      </c>
      <c r="D74" s="303" t="s">
        <v>1026</v>
      </c>
      <c r="E74" s="19" t="s">
        <v>196</v>
      </c>
      <c r="F74" s="304">
        <v>0.20699999999999999</v>
      </c>
      <c r="G74" s="40"/>
      <c r="H74" s="46"/>
    </row>
    <row r="75" s="2" customFormat="1" ht="16.8" customHeight="1">
      <c r="A75" s="40"/>
      <c r="B75" s="46"/>
      <c r="C75" s="303" t="s">
        <v>521</v>
      </c>
      <c r="D75" s="303" t="s">
        <v>1027</v>
      </c>
      <c r="E75" s="19" t="s">
        <v>196</v>
      </c>
      <c r="F75" s="304">
        <v>0.20699999999999999</v>
      </c>
      <c r="G75" s="40"/>
      <c r="H75" s="46"/>
    </row>
    <row r="76" s="2" customFormat="1" ht="16.8" customHeight="1">
      <c r="A76" s="40"/>
      <c r="B76" s="46"/>
      <c r="C76" s="303" t="s">
        <v>526</v>
      </c>
      <c r="D76" s="303" t="s">
        <v>1028</v>
      </c>
      <c r="E76" s="19" t="s">
        <v>196</v>
      </c>
      <c r="F76" s="304">
        <v>0.20699999999999999</v>
      </c>
      <c r="G76" s="40"/>
      <c r="H76" s="46"/>
    </row>
    <row r="77" s="2" customFormat="1" ht="16.8" customHeight="1">
      <c r="A77" s="40"/>
      <c r="B77" s="46"/>
      <c r="C77" s="303" t="s">
        <v>531</v>
      </c>
      <c r="D77" s="303" t="s">
        <v>1029</v>
      </c>
      <c r="E77" s="19" t="s">
        <v>196</v>
      </c>
      <c r="F77" s="304">
        <v>0.20699999999999999</v>
      </c>
      <c r="G77" s="40"/>
      <c r="H77" s="46"/>
    </row>
    <row r="78" s="2" customFormat="1" ht="16.8" customHeight="1">
      <c r="A78" s="40"/>
      <c r="B78" s="46"/>
      <c r="C78" s="299" t="s">
        <v>101</v>
      </c>
      <c r="D78" s="300" t="s">
        <v>19</v>
      </c>
      <c r="E78" s="301" t="s">
        <v>19</v>
      </c>
      <c r="F78" s="302">
        <v>1.5</v>
      </c>
      <c r="G78" s="40"/>
      <c r="H78" s="46"/>
    </row>
    <row r="79" s="2" customFormat="1" ht="16.8" customHeight="1">
      <c r="A79" s="40"/>
      <c r="B79" s="46"/>
      <c r="C79" s="303" t="s">
        <v>19</v>
      </c>
      <c r="D79" s="303" t="s">
        <v>808</v>
      </c>
      <c r="E79" s="19" t="s">
        <v>19</v>
      </c>
      <c r="F79" s="304">
        <v>0</v>
      </c>
      <c r="G79" s="40"/>
      <c r="H79" s="46"/>
    </row>
    <row r="80" s="2" customFormat="1" ht="16.8" customHeight="1">
      <c r="A80" s="40"/>
      <c r="B80" s="46"/>
      <c r="C80" s="303" t="s">
        <v>19</v>
      </c>
      <c r="D80" s="303" t="s">
        <v>809</v>
      </c>
      <c r="E80" s="19" t="s">
        <v>19</v>
      </c>
      <c r="F80" s="304">
        <v>0</v>
      </c>
      <c r="G80" s="40"/>
      <c r="H80" s="46"/>
    </row>
    <row r="81" s="2" customFormat="1" ht="16.8" customHeight="1">
      <c r="A81" s="40"/>
      <c r="B81" s="46"/>
      <c r="C81" s="303" t="s">
        <v>19</v>
      </c>
      <c r="D81" s="303" t="s">
        <v>810</v>
      </c>
      <c r="E81" s="19" t="s">
        <v>19</v>
      </c>
      <c r="F81" s="304">
        <v>0.30399999999999999</v>
      </c>
      <c r="G81" s="40"/>
      <c r="H81" s="46"/>
    </row>
    <row r="82" s="2" customFormat="1" ht="16.8" customHeight="1">
      <c r="A82" s="40"/>
      <c r="B82" s="46"/>
      <c r="C82" s="303" t="s">
        <v>19</v>
      </c>
      <c r="D82" s="303" t="s">
        <v>19</v>
      </c>
      <c r="E82" s="19" t="s">
        <v>19</v>
      </c>
      <c r="F82" s="304">
        <v>0</v>
      </c>
      <c r="G82" s="40"/>
      <c r="H82" s="46"/>
    </row>
    <row r="83" s="2" customFormat="1" ht="16.8" customHeight="1">
      <c r="A83" s="40"/>
      <c r="B83" s="46"/>
      <c r="C83" s="303" t="s">
        <v>19</v>
      </c>
      <c r="D83" s="303" t="s">
        <v>222</v>
      </c>
      <c r="E83" s="19" t="s">
        <v>19</v>
      </c>
      <c r="F83" s="304">
        <v>0</v>
      </c>
      <c r="G83" s="40"/>
      <c r="H83" s="46"/>
    </row>
    <row r="84" s="2" customFormat="1" ht="16.8" customHeight="1">
      <c r="A84" s="40"/>
      <c r="B84" s="46"/>
      <c r="C84" s="303" t="s">
        <v>19</v>
      </c>
      <c r="D84" s="303" t="s">
        <v>811</v>
      </c>
      <c r="E84" s="19" t="s">
        <v>19</v>
      </c>
      <c r="F84" s="304">
        <v>1.196</v>
      </c>
      <c r="G84" s="40"/>
      <c r="H84" s="46"/>
    </row>
    <row r="85" s="2" customFormat="1" ht="16.8" customHeight="1">
      <c r="A85" s="40"/>
      <c r="B85" s="46"/>
      <c r="C85" s="303" t="s">
        <v>19</v>
      </c>
      <c r="D85" s="303" t="s">
        <v>19</v>
      </c>
      <c r="E85" s="19" t="s">
        <v>19</v>
      </c>
      <c r="F85" s="304">
        <v>0</v>
      </c>
      <c r="G85" s="40"/>
      <c r="H85" s="46"/>
    </row>
    <row r="86" s="2" customFormat="1" ht="16.8" customHeight="1">
      <c r="A86" s="40"/>
      <c r="B86" s="46"/>
      <c r="C86" s="303" t="s">
        <v>19</v>
      </c>
      <c r="D86" s="303" t="s">
        <v>19</v>
      </c>
      <c r="E86" s="19" t="s">
        <v>19</v>
      </c>
      <c r="F86" s="304">
        <v>0</v>
      </c>
      <c r="G86" s="40"/>
      <c r="H86" s="46"/>
    </row>
    <row r="87" s="2" customFormat="1" ht="16.8" customHeight="1">
      <c r="A87" s="40"/>
      <c r="B87" s="46"/>
      <c r="C87" s="303" t="s">
        <v>101</v>
      </c>
      <c r="D87" s="303" t="s">
        <v>164</v>
      </c>
      <c r="E87" s="19" t="s">
        <v>19</v>
      </c>
      <c r="F87" s="304">
        <v>1.5</v>
      </c>
      <c r="G87" s="40"/>
      <c r="H87" s="46"/>
    </row>
    <row r="88" s="2" customFormat="1" ht="16.8" customHeight="1">
      <c r="A88" s="40"/>
      <c r="B88" s="46"/>
      <c r="C88" s="305" t="s">
        <v>1018</v>
      </c>
      <c r="D88" s="40"/>
      <c r="E88" s="40"/>
      <c r="F88" s="40"/>
      <c r="G88" s="40"/>
      <c r="H88" s="46"/>
    </row>
    <row r="89" s="2" customFormat="1" ht="16.8" customHeight="1">
      <c r="A89" s="40"/>
      <c r="B89" s="46"/>
      <c r="C89" s="303" t="s">
        <v>804</v>
      </c>
      <c r="D89" s="303" t="s">
        <v>1030</v>
      </c>
      <c r="E89" s="19" t="s">
        <v>158</v>
      </c>
      <c r="F89" s="304">
        <v>1.5</v>
      </c>
      <c r="G89" s="40"/>
      <c r="H89" s="46"/>
    </row>
    <row r="90" s="2" customFormat="1" ht="16.8" customHeight="1">
      <c r="A90" s="40"/>
      <c r="B90" s="46"/>
      <c r="C90" s="303" t="s">
        <v>813</v>
      </c>
      <c r="D90" s="303" t="s">
        <v>1031</v>
      </c>
      <c r="E90" s="19" t="s">
        <v>158</v>
      </c>
      <c r="F90" s="304">
        <v>1.5</v>
      </c>
      <c r="G90" s="40"/>
      <c r="H90" s="46"/>
    </row>
    <row r="91" s="2" customFormat="1" ht="16.8" customHeight="1">
      <c r="A91" s="40"/>
      <c r="B91" s="46"/>
      <c r="C91" s="303" t="s">
        <v>818</v>
      </c>
      <c r="D91" s="303" t="s">
        <v>1032</v>
      </c>
      <c r="E91" s="19" t="s">
        <v>158</v>
      </c>
      <c r="F91" s="304">
        <v>1.5</v>
      </c>
      <c r="G91" s="40"/>
      <c r="H91" s="46"/>
    </row>
    <row r="92" s="2" customFormat="1" ht="16.8" customHeight="1">
      <c r="A92" s="40"/>
      <c r="B92" s="46"/>
      <c r="C92" s="303" t="s">
        <v>823</v>
      </c>
      <c r="D92" s="303" t="s">
        <v>1033</v>
      </c>
      <c r="E92" s="19" t="s">
        <v>158</v>
      </c>
      <c r="F92" s="304">
        <v>1.5</v>
      </c>
      <c r="G92" s="40"/>
      <c r="H92" s="46"/>
    </row>
    <row r="93" s="2" customFormat="1" ht="16.8" customHeight="1">
      <c r="A93" s="40"/>
      <c r="B93" s="46"/>
      <c r="C93" s="299" t="s">
        <v>785</v>
      </c>
      <c r="D93" s="300" t="s">
        <v>19</v>
      </c>
      <c r="E93" s="301" t="s">
        <v>19</v>
      </c>
      <c r="F93" s="302">
        <v>10.645</v>
      </c>
      <c r="G93" s="40"/>
      <c r="H93" s="46"/>
    </row>
    <row r="94" s="2" customFormat="1" ht="16.8" customHeight="1">
      <c r="A94" s="40"/>
      <c r="B94" s="46"/>
      <c r="C94" s="303" t="s">
        <v>19</v>
      </c>
      <c r="D94" s="303" t="s">
        <v>781</v>
      </c>
      <c r="E94" s="19" t="s">
        <v>19</v>
      </c>
      <c r="F94" s="304">
        <v>0</v>
      </c>
      <c r="G94" s="40"/>
      <c r="H94" s="46"/>
    </row>
    <row r="95" s="2" customFormat="1" ht="16.8" customHeight="1">
      <c r="A95" s="40"/>
      <c r="B95" s="46"/>
      <c r="C95" s="303" t="s">
        <v>19</v>
      </c>
      <c r="D95" s="303" t="s">
        <v>782</v>
      </c>
      <c r="E95" s="19" t="s">
        <v>19</v>
      </c>
      <c r="F95" s="304">
        <v>4.7949999999999999</v>
      </c>
      <c r="G95" s="40"/>
      <c r="H95" s="46"/>
    </row>
    <row r="96" s="2" customFormat="1" ht="16.8" customHeight="1">
      <c r="A96" s="40"/>
      <c r="B96" s="46"/>
      <c r="C96" s="303" t="s">
        <v>19</v>
      </c>
      <c r="D96" s="303" t="s">
        <v>19</v>
      </c>
      <c r="E96" s="19" t="s">
        <v>19</v>
      </c>
      <c r="F96" s="304">
        <v>0</v>
      </c>
      <c r="G96" s="40"/>
      <c r="H96" s="46"/>
    </row>
    <row r="97" s="2" customFormat="1" ht="16.8" customHeight="1">
      <c r="A97" s="40"/>
      <c r="B97" s="46"/>
      <c r="C97" s="303" t="s">
        <v>19</v>
      </c>
      <c r="D97" s="303" t="s">
        <v>783</v>
      </c>
      <c r="E97" s="19" t="s">
        <v>19</v>
      </c>
      <c r="F97" s="304">
        <v>0</v>
      </c>
      <c r="G97" s="40"/>
      <c r="H97" s="46"/>
    </row>
    <row r="98" s="2" customFormat="1" ht="16.8" customHeight="1">
      <c r="A98" s="40"/>
      <c r="B98" s="46"/>
      <c r="C98" s="303" t="s">
        <v>19</v>
      </c>
      <c r="D98" s="303" t="s">
        <v>784</v>
      </c>
      <c r="E98" s="19" t="s">
        <v>19</v>
      </c>
      <c r="F98" s="304">
        <v>5.8499999999999996</v>
      </c>
      <c r="G98" s="40"/>
      <c r="H98" s="46"/>
    </row>
    <row r="99" s="2" customFormat="1" ht="16.8" customHeight="1">
      <c r="A99" s="40"/>
      <c r="B99" s="46"/>
      <c r="C99" s="303" t="s">
        <v>19</v>
      </c>
      <c r="D99" s="303" t="s">
        <v>19</v>
      </c>
      <c r="E99" s="19" t="s">
        <v>19</v>
      </c>
      <c r="F99" s="304">
        <v>0</v>
      </c>
      <c r="G99" s="40"/>
      <c r="H99" s="46"/>
    </row>
    <row r="100" s="2" customFormat="1" ht="16.8" customHeight="1">
      <c r="A100" s="40"/>
      <c r="B100" s="46"/>
      <c r="C100" s="303" t="s">
        <v>19</v>
      </c>
      <c r="D100" s="303" t="s">
        <v>19</v>
      </c>
      <c r="E100" s="19" t="s">
        <v>19</v>
      </c>
      <c r="F100" s="304">
        <v>0</v>
      </c>
      <c r="G100" s="40"/>
      <c r="H100" s="46"/>
    </row>
    <row r="101" s="2" customFormat="1" ht="16.8" customHeight="1">
      <c r="A101" s="40"/>
      <c r="B101" s="46"/>
      <c r="C101" s="303" t="s">
        <v>785</v>
      </c>
      <c r="D101" s="303" t="s">
        <v>208</v>
      </c>
      <c r="E101" s="19" t="s">
        <v>19</v>
      </c>
      <c r="F101" s="304">
        <v>10.645</v>
      </c>
      <c r="G101" s="40"/>
      <c r="H101" s="46"/>
    </row>
    <row r="102" s="2" customFormat="1" ht="16.8" customHeight="1">
      <c r="A102" s="40"/>
      <c r="B102" s="46"/>
      <c r="C102" s="299" t="s">
        <v>104</v>
      </c>
      <c r="D102" s="300" t="s">
        <v>19</v>
      </c>
      <c r="E102" s="301" t="s">
        <v>19</v>
      </c>
      <c r="F102" s="302">
        <v>30.84</v>
      </c>
      <c r="G102" s="40"/>
      <c r="H102" s="46"/>
    </row>
    <row r="103" s="2" customFormat="1" ht="16.8" customHeight="1">
      <c r="A103" s="40"/>
      <c r="B103" s="46"/>
      <c r="C103" s="303" t="s">
        <v>19</v>
      </c>
      <c r="D103" s="303" t="s">
        <v>569</v>
      </c>
      <c r="E103" s="19" t="s">
        <v>19</v>
      </c>
      <c r="F103" s="304">
        <v>14.699999999999999</v>
      </c>
      <c r="G103" s="40"/>
      <c r="H103" s="46"/>
    </row>
    <row r="104" s="2" customFormat="1" ht="16.8" customHeight="1">
      <c r="A104" s="40"/>
      <c r="B104" s="46"/>
      <c r="C104" s="303" t="s">
        <v>19</v>
      </c>
      <c r="D104" s="303" t="s">
        <v>570</v>
      </c>
      <c r="E104" s="19" t="s">
        <v>19</v>
      </c>
      <c r="F104" s="304">
        <v>16.140000000000001</v>
      </c>
      <c r="G104" s="40"/>
      <c r="H104" s="46"/>
    </row>
    <row r="105" s="2" customFormat="1" ht="16.8" customHeight="1">
      <c r="A105" s="40"/>
      <c r="B105" s="46"/>
      <c r="C105" s="303" t="s">
        <v>19</v>
      </c>
      <c r="D105" s="303" t="s">
        <v>19</v>
      </c>
      <c r="E105" s="19" t="s">
        <v>19</v>
      </c>
      <c r="F105" s="304">
        <v>0</v>
      </c>
      <c r="G105" s="40"/>
      <c r="H105" s="46"/>
    </row>
    <row r="106" s="2" customFormat="1" ht="16.8" customHeight="1">
      <c r="A106" s="40"/>
      <c r="B106" s="46"/>
      <c r="C106" s="303" t="s">
        <v>104</v>
      </c>
      <c r="D106" s="303" t="s">
        <v>208</v>
      </c>
      <c r="E106" s="19" t="s">
        <v>19</v>
      </c>
      <c r="F106" s="304">
        <v>30.84</v>
      </c>
      <c r="G106" s="40"/>
      <c r="H106" s="46"/>
    </row>
    <row r="107" s="2" customFormat="1" ht="16.8" customHeight="1">
      <c r="A107" s="40"/>
      <c r="B107" s="46"/>
      <c r="C107" s="305" t="s">
        <v>1018</v>
      </c>
      <c r="D107" s="40"/>
      <c r="E107" s="40"/>
      <c r="F107" s="40"/>
      <c r="G107" s="40"/>
      <c r="H107" s="46"/>
    </row>
    <row r="108" s="2" customFormat="1" ht="16.8" customHeight="1">
      <c r="A108" s="40"/>
      <c r="B108" s="46"/>
      <c r="C108" s="303" t="s">
        <v>565</v>
      </c>
      <c r="D108" s="303" t="s">
        <v>1034</v>
      </c>
      <c r="E108" s="19" t="s">
        <v>276</v>
      </c>
      <c r="F108" s="304">
        <v>30.84</v>
      </c>
      <c r="G108" s="40"/>
      <c r="H108" s="46"/>
    </row>
    <row r="109" s="2" customFormat="1" ht="16.8" customHeight="1">
      <c r="A109" s="40"/>
      <c r="B109" s="46"/>
      <c r="C109" s="303" t="s">
        <v>572</v>
      </c>
      <c r="D109" s="303" t="s">
        <v>573</v>
      </c>
      <c r="E109" s="19" t="s">
        <v>276</v>
      </c>
      <c r="F109" s="304">
        <v>33.923999999999999</v>
      </c>
      <c r="G109" s="40"/>
      <c r="H109" s="46"/>
    </row>
    <row r="110" s="2" customFormat="1" ht="16.8" customHeight="1">
      <c r="A110" s="40"/>
      <c r="B110" s="46"/>
      <c r="C110" s="299" t="s">
        <v>107</v>
      </c>
      <c r="D110" s="300" t="s">
        <v>19</v>
      </c>
      <c r="E110" s="301" t="s">
        <v>19</v>
      </c>
      <c r="F110" s="302">
        <v>13.35</v>
      </c>
      <c r="G110" s="40"/>
      <c r="H110" s="46"/>
    </row>
    <row r="111" s="2" customFormat="1" ht="16.8" customHeight="1">
      <c r="A111" s="40"/>
      <c r="B111" s="46"/>
      <c r="C111" s="303" t="s">
        <v>19</v>
      </c>
      <c r="D111" s="303" t="s">
        <v>162</v>
      </c>
      <c r="E111" s="19" t="s">
        <v>19</v>
      </c>
      <c r="F111" s="304">
        <v>0</v>
      </c>
      <c r="G111" s="40"/>
      <c r="H111" s="46"/>
    </row>
    <row r="112" s="2" customFormat="1" ht="16.8" customHeight="1">
      <c r="A112" s="40"/>
      <c r="B112" s="46"/>
      <c r="C112" s="303" t="s">
        <v>19</v>
      </c>
      <c r="D112" s="303" t="s">
        <v>199</v>
      </c>
      <c r="E112" s="19" t="s">
        <v>19</v>
      </c>
      <c r="F112" s="304">
        <v>9</v>
      </c>
      <c r="G112" s="40"/>
      <c r="H112" s="46"/>
    </row>
    <row r="113" s="2" customFormat="1" ht="16.8" customHeight="1">
      <c r="A113" s="40"/>
      <c r="B113" s="46"/>
      <c r="C113" s="303" t="s">
        <v>19</v>
      </c>
      <c r="D113" s="303" t="s">
        <v>19</v>
      </c>
      <c r="E113" s="19" t="s">
        <v>19</v>
      </c>
      <c r="F113" s="304">
        <v>0</v>
      </c>
      <c r="G113" s="40"/>
      <c r="H113" s="46"/>
    </row>
    <row r="114" s="2" customFormat="1" ht="16.8" customHeight="1">
      <c r="A114" s="40"/>
      <c r="B114" s="46"/>
      <c r="C114" s="303" t="s">
        <v>19</v>
      </c>
      <c r="D114" s="303" t="s">
        <v>200</v>
      </c>
      <c r="E114" s="19" t="s">
        <v>19</v>
      </c>
      <c r="F114" s="304">
        <v>0</v>
      </c>
      <c r="G114" s="40"/>
      <c r="H114" s="46"/>
    </row>
    <row r="115" s="2" customFormat="1" ht="16.8" customHeight="1">
      <c r="A115" s="40"/>
      <c r="B115" s="46"/>
      <c r="C115" s="303" t="s">
        <v>19</v>
      </c>
      <c r="D115" s="303" t="s">
        <v>201</v>
      </c>
      <c r="E115" s="19" t="s">
        <v>19</v>
      </c>
      <c r="F115" s="304">
        <v>4.3499999999999996</v>
      </c>
      <c r="G115" s="40"/>
      <c r="H115" s="46"/>
    </row>
    <row r="116" s="2" customFormat="1" ht="16.8" customHeight="1">
      <c r="A116" s="40"/>
      <c r="B116" s="46"/>
      <c r="C116" s="303" t="s">
        <v>19</v>
      </c>
      <c r="D116" s="303" t="s">
        <v>19</v>
      </c>
      <c r="E116" s="19" t="s">
        <v>19</v>
      </c>
      <c r="F116" s="304">
        <v>0</v>
      </c>
      <c r="G116" s="40"/>
      <c r="H116" s="46"/>
    </row>
    <row r="117" s="2" customFormat="1" ht="16.8" customHeight="1">
      <c r="A117" s="40"/>
      <c r="B117" s="46"/>
      <c r="C117" s="303" t="s">
        <v>19</v>
      </c>
      <c r="D117" s="303" t="s">
        <v>19</v>
      </c>
      <c r="E117" s="19" t="s">
        <v>19</v>
      </c>
      <c r="F117" s="304">
        <v>0</v>
      </c>
      <c r="G117" s="40"/>
      <c r="H117" s="46"/>
    </row>
    <row r="118" s="2" customFormat="1" ht="16.8" customHeight="1">
      <c r="A118" s="40"/>
      <c r="B118" s="46"/>
      <c r="C118" s="303" t="s">
        <v>19</v>
      </c>
      <c r="D118" s="303" t="s">
        <v>19</v>
      </c>
      <c r="E118" s="19" t="s">
        <v>19</v>
      </c>
      <c r="F118" s="304">
        <v>0</v>
      </c>
      <c r="G118" s="40"/>
      <c r="H118" s="46"/>
    </row>
    <row r="119" s="2" customFormat="1" ht="16.8" customHeight="1">
      <c r="A119" s="40"/>
      <c r="B119" s="46"/>
      <c r="C119" s="303" t="s">
        <v>107</v>
      </c>
      <c r="D119" s="303" t="s">
        <v>164</v>
      </c>
      <c r="E119" s="19" t="s">
        <v>19</v>
      </c>
      <c r="F119" s="304">
        <v>13.35</v>
      </c>
      <c r="G119" s="40"/>
      <c r="H119" s="46"/>
    </row>
    <row r="120" s="2" customFormat="1" ht="16.8" customHeight="1">
      <c r="A120" s="40"/>
      <c r="B120" s="46"/>
      <c r="C120" s="305" t="s">
        <v>1018</v>
      </c>
      <c r="D120" s="40"/>
      <c r="E120" s="40"/>
      <c r="F120" s="40"/>
      <c r="G120" s="40"/>
      <c r="H120" s="46"/>
    </row>
    <row r="121" s="2" customFormat="1" ht="16.8" customHeight="1">
      <c r="A121" s="40"/>
      <c r="B121" s="46"/>
      <c r="C121" s="303" t="s">
        <v>194</v>
      </c>
      <c r="D121" s="303" t="s">
        <v>1035</v>
      </c>
      <c r="E121" s="19" t="s">
        <v>196</v>
      </c>
      <c r="F121" s="304">
        <v>13.35</v>
      </c>
      <c r="G121" s="40"/>
      <c r="H121" s="46"/>
    </row>
    <row r="122" s="2" customFormat="1" ht="16.8" customHeight="1">
      <c r="A122" s="40"/>
      <c r="B122" s="46"/>
      <c r="C122" s="303" t="s">
        <v>231</v>
      </c>
      <c r="D122" s="303" t="s">
        <v>232</v>
      </c>
      <c r="E122" s="19" t="s">
        <v>196</v>
      </c>
      <c r="F122" s="304">
        <v>16.478999999999999</v>
      </c>
      <c r="G122" s="40"/>
      <c r="H122" s="46"/>
    </row>
    <row r="123" s="2" customFormat="1" ht="16.8" customHeight="1">
      <c r="A123" s="40"/>
      <c r="B123" s="46"/>
      <c r="C123" s="303" t="s">
        <v>248</v>
      </c>
      <c r="D123" s="303" t="s">
        <v>1036</v>
      </c>
      <c r="E123" s="19" t="s">
        <v>196</v>
      </c>
      <c r="F123" s="304">
        <v>13.523</v>
      </c>
      <c r="G123" s="40"/>
      <c r="H123" s="46"/>
    </row>
    <row r="124" s="2" customFormat="1" ht="16.8" customHeight="1">
      <c r="A124" s="40"/>
      <c r="B124" s="46"/>
      <c r="C124" s="299" t="s">
        <v>109</v>
      </c>
      <c r="D124" s="300" t="s">
        <v>19</v>
      </c>
      <c r="E124" s="301" t="s">
        <v>19</v>
      </c>
      <c r="F124" s="302">
        <v>16.652000000000001</v>
      </c>
      <c r="G124" s="40"/>
      <c r="H124" s="46"/>
    </row>
    <row r="125" s="2" customFormat="1" ht="16.8" customHeight="1">
      <c r="A125" s="40"/>
      <c r="B125" s="46"/>
      <c r="C125" s="303" t="s">
        <v>19</v>
      </c>
      <c r="D125" s="303" t="s">
        <v>213</v>
      </c>
      <c r="E125" s="19" t="s">
        <v>19</v>
      </c>
      <c r="F125" s="304">
        <v>0</v>
      </c>
      <c r="G125" s="40"/>
      <c r="H125" s="46"/>
    </row>
    <row r="126" s="2" customFormat="1" ht="16.8" customHeight="1">
      <c r="A126" s="40"/>
      <c r="B126" s="46"/>
      <c r="C126" s="303" t="s">
        <v>19</v>
      </c>
      <c r="D126" s="303" t="s">
        <v>214</v>
      </c>
      <c r="E126" s="19" t="s">
        <v>19</v>
      </c>
      <c r="F126" s="304">
        <v>5.3280000000000003</v>
      </c>
      <c r="G126" s="40"/>
      <c r="H126" s="46"/>
    </row>
    <row r="127" s="2" customFormat="1" ht="16.8" customHeight="1">
      <c r="A127" s="40"/>
      <c r="B127" s="46"/>
      <c r="C127" s="303" t="s">
        <v>19</v>
      </c>
      <c r="D127" s="303" t="s">
        <v>215</v>
      </c>
      <c r="E127" s="19" t="s">
        <v>19</v>
      </c>
      <c r="F127" s="304">
        <v>1.9199999999999999</v>
      </c>
      <c r="G127" s="40"/>
      <c r="H127" s="46"/>
    </row>
    <row r="128" s="2" customFormat="1" ht="16.8" customHeight="1">
      <c r="A128" s="40"/>
      <c r="B128" s="46"/>
      <c r="C128" s="303" t="s">
        <v>19</v>
      </c>
      <c r="D128" s="303" t="s">
        <v>216</v>
      </c>
      <c r="E128" s="19" t="s">
        <v>19</v>
      </c>
      <c r="F128" s="304">
        <v>2.3999999999999999</v>
      </c>
      <c r="G128" s="40"/>
      <c r="H128" s="46"/>
    </row>
    <row r="129" s="2" customFormat="1" ht="16.8" customHeight="1">
      <c r="A129" s="40"/>
      <c r="B129" s="46"/>
      <c r="C129" s="303" t="s">
        <v>19</v>
      </c>
      <c r="D129" s="303" t="s">
        <v>215</v>
      </c>
      <c r="E129" s="19" t="s">
        <v>19</v>
      </c>
      <c r="F129" s="304">
        <v>1.9199999999999999</v>
      </c>
      <c r="G129" s="40"/>
      <c r="H129" s="46"/>
    </row>
    <row r="130" s="2" customFormat="1" ht="16.8" customHeight="1">
      <c r="A130" s="40"/>
      <c r="B130" s="46"/>
      <c r="C130" s="303" t="s">
        <v>19</v>
      </c>
      <c r="D130" s="303" t="s">
        <v>217</v>
      </c>
      <c r="E130" s="19" t="s">
        <v>19</v>
      </c>
      <c r="F130" s="304">
        <v>0.64000000000000001</v>
      </c>
      <c r="G130" s="40"/>
      <c r="H130" s="46"/>
    </row>
    <row r="131" s="2" customFormat="1" ht="16.8" customHeight="1">
      <c r="A131" s="40"/>
      <c r="B131" s="46"/>
      <c r="C131" s="303" t="s">
        <v>19</v>
      </c>
      <c r="D131" s="303" t="s">
        <v>19</v>
      </c>
      <c r="E131" s="19" t="s">
        <v>19</v>
      </c>
      <c r="F131" s="304">
        <v>0</v>
      </c>
      <c r="G131" s="40"/>
      <c r="H131" s="46"/>
    </row>
    <row r="132" s="2" customFormat="1" ht="16.8" customHeight="1">
      <c r="A132" s="40"/>
      <c r="B132" s="46"/>
      <c r="C132" s="303" t="s">
        <v>19</v>
      </c>
      <c r="D132" s="303" t="s">
        <v>218</v>
      </c>
      <c r="E132" s="19" t="s">
        <v>19</v>
      </c>
      <c r="F132" s="304">
        <v>0</v>
      </c>
      <c r="G132" s="40"/>
      <c r="H132" s="46"/>
    </row>
    <row r="133" s="2" customFormat="1" ht="16.8" customHeight="1">
      <c r="A133" s="40"/>
      <c r="B133" s="46"/>
      <c r="C133" s="303" t="s">
        <v>19</v>
      </c>
      <c r="D133" s="303" t="s">
        <v>219</v>
      </c>
      <c r="E133" s="19" t="s">
        <v>19</v>
      </c>
      <c r="F133" s="304">
        <v>0</v>
      </c>
      <c r="G133" s="40"/>
      <c r="H133" s="46"/>
    </row>
    <row r="134" s="2" customFormat="1" ht="16.8" customHeight="1">
      <c r="A134" s="40"/>
      <c r="B134" s="46"/>
      <c r="C134" s="303" t="s">
        <v>19</v>
      </c>
      <c r="D134" s="303" t="s">
        <v>220</v>
      </c>
      <c r="E134" s="19" t="s">
        <v>19</v>
      </c>
      <c r="F134" s="304">
        <v>2.3679999999999999</v>
      </c>
      <c r="G134" s="40"/>
      <c r="H134" s="46"/>
    </row>
    <row r="135" s="2" customFormat="1" ht="16.8" customHeight="1">
      <c r="A135" s="40"/>
      <c r="B135" s="46"/>
      <c r="C135" s="303" t="s">
        <v>19</v>
      </c>
      <c r="D135" s="303" t="s">
        <v>221</v>
      </c>
      <c r="E135" s="19" t="s">
        <v>19</v>
      </c>
      <c r="F135" s="304">
        <v>0.57599999999999996</v>
      </c>
      <c r="G135" s="40"/>
      <c r="H135" s="46"/>
    </row>
    <row r="136" s="2" customFormat="1" ht="16.8" customHeight="1">
      <c r="A136" s="40"/>
      <c r="B136" s="46"/>
      <c r="C136" s="303" t="s">
        <v>19</v>
      </c>
      <c r="D136" s="303" t="s">
        <v>19</v>
      </c>
      <c r="E136" s="19" t="s">
        <v>19</v>
      </c>
      <c r="F136" s="304">
        <v>0</v>
      </c>
      <c r="G136" s="40"/>
      <c r="H136" s="46"/>
    </row>
    <row r="137" s="2" customFormat="1" ht="16.8" customHeight="1">
      <c r="A137" s="40"/>
      <c r="B137" s="46"/>
      <c r="C137" s="303" t="s">
        <v>19</v>
      </c>
      <c r="D137" s="303" t="s">
        <v>222</v>
      </c>
      <c r="E137" s="19" t="s">
        <v>19</v>
      </c>
      <c r="F137" s="304">
        <v>0</v>
      </c>
      <c r="G137" s="40"/>
      <c r="H137" s="46"/>
    </row>
    <row r="138" s="2" customFormat="1" ht="16.8" customHeight="1">
      <c r="A138" s="40"/>
      <c r="B138" s="46"/>
      <c r="C138" s="303" t="s">
        <v>19</v>
      </c>
      <c r="D138" s="303" t="s">
        <v>102</v>
      </c>
      <c r="E138" s="19" t="s">
        <v>19</v>
      </c>
      <c r="F138" s="304">
        <v>1.5</v>
      </c>
      <c r="G138" s="40"/>
      <c r="H138" s="46"/>
    </row>
    <row r="139" s="2" customFormat="1" ht="16.8" customHeight="1">
      <c r="A139" s="40"/>
      <c r="B139" s="46"/>
      <c r="C139" s="303" t="s">
        <v>19</v>
      </c>
      <c r="D139" s="303" t="s">
        <v>19</v>
      </c>
      <c r="E139" s="19" t="s">
        <v>19</v>
      </c>
      <c r="F139" s="304">
        <v>0</v>
      </c>
      <c r="G139" s="40"/>
      <c r="H139" s="46"/>
    </row>
    <row r="140" s="2" customFormat="1" ht="16.8" customHeight="1">
      <c r="A140" s="40"/>
      <c r="B140" s="46"/>
      <c r="C140" s="303" t="s">
        <v>19</v>
      </c>
      <c r="D140" s="303" t="s">
        <v>19</v>
      </c>
      <c r="E140" s="19" t="s">
        <v>19</v>
      </c>
      <c r="F140" s="304">
        <v>0</v>
      </c>
      <c r="G140" s="40"/>
      <c r="H140" s="46"/>
    </row>
    <row r="141" s="2" customFormat="1" ht="16.8" customHeight="1">
      <c r="A141" s="40"/>
      <c r="B141" s="46"/>
      <c r="C141" s="303" t="s">
        <v>109</v>
      </c>
      <c r="D141" s="303" t="s">
        <v>164</v>
      </c>
      <c r="E141" s="19" t="s">
        <v>19</v>
      </c>
      <c r="F141" s="304">
        <v>16.652000000000001</v>
      </c>
      <c r="G141" s="40"/>
      <c r="H141" s="46"/>
    </row>
    <row r="142" s="2" customFormat="1" ht="16.8" customHeight="1">
      <c r="A142" s="40"/>
      <c r="B142" s="46"/>
      <c r="C142" s="305" t="s">
        <v>1018</v>
      </c>
      <c r="D142" s="40"/>
      <c r="E142" s="40"/>
      <c r="F142" s="40"/>
      <c r="G142" s="40"/>
      <c r="H142" s="46"/>
    </row>
    <row r="143" s="2" customFormat="1" ht="16.8" customHeight="1">
      <c r="A143" s="40"/>
      <c r="B143" s="46"/>
      <c r="C143" s="303" t="s">
        <v>210</v>
      </c>
      <c r="D143" s="303" t="s">
        <v>1037</v>
      </c>
      <c r="E143" s="19" t="s">
        <v>196</v>
      </c>
      <c r="F143" s="304">
        <v>16.652000000000001</v>
      </c>
      <c r="G143" s="40"/>
      <c r="H143" s="46"/>
    </row>
    <row r="144" s="2" customFormat="1" ht="16.8" customHeight="1">
      <c r="A144" s="40"/>
      <c r="B144" s="46"/>
      <c r="C144" s="303" t="s">
        <v>231</v>
      </c>
      <c r="D144" s="303" t="s">
        <v>232</v>
      </c>
      <c r="E144" s="19" t="s">
        <v>196</v>
      </c>
      <c r="F144" s="304">
        <v>16.478999999999999</v>
      </c>
      <c r="G144" s="40"/>
      <c r="H144" s="46"/>
    </row>
    <row r="145" s="2" customFormat="1" ht="16.8" customHeight="1">
      <c r="A145" s="40"/>
      <c r="B145" s="46"/>
      <c r="C145" s="299" t="s">
        <v>111</v>
      </c>
      <c r="D145" s="300" t="s">
        <v>19</v>
      </c>
      <c r="E145" s="301" t="s">
        <v>19</v>
      </c>
      <c r="F145" s="302">
        <v>5.2000000000000002</v>
      </c>
      <c r="G145" s="40"/>
      <c r="H145" s="46"/>
    </row>
    <row r="146" s="2" customFormat="1" ht="16.8" customHeight="1">
      <c r="A146" s="40"/>
      <c r="B146" s="46"/>
      <c r="C146" s="303" t="s">
        <v>19</v>
      </c>
      <c r="D146" s="303" t="s">
        <v>206</v>
      </c>
      <c r="E146" s="19" t="s">
        <v>19</v>
      </c>
      <c r="F146" s="304">
        <v>0</v>
      </c>
      <c r="G146" s="40"/>
      <c r="H146" s="46"/>
    </row>
    <row r="147" s="2" customFormat="1" ht="16.8" customHeight="1">
      <c r="A147" s="40"/>
      <c r="B147" s="46"/>
      <c r="C147" s="303" t="s">
        <v>19</v>
      </c>
      <c r="D147" s="303" t="s">
        <v>207</v>
      </c>
      <c r="E147" s="19" t="s">
        <v>19</v>
      </c>
      <c r="F147" s="304">
        <v>5.2000000000000002</v>
      </c>
      <c r="G147" s="40"/>
      <c r="H147" s="46"/>
    </row>
    <row r="148" s="2" customFormat="1" ht="16.8" customHeight="1">
      <c r="A148" s="40"/>
      <c r="B148" s="46"/>
      <c r="C148" s="303" t="s">
        <v>19</v>
      </c>
      <c r="D148" s="303" t="s">
        <v>19</v>
      </c>
      <c r="E148" s="19" t="s">
        <v>19</v>
      </c>
      <c r="F148" s="304">
        <v>0</v>
      </c>
      <c r="G148" s="40"/>
      <c r="H148" s="46"/>
    </row>
    <row r="149" s="2" customFormat="1" ht="16.8" customHeight="1">
      <c r="A149" s="40"/>
      <c r="B149" s="46"/>
      <c r="C149" s="303" t="s">
        <v>111</v>
      </c>
      <c r="D149" s="303" t="s">
        <v>208</v>
      </c>
      <c r="E149" s="19" t="s">
        <v>19</v>
      </c>
      <c r="F149" s="304">
        <v>5.2000000000000002</v>
      </c>
      <c r="G149" s="40"/>
      <c r="H149" s="46"/>
    </row>
    <row r="150" s="2" customFormat="1" ht="16.8" customHeight="1">
      <c r="A150" s="40"/>
      <c r="B150" s="46"/>
      <c r="C150" s="305" t="s">
        <v>1018</v>
      </c>
      <c r="D150" s="40"/>
      <c r="E150" s="40"/>
      <c r="F150" s="40"/>
      <c r="G150" s="40"/>
      <c r="H150" s="46"/>
    </row>
    <row r="151" s="2" customFormat="1" ht="16.8" customHeight="1">
      <c r="A151" s="40"/>
      <c r="B151" s="46"/>
      <c r="C151" s="303" t="s">
        <v>203</v>
      </c>
      <c r="D151" s="303" t="s">
        <v>1038</v>
      </c>
      <c r="E151" s="19" t="s">
        <v>196</v>
      </c>
      <c r="F151" s="304">
        <v>5.2000000000000002</v>
      </c>
      <c r="G151" s="40"/>
      <c r="H151" s="46"/>
    </row>
    <row r="152" s="2" customFormat="1" ht="16.8" customHeight="1">
      <c r="A152" s="40"/>
      <c r="B152" s="46"/>
      <c r="C152" s="303" t="s">
        <v>248</v>
      </c>
      <c r="D152" s="303" t="s">
        <v>1036</v>
      </c>
      <c r="E152" s="19" t="s">
        <v>196</v>
      </c>
      <c r="F152" s="304">
        <v>13.523</v>
      </c>
      <c r="G152" s="40"/>
      <c r="H152" s="46"/>
    </row>
    <row r="153" s="2" customFormat="1" ht="16.8" customHeight="1">
      <c r="A153" s="40"/>
      <c r="B153" s="46"/>
      <c r="C153" s="299" t="s">
        <v>113</v>
      </c>
      <c r="D153" s="300" t="s">
        <v>19</v>
      </c>
      <c r="E153" s="301" t="s">
        <v>19</v>
      </c>
      <c r="F153" s="302">
        <v>16.478999999999999</v>
      </c>
      <c r="G153" s="40"/>
      <c r="H153" s="46"/>
    </row>
    <row r="154" s="2" customFormat="1" ht="16.8" customHeight="1">
      <c r="A154" s="40"/>
      <c r="B154" s="46"/>
      <c r="C154" s="303" t="s">
        <v>19</v>
      </c>
      <c r="D154" s="303" t="s">
        <v>107</v>
      </c>
      <c r="E154" s="19" t="s">
        <v>19</v>
      </c>
      <c r="F154" s="304">
        <v>13.35</v>
      </c>
      <c r="G154" s="40"/>
      <c r="H154" s="46"/>
    </row>
    <row r="155" s="2" customFormat="1" ht="16.8" customHeight="1">
      <c r="A155" s="40"/>
      <c r="B155" s="46"/>
      <c r="C155" s="303" t="s">
        <v>19</v>
      </c>
      <c r="D155" s="303" t="s">
        <v>109</v>
      </c>
      <c r="E155" s="19" t="s">
        <v>19</v>
      </c>
      <c r="F155" s="304">
        <v>16.652000000000001</v>
      </c>
      <c r="G155" s="40"/>
      <c r="H155" s="46"/>
    </row>
    <row r="156" s="2" customFormat="1" ht="16.8" customHeight="1">
      <c r="A156" s="40"/>
      <c r="B156" s="46"/>
      <c r="C156" s="303" t="s">
        <v>19</v>
      </c>
      <c r="D156" s="303" t="s">
        <v>234</v>
      </c>
      <c r="E156" s="19" t="s">
        <v>19</v>
      </c>
      <c r="F156" s="304">
        <v>-13.523</v>
      </c>
      <c r="G156" s="40"/>
      <c r="H156" s="46"/>
    </row>
    <row r="157" s="2" customFormat="1" ht="16.8" customHeight="1">
      <c r="A157" s="40"/>
      <c r="B157" s="46"/>
      <c r="C157" s="303" t="s">
        <v>19</v>
      </c>
      <c r="D157" s="303" t="s">
        <v>19</v>
      </c>
      <c r="E157" s="19" t="s">
        <v>19</v>
      </c>
      <c r="F157" s="304">
        <v>0</v>
      </c>
      <c r="G157" s="40"/>
      <c r="H157" s="46"/>
    </row>
    <row r="158" s="2" customFormat="1" ht="16.8" customHeight="1">
      <c r="A158" s="40"/>
      <c r="B158" s="46"/>
      <c r="C158" s="303" t="s">
        <v>19</v>
      </c>
      <c r="D158" s="303" t="s">
        <v>19</v>
      </c>
      <c r="E158" s="19" t="s">
        <v>19</v>
      </c>
      <c r="F158" s="304">
        <v>0</v>
      </c>
      <c r="G158" s="40"/>
      <c r="H158" s="46"/>
    </row>
    <row r="159" s="2" customFormat="1" ht="16.8" customHeight="1">
      <c r="A159" s="40"/>
      <c r="B159" s="46"/>
      <c r="C159" s="303" t="s">
        <v>113</v>
      </c>
      <c r="D159" s="303" t="s">
        <v>164</v>
      </c>
      <c r="E159" s="19" t="s">
        <v>19</v>
      </c>
      <c r="F159" s="304">
        <v>16.478999999999999</v>
      </c>
      <c r="G159" s="40"/>
      <c r="H159" s="46"/>
    </row>
    <row r="160" s="2" customFormat="1" ht="16.8" customHeight="1">
      <c r="A160" s="40"/>
      <c r="B160" s="46"/>
      <c r="C160" s="305" t="s">
        <v>1018</v>
      </c>
      <c r="D160" s="40"/>
      <c r="E160" s="40"/>
      <c r="F160" s="40"/>
      <c r="G160" s="40"/>
      <c r="H160" s="46"/>
    </row>
    <row r="161" s="2" customFormat="1" ht="16.8" customHeight="1">
      <c r="A161" s="40"/>
      <c r="B161" s="46"/>
      <c r="C161" s="303" t="s">
        <v>231</v>
      </c>
      <c r="D161" s="303" t="s">
        <v>232</v>
      </c>
      <c r="E161" s="19" t="s">
        <v>196</v>
      </c>
      <c r="F161" s="304">
        <v>16.478999999999999</v>
      </c>
      <c r="G161" s="40"/>
      <c r="H161" s="46"/>
    </row>
    <row r="162" s="2" customFormat="1" ht="16.8" customHeight="1">
      <c r="A162" s="40"/>
      <c r="B162" s="46"/>
      <c r="C162" s="303" t="s">
        <v>241</v>
      </c>
      <c r="D162" s="303" t="s">
        <v>1039</v>
      </c>
      <c r="E162" s="19" t="s">
        <v>243</v>
      </c>
      <c r="F162" s="304">
        <v>29.661999999999999</v>
      </c>
      <c r="G162" s="40"/>
      <c r="H162" s="46"/>
    </row>
    <row r="163" s="2" customFormat="1" ht="16.8" customHeight="1">
      <c r="A163" s="40"/>
      <c r="B163" s="46"/>
      <c r="C163" s="299" t="s">
        <v>115</v>
      </c>
      <c r="D163" s="300" t="s">
        <v>19</v>
      </c>
      <c r="E163" s="301" t="s">
        <v>19</v>
      </c>
      <c r="F163" s="302">
        <v>13.523</v>
      </c>
      <c r="G163" s="40"/>
      <c r="H163" s="46"/>
    </row>
    <row r="164" s="2" customFormat="1" ht="16.8" customHeight="1">
      <c r="A164" s="40"/>
      <c r="B164" s="46"/>
      <c r="C164" s="303" t="s">
        <v>19</v>
      </c>
      <c r="D164" s="303" t="s">
        <v>107</v>
      </c>
      <c r="E164" s="19" t="s">
        <v>19</v>
      </c>
      <c r="F164" s="304">
        <v>13.35</v>
      </c>
      <c r="G164" s="40"/>
      <c r="H164" s="46"/>
    </row>
    <row r="165" s="2" customFormat="1" ht="16.8" customHeight="1">
      <c r="A165" s="40"/>
      <c r="B165" s="46"/>
      <c r="C165" s="303" t="s">
        <v>19</v>
      </c>
      <c r="D165" s="303" t="s">
        <v>19</v>
      </c>
      <c r="E165" s="19" t="s">
        <v>19</v>
      </c>
      <c r="F165" s="304">
        <v>0</v>
      </c>
      <c r="G165" s="40"/>
      <c r="H165" s="46"/>
    </row>
    <row r="166" s="2" customFormat="1" ht="16.8" customHeight="1">
      <c r="A166" s="40"/>
      <c r="B166" s="46"/>
      <c r="C166" s="303" t="s">
        <v>19</v>
      </c>
      <c r="D166" s="303" t="s">
        <v>252</v>
      </c>
      <c r="E166" s="19" t="s">
        <v>19</v>
      </c>
      <c r="F166" s="304">
        <v>0</v>
      </c>
      <c r="G166" s="40"/>
      <c r="H166" s="46"/>
    </row>
    <row r="167" s="2" customFormat="1" ht="16.8" customHeight="1">
      <c r="A167" s="40"/>
      <c r="B167" s="46"/>
      <c r="C167" s="303" t="s">
        <v>19</v>
      </c>
      <c r="D167" s="303" t="s">
        <v>253</v>
      </c>
      <c r="E167" s="19" t="s">
        <v>19</v>
      </c>
      <c r="F167" s="304">
        <v>-5.0369999999999999</v>
      </c>
      <c r="G167" s="40"/>
      <c r="H167" s="46"/>
    </row>
    <row r="168" s="2" customFormat="1" ht="16.8" customHeight="1">
      <c r="A168" s="40"/>
      <c r="B168" s="46"/>
      <c r="C168" s="303" t="s">
        <v>19</v>
      </c>
      <c r="D168" s="303" t="s">
        <v>254</v>
      </c>
      <c r="E168" s="19" t="s">
        <v>19</v>
      </c>
      <c r="F168" s="304">
        <v>0</v>
      </c>
      <c r="G168" s="40"/>
      <c r="H168" s="46"/>
    </row>
    <row r="169" s="2" customFormat="1" ht="16.8" customHeight="1">
      <c r="A169" s="40"/>
      <c r="B169" s="46"/>
      <c r="C169" s="303" t="s">
        <v>19</v>
      </c>
      <c r="D169" s="303" t="s">
        <v>255</v>
      </c>
      <c r="E169" s="19" t="s">
        <v>19</v>
      </c>
      <c r="F169" s="304">
        <v>-3.79</v>
      </c>
      <c r="G169" s="40"/>
      <c r="H169" s="46"/>
    </row>
    <row r="170" s="2" customFormat="1" ht="16.8" customHeight="1">
      <c r="A170" s="40"/>
      <c r="B170" s="46"/>
      <c r="C170" s="303" t="s">
        <v>19</v>
      </c>
      <c r="D170" s="303" t="s">
        <v>19</v>
      </c>
      <c r="E170" s="19" t="s">
        <v>19</v>
      </c>
      <c r="F170" s="304">
        <v>0</v>
      </c>
      <c r="G170" s="40"/>
      <c r="H170" s="46"/>
    </row>
    <row r="171" s="2" customFormat="1" ht="16.8" customHeight="1">
      <c r="A171" s="40"/>
      <c r="B171" s="46"/>
      <c r="C171" s="303" t="s">
        <v>19</v>
      </c>
      <c r="D171" s="303" t="s">
        <v>256</v>
      </c>
      <c r="E171" s="19" t="s">
        <v>19</v>
      </c>
      <c r="F171" s="304">
        <v>0</v>
      </c>
      <c r="G171" s="40"/>
      <c r="H171" s="46"/>
    </row>
    <row r="172" s="2" customFormat="1" ht="16.8" customHeight="1">
      <c r="A172" s="40"/>
      <c r="B172" s="46"/>
      <c r="C172" s="303" t="s">
        <v>19</v>
      </c>
      <c r="D172" s="303" t="s">
        <v>257</v>
      </c>
      <c r="E172" s="19" t="s">
        <v>19</v>
      </c>
      <c r="F172" s="304">
        <v>5</v>
      </c>
      <c r="G172" s="40"/>
      <c r="H172" s="46"/>
    </row>
    <row r="173" s="2" customFormat="1" ht="16.8" customHeight="1">
      <c r="A173" s="40"/>
      <c r="B173" s="46"/>
      <c r="C173" s="303" t="s">
        <v>19</v>
      </c>
      <c r="D173" s="303" t="s">
        <v>19</v>
      </c>
      <c r="E173" s="19" t="s">
        <v>19</v>
      </c>
      <c r="F173" s="304">
        <v>0</v>
      </c>
      <c r="G173" s="40"/>
      <c r="H173" s="46"/>
    </row>
    <row r="174" s="2" customFormat="1" ht="16.8" customHeight="1">
      <c r="A174" s="40"/>
      <c r="B174" s="46"/>
      <c r="C174" s="303" t="s">
        <v>19</v>
      </c>
      <c r="D174" s="303" t="s">
        <v>258</v>
      </c>
      <c r="E174" s="19" t="s">
        <v>19</v>
      </c>
      <c r="F174" s="304">
        <v>0</v>
      </c>
      <c r="G174" s="40"/>
      <c r="H174" s="46"/>
    </row>
    <row r="175" s="2" customFormat="1" ht="16.8" customHeight="1">
      <c r="A175" s="40"/>
      <c r="B175" s="46"/>
      <c r="C175" s="303" t="s">
        <v>19</v>
      </c>
      <c r="D175" s="303" t="s">
        <v>111</v>
      </c>
      <c r="E175" s="19" t="s">
        <v>19</v>
      </c>
      <c r="F175" s="304">
        <v>5.2000000000000002</v>
      </c>
      <c r="G175" s="40"/>
      <c r="H175" s="46"/>
    </row>
    <row r="176" s="2" customFormat="1" ht="16.8" customHeight="1">
      <c r="A176" s="40"/>
      <c r="B176" s="46"/>
      <c r="C176" s="303" t="s">
        <v>19</v>
      </c>
      <c r="D176" s="303" t="s">
        <v>259</v>
      </c>
      <c r="E176" s="19" t="s">
        <v>19</v>
      </c>
      <c r="F176" s="304">
        <v>-1.2</v>
      </c>
      <c r="G176" s="40"/>
      <c r="H176" s="46"/>
    </row>
    <row r="177" s="2" customFormat="1" ht="16.8" customHeight="1">
      <c r="A177" s="40"/>
      <c r="B177" s="46"/>
      <c r="C177" s="303" t="s">
        <v>19</v>
      </c>
      <c r="D177" s="303" t="s">
        <v>19</v>
      </c>
      <c r="E177" s="19" t="s">
        <v>19</v>
      </c>
      <c r="F177" s="304">
        <v>0</v>
      </c>
      <c r="G177" s="40"/>
      <c r="H177" s="46"/>
    </row>
    <row r="178" s="2" customFormat="1" ht="16.8" customHeight="1">
      <c r="A178" s="40"/>
      <c r="B178" s="46"/>
      <c r="C178" s="303" t="s">
        <v>19</v>
      </c>
      <c r="D178" s="303" t="s">
        <v>19</v>
      </c>
      <c r="E178" s="19" t="s">
        <v>19</v>
      </c>
      <c r="F178" s="304">
        <v>0</v>
      </c>
      <c r="G178" s="40"/>
      <c r="H178" s="46"/>
    </row>
    <row r="179" s="2" customFormat="1" ht="16.8" customHeight="1">
      <c r="A179" s="40"/>
      <c r="B179" s="46"/>
      <c r="C179" s="303" t="s">
        <v>115</v>
      </c>
      <c r="D179" s="303" t="s">
        <v>164</v>
      </c>
      <c r="E179" s="19" t="s">
        <v>19</v>
      </c>
      <c r="F179" s="304">
        <v>13.523</v>
      </c>
      <c r="G179" s="40"/>
      <c r="H179" s="46"/>
    </row>
    <row r="180" s="2" customFormat="1" ht="16.8" customHeight="1">
      <c r="A180" s="40"/>
      <c r="B180" s="46"/>
      <c r="C180" s="305" t="s">
        <v>1018</v>
      </c>
      <c r="D180" s="40"/>
      <c r="E180" s="40"/>
      <c r="F180" s="40"/>
      <c r="G180" s="40"/>
      <c r="H180" s="46"/>
    </row>
    <row r="181" s="2" customFormat="1" ht="16.8" customHeight="1">
      <c r="A181" s="40"/>
      <c r="B181" s="46"/>
      <c r="C181" s="303" t="s">
        <v>248</v>
      </c>
      <c r="D181" s="303" t="s">
        <v>1036</v>
      </c>
      <c r="E181" s="19" t="s">
        <v>196</v>
      </c>
      <c r="F181" s="304">
        <v>13.523</v>
      </c>
      <c r="G181" s="40"/>
      <c r="H181" s="46"/>
    </row>
    <row r="182" s="2" customFormat="1" ht="16.8" customHeight="1">
      <c r="A182" s="40"/>
      <c r="B182" s="46"/>
      <c r="C182" s="303" t="s">
        <v>224</v>
      </c>
      <c r="D182" s="303" t="s">
        <v>1040</v>
      </c>
      <c r="E182" s="19" t="s">
        <v>196</v>
      </c>
      <c r="F182" s="304">
        <v>27.045999999999999</v>
      </c>
      <c r="G182" s="40"/>
      <c r="H182" s="46"/>
    </row>
    <row r="183" s="2" customFormat="1" ht="16.8" customHeight="1">
      <c r="A183" s="40"/>
      <c r="B183" s="46"/>
      <c r="C183" s="303" t="s">
        <v>231</v>
      </c>
      <c r="D183" s="303" t="s">
        <v>232</v>
      </c>
      <c r="E183" s="19" t="s">
        <v>196</v>
      </c>
      <c r="F183" s="304">
        <v>16.478999999999999</v>
      </c>
      <c r="G183" s="40"/>
      <c r="H183" s="46"/>
    </row>
    <row r="184" s="2" customFormat="1" ht="16.8" customHeight="1">
      <c r="A184" s="40"/>
      <c r="B184" s="46"/>
      <c r="C184" s="303" t="s">
        <v>236</v>
      </c>
      <c r="D184" s="303" t="s">
        <v>1041</v>
      </c>
      <c r="E184" s="19" t="s">
        <v>196</v>
      </c>
      <c r="F184" s="304">
        <v>13.523</v>
      </c>
      <c r="G184" s="40"/>
      <c r="H184" s="46"/>
    </row>
    <row r="185" s="2" customFormat="1" ht="16.8" customHeight="1">
      <c r="A185" s="40"/>
      <c r="B185" s="46"/>
      <c r="C185" s="299" t="s">
        <v>357</v>
      </c>
      <c r="D185" s="300" t="s">
        <v>19</v>
      </c>
      <c r="E185" s="301" t="s">
        <v>19</v>
      </c>
      <c r="F185" s="302">
        <v>0.48799999999999999</v>
      </c>
      <c r="G185" s="40"/>
      <c r="H185" s="46"/>
    </row>
    <row r="186" s="2" customFormat="1" ht="16.8" customHeight="1">
      <c r="A186" s="40"/>
      <c r="B186" s="46"/>
      <c r="C186" s="303" t="s">
        <v>19</v>
      </c>
      <c r="D186" s="303" t="s">
        <v>352</v>
      </c>
      <c r="E186" s="19" t="s">
        <v>19</v>
      </c>
      <c r="F186" s="304">
        <v>0</v>
      </c>
      <c r="G186" s="40"/>
      <c r="H186" s="46"/>
    </row>
    <row r="187" s="2" customFormat="1" ht="16.8" customHeight="1">
      <c r="A187" s="40"/>
      <c r="B187" s="46"/>
      <c r="C187" s="303" t="s">
        <v>19</v>
      </c>
      <c r="D187" s="303" t="s">
        <v>353</v>
      </c>
      <c r="E187" s="19" t="s">
        <v>19</v>
      </c>
      <c r="F187" s="304">
        <v>0.22500000000000001</v>
      </c>
      <c r="G187" s="40"/>
      <c r="H187" s="46"/>
    </row>
    <row r="188" s="2" customFormat="1" ht="16.8" customHeight="1">
      <c r="A188" s="40"/>
      <c r="B188" s="46"/>
      <c r="C188" s="303" t="s">
        <v>19</v>
      </c>
      <c r="D188" s="303" t="s">
        <v>354</v>
      </c>
      <c r="E188" s="19" t="s">
        <v>19</v>
      </c>
      <c r="F188" s="304">
        <v>0.059999999999999998</v>
      </c>
      <c r="G188" s="40"/>
      <c r="H188" s="46"/>
    </row>
    <row r="189" s="2" customFormat="1" ht="16.8" customHeight="1">
      <c r="A189" s="40"/>
      <c r="B189" s="46"/>
      <c r="C189" s="303" t="s">
        <v>19</v>
      </c>
      <c r="D189" s="303" t="s">
        <v>355</v>
      </c>
      <c r="E189" s="19" t="s">
        <v>19</v>
      </c>
      <c r="F189" s="304">
        <v>0.158</v>
      </c>
      <c r="G189" s="40"/>
      <c r="H189" s="46"/>
    </row>
    <row r="190" s="2" customFormat="1" ht="16.8" customHeight="1">
      <c r="A190" s="40"/>
      <c r="B190" s="46"/>
      <c r="C190" s="303" t="s">
        <v>19</v>
      </c>
      <c r="D190" s="303" t="s">
        <v>356</v>
      </c>
      <c r="E190" s="19" t="s">
        <v>19</v>
      </c>
      <c r="F190" s="304">
        <v>0.044999999999999998</v>
      </c>
      <c r="G190" s="40"/>
      <c r="H190" s="46"/>
    </row>
    <row r="191" s="2" customFormat="1" ht="16.8" customHeight="1">
      <c r="A191" s="40"/>
      <c r="B191" s="46"/>
      <c r="C191" s="303" t="s">
        <v>19</v>
      </c>
      <c r="D191" s="303" t="s">
        <v>19</v>
      </c>
      <c r="E191" s="19" t="s">
        <v>19</v>
      </c>
      <c r="F191" s="304">
        <v>0</v>
      </c>
      <c r="G191" s="40"/>
      <c r="H191" s="46"/>
    </row>
    <row r="192" s="2" customFormat="1" ht="16.8" customHeight="1">
      <c r="A192" s="40"/>
      <c r="B192" s="46"/>
      <c r="C192" s="303" t="s">
        <v>357</v>
      </c>
      <c r="D192" s="303" t="s">
        <v>208</v>
      </c>
      <c r="E192" s="19" t="s">
        <v>19</v>
      </c>
      <c r="F192" s="304">
        <v>0.48799999999999999</v>
      </c>
      <c r="G192" s="40"/>
      <c r="H192" s="46"/>
    </row>
    <row r="193" s="2" customFormat="1" ht="26.4" customHeight="1">
      <c r="A193" s="40"/>
      <c r="B193" s="46"/>
      <c r="C193" s="298" t="s">
        <v>1042</v>
      </c>
      <c r="D193" s="298" t="s">
        <v>85</v>
      </c>
      <c r="E193" s="40"/>
      <c r="F193" s="40"/>
      <c r="G193" s="40"/>
      <c r="H193" s="46"/>
    </row>
    <row r="194" s="2" customFormat="1" ht="16.8" customHeight="1">
      <c r="A194" s="40"/>
      <c r="B194" s="46"/>
      <c r="C194" s="299" t="s">
        <v>107</v>
      </c>
      <c r="D194" s="300" t="s">
        <v>19</v>
      </c>
      <c r="E194" s="301" t="s">
        <v>19</v>
      </c>
      <c r="F194" s="302">
        <v>8.0850000000000009</v>
      </c>
      <c r="G194" s="40"/>
      <c r="H194" s="46"/>
    </row>
    <row r="195" s="2" customFormat="1" ht="16.8" customHeight="1">
      <c r="A195" s="40"/>
      <c r="B195" s="46"/>
      <c r="C195" s="303" t="s">
        <v>19</v>
      </c>
      <c r="D195" s="303" t="s">
        <v>838</v>
      </c>
      <c r="E195" s="19" t="s">
        <v>19</v>
      </c>
      <c r="F195" s="304">
        <v>0</v>
      </c>
      <c r="G195" s="40"/>
      <c r="H195" s="46"/>
    </row>
    <row r="196" s="2" customFormat="1" ht="16.8" customHeight="1">
      <c r="A196" s="40"/>
      <c r="B196" s="46"/>
      <c r="C196" s="303" t="s">
        <v>19</v>
      </c>
      <c r="D196" s="303" t="s">
        <v>839</v>
      </c>
      <c r="E196" s="19" t="s">
        <v>19</v>
      </c>
      <c r="F196" s="304">
        <v>8.0850000000000009</v>
      </c>
      <c r="G196" s="40"/>
      <c r="H196" s="46"/>
    </row>
    <row r="197" s="2" customFormat="1" ht="16.8" customHeight="1">
      <c r="A197" s="40"/>
      <c r="B197" s="46"/>
      <c r="C197" s="303" t="s">
        <v>19</v>
      </c>
      <c r="D197" s="303" t="s">
        <v>19</v>
      </c>
      <c r="E197" s="19" t="s">
        <v>19</v>
      </c>
      <c r="F197" s="304">
        <v>0</v>
      </c>
      <c r="G197" s="40"/>
      <c r="H197" s="46"/>
    </row>
    <row r="198" s="2" customFormat="1" ht="16.8" customHeight="1">
      <c r="A198" s="40"/>
      <c r="B198" s="46"/>
      <c r="C198" s="303" t="s">
        <v>107</v>
      </c>
      <c r="D198" s="303" t="s">
        <v>208</v>
      </c>
      <c r="E198" s="19" t="s">
        <v>19</v>
      </c>
      <c r="F198" s="304">
        <v>8.0850000000000009</v>
      </c>
      <c r="G198" s="40"/>
      <c r="H198" s="46"/>
    </row>
    <row r="199" s="2" customFormat="1" ht="16.8" customHeight="1">
      <c r="A199" s="40"/>
      <c r="B199" s="46"/>
      <c r="C199" s="305" t="s">
        <v>1018</v>
      </c>
      <c r="D199" s="40"/>
      <c r="E199" s="40"/>
      <c r="F199" s="40"/>
      <c r="G199" s="40"/>
      <c r="H199" s="46"/>
    </row>
    <row r="200" s="2" customFormat="1" ht="16.8" customHeight="1">
      <c r="A200" s="40"/>
      <c r="B200" s="46"/>
      <c r="C200" s="303" t="s">
        <v>194</v>
      </c>
      <c r="D200" s="303" t="s">
        <v>1035</v>
      </c>
      <c r="E200" s="19" t="s">
        <v>196</v>
      </c>
      <c r="F200" s="304">
        <v>8.0850000000000009</v>
      </c>
      <c r="G200" s="40"/>
      <c r="H200" s="46"/>
    </row>
    <row r="201" s="2" customFormat="1" ht="16.8" customHeight="1">
      <c r="A201" s="40"/>
      <c r="B201" s="46"/>
      <c r="C201" s="303" t="s">
        <v>224</v>
      </c>
      <c r="D201" s="303" t="s">
        <v>1040</v>
      </c>
      <c r="E201" s="19" t="s">
        <v>196</v>
      </c>
      <c r="F201" s="304">
        <v>8.0850000000000009</v>
      </c>
      <c r="G201" s="40"/>
      <c r="H201" s="46"/>
    </row>
    <row r="202" s="2" customFormat="1" ht="16.8" customHeight="1">
      <c r="A202" s="40"/>
      <c r="B202" s="46"/>
      <c r="C202" s="303" t="s">
        <v>841</v>
      </c>
      <c r="D202" s="303" t="s">
        <v>1043</v>
      </c>
      <c r="E202" s="19" t="s">
        <v>196</v>
      </c>
      <c r="F202" s="304">
        <v>8.0850000000000009</v>
      </c>
      <c r="G202" s="40"/>
      <c r="H202" s="46"/>
    </row>
    <row r="203" s="2" customFormat="1" ht="16.8" customHeight="1">
      <c r="A203" s="40"/>
      <c r="B203" s="46"/>
      <c r="C203" s="303" t="s">
        <v>236</v>
      </c>
      <c r="D203" s="303" t="s">
        <v>1044</v>
      </c>
      <c r="E203" s="19" t="s">
        <v>196</v>
      </c>
      <c r="F203" s="304">
        <v>8.0850000000000009</v>
      </c>
      <c r="G203" s="40"/>
      <c r="H203" s="46"/>
    </row>
    <row r="204" s="2" customFormat="1" ht="16.8" customHeight="1">
      <c r="A204" s="40"/>
      <c r="B204" s="46"/>
      <c r="C204" s="303" t="s">
        <v>241</v>
      </c>
      <c r="D204" s="303" t="s">
        <v>1039</v>
      </c>
      <c r="E204" s="19" t="s">
        <v>243</v>
      </c>
      <c r="F204" s="304">
        <v>14.553000000000001</v>
      </c>
      <c r="G204" s="40"/>
      <c r="H204" s="46"/>
    </row>
    <row r="205" s="2" customFormat="1" ht="16.8" customHeight="1">
      <c r="A205" s="40"/>
      <c r="B205" s="46"/>
      <c r="C205" s="299" t="s">
        <v>828</v>
      </c>
      <c r="D205" s="300" t="s">
        <v>19</v>
      </c>
      <c r="E205" s="301" t="s">
        <v>19</v>
      </c>
      <c r="F205" s="302">
        <v>2</v>
      </c>
      <c r="G205" s="40"/>
      <c r="H205" s="46"/>
    </row>
    <row r="206" s="2" customFormat="1" ht="16.8" customHeight="1">
      <c r="A206" s="40"/>
      <c r="B206" s="46"/>
      <c r="C206" s="303" t="s">
        <v>19</v>
      </c>
      <c r="D206" s="303" t="s">
        <v>913</v>
      </c>
      <c r="E206" s="19" t="s">
        <v>19</v>
      </c>
      <c r="F206" s="304">
        <v>0</v>
      </c>
      <c r="G206" s="40"/>
      <c r="H206" s="46"/>
    </row>
    <row r="207" s="2" customFormat="1" ht="16.8" customHeight="1">
      <c r="A207" s="40"/>
      <c r="B207" s="46"/>
      <c r="C207" s="303" t="s">
        <v>19</v>
      </c>
      <c r="D207" s="303" t="s">
        <v>914</v>
      </c>
      <c r="E207" s="19" t="s">
        <v>19</v>
      </c>
      <c r="F207" s="304">
        <v>2</v>
      </c>
      <c r="G207" s="40"/>
      <c r="H207" s="46"/>
    </row>
    <row r="208" s="2" customFormat="1" ht="16.8" customHeight="1">
      <c r="A208" s="40"/>
      <c r="B208" s="46"/>
      <c r="C208" s="303" t="s">
        <v>19</v>
      </c>
      <c r="D208" s="303" t="s">
        <v>19</v>
      </c>
      <c r="E208" s="19" t="s">
        <v>19</v>
      </c>
      <c r="F208" s="304">
        <v>0</v>
      </c>
      <c r="G208" s="40"/>
      <c r="H208" s="46"/>
    </row>
    <row r="209" s="2" customFormat="1" ht="16.8" customHeight="1">
      <c r="A209" s="40"/>
      <c r="B209" s="46"/>
      <c r="C209" s="303" t="s">
        <v>828</v>
      </c>
      <c r="D209" s="303" t="s">
        <v>164</v>
      </c>
      <c r="E209" s="19" t="s">
        <v>19</v>
      </c>
      <c r="F209" s="304">
        <v>2</v>
      </c>
      <c r="G209" s="40"/>
      <c r="H209" s="46"/>
    </row>
    <row r="210" s="2" customFormat="1" ht="16.8" customHeight="1">
      <c r="A210" s="40"/>
      <c r="B210" s="46"/>
      <c r="C210" s="305" t="s">
        <v>1018</v>
      </c>
      <c r="D210" s="40"/>
      <c r="E210" s="40"/>
      <c r="F210" s="40"/>
      <c r="G210" s="40"/>
      <c r="H210" s="46"/>
    </row>
    <row r="211" s="2" customFormat="1" ht="16.8" customHeight="1">
      <c r="A211" s="40"/>
      <c r="B211" s="46"/>
      <c r="C211" s="303" t="s">
        <v>909</v>
      </c>
      <c r="D211" s="303" t="s">
        <v>1045</v>
      </c>
      <c r="E211" s="19" t="s">
        <v>158</v>
      </c>
      <c r="F211" s="304">
        <v>2</v>
      </c>
      <c r="G211" s="40"/>
      <c r="H211" s="46"/>
    </row>
    <row r="212" s="2" customFormat="1" ht="16.8" customHeight="1">
      <c r="A212" s="40"/>
      <c r="B212" s="46"/>
      <c r="C212" s="303" t="s">
        <v>852</v>
      </c>
      <c r="D212" s="303" t="s">
        <v>1046</v>
      </c>
      <c r="E212" s="19" t="s">
        <v>158</v>
      </c>
      <c r="F212" s="304">
        <v>2</v>
      </c>
      <c r="G212" s="40"/>
      <c r="H212" s="46"/>
    </row>
    <row r="213" s="2" customFormat="1" ht="16.8" customHeight="1">
      <c r="A213" s="40"/>
      <c r="B213" s="46"/>
      <c r="C213" s="303" t="s">
        <v>856</v>
      </c>
      <c r="D213" s="303" t="s">
        <v>1047</v>
      </c>
      <c r="E213" s="19" t="s">
        <v>158</v>
      </c>
      <c r="F213" s="304">
        <v>2</v>
      </c>
      <c r="G213" s="40"/>
      <c r="H213" s="46"/>
    </row>
    <row r="214" s="2" customFormat="1" ht="7.44" customHeight="1">
      <c r="A214" s="40"/>
      <c r="B214" s="159"/>
      <c r="C214" s="160"/>
      <c r="D214" s="160"/>
      <c r="E214" s="160"/>
      <c r="F214" s="160"/>
      <c r="G214" s="160"/>
      <c r="H214" s="46"/>
    </row>
    <row r="215" s="2" customFormat="1">
      <c r="A215" s="40"/>
      <c r="B215" s="40"/>
      <c r="C215" s="40"/>
      <c r="D215" s="40"/>
      <c r="E215" s="40"/>
      <c r="F215" s="40"/>
      <c r="G215" s="40"/>
      <c r="H215" s="40"/>
    </row>
  </sheetData>
  <sheetProtection sheet="1" formatColumns="0" formatRows="0" objects="1" scenarios="1" spinCount="100000" saltValue="zV35B+Wywh61lRu15RoyuYUxNHqpCyiLwUk7sHVyUMa8qULr+uTjLoR77+3EprZb+bCWbVvJ/Jcqy4j9kdyFJA==" hashValue="u515TNV+GB76tErfTy5JXqwsZ970nvLeUhgdspVPCPLceYPEgA2WuF+nNDesejDP8vqj8/v/ATNpLss+fCh1Tg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6" customWidth="1"/>
    <col min="2" max="2" width="1.667969" style="306" customWidth="1"/>
    <col min="3" max="4" width="5" style="306" customWidth="1"/>
    <col min="5" max="5" width="11.66016" style="306" customWidth="1"/>
    <col min="6" max="6" width="9.160156" style="306" customWidth="1"/>
    <col min="7" max="7" width="5" style="306" customWidth="1"/>
    <col min="8" max="8" width="77.83203" style="306" customWidth="1"/>
    <col min="9" max="10" width="20" style="306" customWidth="1"/>
    <col min="11" max="11" width="1.667969" style="306" customWidth="1"/>
  </cols>
  <sheetData>
    <row r="1" s="1" customFormat="1" ht="37.5" customHeight="1"/>
    <row r="2" s="1" customFormat="1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="17" customFormat="1" ht="45" customHeight="1">
      <c r="B3" s="310"/>
      <c r="C3" s="311" t="s">
        <v>1048</v>
      </c>
      <c r="D3" s="311"/>
      <c r="E3" s="311"/>
      <c r="F3" s="311"/>
      <c r="G3" s="311"/>
      <c r="H3" s="311"/>
      <c r="I3" s="311"/>
      <c r="J3" s="311"/>
      <c r="K3" s="312"/>
    </row>
    <row r="4" s="1" customFormat="1" ht="25.5" customHeight="1">
      <c r="B4" s="313"/>
      <c r="C4" s="314" t="s">
        <v>1049</v>
      </c>
      <c r="D4" s="314"/>
      <c r="E4" s="314"/>
      <c r="F4" s="314"/>
      <c r="G4" s="314"/>
      <c r="H4" s="314"/>
      <c r="I4" s="314"/>
      <c r="J4" s="314"/>
      <c r="K4" s="315"/>
    </row>
    <row r="5" s="1" customFormat="1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s="1" customFormat="1" ht="15" customHeight="1">
      <c r="B6" s="313"/>
      <c r="C6" s="317" t="s">
        <v>1050</v>
      </c>
      <c r="D6" s="317"/>
      <c r="E6" s="317"/>
      <c r="F6" s="317"/>
      <c r="G6" s="317"/>
      <c r="H6" s="317"/>
      <c r="I6" s="317"/>
      <c r="J6" s="317"/>
      <c r="K6" s="315"/>
    </row>
    <row r="7" s="1" customFormat="1" ht="15" customHeight="1">
      <c r="B7" s="318"/>
      <c r="C7" s="317" t="s">
        <v>1051</v>
      </c>
      <c r="D7" s="317"/>
      <c r="E7" s="317"/>
      <c r="F7" s="317"/>
      <c r="G7" s="317"/>
      <c r="H7" s="317"/>
      <c r="I7" s="317"/>
      <c r="J7" s="317"/>
      <c r="K7" s="315"/>
    </row>
    <row r="8" s="1" customFormat="1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s="1" customFormat="1" ht="15" customHeight="1">
      <c r="B9" s="318"/>
      <c r="C9" s="317" t="s">
        <v>1052</v>
      </c>
      <c r="D9" s="317"/>
      <c r="E9" s="317"/>
      <c r="F9" s="317"/>
      <c r="G9" s="317"/>
      <c r="H9" s="317"/>
      <c r="I9" s="317"/>
      <c r="J9" s="317"/>
      <c r="K9" s="315"/>
    </row>
    <row r="10" s="1" customFormat="1" ht="15" customHeight="1">
      <c r="B10" s="318"/>
      <c r="C10" s="317"/>
      <c r="D10" s="317" t="s">
        <v>1053</v>
      </c>
      <c r="E10" s="317"/>
      <c r="F10" s="317"/>
      <c r="G10" s="317"/>
      <c r="H10" s="317"/>
      <c r="I10" s="317"/>
      <c r="J10" s="317"/>
      <c r="K10" s="315"/>
    </row>
    <row r="11" s="1" customFormat="1" ht="15" customHeight="1">
      <c r="B11" s="318"/>
      <c r="C11" s="319"/>
      <c r="D11" s="317" t="s">
        <v>1054</v>
      </c>
      <c r="E11" s="317"/>
      <c r="F11" s="317"/>
      <c r="G11" s="317"/>
      <c r="H11" s="317"/>
      <c r="I11" s="317"/>
      <c r="J11" s="317"/>
      <c r="K11" s="315"/>
    </row>
    <row r="12" s="1" customFormat="1" ht="15" customHeight="1">
      <c r="B12" s="318"/>
      <c r="C12" s="319"/>
      <c r="D12" s="317"/>
      <c r="E12" s="317"/>
      <c r="F12" s="317"/>
      <c r="G12" s="317"/>
      <c r="H12" s="317"/>
      <c r="I12" s="317"/>
      <c r="J12" s="317"/>
      <c r="K12" s="315"/>
    </row>
    <row r="13" s="1" customFormat="1" ht="15" customHeight="1">
      <c r="B13" s="318"/>
      <c r="C13" s="319"/>
      <c r="D13" s="320" t="s">
        <v>1055</v>
      </c>
      <c r="E13" s="317"/>
      <c r="F13" s="317"/>
      <c r="G13" s="317"/>
      <c r="H13" s="317"/>
      <c r="I13" s="317"/>
      <c r="J13" s="317"/>
      <c r="K13" s="315"/>
    </row>
    <row r="14" s="1" customFormat="1" ht="12.75" customHeight="1">
      <c r="B14" s="318"/>
      <c r="C14" s="319"/>
      <c r="D14" s="319"/>
      <c r="E14" s="319"/>
      <c r="F14" s="319"/>
      <c r="G14" s="319"/>
      <c r="H14" s="319"/>
      <c r="I14" s="319"/>
      <c r="J14" s="319"/>
      <c r="K14" s="315"/>
    </row>
    <row r="15" s="1" customFormat="1" ht="15" customHeight="1">
      <c r="B15" s="318"/>
      <c r="C15" s="319"/>
      <c r="D15" s="317" t="s">
        <v>1056</v>
      </c>
      <c r="E15" s="317"/>
      <c r="F15" s="317"/>
      <c r="G15" s="317"/>
      <c r="H15" s="317"/>
      <c r="I15" s="317"/>
      <c r="J15" s="317"/>
      <c r="K15" s="315"/>
    </row>
    <row r="16" s="1" customFormat="1" ht="15" customHeight="1">
      <c r="B16" s="318"/>
      <c r="C16" s="319"/>
      <c r="D16" s="317" t="s">
        <v>1057</v>
      </c>
      <c r="E16" s="317"/>
      <c r="F16" s="317"/>
      <c r="G16" s="317"/>
      <c r="H16" s="317"/>
      <c r="I16" s="317"/>
      <c r="J16" s="317"/>
      <c r="K16" s="315"/>
    </row>
    <row r="17" s="1" customFormat="1" ht="15" customHeight="1">
      <c r="B17" s="318"/>
      <c r="C17" s="319"/>
      <c r="D17" s="317" t="s">
        <v>1058</v>
      </c>
      <c r="E17" s="317"/>
      <c r="F17" s="317"/>
      <c r="G17" s="317"/>
      <c r="H17" s="317"/>
      <c r="I17" s="317"/>
      <c r="J17" s="317"/>
      <c r="K17" s="315"/>
    </row>
    <row r="18" s="1" customFormat="1" ht="15" customHeight="1">
      <c r="B18" s="318"/>
      <c r="C18" s="319"/>
      <c r="D18" s="319"/>
      <c r="E18" s="321" t="s">
        <v>79</v>
      </c>
      <c r="F18" s="317" t="s">
        <v>1059</v>
      </c>
      <c r="G18" s="317"/>
      <c r="H18" s="317"/>
      <c r="I18" s="317"/>
      <c r="J18" s="317"/>
      <c r="K18" s="315"/>
    </row>
    <row r="19" s="1" customFormat="1" ht="15" customHeight="1">
      <c r="B19" s="318"/>
      <c r="C19" s="319"/>
      <c r="D19" s="319"/>
      <c r="E19" s="321" t="s">
        <v>1060</v>
      </c>
      <c r="F19" s="317" t="s">
        <v>1061</v>
      </c>
      <c r="G19" s="317"/>
      <c r="H19" s="317"/>
      <c r="I19" s="317"/>
      <c r="J19" s="317"/>
      <c r="K19" s="315"/>
    </row>
    <row r="20" s="1" customFormat="1" ht="15" customHeight="1">
      <c r="B20" s="318"/>
      <c r="C20" s="319"/>
      <c r="D20" s="319"/>
      <c r="E20" s="321" t="s">
        <v>1062</v>
      </c>
      <c r="F20" s="317" t="s">
        <v>1063</v>
      </c>
      <c r="G20" s="317"/>
      <c r="H20" s="317"/>
      <c r="I20" s="317"/>
      <c r="J20" s="317"/>
      <c r="K20" s="315"/>
    </row>
    <row r="21" s="1" customFormat="1" ht="15" customHeight="1">
      <c r="B21" s="318"/>
      <c r="C21" s="319"/>
      <c r="D21" s="319"/>
      <c r="E21" s="321" t="s">
        <v>1064</v>
      </c>
      <c r="F21" s="317" t="s">
        <v>1065</v>
      </c>
      <c r="G21" s="317"/>
      <c r="H21" s="317"/>
      <c r="I21" s="317"/>
      <c r="J21" s="317"/>
      <c r="K21" s="315"/>
    </row>
    <row r="22" s="1" customFormat="1" ht="15" customHeight="1">
      <c r="B22" s="318"/>
      <c r="C22" s="319"/>
      <c r="D22" s="319"/>
      <c r="E22" s="321" t="s">
        <v>1066</v>
      </c>
      <c r="F22" s="317" t="s">
        <v>1067</v>
      </c>
      <c r="G22" s="317"/>
      <c r="H22" s="317"/>
      <c r="I22" s="317"/>
      <c r="J22" s="317"/>
      <c r="K22" s="315"/>
    </row>
    <row r="23" s="1" customFormat="1" ht="15" customHeight="1">
      <c r="B23" s="318"/>
      <c r="C23" s="319"/>
      <c r="D23" s="319"/>
      <c r="E23" s="321" t="s">
        <v>1068</v>
      </c>
      <c r="F23" s="317" t="s">
        <v>1069</v>
      </c>
      <c r="G23" s="317"/>
      <c r="H23" s="317"/>
      <c r="I23" s="317"/>
      <c r="J23" s="317"/>
      <c r="K23" s="315"/>
    </row>
    <row r="24" s="1" customFormat="1" ht="12.7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5"/>
    </row>
    <row r="25" s="1" customFormat="1" ht="15" customHeight="1">
      <c r="B25" s="318"/>
      <c r="C25" s="317" t="s">
        <v>1070</v>
      </c>
      <c r="D25" s="317"/>
      <c r="E25" s="317"/>
      <c r="F25" s="317"/>
      <c r="G25" s="317"/>
      <c r="H25" s="317"/>
      <c r="I25" s="317"/>
      <c r="J25" s="317"/>
      <c r="K25" s="315"/>
    </row>
    <row r="26" s="1" customFormat="1" ht="15" customHeight="1">
      <c r="B26" s="318"/>
      <c r="C26" s="317" t="s">
        <v>1071</v>
      </c>
      <c r="D26" s="317"/>
      <c r="E26" s="317"/>
      <c r="F26" s="317"/>
      <c r="G26" s="317"/>
      <c r="H26" s="317"/>
      <c r="I26" s="317"/>
      <c r="J26" s="317"/>
      <c r="K26" s="315"/>
    </row>
    <row r="27" s="1" customFormat="1" ht="15" customHeight="1">
      <c r="B27" s="318"/>
      <c r="C27" s="317"/>
      <c r="D27" s="317" t="s">
        <v>1072</v>
      </c>
      <c r="E27" s="317"/>
      <c r="F27" s="317"/>
      <c r="G27" s="317"/>
      <c r="H27" s="317"/>
      <c r="I27" s="317"/>
      <c r="J27" s="317"/>
      <c r="K27" s="315"/>
    </row>
    <row r="28" s="1" customFormat="1" ht="15" customHeight="1">
      <c r="B28" s="318"/>
      <c r="C28" s="319"/>
      <c r="D28" s="317" t="s">
        <v>1073</v>
      </c>
      <c r="E28" s="317"/>
      <c r="F28" s="317"/>
      <c r="G28" s="317"/>
      <c r="H28" s="317"/>
      <c r="I28" s="317"/>
      <c r="J28" s="317"/>
      <c r="K28" s="315"/>
    </row>
    <row r="29" s="1" customFormat="1" ht="12.75" customHeight="1">
      <c r="B29" s="318"/>
      <c r="C29" s="319"/>
      <c r="D29" s="319"/>
      <c r="E29" s="319"/>
      <c r="F29" s="319"/>
      <c r="G29" s="319"/>
      <c r="H29" s="319"/>
      <c r="I29" s="319"/>
      <c r="J29" s="319"/>
      <c r="K29" s="315"/>
    </row>
    <row r="30" s="1" customFormat="1" ht="15" customHeight="1">
      <c r="B30" s="318"/>
      <c r="C30" s="319"/>
      <c r="D30" s="317" t="s">
        <v>1074</v>
      </c>
      <c r="E30" s="317"/>
      <c r="F30" s="317"/>
      <c r="G30" s="317"/>
      <c r="H30" s="317"/>
      <c r="I30" s="317"/>
      <c r="J30" s="317"/>
      <c r="K30" s="315"/>
    </row>
    <row r="31" s="1" customFormat="1" ht="15" customHeight="1">
      <c r="B31" s="318"/>
      <c r="C31" s="319"/>
      <c r="D31" s="317" t="s">
        <v>1075</v>
      </c>
      <c r="E31" s="317"/>
      <c r="F31" s="317"/>
      <c r="G31" s="317"/>
      <c r="H31" s="317"/>
      <c r="I31" s="317"/>
      <c r="J31" s="317"/>
      <c r="K31" s="315"/>
    </row>
    <row r="32" s="1" customFormat="1" ht="12.75" customHeight="1">
      <c r="B32" s="318"/>
      <c r="C32" s="319"/>
      <c r="D32" s="319"/>
      <c r="E32" s="319"/>
      <c r="F32" s="319"/>
      <c r="G32" s="319"/>
      <c r="H32" s="319"/>
      <c r="I32" s="319"/>
      <c r="J32" s="319"/>
      <c r="K32" s="315"/>
    </row>
    <row r="33" s="1" customFormat="1" ht="15" customHeight="1">
      <c r="B33" s="318"/>
      <c r="C33" s="319"/>
      <c r="D33" s="317" t="s">
        <v>1076</v>
      </c>
      <c r="E33" s="317"/>
      <c r="F33" s="317"/>
      <c r="G33" s="317"/>
      <c r="H33" s="317"/>
      <c r="I33" s="317"/>
      <c r="J33" s="317"/>
      <c r="K33" s="315"/>
    </row>
    <row r="34" s="1" customFormat="1" ht="15" customHeight="1">
      <c r="B34" s="318"/>
      <c r="C34" s="319"/>
      <c r="D34" s="317" t="s">
        <v>1077</v>
      </c>
      <c r="E34" s="317"/>
      <c r="F34" s="317"/>
      <c r="G34" s="317"/>
      <c r="H34" s="317"/>
      <c r="I34" s="317"/>
      <c r="J34" s="317"/>
      <c r="K34" s="315"/>
    </row>
    <row r="35" s="1" customFormat="1" ht="15" customHeight="1">
      <c r="B35" s="318"/>
      <c r="C35" s="319"/>
      <c r="D35" s="317" t="s">
        <v>1078</v>
      </c>
      <c r="E35" s="317"/>
      <c r="F35" s="317"/>
      <c r="G35" s="317"/>
      <c r="H35" s="317"/>
      <c r="I35" s="317"/>
      <c r="J35" s="317"/>
      <c r="K35" s="315"/>
    </row>
    <row r="36" s="1" customFormat="1" ht="15" customHeight="1">
      <c r="B36" s="318"/>
      <c r="C36" s="319"/>
      <c r="D36" s="317"/>
      <c r="E36" s="320" t="s">
        <v>139</v>
      </c>
      <c r="F36" s="317"/>
      <c r="G36" s="317" t="s">
        <v>1079</v>
      </c>
      <c r="H36" s="317"/>
      <c r="I36" s="317"/>
      <c r="J36" s="317"/>
      <c r="K36" s="315"/>
    </row>
    <row r="37" s="1" customFormat="1" ht="30.75" customHeight="1">
      <c r="B37" s="318"/>
      <c r="C37" s="319"/>
      <c r="D37" s="317"/>
      <c r="E37" s="320" t="s">
        <v>1080</v>
      </c>
      <c r="F37" s="317"/>
      <c r="G37" s="317" t="s">
        <v>1081</v>
      </c>
      <c r="H37" s="317"/>
      <c r="I37" s="317"/>
      <c r="J37" s="317"/>
      <c r="K37" s="315"/>
    </row>
    <row r="38" s="1" customFormat="1" ht="15" customHeight="1">
      <c r="B38" s="318"/>
      <c r="C38" s="319"/>
      <c r="D38" s="317"/>
      <c r="E38" s="320" t="s">
        <v>53</v>
      </c>
      <c r="F38" s="317"/>
      <c r="G38" s="317" t="s">
        <v>1082</v>
      </c>
      <c r="H38" s="317"/>
      <c r="I38" s="317"/>
      <c r="J38" s="317"/>
      <c r="K38" s="315"/>
    </row>
    <row r="39" s="1" customFormat="1" ht="15" customHeight="1">
      <c r="B39" s="318"/>
      <c r="C39" s="319"/>
      <c r="D39" s="317"/>
      <c r="E39" s="320" t="s">
        <v>54</v>
      </c>
      <c r="F39" s="317"/>
      <c r="G39" s="317" t="s">
        <v>1083</v>
      </c>
      <c r="H39" s="317"/>
      <c r="I39" s="317"/>
      <c r="J39" s="317"/>
      <c r="K39" s="315"/>
    </row>
    <row r="40" s="1" customFormat="1" ht="15" customHeight="1">
      <c r="B40" s="318"/>
      <c r="C40" s="319"/>
      <c r="D40" s="317"/>
      <c r="E40" s="320" t="s">
        <v>140</v>
      </c>
      <c r="F40" s="317"/>
      <c r="G40" s="317" t="s">
        <v>1084</v>
      </c>
      <c r="H40" s="317"/>
      <c r="I40" s="317"/>
      <c r="J40" s="317"/>
      <c r="K40" s="315"/>
    </row>
    <row r="41" s="1" customFormat="1" ht="15" customHeight="1">
      <c r="B41" s="318"/>
      <c r="C41" s="319"/>
      <c r="D41" s="317"/>
      <c r="E41" s="320" t="s">
        <v>141</v>
      </c>
      <c r="F41" s="317"/>
      <c r="G41" s="317" t="s">
        <v>1085</v>
      </c>
      <c r="H41" s="317"/>
      <c r="I41" s="317"/>
      <c r="J41" s="317"/>
      <c r="K41" s="315"/>
    </row>
    <row r="42" s="1" customFormat="1" ht="15" customHeight="1">
      <c r="B42" s="318"/>
      <c r="C42" s="319"/>
      <c r="D42" s="317"/>
      <c r="E42" s="320" t="s">
        <v>1086</v>
      </c>
      <c r="F42" s="317"/>
      <c r="G42" s="317" t="s">
        <v>1087</v>
      </c>
      <c r="H42" s="317"/>
      <c r="I42" s="317"/>
      <c r="J42" s="317"/>
      <c r="K42" s="315"/>
    </row>
    <row r="43" s="1" customFormat="1" ht="15" customHeight="1">
      <c r="B43" s="318"/>
      <c r="C43" s="319"/>
      <c r="D43" s="317"/>
      <c r="E43" s="320"/>
      <c r="F43" s="317"/>
      <c r="G43" s="317" t="s">
        <v>1088</v>
      </c>
      <c r="H43" s="317"/>
      <c r="I43" s="317"/>
      <c r="J43" s="317"/>
      <c r="K43" s="315"/>
    </row>
    <row r="44" s="1" customFormat="1" ht="15" customHeight="1">
      <c r="B44" s="318"/>
      <c r="C44" s="319"/>
      <c r="D44" s="317"/>
      <c r="E44" s="320" t="s">
        <v>1089</v>
      </c>
      <c r="F44" s="317"/>
      <c r="G44" s="317" t="s">
        <v>1090</v>
      </c>
      <c r="H44" s="317"/>
      <c r="I44" s="317"/>
      <c r="J44" s="317"/>
      <c r="K44" s="315"/>
    </row>
    <row r="45" s="1" customFormat="1" ht="15" customHeight="1">
      <c r="B45" s="318"/>
      <c r="C45" s="319"/>
      <c r="D45" s="317"/>
      <c r="E45" s="320" t="s">
        <v>143</v>
      </c>
      <c r="F45" s="317"/>
      <c r="G45" s="317" t="s">
        <v>1091</v>
      </c>
      <c r="H45" s="317"/>
      <c r="I45" s="317"/>
      <c r="J45" s="317"/>
      <c r="K45" s="315"/>
    </row>
    <row r="46" s="1" customFormat="1" ht="12.75" customHeight="1">
      <c r="B46" s="318"/>
      <c r="C46" s="319"/>
      <c r="D46" s="317"/>
      <c r="E46" s="317"/>
      <c r="F46" s="317"/>
      <c r="G46" s="317"/>
      <c r="H46" s="317"/>
      <c r="I46" s="317"/>
      <c r="J46" s="317"/>
      <c r="K46" s="315"/>
    </row>
    <row r="47" s="1" customFormat="1" ht="15" customHeight="1">
      <c r="B47" s="318"/>
      <c r="C47" s="319"/>
      <c r="D47" s="317" t="s">
        <v>1092</v>
      </c>
      <c r="E47" s="317"/>
      <c r="F47" s="317"/>
      <c r="G47" s="317"/>
      <c r="H47" s="317"/>
      <c r="I47" s="317"/>
      <c r="J47" s="317"/>
      <c r="K47" s="315"/>
    </row>
    <row r="48" s="1" customFormat="1" ht="15" customHeight="1">
      <c r="B48" s="318"/>
      <c r="C48" s="319"/>
      <c r="D48" s="319"/>
      <c r="E48" s="317" t="s">
        <v>1093</v>
      </c>
      <c r="F48" s="317"/>
      <c r="G48" s="317"/>
      <c r="H48" s="317"/>
      <c r="I48" s="317"/>
      <c r="J48" s="317"/>
      <c r="K48" s="315"/>
    </row>
    <row r="49" s="1" customFormat="1" ht="15" customHeight="1">
      <c r="B49" s="318"/>
      <c r="C49" s="319"/>
      <c r="D49" s="319"/>
      <c r="E49" s="317" t="s">
        <v>1094</v>
      </c>
      <c r="F49" s="317"/>
      <c r="G49" s="317"/>
      <c r="H49" s="317"/>
      <c r="I49" s="317"/>
      <c r="J49" s="317"/>
      <c r="K49" s="315"/>
    </row>
    <row r="50" s="1" customFormat="1" ht="15" customHeight="1">
      <c r="B50" s="318"/>
      <c r="C50" s="319"/>
      <c r="D50" s="319"/>
      <c r="E50" s="317" t="s">
        <v>1095</v>
      </c>
      <c r="F50" s="317"/>
      <c r="G50" s="317"/>
      <c r="H50" s="317"/>
      <c r="I50" s="317"/>
      <c r="J50" s="317"/>
      <c r="K50" s="315"/>
    </row>
    <row r="51" s="1" customFormat="1" ht="15" customHeight="1">
      <c r="B51" s="318"/>
      <c r="C51" s="319"/>
      <c r="D51" s="317" t="s">
        <v>1096</v>
      </c>
      <c r="E51" s="317"/>
      <c r="F51" s="317"/>
      <c r="G51" s="317"/>
      <c r="H51" s="317"/>
      <c r="I51" s="317"/>
      <c r="J51" s="317"/>
      <c r="K51" s="315"/>
    </row>
    <row r="52" s="1" customFormat="1" ht="25.5" customHeight="1">
      <c r="B52" s="313"/>
      <c r="C52" s="314" t="s">
        <v>1097</v>
      </c>
      <c r="D52" s="314"/>
      <c r="E52" s="314"/>
      <c r="F52" s="314"/>
      <c r="G52" s="314"/>
      <c r="H52" s="314"/>
      <c r="I52" s="314"/>
      <c r="J52" s="314"/>
      <c r="K52" s="315"/>
    </row>
    <row r="53" s="1" customFormat="1" ht="5.25" customHeight="1">
      <c r="B53" s="313"/>
      <c r="C53" s="316"/>
      <c r="D53" s="316"/>
      <c r="E53" s="316"/>
      <c r="F53" s="316"/>
      <c r="G53" s="316"/>
      <c r="H53" s="316"/>
      <c r="I53" s="316"/>
      <c r="J53" s="316"/>
      <c r="K53" s="315"/>
    </row>
    <row r="54" s="1" customFormat="1" ht="15" customHeight="1">
      <c r="B54" s="313"/>
      <c r="C54" s="317" t="s">
        <v>1098</v>
      </c>
      <c r="D54" s="317"/>
      <c r="E54" s="317"/>
      <c r="F54" s="317"/>
      <c r="G54" s="317"/>
      <c r="H54" s="317"/>
      <c r="I54" s="317"/>
      <c r="J54" s="317"/>
      <c r="K54" s="315"/>
    </row>
    <row r="55" s="1" customFormat="1" ht="15" customHeight="1">
      <c r="B55" s="313"/>
      <c r="C55" s="317" t="s">
        <v>1099</v>
      </c>
      <c r="D55" s="317"/>
      <c r="E55" s="317"/>
      <c r="F55" s="317"/>
      <c r="G55" s="317"/>
      <c r="H55" s="317"/>
      <c r="I55" s="317"/>
      <c r="J55" s="317"/>
      <c r="K55" s="315"/>
    </row>
    <row r="56" s="1" customFormat="1" ht="12.75" customHeight="1">
      <c r="B56" s="313"/>
      <c r="C56" s="317"/>
      <c r="D56" s="317"/>
      <c r="E56" s="317"/>
      <c r="F56" s="317"/>
      <c r="G56" s="317"/>
      <c r="H56" s="317"/>
      <c r="I56" s="317"/>
      <c r="J56" s="317"/>
      <c r="K56" s="315"/>
    </row>
    <row r="57" s="1" customFormat="1" ht="15" customHeight="1">
      <c r="B57" s="313"/>
      <c r="C57" s="317" t="s">
        <v>1100</v>
      </c>
      <c r="D57" s="317"/>
      <c r="E57" s="317"/>
      <c r="F57" s="317"/>
      <c r="G57" s="317"/>
      <c r="H57" s="317"/>
      <c r="I57" s="317"/>
      <c r="J57" s="317"/>
      <c r="K57" s="315"/>
    </row>
    <row r="58" s="1" customFormat="1" ht="15" customHeight="1">
      <c r="B58" s="313"/>
      <c r="C58" s="319"/>
      <c r="D58" s="317" t="s">
        <v>1101</v>
      </c>
      <c r="E58" s="317"/>
      <c r="F58" s="317"/>
      <c r="G58" s="317"/>
      <c r="H58" s="317"/>
      <c r="I58" s="317"/>
      <c r="J58" s="317"/>
      <c r="K58" s="315"/>
    </row>
    <row r="59" s="1" customFormat="1" ht="15" customHeight="1">
      <c r="B59" s="313"/>
      <c r="C59" s="319"/>
      <c r="D59" s="317" t="s">
        <v>1102</v>
      </c>
      <c r="E59" s="317"/>
      <c r="F59" s="317"/>
      <c r="G59" s="317"/>
      <c r="H59" s="317"/>
      <c r="I59" s="317"/>
      <c r="J59" s="317"/>
      <c r="K59" s="315"/>
    </row>
    <row r="60" s="1" customFormat="1" ht="15" customHeight="1">
      <c r="B60" s="313"/>
      <c r="C60" s="319"/>
      <c r="D60" s="317" t="s">
        <v>1103</v>
      </c>
      <c r="E60" s="317"/>
      <c r="F60" s="317"/>
      <c r="G60" s="317"/>
      <c r="H60" s="317"/>
      <c r="I60" s="317"/>
      <c r="J60" s="317"/>
      <c r="K60" s="315"/>
    </row>
    <row r="61" s="1" customFormat="1" ht="15" customHeight="1">
      <c r="B61" s="313"/>
      <c r="C61" s="319"/>
      <c r="D61" s="317" t="s">
        <v>1104</v>
      </c>
      <c r="E61" s="317"/>
      <c r="F61" s="317"/>
      <c r="G61" s="317"/>
      <c r="H61" s="317"/>
      <c r="I61" s="317"/>
      <c r="J61" s="317"/>
      <c r="K61" s="315"/>
    </row>
    <row r="62" s="1" customFormat="1" ht="15" customHeight="1">
      <c r="B62" s="313"/>
      <c r="C62" s="319"/>
      <c r="D62" s="322" t="s">
        <v>1105</v>
      </c>
      <c r="E62" s="322"/>
      <c r="F62" s="322"/>
      <c r="G62" s="322"/>
      <c r="H62" s="322"/>
      <c r="I62" s="322"/>
      <c r="J62" s="322"/>
      <c r="K62" s="315"/>
    </row>
    <row r="63" s="1" customFormat="1" ht="15" customHeight="1">
      <c r="B63" s="313"/>
      <c r="C63" s="319"/>
      <c r="D63" s="317" t="s">
        <v>1106</v>
      </c>
      <c r="E63" s="317"/>
      <c r="F63" s="317"/>
      <c r="G63" s="317"/>
      <c r="H63" s="317"/>
      <c r="I63" s="317"/>
      <c r="J63" s="317"/>
      <c r="K63" s="315"/>
    </row>
    <row r="64" s="1" customFormat="1" ht="12.75" customHeight="1">
      <c r="B64" s="313"/>
      <c r="C64" s="319"/>
      <c r="D64" s="319"/>
      <c r="E64" s="323"/>
      <c r="F64" s="319"/>
      <c r="G64" s="319"/>
      <c r="H64" s="319"/>
      <c r="I64" s="319"/>
      <c r="J64" s="319"/>
      <c r="K64" s="315"/>
    </row>
    <row r="65" s="1" customFormat="1" ht="15" customHeight="1">
      <c r="B65" s="313"/>
      <c r="C65" s="319"/>
      <c r="D65" s="317" t="s">
        <v>1107</v>
      </c>
      <c r="E65" s="317"/>
      <c r="F65" s="317"/>
      <c r="G65" s="317"/>
      <c r="H65" s="317"/>
      <c r="I65" s="317"/>
      <c r="J65" s="317"/>
      <c r="K65" s="315"/>
    </row>
    <row r="66" s="1" customFormat="1" ht="15" customHeight="1">
      <c r="B66" s="313"/>
      <c r="C66" s="319"/>
      <c r="D66" s="322" t="s">
        <v>1108</v>
      </c>
      <c r="E66" s="322"/>
      <c r="F66" s="322"/>
      <c r="G66" s="322"/>
      <c r="H66" s="322"/>
      <c r="I66" s="322"/>
      <c r="J66" s="322"/>
      <c r="K66" s="315"/>
    </row>
    <row r="67" s="1" customFormat="1" ht="15" customHeight="1">
      <c r="B67" s="313"/>
      <c r="C67" s="319"/>
      <c r="D67" s="317" t="s">
        <v>1109</v>
      </c>
      <c r="E67" s="317"/>
      <c r="F67" s="317"/>
      <c r="G67" s="317"/>
      <c r="H67" s="317"/>
      <c r="I67" s="317"/>
      <c r="J67" s="317"/>
      <c r="K67" s="315"/>
    </row>
    <row r="68" s="1" customFormat="1" ht="15" customHeight="1">
      <c r="B68" s="313"/>
      <c r="C68" s="319"/>
      <c r="D68" s="317" t="s">
        <v>1110</v>
      </c>
      <c r="E68" s="317"/>
      <c r="F68" s="317"/>
      <c r="G68" s="317"/>
      <c r="H68" s="317"/>
      <c r="I68" s="317"/>
      <c r="J68" s="317"/>
      <c r="K68" s="315"/>
    </row>
    <row r="69" s="1" customFormat="1" ht="15" customHeight="1">
      <c r="B69" s="313"/>
      <c r="C69" s="319"/>
      <c r="D69" s="317" t="s">
        <v>1111</v>
      </c>
      <c r="E69" s="317"/>
      <c r="F69" s="317"/>
      <c r="G69" s="317"/>
      <c r="H69" s="317"/>
      <c r="I69" s="317"/>
      <c r="J69" s="317"/>
      <c r="K69" s="315"/>
    </row>
    <row r="70" s="1" customFormat="1" ht="15" customHeight="1">
      <c r="B70" s="313"/>
      <c r="C70" s="319"/>
      <c r="D70" s="317" t="s">
        <v>1112</v>
      </c>
      <c r="E70" s="317"/>
      <c r="F70" s="317"/>
      <c r="G70" s="317"/>
      <c r="H70" s="317"/>
      <c r="I70" s="317"/>
      <c r="J70" s="317"/>
      <c r="K70" s="315"/>
    </row>
    <row r="71" s="1" customFormat="1" ht="12.75" customHeight="1">
      <c r="B71" s="324"/>
      <c r="C71" s="325"/>
      <c r="D71" s="325"/>
      <c r="E71" s="325"/>
      <c r="F71" s="325"/>
      <c r="G71" s="325"/>
      <c r="H71" s="325"/>
      <c r="I71" s="325"/>
      <c r="J71" s="325"/>
      <c r="K71" s="326"/>
    </row>
    <row r="72" s="1" customFormat="1" ht="18.75" customHeight="1">
      <c r="B72" s="327"/>
      <c r="C72" s="327"/>
      <c r="D72" s="327"/>
      <c r="E72" s="327"/>
      <c r="F72" s="327"/>
      <c r="G72" s="327"/>
      <c r="H72" s="327"/>
      <c r="I72" s="327"/>
      <c r="J72" s="327"/>
      <c r="K72" s="328"/>
    </row>
    <row r="73" s="1" customFormat="1" ht="18.75" customHeight="1">
      <c r="B73" s="328"/>
      <c r="C73" s="328"/>
      <c r="D73" s="328"/>
      <c r="E73" s="328"/>
      <c r="F73" s="328"/>
      <c r="G73" s="328"/>
      <c r="H73" s="328"/>
      <c r="I73" s="328"/>
      <c r="J73" s="328"/>
      <c r="K73" s="328"/>
    </row>
    <row r="74" s="1" customFormat="1" ht="7.5" customHeight="1">
      <c r="B74" s="329"/>
      <c r="C74" s="330"/>
      <c r="D74" s="330"/>
      <c r="E74" s="330"/>
      <c r="F74" s="330"/>
      <c r="G74" s="330"/>
      <c r="H74" s="330"/>
      <c r="I74" s="330"/>
      <c r="J74" s="330"/>
      <c r="K74" s="331"/>
    </row>
    <row r="75" s="1" customFormat="1" ht="45" customHeight="1">
      <c r="B75" s="332"/>
      <c r="C75" s="333" t="s">
        <v>1113</v>
      </c>
      <c r="D75" s="333"/>
      <c r="E75" s="333"/>
      <c r="F75" s="333"/>
      <c r="G75" s="333"/>
      <c r="H75" s="333"/>
      <c r="I75" s="333"/>
      <c r="J75" s="333"/>
      <c r="K75" s="334"/>
    </row>
    <row r="76" s="1" customFormat="1" ht="17.25" customHeight="1">
      <c r="B76" s="332"/>
      <c r="C76" s="335" t="s">
        <v>1114</v>
      </c>
      <c r="D76" s="335"/>
      <c r="E76" s="335"/>
      <c r="F76" s="335" t="s">
        <v>1115</v>
      </c>
      <c r="G76" s="336"/>
      <c r="H76" s="335" t="s">
        <v>54</v>
      </c>
      <c r="I76" s="335" t="s">
        <v>57</v>
      </c>
      <c r="J76" s="335" t="s">
        <v>1116</v>
      </c>
      <c r="K76" s="334"/>
    </row>
    <row r="77" s="1" customFormat="1" ht="17.25" customHeight="1">
      <c r="B77" s="332"/>
      <c r="C77" s="337" t="s">
        <v>1117</v>
      </c>
      <c r="D77" s="337"/>
      <c r="E77" s="337"/>
      <c r="F77" s="338" t="s">
        <v>1118</v>
      </c>
      <c r="G77" s="339"/>
      <c r="H77" s="337"/>
      <c r="I77" s="337"/>
      <c r="J77" s="337" t="s">
        <v>1119</v>
      </c>
      <c r="K77" s="334"/>
    </row>
    <row r="78" s="1" customFormat="1" ht="5.25" customHeight="1">
      <c r="B78" s="332"/>
      <c r="C78" s="340"/>
      <c r="D78" s="340"/>
      <c r="E78" s="340"/>
      <c r="F78" s="340"/>
      <c r="G78" s="341"/>
      <c r="H78" s="340"/>
      <c r="I78" s="340"/>
      <c r="J78" s="340"/>
      <c r="K78" s="334"/>
    </row>
    <row r="79" s="1" customFormat="1" ht="15" customHeight="1">
      <c r="B79" s="332"/>
      <c r="C79" s="320" t="s">
        <v>53</v>
      </c>
      <c r="D79" s="342"/>
      <c r="E79" s="342"/>
      <c r="F79" s="343" t="s">
        <v>1120</v>
      </c>
      <c r="G79" s="344"/>
      <c r="H79" s="320" t="s">
        <v>1121</v>
      </c>
      <c r="I79" s="320" t="s">
        <v>1122</v>
      </c>
      <c r="J79" s="320">
        <v>20</v>
      </c>
      <c r="K79" s="334"/>
    </row>
    <row r="80" s="1" customFormat="1" ht="15" customHeight="1">
      <c r="B80" s="332"/>
      <c r="C80" s="320" t="s">
        <v>1123</v>
      </c>
      <c r="D80" s="320"/>
      <c r="E80" s="320"/>
      <c r="F80" s="343" t="s">
        <v>1120</v>
      </c>
      <c r="G80" s="344"/>
      <c r="H80" s="320" t="s">
        <v>1124</v>
      </c>
      <c r="I80" s="320" t="s">
        <v>1122</v>
      </c>
      <c r="J80" s="320">
        <v>120</v>
      </c>
      <c r="K80" s="334"/>
    </row>
    <row r="81" s="1" customFormat="1" ht="15" customHeight="1">
      <c r="B81" s="345"/>
      <c r="C81" s="320" t="s">
        <v>1125</v>
      </c>
      <c r="D81" s="320"/>
      <c r="E81" s="320"/>
      <c r="F81" s="343" t="s">
        <v>1126</v>
      </c>
      <c r="G81" s="344"/>
      <c r="H81" s="320" t="s">
        <v>1127</v>
      </c>
      <c r="I81" s="320" t="s">
        <v>1122</v>
      </c>
      <c r="J81" s="320">
        <v>50</v>
      </c>
      <c r="K81" s="334"/>
    </row>
    <row r="82" s="1" customFormat="1" ht="15" customHeight="1">
      <c r="B82" s="345"/>
      <c r="C82" s="320" t="s">
        <v>1128</v>
      </c>
      <c r="D82" s="320"/>
      <c r="E82" s="320"/>
      <c r="F82" s="343" t="s">
        <v>1120</v>
      </c>
      <c r="G82" s="344"/>
      <c r="H82" s="320" t="s">
        <v>1129</v>
      </c>
      <c r="I82" s="320" t="s">
        <v>1130</v>
      </c>
      <c r="J82" s="320"/>
      <c r="K82" s="334"/>
    </row>
    <row r="83" s="1" customFormat="1" ht="15" customHeight="1">
      <c r="B83" s="345"/>
      <c r="C83" s="346" t="s">
        <v>1131</v>
      </c>
      <c r="D83" s="346"/>
      <c r="E83" s="346"/>
      <c r="F83" s="347" t="s">
        <v>1126</v>
      </c>
      <c r="G83" s="346"/>
      <c r="H83" s="346" t="s">
        <v>1132</v>
      </c>
      <c r="I83" s="346" t="s">
        <v>1122</v>
      </c>
      <c r="J83" s="346">
        <v>15</v>
      </c>
      <c r="K83" s="334"/>
    </row>
    <row r="84" s="1" customFormat="1" ht="15" customHeight="1">
      <c r="B84" s="345"/>
      <c r="C84" s="346" t="s">
        <v>1133</v>
      </c>
      <c r="D84" s="346"/>
      <c r="E84" s="346"/>
      <c r="F84" s="347" t="s">
        <v>1126</v>
      </c>
      <c r="G84" s="346"/>
      <c r="H84" s="346" t="s">
        <v>1134</v>
      </c>
      <c r="I84" s="346" t="s">
        <v>1122</v>
      </c>
      <c r="J84" s="346">
        <v>15</v>
      </c>
      <c r="K84" s="334"/>
    </row>
    <row r="85" s="1" customFormat="1" ht="15" customHeight="1">
      <c r="B85" s="345"/>
      <c r="C85" s="346" t="s">
        <v>1135</v>
      </c>
      <c r="D85" s="346"/>
      <c r="E85" s="346"/>
      <c r="F85" s="347" t="s">
        <v>1126</v>
      </c>
      <c r="G85" s="346"/>
      <c r="H85" s="346" t="s">
        <v>1136</v>
      </c>
      <c r="I85" s="346" t="s">
        <v>1122</v>
      </c>
      <c r="J85" s="346">
        <v>20</v>
      </c>
      <c r="K85" s="334"/>
    </row>
    <row r="86" s="1" customFormat="1" ht="15" customHeight="1">
      <c r="B86" s="345"/>
      <c r="C86" s="346" t="s">
        <v>1137</v>
      </c>
      <c r="D86" s="346"/>
      <c r="E86" s="346"/>
      <c r="F86" s="347" t="s">
        <v>1126</v>
      </c>
      <c r="G86" s="346"/>
      <c r="H86" s="346" t="s">
        <v>1138</v>
      </c>
      <c r="I86" s="346" t="s">
        <v>1122</v>
      </c>
      <c r="J86" s="346">
        <v>20</v>
      </c>
      <c r="K86" s="334"/>
    </row>
    <row r="87" s="1" customFormat="1" ht="15" customHeight="1">
      <c r="B87" s="345"/>
      <c r="C87" s="320" t="s">
        <v>1139</v>
      </c>
      <c r="D87" s="320"/>
      <c r="E87" s="320"/>
      <c r="F87" s="343" t="s">
        <v>1126</v>
      </c>
      <c r="G87" s="344"/>
      <c r="H87" s="320" t="s">
        <v>1140</v>
      </c>
      <c r="I87" s="320" t="s">
        <v>1122</v>
      </c>
      <c r="J87" s="320">
        <v>50</v>
      </c>
      <c r="K87" s="334"/>
    </row>
    <row r="88" s="1" customFormat="1" ht="15" customHeight="1">
      <c r="B88" s="345"/>
      <c r="C88" s="320" t="s">
        <v>1141</v>
      </c>
      <c r="D88" s="320"/>
      <c r="E88" s="320"/>
      <c r="F88" s="343" t="s">
        <v>1126</v>
      </c>
      <c r="G88" s="344"/>
      <c r="H88" s="320" t="s">
        <v>1142</v>
      </c>
      <c r="I88" s="320" t="s">
        <v>1122</v>
      </c>
      <c r="J88" s="320">
        <v>20</v>
      </c>
      <c r="K88" s="334"/>
    </row>
    <row r="89" s="1" customFormat="1" ht="15" customHeight="1">
      <c r="B89" s="345"/>
      <c r="C89" s="320" t="s">
        <v>1143</v>
      </c>
      <c r="D89" s="320"/>
      <c r="E89" s="320"/>
      <c r="F89" s="343" t="s">
        <v>1126</v>
      </c>
      <c r="G89" s="344"/>
      <c r="H89" s="320" t="s">
        <v>1144</v>
      </c>
      <c r="I89" s="320" t="s">
        <v>1122</v>
      </c>
      <c r="J89" s="320">
        <v>20</v>
      </c>
      <c r="K89" s="334"/>
    </row>
    <row r="90" s="1" customFormat="1" ht="15" customHeight="1">
      <c r="B90" s="345"/>
      <c r="C90" s="320" t="s">
        <v>1145</v>
      </c>
      <c r="D90" s="320"/>
      <c r="E90" s="320"/>
      <c r="F90" s="343" t="s">
        <v>1126</v>
      </c>
      <c r="G90" s="344"/>
      <c r="H90" s="320" t="s">
        <v>1146</v>
      </c>
      <c r="I90" s="320" t="s">
        <v>1122</v>
      </c>
      <c r="J90" s="320">
        <v>50</v>
      </c>
      <c r="K90" s="334"/>
    </row>
    <row r="91" s="1" customFormat="1" ht="15" customHeight="1">
      <c r="B91" s="345"/>
      <c r="C91" s="320" t="s">
        <v>1147</v>
      </c>
      <c r="D91" s="320"/>
      <c r="E91" s="320"/>
      <c r="F91" s="343" t="s">
        <v>1126</v>
      </c>
      <c r="G91" s="344"/>
      <c r="H91" s="320" t="s">
        <v>1147</v>
      </c>
      <c r="I91" s="320" t="s">
        <v>1122</v>
      </c>
      <c r="J91" s="320">
        <v>50</v>
      </c>
      <c r="K91" s="334"/>
    </row>
    <row r="92" s="1" customFormat="1" ht="15" customHeight="1">
      <c r="B92" s="345"/>
      <c r="C92" s="320" t="s">
        <v>1148</v>
      </c>
      <c r="D92" s="320"/>
      <c r="E92" s="320"/>
      <c r="F92" s="343" t="s">
        <v>1126</v>
      </c>
      <c r="G92" s="344"/>
      <c r="H92" s="320" t="s">
        <v>1149</v>
      </c>
      <c r="I92" s="320" t="s">
        <v>1122</v>
      </c>
      <c r="J92" s="320">
        <v>255</v>
      </c>
      <c r="K92" s="334"/>
    </row>
    <row r="93" s="1" customFormat="1" ht="15" customHeight="1">
      <c r="B93" s="345"/>
      <c r="C93" s="320" t="s">
        <v>1150</v>
      </c>
      <c r="D93" s="320"/>
      <c r="E93" s="320"/>
      <c r="F93" s="343" t="s">
        <v>1120</v>
      </c>
      <c r="G93" s="344"/>
      <c r="H93" s="320" t="s">
        <v>1151</v>
      </c>
      <c r="I93" s="320" t="s">
        <v>1152</v>
      </c>
      <c r="J93" s="320"/>
      <c r="K93" s="334"/>
    </row>
    <row r="94" s="1" customFormat="1" ht="15" customHeight="1">
      <c r="B94" s="345"/>
      <c r="C94" s="320" t="s">
        <v>1153</v>
      </c>
      <c r="D94" s="320"/>
      <c r="E94" s="320"/>
      <c r="F94" s="343" t="s">
        <v>1120</v>
      </c>
      <c r="G94" s="344"/>
      <c r="H94" s="320" t="s">
        <v>1154</v>
      </c>
      <c r="I94" s="320" t="s">
        <v>1155</v>
      </c>
      <c r="J94" s="320"/>
      <c r="K94" s="334"/>
    </row>
    <row r="95" s="1" customFormat="1" ht="15" customHeight="1">
      <c r="B95" s="345"/>
      <c r="C95" s="320" t="s">
        <v>1156</v>
      </c>
      <c r="D95" s="320"/>
      <c r="E95" s="320"/>
      <c r="F95" s="343" t="s">
        <v>1120</v>
      </c>
      <c r="G95" s="344"/>
      <c r="H95" s="320" t="s">
        <v>1156</v>
      </c>
      <c r="I95" s="320" t="s">
        <v>1155</v>
      </c>
      <c r="J95" s="320"/>
      <c r="K95" s="334"/>
    </row>
    <row r="96" s="1" customFormat="1" ht="15" customHeight="1">
      <c r="B96" s="345"/>
      <c r="C96" s="320" t="s">
        <v>38</v>
      </c>
      <c r="D96" s="320"/>
      <c r="E96" s="320"/>
      <c r="F96" s="343" t="s">
        <v>1120</v>
      </c>
      <c r="G96" s="344"/>
      <c r="H96" s="320" t="s">
        <v>1157</v>
      </c>
      <c r="I96" s="320" t="s">
        <v>1155</v>
      </c>
      <c r="J96" s="320"/>
      <c r="K96" s="334"/>
    </row>
    <row r="97" s="1" customFormat="1" ht="15" customHeight="1">
      <c r="B97" s="345"/>
      <c r="C97" s="320" t="s">
        <v>48</v>
      </c>
      <c r="D97" s="320"/>
      <c r="E97" s="320"/>
      <c r="F97" s="343" t="s">
        <v>1120</v>
      </c>
      <c r="G97" s="344"/>
      <c r="H97" s="320" t="s">
        <v>1158</v>
      </c>
      <c r="I97" s="320" t="s">
        <v>1155</v>
      </c>
      <c r="J97" s="320"/>
      <c r="K97" s="334"/>
    </row>
    <row r="98" s="1" customFormat="1" ht="15" customHeight="1">
      <c r="B98" s="348"/>
      <c r="C98" s="349"/>
      <c r="D98" s="349"/>
      <c r="E98" s="349"/>
      <c r="F98" s="349"/>
      <c r="G98" s="349"/>
      <c r="H98" s="349"/>
      <c r="I98" s="349"/>
      <c r="J98" s="349"/>
      <c r="K98" s="350"/>
    </row>
    <row r="99" s="1" customFormat="1" ht="18.75" customHeight="1">
      <c r="B99" s="351"/>
      <c r="C99" s="352"/>
      <c r="D99" s="352"/>
      <c r="E99" s="352"/>
      <c r="F99" s="352"/>
      <c r="G99" s="352"/>
      <c r="H99" s="352"/>
      <c r="I99" s="352"/>
      <c r="J99" s="352"/>
      <c r="K99" s="351"/>
    </row>
    <row r="100" s="1" customFormat="1" ht="18.75" customHeight="1"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</row>
    <row r="101" s="1" customFormat="1" ht="7.5" customHeight="1">
      <c r="B101" s="329"/>
      <c r="C101" s="330"/>
      <c r="D101" s="330"/>
      <c r="E101" s="330"/>
      <c r="F101" s="330"/>
      <c r="G101" s="330"/>
      <c r="H101" s="330"/>
      <c r="I101" s="330"/>
      <c r="J101" s="330"/>
      <c r="K101" s="331"/>
    </row>
    <row r="102" s="1" customFormat="1" ht="45" customHeight="1">
      <c r="B102" s="332"/>
      <c r="C102" s="333" t="s">
        <v>1159</v>
      </c>
      <c r="D102" s="333"/>
      <c r="E102" s="333"/>
      <c r="F102" s="333"/>
      <c r="G102" s="333"/>
      <c r="H102" s="333"/>
      <c r="I102" s="333"/>
      <c r="J102" s="333"/>
      <c r="K102" s="334"/>
    </row>
    <row r="103" s="1" customFormat="1" ht="17.25" customHeight="1">
      <c r="B103" s="332"/>
      <c r="C103" s="335" t="s">
        <v>1114</v>
      </c>
      <c r="D103" s="335"/>
      <c r="E103" s="335"/>
      <c r="F103" s="335" t="s">
        <v>1115</v>
      </c>
      <c r="G103" s="336"/>
      <c r="H103" s="335" t="s">
        <v>54</v>
      </c>
      <c r="I103" s="335" t="s">
        <v>57</v>
      </c>
      <c r="J103" s="335" t="s">
        <v>1116</v>
      </c>
      <c r="K103" s="334"/>
    </row>
    <row r="104" s="1" customFormat="1" ht="17.25" customHeight="1">
      <c r="B104" s="332"/>
      <c r="C104" s="337" t="s">
        <v>1117</v>
      </c>
      <c r="D104" s="337"/>
      <c r="E104" s="337"/>
      <c r="F104" s="338" t="s">
        <v>1118</v>
      </c>
      <c r="G104" s="339"/>
      <c r="H104" s="337"/>
      <c r="I104" s="337"/>
      <c r="J104" s="337" t="s">
        <v>1119</v>
      </c>
      <c r="K104" s="334"/>
    </row>
    <row r="105" s="1" customFormat="1" ht="5.25" customHeight="1">
      <c r="B105" s="332"/>
      <c r="C105" s="335"/>
      <c r="D105" s="335"/>
      <c r="E105" s="335"/>
      <c r="F105" s="335"/>
      <c r="G105" s="353"/>
      <c r="H105" s="335"/>
      <c r="I105" s="335"/>
      <c r="J105" s="335"/>
      <c r="K105" s="334"/>
    </row>
    <row r="106" s="1" customFormat="1" ht="15" customHeight="1">
      <c r="B106" s="332"/>
      <c r="C106" s="320" t="s">
        <v>53</v>
      </c>
      <c r="D106" s="342"/>
      <c r="E106" s="342"/>
      <c r="F106" s="343" t="s">
        <v>1120</v>
      </c>
      <c r="G106" s="320"/>
      <c r="H106" s="320" t="s">
        <v>1160</v>
      </c>
      <c r="I106" s="320" t="s">
        <v>1122</v>
      </c>
      <c r="J106" s="320">
        <v>20</v>
      </c>
      <c r="K106" s="334"/>
    </row>
    <row r="107" s="1" customFormat="1" ht="15" customHeight="1">
      <c r="B107" s="332"/>
      <c r="C107" s="320" t="s">
        <v>1123</v>
      </c>
      <c r="D107" s="320"/>
      <c r="E107" s="320"/>
      <c r="F107" s="343" t="s">
        <v>1120</v>
      </c>
      <c r="G107" s="320"/>
      <c r="H107" s="320" t="s">
        <v>1160</v>
      </c>
      <c r="I107" s="320" t="s">
        <v>1122</v>
      </c>
      <c r="J107" s="320">
        <v>120</v>
      </c>
      <c r="K107" s="334"/>
    </row>
    <row r="108" s="1" customFormat="1" ht="15" customHeight="1">
      <c r="B108" s="345"/>
      <c r="C108" s="320" t="s">
        <v>1125</v>
      </c>
      <c r="D108" s="320"/>
      <c r="E108" s="320"/>
      <c r="F108" s="343" t="s">
        <v>1126</v>
      </c>
      <c r="G108" s="320"/>
      <c r="H108" s="320" t="s">
        <v>1160</v>
      </c>
      <c r="I108" s="320" t="s">
        <v>1122</v>
      </c>
      <c r="J108" s="320">
        <v>50</v>
      </c>
      <c r="K108" s="334"/>
    </row>
    <row r="109" s="1" customFormat="1" ht="15" customHeight="1">
      <c r="B109" s="345"/>
      <c r="C109" s="320" t="s">
        <v>1128</v>
      </c>
      <c r="D109" s="320"/>
      <c r="E109" s="320"/>
      <c r="F109" s="343" t="s">
        <v>1120</v>
      </c>
      <c r="G109" s="320"/>
      <c r="H109" s="320" t="s">
        <v>1160</v>
      </c>
      <c r="I109" s="320" t="s">
        <v>1130</v>
      </c>
      <c r="J109" s="320"/>
      <c r="K109" s="334"/>
    </row>
    <row r="110" s="1" customFormat="1" ht="15" customHeight="1">
      <c r="B110" s="345"/>
      <c r="C110" s="320" t="s">
        <v>1139</v>
      </c>
      <c r="D110" s="320"/>
      <c r="E110" s="320"/>
      <c r="F110" s="343" t="s">
        <v>1126</v>
      </c>
      <c r="G110" s="320"/>
      <c r="H110" s="320" t="s">
        <v>1160</v>
      </c>
      <c r="I110" s="320" t="s">
        <v>1122</v>
      </c>
      <c r="J110" s="320">
        <v>50</v>
      </c>
      <c r="K110" s="334"/>
    </row>
    <row r="111" s="1" customFormat="1" ht="15" customHeight="1">
      <c r="B111" s="345"/>
      <c r="C111" s="320" t="s">
        <v>1147</v>
      </c>
      <c r="D111" s="320"/>
      <c r="E111" s="320"/>
      <c r="F111" s="343" t="s">
        <v>1126</v>
      </c>
      <c r="G111" s="320"/>
      <c r="H111" s="320" t="s">
        <v>1160</v>
      </c>
      <c r="I111" s="320" t="s">
        <v>1122</v>
      </c>
      <c r="J111" s="320">
        <v>50</v>
      </c>
      <c r="K111" s="334"/>
    </row>
    <row r="112" s="1" customFormat="1" ht="15" customHeight="1">
      <c r="B112" s="345"/>
      <c r="C112" s="320" t="s">
        <v>1145</v>
      </c>
      <c r="D112" s="320"/>
      <c r="E112" s="320"/>
      <c r="F112" s="343" t="s">
        <v>1126</v>
      </c>
      <c r="G112" s="320"/>
      <c r="H112" s="320" t="s">
        <v>1160</v>
      </c>
      <c r="I112" s="320" t="s">
        <v>1122</v>
      </c>
      <c r="J112" s="320">
        <v>50</v>
      </c>
      <c r="K112" s="334"/>
    </row>
    <row r="113" s="1" customFormat="1" ht="15" customHeight="1">
      <c r="B113" s="345"/>
      <c r="C113" s="320" t="s">
        <v>53</v>
      </c>
      <c r="D113" s="320"/>
      <c r="E113" s="320"/>
      <c r="F113" s="343" t="s">
        <v>1120</v>
      </c>
      <c r="G113" s="320"/>
      <c r="H113" s="320" t="s">
        <v>1161</v>
      </c>
      <c r="I113" s="320" t="s">
        <v>1122</v>
      </c>
      <c r="J113" s="320">
        <v>20</v>
      </c>
      <c r="K113" s="334"/>
    </row>
    <row r="114" s="1" customFormat="1" ht="15" customHeight="1">
      <c r="B114" s="345"/>
      <c r="C114" s="320" t="s">
        <v>1162</v>
      </c>
      <c r="D114" s="320"/>
      <c r="E114" s="320"/>
      <c r="F114" s="343" t="s">
        <v>1120</v>
      </c>
      <c r="G114" s="320"/>
      <c r="H114" s="320" t="s">
        <v>1163</v>
      </c>
      <c r="I114" s="320" t="s">
        <v>1122</v>
      </c>
      <c r="J114" s="320">
        <v>120</v>
      </c>
      <c r="K114" s="334"/>
    </row>
    <row r="115" s="1" customFormat="1" ht="15" customHeight="1">
      <c r="B115" s="345"/>
      <c r="C115" s="320" t="s">
        <v>38</v>
      </c>
      <c r="D115" s="320"/>
      <c r="E115" s="320"/>
      <c r="F115" s="343" t="s">
        <v>1120</v>
      </c>
      <c r="G115" s="320"/>
      <c r="H115" s="320" t="s">
        <v>1164</v>
      </c>
      <c r="I115" s="320" t="s">
        <v>1155</v>
      </c>
      <c r="J115" s="320"/>
      <c r="K115" s="334"/>
    </row>
    <row r="116" s="1" customFormat="1" ht="15" customHeight="1">
      <c r="B116" s="345"/>
      <c r="C116" s="320" t="s">
        <v>48</v>
      </c>
      <c r="D116" s="320"/>
      <c r="E116" s="320"/>
      <c r="F116" s="343" t="s">
        <v>1120</v>
      </c>
      <c r="G116" s="320"/>
      <c r="H116" s="320" t="s">
        <v>1165</v>
      </c>
      <c r="I116" s="320" t="s">
        <v>1155</v>
      </c>
      <c r="J116" s="320"/>
      <c r="K116" s="334"/>
    </row>
    <row r="117" s="1" customFormat="1" ht="15" customHeight="1">
      <c r="B117" s="345"/>
      <c r="C117" s="320" t="s">
        <v>57</v>
      </c>
      <c r="D117" s="320"/>
      <c r="E117" s="320"/>
      <c r="F117" s="343" t="s">
        <v>1120</v>
      </c>
      <c r="G117" s="320"/>
      <c r="H117" s="320" t="s">
        <v>1166</v>
      </c>
      <c r="I117" s="320" t="s">
        <v>1167</v>
      </c>
      <c r="J117" s="320"/>
      <c r="K117" s="334"/>
    </row>
    <row r="118" s="1" customFormat="1" ht="15" customHeight="1">
      <c r="B118" s="348"/>
      <c r="C118" s="354"/>
      <c r="D118" s="354"/>
      <c r="E118" s="354"/>
      <c r="F118" s="354"/>
      <c r="G118" s="354"/>
      <c r="H118" s="354"/>
      <c r="I118" s="354"/>
      <c r="J118" s="354"/>
      <c r="K118" s="350"/>
    </row>
    <row r="119" s="1" customFormat="1" ht="18.75" customHeight="1">
      <c r="B119" s="355"/>
      <c r="C119" s="356"/>
      <c r="D119" s="356"/>
      <c r="E119" s="356"/>
      <c r="F119" s="357"/>
      <c r="G119" s="356"/>
      <c r="H119" s="356"/>
      <c r="I119" s="356"/>
      <c r="J119" s="356"/>
      <c r="K119" s="355"/>
    </row>
    <row r="120" s="1" customFormat="1" ht="18.75" customHeight="1"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</row>
    <row r="121" s="1" customFormat="1" ht="7.5" customHeight="1">
      <c r="B121" s="358"/>
      <c r="C121" s="359"/>
      <c r="D121" s="359"/>
      <c r="E121" s="359"/>
      <c r="F121" s="359"/>
      <c r="G121" s="359"/>
      <c r="H121" s="359"/>
      <c r="I121" s="359"/>
      <c r="J121" s="359"/>
      <c r="K121" s="360"/>
    </row>
    <row r="122" s="1" customFormat="1" ht="45" customHeight="1">
      <c r="B122" s="361"/>
      <c r="C122" s="311" t="s">
        <v>1168</v>
      </c>
      <c r="D122" s="311"/>
      <c r="E122" s="311"/>
      <c r="F122" s="311"/>
      <c r="G122" s="311"/>
      <c r="H122" s="311"/>
      <c r="I122" s="311"/>
      <c r="J122" s="311"/>
      <c r="K122" s="362"/>
    </row>
    <row r="123" s="1" customFormat="1" ht="17.25" customHeight="1">
      <c r="B123" s="363"/>
      <c r="C123" s="335" t="s">
        <v>1114</v>
      </c>
      <c r="D123" s="335"/>
      <c r="E123" s="335"/>
      <c r="F123" s="335" t="s">
        <v>1115</v>
      </c>
      <c r="G123" s="336"/>
      <c r="H123" s="335" t="s">
        <v>54</v>
      </c>
      <c r="I123" s="335" t="s">
        <v>57</v>
      </c>
      <c r="J123" s="335" t="s">
        <v>1116</v>
      </c>
      <c r="K123" s="364"/>
    </row>
    <row r="124" s="1" customFormat="1" ht="17.25" customHeight="1">
      <c r="B124" s="363"/>
      <c r="C124" s="337" t="s">
        <v>1117</v>
      </c>
      <c r="D124" s="337"/>
      <c r="E124" s="337"/>
      <c r="F124" s="338" t="s">
        <v>1118</v>
      </c>
      <c r="G124" s="339"/>
      <c r="H124" s="337"/>
      <c r="I124" s="337"/>
      <c r="J124" s="337" t="s">
        <v>1119</v>
      </c>
      <c r="K124" s="364"/>
    </row>
    <row r="125" s="1" customFormat="1" ht="5.25" customHeight="1">
      <c r="B125" s="365"/>
      <c r="C125" s="340"/>
      <c r="D125" s="340"/>
      <c r="E125" s="340"/>
      <c r="F125" s="340"/>
      <c r="G125" s="366"/>
      <c r="H125" s="340"/>
      <c r="I125" s="340"/>
      <c r="J125" s="340"/>
      <c r="K125" s="367"/>
    </row>
    <row r="126" s="1" customFormat="1" ht="15" customHeight="1">
      <c r="B126" s="365"/>
      <c r="C126" s="320" t="s">
        <v>1123</v>
      </c>
      <c r="D126" s="342"/>
      <c r="E126" s="342"/>
      <c r="F126" s="343" t="s">
        <v>1120</v>
      </c>
      <c r="G126" s="320"/>
      <c r="H126" s="320" t="s">
        <v>1160</v>
      </c>
      <c r="I126" s="320" t="s">
        <v>1122</v>
      </c>
      <c r="J126" s="320">
        <v>120</v>
      </c>
      <c r="K126" s="368"/>
    </row>
    <row r="127" s="1" customFormat="1" ht="15" customHeight="1">
      <c r="B127" s="365"/>
      <c r="C127" s="320" t="s">
        <v>1169</v>
      </c>
      <c r="D127" s="320"/>
      <c r="E127" s="320"/>
      <c r="F127" s="343" t="s">
        <v>1120</v>
      </c>
      <c r="G127" s="320"/>
      <c r="H127" s="320" t="s">
        <v>1170</v>
      </c>
      <c r="I127" s="320" t="s">
        <v>1122</v>
      </c>
      <c r="J127" s="320" t="s">
        <v>1171</v>
      </c>
      <c r="K127" s="368"/>
    </row>
    <row r="128" s="1" customFormat="1" ht="15" customHeight="1">
      <c r="B128" s="365"/>
      <c r="C128" s="320" t="s">
        <v>1068</v>
      </c>
      <c r="D128" s="320"/>
      <c r="E128" s="320"/>
      <c r="F128" s="343" t="s">
        <v>1120</v>
      </c>
      <c r="G128" s="320"/>
      <c r="H128" s="320" t="s">
        <v>1172</v>
      </c>
      <c r="I128" s="320" t="s">
        <v>1122</v>
      </c>
      <c r="J128" s="320" t="s">
        <v>1171</v>
      </c>
      <c r="K128" s="368"/>
    </row>
    <row r="129" s="1" customFormat="1" ht="15" customHeight="1">
      <c r="B129" s="365"/>
      <c r="C129" s="320" t="s">
        <v>1131</v>
      </c>
      <c r="D129" s="320"/>
      <c r="E129" s="320"/>
      <c r="F129" s="343" t="s">
        <v>1126</v>
      </c>
      <c r="G129" s="320"/>
      <c r="H129" s="320" t="s">
        <v>1132</v>
      </c>
      <c r="I129" s="320" t="s">
        <v>1122</v>
      </c>
      <c r="J129" s="320">
        <v>15</v>
      </c>
      <c r="K129" s="368"/>
    </row>
    <row r="130" s="1" customFormat="1" ht="15" customHeight="1">
      <c r="B130" s="365"/>
      <c r="C130" s="346" t="s">
        <v>1133</v>
      </c>
      <c r="D130" s="346"/>
      <c r="E130" s="346"/>
      <c r="F130" s="347" t="s">
        <v>1126</v>
      </c>
      <c r="G130" s="346"/>
      <c r="H130" s="346" t="s">
        <v>1134</v>
      </c>
      <c r="I130" s="346" t="s">
        <v>1122</v>
      </c>
      <c r="J130" s="346">
        <v>15</v>
      </c>
      <c r="K130" s="368"/>
    </row>
    <row r="131" s="1" customFormat="1" ht="15" customHeight="1">
      <c r="B131" s="365"/>
      <c r="C131" s="346" t="s">
        <v>1135</v>
      </c>
      <c r="D131" s="346"/>
      <c r="E131" s="346"/>
      <c r="F131" s="347" t="s">
        <v>1126</v>
      </c>
      <c r="G131" s="346"/>
      <c r="H131" s="346" t="s">
        <v>1136</v>
      </c>
      <c r="I131" s="346" t="s">
        <v>1122</v>
      </c>
      <c r="J131" s="346">
        <v>20</v>
      </c>
      <c r="K131" s="368"/>
    </row>
    <row r="132" s="1" customFormat="1" ht="15" customHeight="1">
      <c r="B132" s="365"/>
      <c r="C132" s="346" t="s">
        <v>1137</v>
      </c>
      <c r="D132" s="346"/>
      <c r="E132" s="346"/>
      <c r="F132" s="347" t="s">
        <v>1126</v>
      </c>
      <c r="G132" s="346"/>
      <c r="H132" s="346" t="s">
        <v>1138</v>
      </c>
      <c r="I132" s="346" t="s">
        <v>1122</v>
      </c>
      <c r="J132" s="346">
        <v>20</v>
      </c>
      <c r="K132" s="368"/>
    </row>
    <row r="133" s="1" customFormat="1" ht="15" customHeight="1">
      <c r="B133" s="365"/>
      <c r="C133" s="320" t="s">
        <v>1125</v>
      </c>
      <c r="D133" s="320"/>
      <c r="E133" s="320"/>
      <c r="F133" s="343" t="s">
        <v>1126</v>
      </c>
      <c r="G133" s="320"/>
      <c r="H133" s="320" t="s">
        <v>1160</v>
      </c>
      <c r="I133" s="320" t="s">
        <v>1122</v>
      </c>
      <c r="J133" s="320">
        <v>50</v>
      </c>
      <c r="K133" s="368"/>
    </row>
    <row r="134" s="1" customFormat="1" ht="15" customHeight="1">
      <c r="B134" s="365"/>
      <c r="C134" s="320" t="s">
        <v>1139</v>
      </c>
      <c r="D134" s="320"/>
      <c r="E134" s="320"/>
      <c r="F134" s="343" t="s">
        <v>1126</v>
      </c>
      <c r="G134" s="320"/>
      <c r="H134" s="320" t="s">
        <v>1160</v>
      </c>
      <c r="I134" s="320" t="s">
        <v>1122</v>
      </c>
      <c r="J134" s="320">
        <v>50</v>
      </c>
      <c r="K134" s="368"/>
    </row>
    <row r="135" s="1" customFormat="1" ht="15" customHeight="1">
      <c r="B135" s="365"/>
      <c r="C135" s="320" t="s">
        <v>1145</v>
      </c>
      <c r="D135" s="320"/>
      <c r="E135" s="320"/>
      <c r="F135" s="343" t="s">
        <v>1126</v>
      </c>
      <c r="G135" s="320"/>
      <c r="H135" s="320" t="s">
        <v>1160</v>
      </c>
      <c r="I135" s="320" t="s">
        <v>1122</v>
      </c>
      <c r="J135" s="320">
        <v>50</v>
      </c>
      <c r="K135" s="368"/>
    </row>
    <row r="136" s="1" customFormat="1" ht="15" customHeight="1">
      <c r="B136" s="365"/>
      <c r="C136" s="320" t="s">
        <v>1147</v>
      </c>
      <c r="D136" s="320"/>
      <c r="E136" s="320"/>
      <c r="F136" s="343" t="s">
        <v>1126</v>
      </c>
      <c r="G136" s="320"/>
      <c r="H136" s="320" t="s">
        <v>1160</v>
      </c>
      <c r="I136" s="320" t="s">
        <v>1122</v>
      </c>
      <c r="J136" s="320">
        <v>50</v>
      </c>
      <c r="K136" s="368"/>
    </row>
    <row r="137" s="1" customFormat="1" ht="15" customHeight="1">
      <c r="B137" s="365"/>
      <c r="C137" s="320" t="s">
        <v>1148</v>
      </c>
      <c r="D137" s="320"/>
      <c r="E137" s="320"/>
      <c r="F137" s="343" t="s">
        <v>1126</v>
      </c>
      <c r="G137" s="320"/>
      <c r="H137" s="320" t="s">
        <v>1173</v>
      </c>
      <c r="I137" s="320" t="s">
        <v>1122</v>
      </c>
      <c r="J137" s="320">
        <v>255</v>
      </c>
      <c r="K137" s="368"/>
    </row>
    <row r="138" s="1" customFormat="1" ht="15" customHeight="1">
      <c r="B138" s="365"/>
      <c r="C138" s="320" t="s">
        <v>1150</v>
      </c>
      <c r="D138" s="320"/>
      <c r="E138" s="320"/>
      <c r="F138" s="343" t="s">
        <v>1120</v>
      </c>
      <c r="G138" s="320"/>
      <c r="H138" s="320" t="s">
        <v>1174</v>
      </c>
      <c r="I138" s="320" t="s">
        <v>1152</v>
      </c>
      <c r="J138" s="320"/>
      <c r="K138" s="368"/>
    </row>
    <row r="139" s="1" customFormat="1" ht="15" customHeight="1">
      <c r="B139" s="365"/>
      <c r="C139" s="320" t="s">
        <v>1153</v>
      </c>
      <c r="D139" s="320"/>
      <c r="E139" s="320"/>
      <c r="F139" s="343" t="s">
        <v>1120</v>
      </c>
      <c r="G139" s="320"/>
      <c r="H139" s="320" t="s">
        <v>1175</v>
      </c>
      <c r="I139" s="320" t="s">
        <v>1155</v>
      </c>
      <c r="J139" s="320"/>
      <c r="K139" s="368"/>
    </row>
    <row r="140" s="1" customFormat="1" ht="15" customHeight="1">
      <c r="B140" s="365"/>
      <c r="C140" s="320" t="s">
        <v>1156</v>
      </c>
      <c r="D140" s="320"/>
      <c r="E140" s="320"/>
      <c r="F140" s="343" t="s">
        <v>1120</v>
      </c>
      <c r="G140" s="320"/>
      <c r="H140" s="320" t="s">
        <v>1156</v>
      </c>
      <c r="I140" s="320" t="s">
        <v>1155</v>
      </c>
      <c r="J140" s="320"/>
      <c r="K140" s="368"/>
    </row>
    <row r="141" s="1" customFormat="1" ht="15" customHeight="1">
      <c r="B141" s="365"/>
      <c r="C141" s="320" t="s">
        <v>38</v>
      </c>
      <c r="D141" s="320"/>
      <c r="E141" s="320"/>
      <c r="F141" s="343" t="s">
        <v>1120</v>
      </c>
      <c r="G141" s="320"/>
      <c r="H141" s="320" t="s">
        <v>1176</v>
      </c>
      <c r="I141" s="320" t="s">
        <v>1155</v>
      </c>
      <c r="J141" s="320"/>
      <c r="K141" s="368"/>
    </row>
    <row r="142" s="1" customFormat="1" ht="15" customHeight="1">
      <c r="B142" s="365"/>
      <c r="C142" s="320" t="s">
        <v>1177</v>
      </c>
      <c r="D142" s="320"/>
      <c r="E142" s="320"/>
      <c r="F142" s="343" t="s">
        <v>1120</v>
      </c>
      <c r="G142" s="320"/>
      <c r="H142" s="320" t="s">
        <v>1178</v>
      </c>
      <c r="I142" s="320" t="s">
        <v>1155</v>
      </c>
      <c r="J142" s="320"/>
      <c r="K142" s="368"/>
    </row>
    <row r="143" s="1" customFormat="1" ht="15" customHeight="1">
      <c r="B143" s="369"/>
      <c r="C143" s="370"/>
      <c r="D143" s="370"/>
      <c r="E143" s="370"/>
      <c r="F143" s="370"/>
      <c r="G143" s="370"/>
      <c r="H143" s="370"/>
      <c r="I143" s="370"/>
      <c r="J143" s="370"/>
      <c r="K143" s="371"/>
    </row>
    <row r="144" s="1" customFormat="1" ht="18.75" customHeight="1">
      <c r="B144" s="356"/>
      <c r="C144" s="356"/>
      <c r="D144" s="356"/>
      <c r="E144" s="356"/>
      <c r="F144" s="357"/>
      <c r="G144" s="356"/>
      <c r="H144" s="356"/>
      <c r="I144" s="356"/>
      <c r="J144" s="356"/>
      <c r="K144" s="356"/>
    </row>
    <row r="145" s="1" customFormat="1" ht="18.75" customHeight="1"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</row>
    <row r="146" s="1" customFormat="1" ht="7.5" customHeight="1">
      <c r="B146" s="329"/>
      <c r="C146" s="330"/>
      <c r="D146" s="330"/>
      <c r="E146" s="330"/>
      <c r="F146" s="330"/>
      <c r="G146" s="330"/>
      <c r="H146" s="330"/>
      <c r="I146" s="330"/>
      <c r="J146" s="330"/>
      <c r="K146" s="331"/>
    </row>
    <row r="147" s="1" customFormat="1" ht="45" customHeight="1">
      <c r="B147" s="332"/>
      <c r="C147" s="333" t="s">
        <v>1179</v>
      </c>
      <c r="D147" s="333"/>
      <c r="E147" s="333"/>
      <c r="F147" s="333"/>
      <c r="G147" s="333"/>
      <c r="H147" s="333"/>
      <c r="I147" s="333"/>
      <c r="J147" s="333"/>
      <c r="K147" s="334"/>
    </row>
    <row r="148" s="1" customFormat="1" ht="17.25" customHeight="1">
      <c r="B148" s="332"/>
      <c r="C148" s="335" t="s">
        <v>1114</v>
      </c>
      <c r="D148" s="335"/>
      <c r="E148" s="335"/>
      <c r="F148" s="335" t="s">
        <v>1115</v>
      </c>
      <c r="G148" s="336"/>
      <c r="H148" s="335" t="s">
        <v>54</v>
      </c>
      <c r="I148" s="335" t="s">
        <v>57</v>
      </c>
      <c r="J148" s="335" t="s">
        <v>1116</v>
      </c>
      <c r="K148" s="334"/>
    </row>
    <row r="149" s="1" customFormat="1" ht="17.25" customHeight="1">
      <c r="B149" s="332"/>
      <c r="C149" s="337" t="s">
        <v>1117</v>
      </c>
      <c r="D149" s="337"/>
      <c r="E149" s="337"/>
      <c r="F149" s="338" t="s">
        <v>1118</v>
      </c>
      <c r="G149" s="339"/>
      <c r="H149" s="337"/>
      <c r="I149" s="337"/>
      <c r="J149" s="337" t="s">
        <v>1119</v>
      </c>
      <c r="K149" s="334"/>
    </row>
    <row r="150" s="1" customFormat="1" ht="5.25" customHeight="1">
      <c r="B150" s="345"/>
      <c r="C150" s="340"/>
      <c r="D150" s="340"/>
      <c r="E150" s="340"/>
      <c r="F150" s="340"/>
      <c r="G150" s="341"/>
      <c r="H150" s="340"/>
      <c r="I150" s="340"/>
      <c r="J150" s="340"/>
      <c r="K150" s="368"/>
    </row>
    <row r="151" s="1" customFormat="1" ht="15" customHeight="1">
      <c r="B151" s="345"/>
      <c r="C151" s="372" t="s">
        <v>1123</v>
      </c>
      <c r="D151" s="320"/>
      <c r="E151" s="320"/>
      <c r="F151" s="373" t="s">
        <v>1120</v>
      </c>
      <c r="G151" s="320"/>
      <c r="H151" s="372" t="s">
        <v>1160</v>
      </c>
      <c r="I151" s="372" t="s">
        <v>1122</v>
      </c>
      <c r="J151" s="372">
        <v>120</v>
      </c>
      <c r="K151" s="368"/>
    </row>
    <row r="152" s="1" customFormat="1" ht="15" customHeight="1">
      <c r="B152" s="345"/>
      <c r="C152" s="372" t="s">
        <v>1169</v>
      </c>
      <c r="D152" s="320"/>
      <c r="E152" s="320"/>
      <c r="F152" s="373" t="s">
        <v>1120</v>
      </c>
      <c r="G152" s="320"/>
      <c r="H152" s="372" t="s">
        <v>1180</v>
      </c>
      <c r="I152" s="372" t="s">
        <v>1122</v>
      </c>
      <c r="J152" s="372" t="s">
        <v>1171</v>
      </c>
      <c r="K152" s="368"/>
    </row>
    <row r="153" s="1" customFormat="1" ht="15" customHeight="1">
      <c r="B153" s="345"/>
      <c r="C153" s="372" t="s">
        <v>1068</v>
      </c>
      <c r="D153" s="320"/>
      <c r="E153" s="320"/>
      <c r="F153" s="373" t="s">
        <v>1120</v>
      </c>
      <c r="G153" s="320"/>
      <c r="H153" s="372" t="s">
        <v>1181</v>
      </c>
      <c r="I153" s="372" t="s">
        <v>1122</v>
      </c>
      <c r="J153" s="372" t="s">
        <v>1171</v>
      </c>
      <c r="K153" s="368"/>
    </row>
    <row r="154" s="1" customFormat="1" ht="15" customHeight="1">
      <c r="B154" s="345"/>
      <c r="C154" s="372" t="s">
        <v>1125</v>
      </c>
      <c r="D154" s="320"/>
      <c r="E154" s="320"/>
      <c r="F154" s="373" t="s">
        <v>1126</v>
      </c>
      <c r="G154" s="320"/>
      <c r="H154" s="372" t="s">
        <v>1160</v>
      </c>
      <c r="I154" s="372" t="s">
        <v>1122</v>
      </c>
      <c r="J154" s="372">
        <v>50</v>
      </c>
      <c r="K154" s="368"/>
    </row>
    <row r="155" s="1" customFormat="1" ht="15" customHeight="1">
      <c r="B155" s="345"/>
      <c r="C155" s="372" t="s">
        <v>1128</v>
      </c>
      <c r="D155" s="320"/>
      <c r="E155" s="320"/>
      <c r="F155" s="373" t="s">
        <v>1120</v>
      </c>
      <c r="G155" s="320"/>
      <c r="H155" s="372" t="s">
        <v>1160</v>
      </c>
      <c r="I155" s="372" t="s">
        <v>1130</v>
      </c>
      <c r="J155" s="372"/>
      <c r="K155" s="368"/>
    </row>
    <row r="156" s="1" customFormat="1" ht="15" customHeight="1">
      <c r="B156" s="345"/>
      <c r="C156" s="372" t="s">
        <v>1139</v>
      </c>
      <c r="D156" s="320"/>
      <c r="E156" s="320"/>
      <c r="F156" s="373" t="s">
        <v>1126</v>
      </c>
      <c r="G156" s="320"/>
      <c r="H156" s="372" t="s">
        <v>1160</v>
      </c>
      <c r="I156" s="372" t="s">
        <v>1122</v>
      </c>
      <c r="J156" s="372">
        <v>50</v>
      </c>
      <c r="K156" s="368"/>
    </row>
    <row r="157" s="1" customFormat="1" ht="15" customHeight="1">
      <c r="B157" s="345"/>
      <c r="C157" s="372" t="s">
        <v>1147</v>
      </c>
      <c r="D157" s="320"/>
      <c r="E157" s="320"/>
      <c r="F157" s="373" t="s">
        <v>1126</v>
      </c>
      <c r="G157" s="320"/>
      <c r="H157" s="372" t="s">
        <v>1160</v>
      </c>
      <c r="I157" s="372" t="s">
        <v>1122</v>
      </c>
      <c r="J157" s="372">
        <v>50</v>
      </c>
      <c r="K157" s="368"/>
    </row>
    <row r="158" s="1" customFormat="1" ht="15" customHeight="1">
      <c r="B158" s="345"/>
      <c r="C158" s="372" t="s">
        <v>1145</v>
      </c>
      <c r="D158" s="320"/>
      <c r="E158" s="320"/>
      <c r="F158" s="373" t="s">
        <v>1126</v>
      </c>
      <c r="G158" s="320"/>
      <c r="H158" s="372" t="s">
        <v>1160</v>
      </c>
      <c r="I158" s="372" t="s">
        <v>1122</v>
      </c>
      <c r="J158" s="372">
        <v>50</v>
      </c>
      <c r="K158" s="368"/>
    </row>
    <row r="159" s="1" customFormat="1" ht="15" customHeight="1">
      <c r="B159" s="345"/>
      <c r="C159" s="372" t="s">
        <v>119</v>
      </c>
      <c r="D159" s="320"/>
      <c r="E159" s="320"/>
      <c r="F159" s="373" t="s">
        <v>1120</v>
      </c>
      <c r="G159" s="320"/>
      <c r="H159" s="372" t="s">
        <v>1182</v>
      </c>
      <c r="I159" s="372" t="s">
        <v>1122</v>
      </c>
      <c r="J159" s="372" t="s">
        <v>1183</v>
      </c>
      <c r="K159" s="368"/>
    </row>
    <row r="160" s="1" customFormat="1" ht="15" customHeight="1">
      <c r="B160" s="345"/>
      <c r="C160" s="372" t="s">
        <v>1184</v>
      </c>
      <c r="D160" s="320"/>
      <c r="E160" s="320"/>
      <c r="F160" s="373" t="s">
        <v>1120</v>
      </c>
      <c r="G160" s="320"/>
      <c r="H160" s="372" t="s">
        <v>1185</v>
      </c>
      <c r="I160" s="372" t="s">
        <v>1155</v>
      </c>
      <c r="J160" s="372"/>
      <c r="K160" s="368"/>
    </row>
    <row r="161" s="1" customFormat="1" ht="15" customHeight="1">
      <c r="B161" s="374"/>
      <c r="C161" s="354"/>
      <c r="D161" s="354"/>
      <c r="E161" s="354"/>
      <c r="F161" s="354"/>
      <c r="G161" s="354"/>
      <c r="H161" s="354"/>
      <c r="I161" s="354"/>
      <c r="J161" s="354"/>
      <c r="K161" s="375"/>
    </row>
    <row r="162" s="1" customFormat="1" ht="18.75" customHeight="1">
      <c r="B162" s="356"/>
      <c r="C162" s="366"/>
      <c r="D162" s="366"/>
      <c r="E162" s="366"/>
      <c r="F162" s="376"/>
      <c r="G162" s="366"/>
      <c r="H162" s="366"/>
      <c r="I162" s="366"/>
      <c r="J162" s="366"/>
      <c r="K162" s="356"/>
    </row>
    <row r="163" s="1" customFormat="1" ht="18.75" customHeight="1"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</row>
    <row r="164" s="1" customFormat="1" ht="7.5" customHeight="1">
      <c r="B164" s="307"/>
      <c r="C164" s="308"/>
      <c r="D164" s="308"/>
      <c r="E164" s="308"/>
      <c r="F164" s="308"/>
      <c r="G164" s="308"/>
      <c r="H164" s="308"/>
      <c r="I164" s="308"/>
      <c r="J164" s="308"/>
      <c r="K164" s="309"/>
    </row>
    <row r="165" s="1" customFormat="1" ht="45" customHeight="1">
      <c r="B165" s="310"/>
      <c r="C165" s="311" t="s">
        <v>1186</v>
      </c>
      <c r="D165" s="311"/>
      <c r="E165" s="311"/>
      <c r="F165" s="311"/>
      <c r="G165" s="311"/>
      <c r="H165" s="311"/>
      <c r="I165" s="311"/>
      <c r="J165" s="311"/>
      <c r="K165" s="312"/>
    </row>
    <row r="166" s="1" customFormat="1" ht="17.25" customHeight="1">
      <c r="B166" s="310"/>
      <c r="C166" s="335" t="s">
        <v>1114</v>
      </c>
      <c r="D166" s="335"/>
      <c r="E166" s="335"/>
      <c r="F166" s="335" t="s">
        <v>1115</v>
      </c>
      <c r="G166" s="377"/>
      <c r="H166" s="378" t="s">
        <v>54</v>
      </c>
      <c r="I166" s="378" t="s">
        <v>57</v>
      </c>
      <c r="J166" s="335" t="s">
        <v>1116</v>
      </c>
      <c r="K166" s="312"/>
    </row>
    <row r="167" s="1" customFormat="1" ht="17.25" customHeight="1">
      <c r="B167" s="313"/>
      <c r="C167" s="337" t="s">
        <v>1117</v>
      </c>
      <c r="D167" s="337"/>
      <c r="E167" s="337"/>
      <c r="F167" s="338" t="s">
        <v>1118</v>
      </c>
      <c r="G167" s="379"/>
      <c r="H167" s="380"/>
      <c r="I167" s="380"/>
      <c r="J167" s="337" t="s">
        <v>1119</v>
      </c>
      <c r="K167" s="315"/>
    </row>
    <row r="168" s="1" customFormat="1" ht="5.25" customHeight="1">
      <c r="B168" s="345"/>
      <c r="C168" s="340"/>
      <c r="D168" s="340"/>
      <c r="E168" s="340"/>
      <c r="F168" s="340"/>
      <c r="G168" s="341"/>
      <c r="H168" s="340"/>
      <c r="I168" s="340"/>
      <c r="J168" s="340"/>
      <c r="K168" s="368"/>
    </row>
    <row r="169" s="1" customFormat="1" ht="15" customHeight="1">
      <c r="B169" s="345"/>
      <c r="C169" s="320" t="s">
        <v>1123</v>
      </c>
      <c r="D169" s="320"/>
      <c r="E169" s="320"/>
      <c r="F169" s="343" t="s">
        <v>1120</v>
      </c>
      <c r="G169" s="320"/>
      <c r="H169" s="320" t="s">
        <v>1160</v>
      </c>
      <c r="I169" s="320" t="s">
        <v>1122</v>
      </c>
      <c r="J169" s="320">
        <v>120</v>
      </c>
      <c r="K169" s="368"/>
    </row>
    <row r="170" s="1" customFormat="1" ht="15" customHeight="1">
      <c r="B170" s="345"/>
      <c r="C170" s="320" t="s">
        <v>1169</v>
      </c>
      <c r="D170" s="320"/>
      <c r="E170" s="320"/>
      <c r="F170" s="343" t="s">
        <v>1120</v>
      </c>
      <c r="G170" s="320"/>
      <c r="H170" s="320" t="s">
        <v>1170</v>
      </c>
      <c r="I170" s="320" t="s">
        <v>1122</v>
      </c>
      <c r="J170" s="320" t="s">
        <v>1171</v>
      </c>
      <c r="K170" s="368"/>
    </row>
    <row r="171" s="1" customFormat="1" ht="15" customHeight="1">
      <c r="B171" s="345"/>
      <c r="C171" s="320" t="s">
        <v>1068</v>
      </c>
      <c r="D171" s="320"/>
      <c r="E171" s="320"/>
      <c r="F171" s="343" t="s">
        <v>1120</v>
      </c>
      <c r="G171" s="320"/>
      <c r="H171" s="320" t="s">
        <v>1187</v>
      </c>
      <c r="I171" s="320" t="s">
        <v>1122</v>
      </c>
      <c r="J171" s="320" t="s">
        <v>1171</v>
      </c>
      <c r="K171" s="368"/>
    </row>
    <row r="172" s="1" customFormat="1" ht="15" customHeight="1">
      <c r="B172" s="345"/>
      <c r="C172" s="320" t="s">
        <v>1125</v>
      </c>
      <c r="D172" s="320"/>
      <c r="E172" s="320"/>
      <c r="F172" s="343" t="s">
        <v>1126</v>
      </c>
      <c r="G172" s="320"/>
      <c r="H172" s="320" t="s">
        <v>1187</v>
      </c>
      <c r="I172" s="320" t="s">
        <v>1122</v>
      </c>
      <c r="J172" s="320">
        <v>50</v>
      </c>
      <c r="K172" s="368"/>
    </row>
    <row r="173" s="1" customFormat="1" ht="15" customHeight="1">
      <c r="B173" s="345"/>
      <c r="C173" s="320" t="s">
        <v>1128</v>
      </c>
      <c r="D173" s="320"/>
      <c r="E173" s="320"/>
      <c r="F173" s="343" t="s">
        <v>1120</v>
      </c>
      <c r="G173" s="320"/>
      <c r="H173" s="320" t="s">
        <v>1187</v>
      </c>
      <c r="I173" s="320" t="s">
        <v>1130</v>
      </c>
      <c r="J173" s="320"/>
      <c r="K173" s="368"/>
    </row>
    <row r="174" s="1" customFormat="1" ht="15" customHeight="1">
      <c r="B174" s="345"/>
      <c r="C174" s="320" t="s">
        <v>1139</v>
      </c>
      <c r="D174" s="320"/>
      <c r="E174" s="320"/>
      <c r="F174" s="343" t="s">
        <v>1126</v>
      </c>
      <c r="G174" s="320"/>
      <c r="H174" s="320" t="s">
        <v>1187</v>
      </c>
      <c r="I174" s="320" t="s">
        <v>1122</v>
      </c>
      <c r="J174" s="320">
        <v>50</v>
      </c>
      <c r="K174" s="368"/>
    </row>
    <row r="175" s="1" customFormat="1" ht="15" customHeight="1">
      <c r="B175" s="345"/>
      <c r="C175" s="320" t="s">
        <v>1147</v>
      </c>
      <c r="D175" s="320"/>
      <c r="E175" s="320"/>
      <c r="F175" s="343" t="s">
        <v>1126</v>
      </c>
      <c r="G175" s="320"/>
      <c r="H175" s="320" t="s">
        <v>1187</v>
      </c>
      <c r="I175" s="320" t="s">
        <v>1122</v>
      </c>
      <c r="J175" s="320">
        <v>50</v>
      </c>
      <c r="K175" s="368"/>
    </row>
    <row r="176" s="1" customFormat="1" ht="15" customHeight="1">
      <c r="B176" s="345"/>
      <c r="C176" s="320" t="s">
        <v>1145</v>
      </c>
      <c r="D176" s="320"/>
      <c r="E176" s="320"/>
      <c r="F176" s="343" t="s">
        <v>1126</v>
      </c>
      <c r="G176" s="320"/>
      <c r="H176" s="320" t="s">
        <v>1187</v>
      </c>
      <c r="I176" s="320" t="s">
        <v>1122</v>
      </c>
      <c r="J176" s="320">
        <v>50</v>
      </c>
      <c r="K176" s="368"/>
    </row>
    <row r="177" s="1" customFormat="1" ht="15" customHeight="1">
      <c r="B177" s="345"/>
      <c r="C177" s="320" t="s">
        <v>139</v>
      </c>
      <c r="D177" s="320"/>
      <c r="E177" s="320"/>
      <c r="F177" s="343" t="s">
        <v>1120</v>
      </c>
      <c r="G177" s="320"/>
      <c r="H177" s="320" t="s">
        <v>1188</v>
      </c>
      <c r="I177" s="320" t="s">
        <v>1189</v>
      </c>
      <c r="J177" s="320"/>
      <c r="K177" s="368"/>
    </row>
    <row r="178" s="1" customFormat="1" ht="15" customHeight="1">
      <c r="B178" s="345"/>
      <c r="C178" s="320" t="s">
        <v>57</v>
      </c>
      <c r="D178" s="320"/>
      <c r="E178" s="320"/>
      <c r="F178" s="343" t="s">
        <v>1120</v>
      </c>
      <c r="G178" s="320"/>
      <c r="H178" s="320" t="s">
        <v>1190</v>
      </c>
      <c r="I178" s="320" t="s">
        <v>1191</v>
      </c>
      <c r="J178" s="320">
        <v>1</v>
      </c>
      <c r="K178" s="368"/>
    </row>
    <row r="179" s="1" customFormat="1" ht="15" customHeight="1">
      <c r="B179" s="345"/>
      <c r="C179" s="320" t="s">
        <v>53</v>
      </c>
      <c r="D179" s="320"/>
      <c r="E179" s="320"/>
      <c r="F179" s="343" t="s">
        <v>1120</v>
      </c>
      <c r="G179" s="320"/>
      <c r="H179" s="320" t="s">
        <v>1192</v>
      </c>
      <c r="I179" s="320" t="s">
        <v>1122</v>
      </c>
      <c r="J179" s="320">
        <v>20</v>
      </c>
      <c r="K179" s="368"/>
    </row>
    <row r="180" s="1" customFormat="1" ht="15" customHeight="1">
      <c r="B180" s="345"/>
      <c r="C180" s="320" t="s">
        <v>54</v>
      </c>
      <c r="D180" s="320"/>
      <c r="E180" s="320"/>
      <c r="F180" s="343" t="s">
        <v>1120</v>
      </c>
      <c r="G180" s="320"/>
      <c r="H180" s="320" t="s">
        <v>1193</v>
      </c>
      <c r="I180" s="320" t="s">
        <v>1122</v>
      </c>
      <c r="J180" s="320">
        <v>255</v>
      </c>
      <c r="K180" s="368"/>
    </row>
    <row r="181" s="1" customFormat="1" ht="15" customHeight="1">
      <c r="B181" s="345"/>
      <c r="C181" s="320" t="s">
        <v>140</v>
      </c>
      <c r="D181" s="320"/>
      <c r="E181" s="320"/>
      <c r="F181" s="343" t="s">
        <v>1120</v>
      </c>
      <c r="G181" s="320"/>
      <c r="H181" s="320" t="s">
        <v>1084</v>
      </c>
      <c r="I181" s="320" t="s">
        <v>1122</v>
      </c>
      <c r="J181" s="320">
        <v>10</v>
      </c>
      <c r="K181" s="368"/>
    </row>
    <row r="182" s="1" customFormat="1" ht="15" customHeight="1">
      <c r="B182" s="345"/>
      <c r="C182" s="320" t="s">
        <v>141</v>
      </c>
      <c r="D182" s="320"/>
      <c r="E182" s="320"/>
      <c r="F182" s="343" t="s">
        <v>1120</v>
      </c>
      <c r="G182" s="320"/>
      <c r="H182" s="320" t="s">
        <v>1194</v>
      </c>
      <c r="I182" s="320" t="s">
        <v>1155</v>
      </c>
      <c r="J182" s="320"/>
      <c r="K182" s="368"/>
    </row>
    <row r="183" s="1" customFormat="1" ht="15" customHeight="1">
      <c r="B183" s="345"/>
      <c r="C183" s="320" t="s">
        <v>1195</v>
      </c>
      <c r="D183" s="320"/>
      <c r="E183" s="320"/>
      <c r="F183" s="343" t="s">
        <v>1120</v>
      </c>
      <c r="G183" s="320"/>
      <c r="H183" s="320" t="s">
        <v>1196</v>
      </c>
      <c r="I183" s="320" t="s">
        <v>1155</v>
      </c>
      <c r="J183" s="320"/>
      <c r="K183" s="368"/>
    </row>
    <row r="184" s="1" customFormat="1" ht="15" customHeight="1">
      <c r="B184" s="345"/>
      <c r="C184" s="320" t="s">
        <v>1184</v>
      </c>
      <c r="D184" s="320"/>
      <c r="E184" s="320"/>
      <c r="F184" s="343" t="s">
        <v>1120</v>
      </c>
      <c r="G184" s="320"/>
      <c r="H184" s="320" t="s">
        <v>1197</v>
      </c>
      <c r="I184" s="320" t="s">
        <v>1155</v>
      </c>
      <c r="J184" s="320"/>
      <c r="K184" s="368"/>
    </row>
    <row r="185" s="1" customFormat="1" ht="15" customHeight="1">
      <c r="B185" s="345"/>
      <c r="C185" s="320" t="s">
        <v>143</v>
      </c>
      <c r="D185" s="320"/>
      <c r="E185" s="320"/>
      <c r="F185" s="343" t="s">
        <v>1126</v>
      </c>
      <c r="G185" s="320"/>
      <c r="H185" s="320" t="s">
        <v>1198</v>
      </c>
      <c r="I185" s="320" t="s">
        <v>1122</v>
      </c>
      <c r="J185" s="320">
        <v>50</v>
      </c>
      <c r="K185" s="368"/>
    </row>
    <row r="186" s="1" customFormat="1" ht="15" customHeight="1">
      <c r="B186" s="345"/>
      <c r="C186" s="320" t="s">
        <v>1199</v>
      </c>
      <c r="D186" s="320"/>
      <c r="E186" s="320"/>
      <c r="F186" s="343" t="s">
        <v>1126</v>
      </c>
      <c r="G186" s="320"/>
      <c r="H186" s="320" t="s">
        <v>1200</v>
      </c>
      <c r="I186" s="320" t="s">
        <v>1201</v>
      </c>
      <c r="J186" s="320"/>
      <c r="K186" s="368"/>
    </row>
    <row r="187" s="1" customFormat="1" ht="15" customHeight="1">
      <c r="B187" s="345"/>
      <c r="C187" s="320" t="s">
        <v>1202</v>
      </c>
      <c r="D187" s="320"/>
      <c r="E187" s="320"/>
      <c r="F187" s="343" t="s">
        <v>1126</v>
      </c>
      <c r="G187" s="320"/>
      <c r="H187" s="320" t="s">
        <v>1203</v>
      </c>
      <c r="I187" s="320" t="s">
        <v>1201</v>
      </c>
      <c r="J187" s="320"/>
      <c r="K187" s="368"/>
    </row>
    <row r="188" s="1" customFormat="1" ht="15" customHeight="1">
      <c r="B188" s="345"/>
      <c r="C188" s="320" t="s">
        <v>1204</v>
      </c>
      <c r="D188" s="320"/>
      <c r="E188" s="320"/>
      <c r="F188" s="343" t="s">
        <v>1126</v>
      </c>
      <c r="G188" s="320"/>
      <c r="H188" s="320" t="s">
        <v>1205</v>
      </c>
      <c r="I188" s="320" t="s">
        <v>1201</v>
      </c>
      <c r="J188" s="320"/>
      <c r="K188" s="368"/>
    </row>
    <row r="189" s="1" customFormat="1" ht="15" customHeight="1">
      <c r="B189" s="345"/>
      <c r="C189" s="381" t="s">
        <v>1206</v>
      </c>
      <c r="D189" s="320"/>
      <c r="E189" s="320"/>
      <c r="F189" s="343" t="s">
        <v>1126</v>
      </c>
      <c r="G189" s="320"/>
      <c r="H189" s="320" t="s">
        <v>1207</v>
      </c>
      <c r="I189" s="320" t="s">
        <v>1208</v>
      </c>
      <c r="J189" s="382" t="s">
        <v>1209</v>
      </c>
      <c r="K189" s="368"/>
    </row>
    <row r="190" s="1" customFormat="1" ht="15" customHeight="1">
      <c r="B190" s="345"/>
      <c r="C190" s="381" t="s">
        <v>42</v>
      </c>
      <c r="D190" s="320"/>
      <c r="E190" s="320"/>
      <c r="F190" s="343" t="s">
        <v>1120</v>
      </c>
      <c r="G190" s="320"/>
      <c r="H190" s="317" t="s">
        <v>1210</v>
      </c>
      <c r="I190" s="320" t="s">
        <v>1211</v>
      </c>
      <c r="J190" s="320"/>
      <c r="K190" s="368"/>
    </row>
    <row r="191" s="1" customFormat="1" ht="15" customHeight="1">
      <c r="B191" s="345"/>
      <c r="C191" s="381" t="s">
        <v>1212</v>
      </c>
      <c r="D191" s="320"/>
      <c r="E191" s="320"/>
      <c r="F191" s="343" t="s">
        <v>1120</v>
      </c>
      <c r="G191" s="320"/>
      <c r="H191" s="320" t="s">
        <v>1213</v>
      </c>
      <c r="I191" s="320" t="s">
        <v>1155</v>
      </c>
      <c r="J191" s="320"/>
      <c r="K191" s="368"/>
    </row>
    <row r="192" s="1" customFormat="1" ht="15" customHeight="1">
      <c r="B192" s="345"/>
      <c r="C192" s="381" t="s">
        <v>1214</v>
      </c>
      <c r="D192" s="320"/>
      <c r="E192" s="320"/>
      <c r="F192" s="343" t="s">
        <v>1120</v>
      </c>
      <c r="G192" s="320"/>
      <c r="H192" s="320" t="s">
        <v>1215</v>
      </c>
      <c r="I192" s="320" t="s">
        <v>1155</v>
      </c>
      <c r="J192" s="320"/>
      <c r="K192" s="368"/>
    </row>
    <row r="193" s="1" customFormat="1" ht="15" customHeight="1">
      <c r="B193" s="345"/>
      <c r="C193" s="381" t="s">
        <v>1216</v>
      </c>
      <c r="D193" s="320"/>
      <c r="E193" s="320"/>
      <c r="F193" s="343" t="s">
        <v>1126</v>
      </c>
      <c r="G193" s="320"/>
      <c r="H193" s="320" t="s">
        <v>1217</v>
      </c>
      <c r="I193" s="320" t="s">
        <v>1155</v>
      </c>
      <c r="J193" s="320"/>
      <c r="K193" s="368"/>
    </row>
    <row r="194" s="1" customFormat="1" ht="15" customHeight="1">
      <c r="B194" s="374"/>
      <c r="C194" s="383"/>
      <c r="D194" s="354"/>
      <c r="E194" s="354"/>
      <c r="F194" s="354"/>
      <c r="G194" s="354"/>
      <c r="H194" s="354"/>
      <c r="I194" s="354"/>
      <c r="J194" s="354"/>
      <c r="K194" s="375"/>
    </row>
    <row r="195" s="1" customFormat="1" ht="18.75" customHeight="1">
      <c r="B195" s="356"/>
      <c r="C195" s="366"/>
      <c r="D195" s="366"/>
      <c r="E195" s="366"/>
      <c r="F195" s="376"/>
      <c r="G195" s="366"/>
      <c r="H195" s="366"/>
      <c r="I195" s="366"/>
      <c r="J195" s="366"/>
      <c r="K195" s="356"/>
    </row>
    <row r="196" s="1" customFormat="1" ht="18.75" customHeight="1">
      <c r="B196" s="356"/>
      <c r="C196" s="366"/>
      <c r="D196" s="366"/>
      <c r="E196" s="366"/>
      <c r="F196" s="376"/>
      <c r="G196" s="366"/>
      <c r="H196" s="366"/>
      <c r="I196" s="366"/>
      <c r="J196" s="366"/>
      <c r="K196" s="356"/>
    </row>
    <row r="197" s="1" customFormat="1" ht="18.75" customHeight="1"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</row>
    <row r="198" s="1" customFormat="1" ht="13.5">
      <c r="B198" s="307"/>
      <c r="C198" s="308"/>
      <c r="D198" s="308"/>
      <c r="E198" s="308"/>
      <c r="F198" s="308"/>
      <c r="G198" s="308"/>
      <c r="H198" s="308"/>
      <c r="I198" s="308"/>
      <c r="J198" s="308"/>
      <c r="K198" s="309"/>
    </row>
    <row r="199" s="1" customFormat="1" ht="21">
      <c r="B199" s="310"/>
      <c r="C199" s="311" t="s">
        <v>1218</v>
      </c>
      <c r="D199" s="311"/>
      <c r="E199" s="311"/>
      <c r="F199" s="311"/>
      <c r="G199" s="311"/>
      <c r="H199" s="311"/>
      <c r="I199" s="311"/>
      <c r="J199" s="311"/>
      <c r="K199" s="312"/>
    </row>
    <row r="200" s="1" customFormat="1" ht="25.5" customHeight="1">
      <c r="B200" s="310"/>
      <c r="C200" s="384" t="s">
        <v>1219</v>
      </c>
      <c r="D200" s="384"/>
      <c r="E200" s="384"/>
      <c r="F200" s="384" t="s">
        <v>1220</v>
      </c>
      <c r="G200" s="385"/>
      <c r="H200" s="384" t="s">
        <v>1221</v>
      </c>
      <c r="I200" s="384"/>
      <c r="J200" s="384"/>
      <c r="K200" s="312"/>
    </row>
    <row r="201" s="1" customFormat="1" ht="5.25" customHeight="1">
      <c r="B201" s="345"/>
      <c r="C201" s="340"/>
      <c r="D201" s="340"/>
      <c r="E201" s="340"/>
      <c r="F201" s="340"/>
      <c r="G201" s="366"/>
      <c r="H201" s="340"/>
      <c r="I201" s="340"/>
      <c r="J201" s="340"/>
      <c r="K201" s="368"/>
    </row>
    <row r="202" s="1" customFormat="1" ht="15" customHeight="1">
      <c r="B202" s="345"/>
      <c r="C202" s="320" t="s">
        <v>1211</v>
      </c>
      <c r="D202" s="320"/>
      <c r="E202" s="320"/>
      <c r="F202" s="343" t="s">
        <v>43</v>
      </c>
      <c r="G202" s="320"/>
      <c r="H202" s="320" t="s">
        <v>1222</v>
      </c>
      <c r="I202" s="320"/>
      <c r="J202" s="320"/>
      <c r="K202" s="368"/>
    </row>
    <row r="203" s="1" customFormat="1" ht="15" customHeight="1">
      <c r="B203" s="345"/>
      <c r="C203" s="320"/>
      <c r="D203" s="320"/>
      <c r="E203" s="320"/>
      <c r="F203" s="343" t="s">
        <v>44</v>
      </c>
      <c r="G203" s="320"/>
      <c r="H203" s="320" t="s">
        <v>1223</v>
      </c>
      <c r="I203" s="320"/>
      <c r="J203" s="320"/>
      <c r="K203" s="368"/>
    </row>
    <row r="204" s="1" customFormat="1" ht="15" customHeight="1">
      <c r="B204" s="345"/>
      <c r="C204" s="320"/>
      <c r="D204" s="320"/>
      <c r="E204" s="320"/>
      <c r="F204" s="343" t="s">
        <v>47</v>
      </c>
      <c r="G204" s="320"/>
      <c r="H204" s="320" t="s">
        <v>1224</v>
      </c>
      <c r="I204" s="320"/>
      <c r="J204" s="320"/>
      <c r="K204" s="368"/>
    </row>
    <row r="205" s="1" customFormat="1" ht="15" customHeight="1">
      <c r="B205" s="345"/>
      <c r="C205" s="320"/>
      <c r="D205" s="320"/>
      <c r="E205" s="320"/>
      <c r="F205" s="343" t="s">
        <v>45</v>
      </c>
      <c r="G205" s="320"/>
      <c r="H205" s="320" t="s">
        <v>1225</v>
      </c>
      <c r="I205" s="320"/>
      <c r="J205" s="320"/>
      <c r="K205" s="368"/>
    </row>
    <row r="206" s="1" customFormat="1" ht="15" customHeight="1">
      <c r="B206" s="345"/>
      <c r="C206" s="320"/>
      <c r="D206" s="320"/>
      <c r="E206" s="320"/>
      <c r="F206" s="343" t="s">
        <v>46</v>
      </c>
      <c r="G206" s="320"/>
      <c r="H206" s="320" t="s">
        <v>1226</v>
      </c>
      <c r="I206" s="320"/>
      <c r="J206" s="320"/>
      <c r="K206" s="368"/>
    </row>
    <row r="207" s="1" customFormat="1" ht="15" customHeight="1">
      <c r="B207" s="345"/>
      <c r="C207" s="320"/>
      <c r="D207" s="320"/>
      <c r="E207" s="320"/>
      <c r="F207" s="343"/>
      <c r="G207" s="320"/>
      <c r="H207" s="320"/>
      <c r="I207" s="320"/>
      <c r="J207" s="320"/>
      <c r="K207" s="368"/>
    </row>
    <row r="208" s="1" customFormat="1" ht="15" customHeight="1">
      <c r="B208" s="345"/>
      <c r="C208" s="320" t="s">
        <v>1167</v>
      </c>
      <c r="D208" s="320"/>
      <c r="E208" s="320"/>
      <c r="F208" s="343" t="s">
        <v>79</v>
      </c>
      <c r="G208" s="320"/>
      <c r="H208" s="320" t="s">
        <v>1227</v>
      </c>
      <c r="I208" s="320"/>
      <c r="J208" s="320"/>
      <c r="K208" s="368"/>
    </row>
    <row r="209" s="1" customFormat="1" ht="15" customHeight="1">
      <c r="B209" s="345"/>
      <c r="C209" s="320"/>
      <c r="D209" s="320"/>
      <c r="E209" s="320"/>
      <c r="F209" s="343" t="s">
        <v>1062</v>
      </c>
      <c r="G209" s="320"/>
      <c r="H209" s="320" t="s">
        <v>1063</v>
      </c>
      <c r="I209" s="320"/>
      <c r="J209" s="320"/>
      <c r="K209" s="368"/>
    </row>
    <row r="210" s="1" customFormat="1" ht="15" customHeight="1">
      <c r="B210" s="345"/>
      <c r="C210" s="320"/>
      <c r="D210" s="320"/>
      <c r="E210" s="320"/>
      <c r="F210" s="343" t="s">
        <v>1060</v>
      </c>
      <c r="G210" s="320"/>
      <c r="H210" s="320" t="s">
        <v>1228</v>
      </c>
      <c r="I210" s="320"/>
      <c r="J210" s="320"/>
      <c r="K210" s="368"/>
    </row>
    <row r="211" s="1" customFormat="1" ht="15" customHeight="1">
      <c r="B211" s="386"/>
      <c r="C211" s="320"/>
      <c r="D211" s="320"/>
      <c r="E211" s="320"/>
      <c r="F211" s="343" t="s">
        <v>1064</v>
      </c>
      <c r="G211" s="381"/>
      <c r="H211" s="372" t="s">
        <v>1065</v>
      </c>
      <c r="I211" s="372"/>
      <c r="J211" s="372"/>
      <c r="K211" s="387"/>
    </row>
    <row r="212" s="1" customFormat="1" ht="15" customHeight="1">
      <c r="B212" s="386"/>
      <c r="C212" s="320"/>
      <c r="D212" s="320"/>
      <c r="E212" s="320"/>
      <c r="F212" s="343" t="s">
        <v>1066</v>
      </c>
      <c r="G212" s="381"/>
      <c r="H212" s="372" t="s">
        <v>1229</v>
      </c>
      <c r="I212" s="372"/>
      <c r="J212" s="372"/>
      <c r="K212" s="387"/>
    </row>
    <row r="213" s="1" customFormat="1" ht="15" customHeight="1">
      <c r="B213" s="386"/>
      <c r="C213" s="320"/>
      <c r="D213" s="320"/>
      <c r="E213" s="320"/>
      <c r="F213" s="343"/>
      <c r="G213" s="381"/>
      <c r="H213" s="372"/>
      <c r="I213" s="372"/>
      <c r="J213" s="372"/>
      <c r="K213" s="387"/>
    </row>
    <row r="214" s="1" customFormat="1" ht="15" customHeight="1">
      <c r="B214" s="386"/>
      <c r="C214" s="320" t="s">
        <v>1191</v>
      </c>
      <c r="D214" s="320"/>
      <c r="E214" s="320"/>
      <c r="F214" s="343">
        <v>1</v>
      </c>
      <c r="G214" s="381"/>
      <c r="H214" s="372" t="s">
        <v>1230</v>
      </c>
      <c r="I214" s="372"/>
      <c r="J214" s="372"/>
      <c r="K214" s="387"/>
    </row>
    <row r="215" s="1" customFormat="1" ht="15" customHeight="1">
      <c r="B215" s="386"/>
      <c r="C215" s="320"/>
      <c r="D215" s="320"/>
      <c r="E215" s="320"/>
      <c r="F215" s="343">
        <v>2</v>
      </c>
      <c r="G215" s="381"/>
      <c r="H215" s="372" t="s">
        <v>1231</v>
      </c>
      <c r="I215" s="372"/>
      <c r="J215" s="372"/>
      <c r="K215" s="387"/>
    </row>
    <row r="216" s="1" customFormat="1" ht="15" customHeight="1">
      <c r="B216" s="386"/>
      <c r="C216" s="320"/>
      <c r="D216" s="320"/>
      <c r="E216" s="320"/>
      <c r="F216" s="343">
        <v>3</v>
      </c>
      <c r="G216" s="381"/>
      <c r="H216" s="372" t="s">
        <v>1232</v>
      </c>
      <c r="I216" s="372"/>
      <c r="J216" s="372"/>
      <c r="K216" s="387"/>
    </row>
    <row r="217" s="1" customFormat="1" ht="15" customHeight="1">
      <c r="B217" s="386"/>
      <c r="C217" s="320"/>
      <c r="D217" s="320"/>
      <c r="E217" s="320"/>
      <c r="F217" s="343">
        <v>4</v>
      </c>
      <c r="G217" s="381"/>
      <c r="H217" s="372" t="s">
        <v>1233</v>
      </c>
      <c r="I217" s="372"/>
      <c r="J217" s="372"/>
      <c r="K217" s="387"/>
    </row>
    <row r="218" s="1" customFormat="1" ht="12.75" customHeight="1">
      <c r="B218" s="388"/>
      <c r="C218" s="389"/>
      <c r="D218" s="389"/>
      <c r="E218" s="389"/>
      <c r="F218" s="389"/>
      <c r="G218" s="389"/>
      <c r="H218" s="389"/>
      <c r="I218" s="389"/>
      <c r="J218" s="389"/>
      <c r="K218" s="39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DESKTOP-04BS7PB\Matěj</dc:creator>
  <cp:lastModifiedBy>DESKTOP-04BS7PB\Matěj</cp:lastModifiedBy>
  <dcterms:created xsi:type="dcterms:W3CDTF">2022-04-27T13:06:17Z</dcterms:created>
  <dcterms:modified xsi:type="dcterms:W3CDTF">2022-04-27T13:06:26Z</dcterms:modified>
</cp:coreProperties>
</file>