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251" sheetId="3" r:id="rId3"/>
  </sheets>
  <definedNames/>
  <calcPr fullCalcOnLoad="1"/>
</workbook>
</file>

<file path=xl/sharedStrings.xml><?xml version="1.0" encoding="utf-8"?>
<sst xmlns="http://schemas.openxmlformats.org/spreadsheetml/2006/main" count="507" uniqueCount="286">
  <si>
    <t>Soupis objektů s DPH</t>
  </si>
  <si>
    <t>Stavba:21-006 - Oprava OZ v ul. V Zahradách v areálu ZŠ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</si>
  <si>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</si>
  <si>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</si>
  <si>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</si>
  <si>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</si>
  <si>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</si>
  <si>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</si>
  <si>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</si>
  <si>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</si>
  <si>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</si>
  <si>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</si>
  <si>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</si>
  <si>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</si>
  <si>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RAL Projekt s.r.o.</t>
  </si>
  <si>
    <t>Příloha k formuláři pro ocenění nabídky</t>
  </si>
  <si>
    <t>Stavba</t>
  </si>
  <si>
    <t>číslo a název SO</t>
  </si>
  <si>
    <t>číslo a název rozpočtu:</t>
  </si>
  <si>
    <t>21-006</t>
  </si>
  <si>
    <t>Oprava OZ v ul. V Zahradách v areálu ZŠ</t>
  </si>
  <si>
    <t>SO 001</t>
  </si>
  <si>
    <t>Vedlejší rozpočtové náklady - VRN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</si>
  <si>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</si>
  <si>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</si>
  <si>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</si>
  <si>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</si>
  <si>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</si>
  <si>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</si>
  <si>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</si>
  <si>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</si>
  <si>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</si>
  <si>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</si>
  <si>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</si>
  <si>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</si>
  <si>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</si>
  <si>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</si>
  <si>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</si>
  <si>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</si>
  <si>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</si>
  <si>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</si>
  <si>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</si>
  <si>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</si>
  <si>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02710</t>
  </si>
  <si>
    <t>a</t>
  </si>
  <si>
    <t>POMOC PRÁCE ZŘÍZ NEBO ZAJIŠŤ OBJÍŽĎKY A PŘÍSTUP CESTY
Zajištění obchůzné trasy pro pěší, včetně provizorního oplocení ze strany od výkopu a následného odstranění obchůzné trasy</t>
  </si>
  <si>
    <t xml:space="preserve">KPL       </t>
  </si>
  <si>
    <t>1=1.000 [A]</t>
  </si>
  <si>
    <t>zahrnuje veškeré náklady spojené s objednatelem požadovanými zařízeními</t>
  </si>
  <si>
    <t>02720</t>
  </si>
  <si>
    <t/>
  </si>
  <si>
    <t>POMOC PRÁCE ZŘÍZ NEBO ZAJIŠŤ REGULACI A OCHRANU DOPRAVY
Zahrnuje kompletní dopravně inženýrská opatření v průběhu celé stavby, včetně osazení, údržby během stavby, přesunů a odvoz provizorního dopravního
značení. Součástí této položky je i osazení provizorních betonových svodidel před výkopem.</t>
  </si>
  <si>
    <t>02730</t>
  </si>
  <si>
    <t xml:space="preserve">POMOC PRÁCE ZŘÍZ NEBO ZAJIŠŤ OCHRANU INŽENÝRSKÝCH SÍTÍ
tato položka bude provedena na přímý příkaz TDS, pol. bude provedena v případě obnažení kanalizační šachty v prostoru tělese opěrné zdi
a bude se jednat o příp. lokální úpravu nové OZ </t>
  </si>
  <si>
    <t>A</t>
  </si>
  <si>
    <t>POMOC PRÁCE ZŘÍZ NEBO ZAJIŠŤ OCHRANU INŽENÝRSKÝCH SÍTÍ
ochrana IS během stavbydle pokynů příslušných správců - položka bude provedena na přímý příkaz TDS</t>
  </si>
  <si>
    <t>VN 1=1.000 [A]
NN 1=1.000 [B]
Vodovod 2x 2=2.000 [C]
NTL plynovod 1=1.000 [D]
sloup pro vzdušné vedení IS 1=1.000 [E]
šachta v těsné blízkosti OZ 2x 2=2.000 [F]
Celkem: A+B+C+D+E+F=8.000 [G]</t>
  </si>
  <si>
    <t>02910</t>
  </si>
  <si>
    <t>OSTATNÍ POŽADAVKY - ZEMĚMĚŘIČSKÁ MĚŘENÍ
Geodetická činnost v průběhu provádění stavebních prací (geodet zhotovitele stavby) včetně vytyčení stavby a skutečného zjištění průběhu inženýrských sítí.
Součástí je vybudování potřebné vytyčovací sítě.</t>
  </si>
  <si>
    <t>zahrnuje veškeré náklady spojené s objednatelem požadovanými pracemi</t>
  </si>
  <si>
    <t>02943</t>
  </si>
  <si>
    <t>OSTATNÍ POŽADAVKY - VYPRACOVÁNÍ RDS
Realizační dokumentace stavby v rozsahu dle požadavků objednatele, včetně zapracování všech podmínek a požadavků stavebního povolení a podmínek stanovených zadávací dokumentací.
Součástí je předání dokumentace v tištěné podobě v počtu 4 paré a předání v elektonické podobě (rozsah a uspořádání odpovídající podobě tištěné) v uzavřeném formátu (PDF).</t>
  </si>
  <si>
    <t>02944</t>
  </si>
  <si>
    <t>OSTAT POŽADAVKY - DOKUMENTACE SKUTEČ PROVEDENÍ V DIGIT FORMĚ
v rozsahu dle přílohy č. 3 k vyhlášce č. 499/2006 Sb. ve smyslu § 125 odst. 6 stavebního zákona a dle vyhlášky 146/2008 Sb.
Součástí je předání dokumentace v tištěné podobě v počtu 3 paré.</t>
  </si>
  <si>
    <t>02950</t>
  </si>
  <si>
    <t>b</t>
  </si>
  <si>
    <t>OSTATNÍ POŽADAVKY - POSUDKY, KONTROLY, REVIZNÍ ZPRÁVY
práce vyplývající z podmínek stavebního povolení, bude upřesněno po získání SP,
položka bude provedena na přímý příkaz TDS</t>
  </si>
  <si>
    <t>03100</t>
  </si>
  <si>
    <t>ZAŘÍZENÍ STAVENIŠTĚ - ZŘÍZENÍ, PROVOZ, DEMONTÁŽ
Kompletní zařízení staveniště pro celou stavbu, včetně zajištění potřebných povolení a rozhodnutí. Součástí zařízení staveniště je i osvětlení stavby.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</si>
  <si>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</si>
  <si>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</si>
  <si>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</si>
  <si>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</si>
  <si>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</si>
  <si>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</si>
  <si>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</si>
  <si>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</si>
  <si>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251</t>
  </si>
  <si>
    <t>Oprava opěrné zdi</t>
  </si>
  <si>
    <t>014101</t>
  </si>
  <si>
    <t>POPLATKY ZA SKLÁDKU
vykopaná zemina</t>
  </si>
  <si>
    <t xml:space="preserve">M3        </t>
  </si>
  <si>
    <t>pol. 131738 137.279=137.279 [A]</t>
  </si>
  <si>
    <t>zahrnuje veškeré poplatky provozovateli skládky související s uložením odpadu na skládce.</t>
  </si>
  <si>
    <t>POPLATKY ZA SKLÁDKU
nestmelené podkladní vrstvy vozovky bez asf.tmelu</t>
  </si>
  <si>
    <t>pol. 113328 18.021=18.021 [A]</t>
  </si>
  <si>
    <t>014102</t>
  </si>
  <si>
    <t>POPLATKY ZA SKLÁDKU
suť z vybouraných betonových a žb konstrukcí, vč. zbytků betonu, 2,3t/m3</t>
  </si>
  <si>
    <t xml:space="preserve">T         </t>
  </si>
  <si>
    <t>pol. 966158 68.686*2.3=157.978 [A]</t>
  </si>
  <si>
    <t>014132</t>
  </si>
  <si>
    <t>POPLATKY ZA SKLÁDKU TYP S-NO (NEBEZPEČNÝ ODPAD)
stmelené podkladní vrstvy vozovky s asf. pojivem a odfrézovaný nezpůsobilý materiál; položka bude čerpána pouze na příkaz TDI na
základě zkoušek asf. směsi, 1,8t/m3</t>
  </si>
  <si>
    <t>pol. 113728 9.968*1.8=17.942 [A]
pol. 113138 25.054*1.8=45.097 [B]
Celkem: A+B=63.039 [C]</t>
  </si>
  <si>
    <t>Zemní práce</t>
  </si>
  <si>
    <t>11120</t>
  </si>
  <si>
    <t>ODSTRANĚNÍ KŘOVIN
vč. odvozu a ekologocké likvidace</t>
  </si>
  <si>
    <t xml:space="preserve">M2        </t>
  </si>
  <si>
    <t>odhad plochy 20.0=20.000 [A]</t>
  </si>
  <si>
    <t>odstranění křovin a stromů do průměru 100 mm
doprava dřevin bez ohledu na vzdálenost
spálení na hromadách nebo štěpkování</t>
  </si>
  <si>
    <t>113138</t>
  </si>
  <si>
    <t>ODSTRANĚNÍ KRYTU ZPEVNĚNÝCH PLOCH S ASFALT POJIVEM, ODVOZ DO 20KM
včetně odvozu na skládku</t>
  </si>
  <si>
    <t>plocha odečtena z půdorysu
167.0290*0.15=25.054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</si>
  <si>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</si>
  <si>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</si>
  <si>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
vč.odvozu na skládku a uložení na skládku</t>
  </si>
  <si>
    <t>plocha odečtena z půdorysu:
150.1761*0.12=18.021 [A]</t>
  </si>
  <si>
    <t>113728</t>
  </si>
  <si>
    <t>FRÉZOVÁNÍ ZPEVNĚNÝCH PLOCH ASFALTOVÝCH, ODVOZ DO 20KM
vč. zkoušek složení asf. směsi, uložení a dopravy na skládku, poplatek za skládku v položce 014132.2 . V případě, že materiál dle zkoušek bude vyhodnocen jako nebezpečný odpad, bude doprava vykázána na přímý příkaz TDS v pol. 11372B.</t>
  </si>
  <si>
    <t>249.1921*0.04=9.968 [A]</t>
  </si>
  <si>
    <t>11372B</t>
  </si>
  <si>
    <t>FRÉZOVÁNÍ ZPEVNĚNÝCH PLOCH ASFALTOVÝCH - DOPRAVA
Položka bude provedena pouze na přímý příkaz TDS. Včetně odvozu a uložení na skládku, poplatek za skládku v položce 014132.2, v závislosti na výsledku zkoušek budou na přímý příkaz TDS upraveny km za odvoz materiálu v případě nevhodnosti materiálu.</t>
  </si>
  <si>
    <t xml:space="preserve">tkm       </t>
  </si>
  <si>
    <t>uvažováno 180km, 1,8 t/m3 (249.1921*0.04)*1.8*180=3 229.530 [A]</t>
  </si>
  <si>
    <t>Položka zahrnuje samostatnou dopravu suti a vybouraných hmot. Množství se určí jako součin hmotnosti [t] a požadované vzdálenosti [km].</t>
  </si>
  <si>
    <t>131738</t>
  </si>
  <si>
    <t>HLOUBENÍ JAM ZAPAŽ I NEPAŽ TŘ. I, ODVOZ DO 20KM
včetně odvozu na skládku, příp. na přímý příkaz TDS do meziskladu</t>
  </si>
  <si>
    <t xml:space="preserve">pro OZ "A", plocha odečtena z příčného řezu "C"
(0.6935+0.9855)*41.20=69.175 [A]
pro OZ "B", plocha odečtena z příčného řezu "I"
(0.6942+1.5848)*29.82=67.960 [B]
základ pro sloupek vjezdové brány
0.4*0.4*0.9=0.144 [C]
pro gabion na konci OZ "B" 2.5*1.5*0.5=1.875 [D]
Celkem: A+B+C+D=139.154 [E]
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</si>
  <si>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</si>
  <si>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17511</t>
  </si>
  <si>
    <t>OBSYP POTRUBÍ A OBJEKTŮ SE ZHUTNĚNÍM
vhodná zemina dle ČSN 73 6133, hutnění po vrstvách o max.tl.300mm dle ČSN 73 6244, příp. využití zeminy z meziskladu bude na přímý příkaz TDS</t>
  </si>
  <si>
    <t>pro OZ "A", plocha odečtena z příčného řezu "C"
za rubem OZ 0.3196*(0.8+41.20+0.8)=13.679 [A]
před líce základu 0.2099*(0.8+41.20+0.8)=8.984 [B]
pro OZ "B", plocha odečtena z příčného řezu "I"
za rubem OZ 0.7149*(0.8+29.82+0.8)=22.462 [C]
před líce základu 0.2067*(0.8+29.82+0.8)=6.495 [D]
Celkem: A+B+C+D=51.620 [E]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</si>
  <si>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</si>
  <si>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18214</t>
  </si>
  <si>
    <t>ÚPRAVA POVRCHŮ SROVNÁNÍM ÚZEMÍ V TL DO 0,25M</t>
  </si>
  <si>
    <t>plocha odečtena z půdorysu:
OZ "A" 27.9918+133.1557=161.148 [A]
OZ "B" 142.2985=142.299 [B]
Celkem: A+B=303.447 [C]</t>
  </si>
  <si>
    <t>položka zahrnuje srovnání výškových rozdílů terénu</t>
  </si>
  <si>
    <t>18221</t>
  </si>
  <si>
    <t>ROZPROSTŘENÍ ORNICE VE SVAHU V TL DO 0,10M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</si>
  <si>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</si>
  <si>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</si>
  <si>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</si>
  <si>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</si>
  <si>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</si>
  <si>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</si>
  <si>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
zahrnuje nutné zalití a hnojení</t>
  </si>
  <si>
    <t>Základy</t>
  </si>
  <si>
    <t>21263</t>
  </si>
  <si>
    <t>TRATIVODY KOMPLET Z TRUB Z PLAST HMOT DN DO 150MM
včetně obetonování mezerovitým betonem, podkladního betonu a vyústění</t>
  </si>
  <si>
    <t xml:space="preserve">M         </t>
  </si>
  <si>
    <t>OZ "A" 46.40+(6*1.0)=52.400 [A]
OZ "B" 30.80+(6*1.0)=36.800 [B]
Celkem: A+B=89.200 [C]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</si>
  <si>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</si>
  <si>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261513</t>
  </si>
  <si>
    <t>VRTY PRO KOTVENÍ A INJEKTÁŽ TŘ V NA POVRCHU D DO 25MM</t>
  </si>
  <si>
    <t>pro kotvení sloupků oplocení:
OZ "A" (20+2)*4*0.2=17.600 [A]
OZ "B" (15+2)*4*0.2=13.600 [B]
Celkem: A+B=31.200 [C]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</si>
  <si>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</si>
  <si>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27157</t>
  </si>
  <si>
    <t>POLŠTÁŘE POD ZÁKLADY Z KAMENIVA TĚŽENÉHO
hutněný polštář fr. 0-63</t>
  </si>
  <si>
    <t>pod základ, plochy odečteny z příčných řezů  
OZ "A" 0.1*(0.95*8.52+1.10*10.0+1.20*10.0+1.30*8.16+1.10*3.77+0.95*1.77)=4.753 [A]
OZ "B" 0.1*(0.95*4.82+1.20*5.0+1.30*10.0+1.40*7.5+1.30*2.5)=3.733 [B]
pod gabion na konci OZ "B" 2.5*1.5*0.25=0.938 [C]
Celkem: A+B+C=9.424 [D]</t>
  </si>
  <si>
    <t>položka zahrnuje dodávku předepsaného kameniva, mimostaveništní a vnitrostaveništní dopravu a jeho uložení
není-li v zadávací dokumentaci uvedeno jinak, jedná se o nakupovaný materiál</t>
  </si>
  <si>
    <t>272314</t>
  </si>
  <si>
    <t>ZÁKLADY Z PROSTÉHO BETONU DO C25/30
beton C25/30 - XC2, XA1, včetně osazení kotevních propojovacích trnů</t>
  </si>
  <si>
    <t>plochy odečteny z příčných řezů  
OZ "A" 0.3746*8.52+0.4644*10.0+0.6069*10.0+0.6773*8.16+0.4644*3.77+0.3096*1.77=21.730 [A]
OZ "B" 0.3746*4.82+0.6069*5.0+0.6773*10.0+0.7472*7.5+0.6773*2.5=18.910 [B]
Celkem: A+B=40.640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</si>
  <si>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</si>
  <si>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</si>
  <si>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10505, B500B
kotevní propojovací trny</t>
  </si>
  <si>
    <t>profil 20 mm, á 500mm 
OZ "A" (83+6)*1.0*2.466/1000=0.219 [A]
OZ "B" (60+5)*1.0*2.466/1000=0.160 [B]
Celkem: A+B=0.379 [C]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</si>
  <si>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</si>
  <si>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28997</t>
  </si>
  <si>
    <t>OPLÁŠTĚNÍ (ZPEVNĚNÍ) Z GEOTEXTILIE A GEOMŘÍŽOVIN
geotextílie o min. hmotnosti 300 mg/m</t>
  </si>
  <si>
    <t>rub gabionu 2.0*1.0+2*(1.0*1.0)=4.000 [A]</t>
  </si>
  <si>
    <t>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</si>
  <si>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</si>
  <si>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317325</t>
  </si>
  <si>
    <t>ŘÍMSY ZE ŽELEZOBETONU DO C30/37
beton C30/37-XC4+XD3+XF4</t>
  </si>
  <si>
    <t>plocha říms odečtena z příčného řezu
OZ "A" 0.1542*(32.76+7.33+1.77)=6.455 [A]
OZ "B" 0.1542*29.82=4.598 [B]
Celkem: A+B=11.053 [C]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</si>
  <si>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</si>
  <si>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</si>
  <si>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
odhad stupně vyztužení 3.5%, včetně kotevních trnů</t>
  </si>
  <si>
    <t>plocha říms odečtena z příčného řezu
OZ "A" (0.1542*(32.76+7.33+1.77))*0.035*7850/1000=1.773 [A]
OZ "B" (0.1542*29.82)*0.035*7850/1000=1.263 [B]
Celkem: A+B=3.036 [C]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</si>
  <si>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</si>
  <si>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3272C7</t>
  </si>
  <si>
    <t>ZDI OPĚR, ZÁRUB, NÁBŘEŽ Z GABIONŮ ČÁSTEČNĚ ROVNANÝCH, DRÁT O4,0MM, POVRCHOVÁ ÚPRAVA Zn + Al
včetně výplně, dovozu a pokládky
Pohledová část gabionů bude ručně rovnaná!</t>
  </si>
  <si>
    <t>1.0*1.0*2.0=2.000 [A]</t>
  </si>
  <si>
    <t>- položka zahrnuje dodávku a osazení drátěných košů s výplní lomovým kamenem.
- gabionové matrace se vykazují v pol.č.2722**.</t>
  </si>
  <si>
    <t>327324</t>
  </si>
  <si>
    <t>ZDI OPĚRNÉ, ZÁRUBNÍ, NÁBŘEŽNÍ ZE ŽELEZOVÉHO BETONU DO C25/30
dřík z betonu C25/30 - XC2, XF2</t>
  </si>
  <si>
    <t>plocha odečtena z rozvinutého pohledu:
OZ "A" 4.1687*0.45+7.3480*0.6+12.2606*0.6+10.2428*0.70+2.8645*0.60+0.6821*0.45=22.837 [A]
OZ "B"  3.0157*0.45+4.1118*0.60+10.2507*0.70+12.0037*0.80+3.4068*0.70=22.987 [B]
Celkem: A+B=45.824 [C]</t>
  </si>
  <si>
    <t>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</t>
  </si>
  <si>
    <t>327366</t>
  </si>
  <si>
    <t>VÝZTUŽ ZDÍ OPĚRNÝCH, ZÁRUBNÍCH, NÁBŘEŽNÍCH Z KARI SÍTÍ
KARI síť 100*100*8 mm, na rubu dríku</t>
  </si>
  <si>
    <t>uvažováno 15% na přesahy a prostřihy 
OZ "A" 1.15*(2*37.5667*7.99/1000)=0.690 [A]
OZ "B" 1.15*(2*32.7887*7.99/1000)=0.603 [B]
Celkem: A+B=1.293 [C]</t>
  </si>
  <si>
    <t>Vodorovné konstrukce</t>
  </si>
  <si>
    <t>451312</t>
  </si>
  <si>
    <t>PODKLADNÍ A VÝPLŇOVÉ VRSTVY Z PROSTÉHO BETONU C12/15
beton C12/15-X0</t>
  </si>
  <si>
    <t xml:space="preserve">plochy odečteny ze příčného řezu:
podkladní beton pod základem OZ 
OZ "A" 0.1*(1.05*8.52+1.20*10.0+1.30*10.0+1.40*8.16+1.20*3.77+1.05*1.77)=5.175 [A]
OZ "B" 0.1*(1.05*4.82+1.30*5.0+1.40*10.0+1.50*7.5+1.40*2.5)=4.031 [B]
podkladní spádový beton pod drenáž
OZ "A" 46.40*0.0981=4.552 [C]
OZ "B" 30.80*0.1458=4.491 [D]
Celkem: A+B+C+D=18.249 [E]
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</si>
  <si>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</si>
  <si>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458312</t>
  </si>
  <si>
    <t>VÝPLŇ ZA OPĚRAMI A ZDMI Z PROST BETONU DO C12/15
beton C12/15-X0</t>
  </si>
  <si>
    <t>plocha odečtena z příčných řezů:
výplňový beton před lícem OZ
OZ "A" 0.2099*41.20=8.648 [A]
OZ "B" 0.2099*29.82=6.259 [B]
výplňový beton za rubem OZ
OZ "A" 0.2630*41.86=11.009 [C]
OZ "B" 0.2630*29.82=7.843 [D]
Celkem: A+B+C+D=33.759 [E]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</si>
  <si>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</si>
  <si>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461314</t>
  </si>
  <si>
    <t>PATKY Z PROSTÉHO BETONU C25/30</t>
  </si>
  <si>
    <t>patka pro osazení repasovaného sloupku vstupní brány na konvi OZ "A"
0.4*0.4*0.9=0.144 [A]</t>
  </si>
  <si>
    <t>položka zahrnuje:
- nutné zemní práce (hloubení rýh a 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</t>
  </si>
  <si>
    <t>Komunikace</t>
  </si>
  <si>
    <t>56330</t>
  </si>
  <si>
    <t>VOZOVKOVÉ VRSTVY ZE ŠTĚRKODRTI
ŠDA</t>
  </si>
  <si>
    <t>plocha odečtena z půdorysu 159.3381*0.15=23.901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</si>
  <si>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</si>
  <si>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B</t>
  </si>
  <si>
    <t>VOZOVKOVÉ VRSTVY ZE ŠTĚRKODRTI
ŠDB</t>
  </si>
  <si>
    <t>plocha odečtena z půdorysu 150.1761*0.15=22.526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</si>
  <si>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</si>
  <si>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572123</t>
  </si>
  <si>
    <t>INFILTRAČNÍ POSTŘIK Z EMULZE DO 1,0KG/M2
PI-E 0.60 kg /m2</t>
  </si>
  <si>
    <t>plocha odečtena z půdorysu 159.3391=159.339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</si>
  <si>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</si>
  <si>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</si>
  <si>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spoj. postřik modifik. asfaltem PS-PMB 0.25 kg/m2</t>
  </si>
  <si>
    <t>plocha odečtena z půdorysu  249.1921=249.192 [A]</t>
  </si>
  <si>
    <t>574A33</t>
  </si>
  <si>
    <t>ASFALTOVÝ BETON PRO OBRUSNÉ VRSTVY ACO 11 TL. 40MM
vč.zatěsnění spár a jejich řezání, zálivek a předtěsnění spár</t>
  </si>
  <si>
    <t>plocha odečtena z půdorysu 249.1921=249.192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</si>
  <si>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</si>
  <si>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574E66</t>
  </si>
  <si>
    <t>ASFALTOVÝ BETON PRO PODKLADNÍ VRSTVY ACP 16+, 16S TL. 70MM</t>
  </si>
  <si>
    <t>plocha odečtena z půdorysu 167.0290=167.029 [A]</t>
  </si>
  <si>
    <t>58920</t>
  </si>
  <si>
    <t>VÝPLŇ SPAR MODIFIKOVANÝM ASFALTEM
šířka 15 mm</t>
  </si>
  <si>
    <t>napojení na stávající vozovku 0.9+84.30+2.40=87.600 [A]</t>
  </si>
  <si>
    <t>položka zahrnuje:
- dodávku předepsaného materiálu
- vyčištění a výplň spar tímto materiálem</t>
  </si>
  <si>
    <t>Přidružená stavební výroba</t>
  </si>
  <si>
    <t>711131</t>
  </si>
  <si>
    <t>IZOLACE BĚŽNÝCH KONSTRUKCÍ PROTI VOLNĚ STÉKAJÍCÍ VODĚ ASFALTOVÝMI NÁTĚRY
ALP + 2x ALN</t>
  </si>
  <si>
    <t>plochy odečteny z tvarů OZ:
líc a rub OZ "A" 62.8892=62.889 [A]
líc a rub OZ "B" 51.7351=51.735 [B]
bok OZ "A" 0.5917+0.4585=1.050 [C]
bok OZ "B" 0.6321+1.5737=2.206 [D]
Celkem: A+B+C+D=117.880 [E]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</si>
  <si>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</si>
  <si>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76793</t>
  </si>
  <si>
    <t>OPLOCENÍ Z RÁMEČKOVÉHO PLETIVA
nové oplocení, včetně PKO a dopravy</t>
  </si>
  <si>
    <t>30% z celkové délky bude provedeno jako nové oplocení
(41.86+29.82)*0.3=21.504 [A]</t>
  </si>
  <si>
    <t>- položka zahrnuje vedle vlastního pletiva i rámy, rošty, lišty, kování, podpěrné, závěsné, upevňovací prvky, spojovací a těsnící materiál, pomocný materiál, kompletní povrchovou úpravu.
- nejsou zahrnuty sloupky a vzpěry, které se vykazují v samostatných položkách 338**, není zahrnuta podezdívka (272**)
- součástí položky je  případně i ostnatý drát, uvažovaná plocha se pak vypočítává po horní hranu drátu.</t>
  </si>
  <si>
    <t>OPLOCENÍ Z RÁMEČKOVÉHO PLETIVA
repase stávajícího oplocení, včetně PKO výplně a včetně dopravy - plotové sloupky jsou vykázány v samostatné položce</t>
  </si>
  <si>
    <t>70% z celkové délky oplocení 
(41.86+29.82)*0.70=50.176 [A]</t>
  </si>
  <si>
    <t>783121</t>
  </si>
  <si>
    <t>PROTIKOROZ OCHR OK NÁTĚREM VÍCEVRST SE ZÁKL S VYS OBSAHEM ZN
nová PKO stávajícího oplocení na stávající podezdívce</t>
  </si>
  <si>
    <t>na začátku OZ "A" 13.58*1.2=16.296 [A]
na začátku OZ "B" 10.19*1.2=12.228 [B]
Celkem: A+B=28.524 [C]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</si>
  <si>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</si>
  <si>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Ostatní konstrukce a práce</t>
  </si>
  <si>
    <t>9</t>
  </si>
  <si>
    <t>91781</t>
  </si>
  <si>
    <t>VÝŠKOVÁ ÚPRAVA OBRUBNÍKŮ BETONOVÝCH</t>
  </si>
  <si>
    <t>na Z.Ú. OZ "A" 3.2=3.200 [A]
u brány do areálu ZŠ 2*3.0=6.000 [B]
Celkem: A+B=9.200 [C]</t>
  </si>
  <si>
    <t>Položka výšková úprava obrub zahrnuje jejich vytrhání, očištění, manipulaci, nové betonové lože a osazení. Případné nutné doplnění novými obrubami se uvede v položkách 9172 až 9177.</t>
  </si>
  <si>
    <t>93132</t>
  </si>
  <si>
    <t>TĚSNĚNÍ DILATAČ SPAR ASF ZÁLIVKOU MODIFIK
podél obrubníků a říms, š. 15-20mm</t>
  </si>
  <si>
    <t>podél říms (41.86+29.82)*0.04*0.02=0.057 [A]
podél bet. obrubníků (3.2+2*3.0)*0.04*0.02=0.007 [B]
Celkem: A+B=0.064 [C]</t>
  </si>
  <si>
    <t>položka zahrnuje dodávku a osazení předepsaného materiálu, očištění ploch spáry před úpravou, očištění okolí spáry po úpravě
nezahrnuje těsnící profil</t>
  </si>
  <si>
    <t>93135</t>
  </si>
  <si>
    <t>TĚSNĚNÍ DILATAČ SPAR PRYŽ PÁSKOU NEBO KRUH PROFILEM</t>
  </si>
  <si>
    <t>podél říms 41.86+29.82=71.680 [A]
podél bet. obrubníků 3.2+2*3.0=9.200 [B]
Celkem: A+B=80.880 [C]</t>
  </si>
  <si>
    <t>položka zahrnuje dodávku a osazení předepsaného materiálu, očištění ploch spáry před úpravou, očištění okolí spáry po úpravě</t>
  </si>
  <si>
    <t>93650</t>
  </si>
  <si>
    <t>DROBNÉ DOPLŇK KONSTR KOVOVÉ
NOVÉ plotové sloupky+ kotevní desky + PKO</t>
  </si>
  <si>
    <t xml:space="preserve">KG        </t>
  </si>
  <si>
    <t>nad OZ 12 ks* (1.7 hmotnost kotevní desky + 7.5 pl. sloupek)=110.400 [A]</t>
  </si>
  <si>
    <t>- dílenská dokumentace, včetně technologického předpisu spojování,
- dodání  materiálu  v požadované kvalitě a výroba konstrukce i dílenská (včetně  pomůcek,  přípravků a prostředků pro výrobu) bez ohledu na náročnost a její hmotnost, dílenská montáž,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jakákoliv doprava a manipulace dílců  a  montážních  sestav,  včetně  dopravy konstrukce z výrobny na stavbu,
- montáž konstrukce na staveništi, včetně montážních prostředků a pomůcek a zednických výpomocí,
- montážní dokumentace včetně technologického předpisu montáže,
- výplň, těsnění a tmelení spar a spojů,
- čištění konstrukce a odstranění všech vrubů (vrypy, otlačeniny a pod.),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dokladů,
- zřízení kotevních otvorů nebo jam, nejsou-li částí jiné konstrukce, jejich úpravy, očištění a ošetření,
- osazení kotvení nebo přímo částí konstrukce do podpůrné konstrukce nebo do zeminy,
- výplň kotevních otvorů  (příp.  podlití  patních  desek)  maltou,  betonem  nebo  jinou speciální hmotou, vyplnění jam zeminou,
- ošetření kotevní oblasti proti vzniku trhlin, vlivu povětrnosti a pod.,
- osazení nivelačních značek, včetně jejich zaměření, označení znakem výrobce a vyznačení letopočtu.
Dokumentace pro zadání stavby může dále předepsat že cena položky ještě obsahuje například:
- veškeré druhy protikorozní ochrany a nátěry konstrukcí,
- žárové zinkování ponorem nebo žárové stříkání (metalizace) kovem,
- zvláštní spojovací prostředky, rozebíratelnost konstrukce,
- osazení měřících zařízení a úpravy pro ně
- ochranná opatření před účinky bludných proudů
- ochranu před přepětím.</t>
  </si>
  <si>
    <t>DROBNÉ DOPLŇK KONSTR KOVOVÉ
repase původních plotových sloupků, včetně navaření kotevních desek a PKO sloupků i kotevních desek</t>
  </si>
  <si>
    <t>původní plotové sloupky - 70% z celkového počtu, tj. 27 ks 
27 ks* (1.7 hmotnost kotevní desky + 7.5 hmot. pl. sloupku)=248.400 [A]
sloupek vstupní brány a 1/2 brány  (odhad hmotnosti) 150=150.000 [B]
Celkem: A+B=398.400 [C]</t>
  </si>
  <si>
    <t>936501</t>
  </si>
  <si>
    <t>DROBNÉ DOPLŇK KONSTR KOVOVÉ NEREZ
nerezové koncovky v místě vyústění rubové drenáže - trubka o vntřním průměru 180 mm, včetně napojení dle VL4 204.01</t>
  </si>
  <si>
    <t>(6+6)*10.0=120.000 [A]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</si>
  <si>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</si>
  <si>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DROBNÉ DOPLŇK KONSTR KOVOVÉ NEREZ
dodatečně vlepované kotvy pro kotvení plotových sloupků</t>
  </si>
  <si>
    <t>pro kotvení sloupků oplocení:
4*0.5*(22+17)=78.000 [A]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</si>
  <si>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</si>
  <si>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938541</t>
  </si>
  <si>
    <t>OČIŠTĚNÍ BETON KONSTR OTRYSKÁNÍM TLAK VODOU DO 200 BARŮ</t>
  </si>
  <si>
    <t>stávající podezdívky oplocení:
na začátku OZ "A" 13.58*(0.2+0.25+0.3)=10.185 [A]
na začátku OZ "B" 10.19*(0.5+0.25+0.5)=12.738 [B]
Celkem: A+B=22.923 [C]</t>
  </si>
  <si>
    <t>položka zahrnuje očištění předepsaným způsobem včetně odklizení vzniklého odpadu</t>
  </si>
  <si>
    <t>966158</t>
  </si>
  <si>
    <t>BOURÁNÍ KONSTRUKCÍ Z PROST BETONU S ODVOZEM DO 20KM
včetně odvozu na skládku</t>
  </si>
  <si>
    <t>rozměry skrytých kcí jsou odhadnuty:
OZ "A" 75.5719*0.5=37.786 [A]
OZ "B" 58.9190*0.5=29.460 [B]
ubourání části bet. zdi na konc OZ "B"
(1.0+0.8)*1.0*0.8=1.440 [C]
Celkem: A+B+C=68.686 [D]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</si>
  <si>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</si>
  <si>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96617</t>
  </si>
  <si>
    <t>BOURÁNÍ KONSTRUKCÍ ZE DŘEVA
včetně dopravy a skládkovného</t>
  </si>
  <si>
    <t>odstranění provizorního dřevěného podepření OZ "B" (odhad)
1.5
=1.500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</si>
  <si>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</si>
  <si>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966188</t>
  </si>
  <si>
    <t>DEMONTÁŽ KONSTRUKCÍ KOVOVÝCH S ODVOZEM DO 20KM
vč. dopravy do meziskladu</t>
  </si>
  <si>
    <t>sloupek vstupní brány a 1/2 brány  (odhad hmotnosti) 0.15=0.500 [A]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</si>
  <si>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</si>
  <si>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966843</t>
  </si>
  <si>
    <t>ODSTRANĚNÍ OPLOCENÍ Z RÁMEČ PLETIVA
včetně  odřezání slopupků a odvozu do kovošrotu, příp. na místo určené investorem - předpoklad do 10 km</t>
  </si>
  <si>
    <t>stávající oplocení, které bude nahrazeno novým - 30% z celkové délky  21.50=21.500 [A]</t>
  </si>
  <si>
    <t>položka zahrnuje:
-  kompletní bourací práce včetně odstranění základových konstrukcí a nezbytného rozsahu zemních prací,
- veškerou manipulaci s vybouranou sutí a hmotami včetně uložení na skládku,
- veškeré další práce plynoucí z technologického předpisu a z platných předpisů,
- odstranění sloupků z jiného materiálu, odstranění vrat a vrátek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</si>
  <si>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ODSTRANĚNÍ OPLOCENÍ Z RÁMEČ PLETIVA
včetně odřezání slopupků a odvozu do meziskladu pro následné zpětné osazení</t>
  </si>
  <si>
    <t>stávající oplocení určené k repasi - 70% z celkové délky 50.18=50.180 [A]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</si>
</sst>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001'!H50</f>
        <v>0</v>
      </c>
      <c r="D11" s="10">
        <f>'SO 001'!P50</f>
        <v>0</v>
      </c>
      <c r="E11" s="10">
        <f>C11+D11</f>
        <v>0</v>
      </c>
    </row>
    <row r="12" spans="1:5" ht="12.75" customHeight="1">
      <c r="A12" s="6" t="s">
        <v>77</v>
      </c>
      <c r="B12" s="6" t="s">
        <v>78</v>
      </c>
      <c r="C12" s="10">
        <f>'SO 251'!H203</f>
        <v>0</v>
      </c>
      <c r="D12" s="10">
        <f>'SO 251'!P203</f>
        <v>0</v>
      </c>
      <c r="E12" s="10">
        <f>C12+D12</f>
        <v>0</v>
      </c>
    </row>
  </sheetData>
  <sheetProtection formatColumns="0"/>
  <hyperlinks>
    <hyperlink ref="A11" location="#'SO 001'!A1" tooltip="Odkaz na stranku objektu [SO 001]" display="SO 001"/>
    <hyperlink ref="A12" location="#'SO 251'!A1" tooltip="Odkaz na stranku objektu [SO 251]" display="SO 25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38.2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47</v>
      </c>
    </row>
    <row r="14" ht="12.75">
      <c r="D14" s="12" t="s">
        <v>48</v>
      </c>
    </row>
    <row r="15" spans="1:16" ht="63.75">
      <c r="A15" s="6">
        <v>2</v>
      </c>
      <c r="B15" s="6" t="s">
        <v>49</v>
      </c>
      <c r="C15" s="6" t="s">
        <v>50</v>
      </c>
      <c r="D15" s="6" t="s">
        <v>51</v>
      </c>
      <c r="E15" s="6" t="s">
        <v>46</v>
      </c>
      <c r="F15" s="8">
        <v>1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47</v>
      </c>
    </row>
    <row r="17" ht="12.75">
      <c r="D17" s="12" t="s">
        <v>48</v>
      </c>
    </row>
    <row r="18" spans="1:16" ht="51">
      <c r="A18" s="6">
        <v>3</v>
      </c>
      <c r="B18" s="6" t="s">
        <v>52</v>
      </c>
      <c r="C18" s="6" t="s">
        <v>50</v>
      </c>
      <c r="D18" s="6" t="s">
        <v>53</v>
      </c>
      <c r="E18" s="6" t="s">
        <v>46</v>
      </c>
      <c r="F18" s="8">
        <v>1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47</v>
      </c>
    </row>
    <row r="20" ht="12.75">
      <c r="D20" s="12" t="s">
        <v>48</v>
      </c>
    </row>
    <row r="21" spans="1:16" ht="38.25">
      <c r="A21" s="6">
        <v>4</v>
      </c>
      <c r="B21" s="6" t="s">
        <v>52</v>
      </c>
      <c r="C21" s="6" t="s">
        <v>54</v>
      </c>
      <c r="D21" s="6" t="s">
        <v>55</v>
      </c>
      <c r="E21" s="6" t="s">
        <v>46</v>
      </c>
      <c r="F21" s="8">
        <v>8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89.25">
      <c r="D22" s="12" t="s">
        <v>56</v>
      </c>
    </row>
    <row r="23" ht="12.75">
      <c r="D23" s="12" t="s">
        <v>48</v>
      </c>
    </row>
    <row r="24" spans="1:16" ht="51">
      <c r="A24" s="6">
        <v>5</v>
      </c>
      <c r="B24" s="6" t="s">
        <v>57</v>
      </c>
      <c r="C24" s="6" t="s">
        <v>50</v>
      </c>
      <c r="D24" s="6" t="s">
        <v>58</v>
      </c>
      <c r="E24" s="6" t="s">
        <v>46</v>
      </c>
      <c r="F24" s="8">
        <v>1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47</v>
      </c>
    </row>
    <row r="26" ht="12.75">
      <c r="D26" s="12" t="s">
        <v>59</v>
      </c>
    </row>
    <row r="27" spans="1:16" ht="89.25">
      <c r="A27" s="6">
        <v>6</v>
      </c>
      <c r="B27" s="6" t="s">
        <v>60</v>
      </c>
      <c r="C27" s="6" t="s">
        <v>50</v>
      </c>
      <c r="D27" s="6" t="s">
        <v>61</v>
      </c>
      <c r="E27" s="6" t="s">
        <v>46</v>
      </c>
      <c r="F27" s="8">
        <v>1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47</v>
      </c>
    </row>
    <row r="29" ht="12.75">
      <c r="D29" s="12" t="s">
        <v>59</v>
      </c>
    </row>
    <row r="30" spans="1:16" ht="51">
      <c r="A30" s="6">
        <v>7</v>
      </c>
      <c r="B30" s="6" t="s">
        <v>62</v>
      </c>
      <c r="C30" s="6" t="s">
        <v>50</v>
      </c>
      <c r="D30" s="6" t="s">
        <v>63</v>
      </c>
      <c r="E30" s="6" t="s">
        <v>46</v>
      </c>
      <c r="F30" s="8">
        <v>1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47</v>
      </c>
    </row>
    <row r="32" ht="12.75">
      <c r="D32" s="12" t="s">
        <v>59</v>
      </c>
    </row>
    <row r="33" spans="1:16" ht="38.25">
      <c r="A33" s="6">
        <v>8</v>
      </c>
      <c r="B33" s="6" t="s">
        <v>64</v>
      </c>
      <c r="C33" s="6" t="s">
        <v>65</v>
      </c>
      <c r="D33" s="6" t="s">
        <v>66</v>
      </c>
      <c r="E33" s="6" t="s">
        <v>46</v>
      </c>
      <c r="F33" s="8">
        <v>1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47</v>
      </c>
    </row>
    <row r="35" ht="12.75">
      <c r="D35" s="12" t="s">
        <v>59</v>
      </c>
    </row>
    <row r="36" spans="1:16" ht="191.25">
      <c r="A36" s="6">
        <v>9</v>
      </c>
      <c r="B36" s="6" t="s">
        <v>67</v>
      </c>
      <c r="C36" s="6" t="s">
        <v>50</v>
      </c>
      <c r="D36" s="6" t="s">
        <v>68</v>
      </c>
      <c r="E36" s="6" t="s">
        <v>46</v>
      </c>
      <c r="F36" s="8">
        <v>1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47</v>
      </c>
    </row>
    <row r="38" ht="25.5">
      <c r="D38" s="12" t="s">
        <v>69</v>
      </c>
    </row>
    <row r="39" spans="1:16" ht="12.75" customHeight="1">
      <c r="A39" s="13"/>
      <c r="B39" s="13"/>
      <c r="C39" s="13" t="s">
        <v>42</v>
      </c>
      <c r="D39" s="13" t="s">
        <v>41</v>
      </c>
      <c r="E39" s="13"/>
      <c r="F39" s="13"/>
      <c r="G39" s="13"/>
      <c r="H39" s="13">
        <f>SUM(H12:H38)</f>
        <v>0</v>
      </c>
      <c r="P39">
        <f>ROUND(SUM(P12:P38),2)</f>
        <v>0</v>
      </c>
    </row>
    <row r="41" spans="1:16" ht="12.75" customHeight="1">
      <c r="A41" s="13"/>
      <c r="B41" s="13"/>
      <c r="C41" s="13"/>
      <c r="D41" s="13" t="s">
        <v>70</v>
      </c>
      <c r="E41" s="13"/>
      <c r="F41" s="13"/>
      <c r="G41" s="13"/>
      <c r="H41" s="13">
        <f>+H39</f>
        <v>0</v>
      </c>
      <c r="P41">
        <f>+P39</f>
        <v>0</v>
      </c>
    </row>
    <row r="43" spans="1:8" ht="12.75" customHeight="1">
      <c r="A43" s="7" t="s">
        <v>71</v>
      </c>
      <c r="B43" s="7"/>
      <c r="C43" s="7"/>
      <c r="D43" s="7"/>
      <c r="E43" s="7"/>
      <c r="F43" s="7"/>
      <c r="G43" s="7"/>
      <c r="H43" s="7"/>
    </row>
    <row r="44" spans="1:8" ht="12.75" customHeight="1">
      <c r="A44" s="7"/>
      <c r="B44" s="7"/>
      <c r="C44" s="7"/>
      <c r="D44" s="7" t="s">
        <v>72</v>
      </c>
      <c r="E44" s="7"/>
      <c r="F44" s="7"/>
      <c r="G44" s="7"/>
      <c r="H44" s="7"/>
    </row>
    <row r="45" spans="1:16" ht="12.75" customHeight="1">
      <c r="A45" s="13"/>
      <c r="B45" s="13"/>
      <c r="C45" s="13"/>
      <c r="D45" s="13" t="s">
        <v>73</v>
      </c>
      <c r="E45" s="13"/>
      <c r="F45" s="13"/>
      <c r="G45" s="13"/>
      <c r="H45" s="13">
        <v>0</v>
      </c>
      <c r="P45">
        <v>0</v>
      </c>
    </row>
    <row r="46" spans="1:8" ht="12.75" customHeight="1">
      <c r="A46" s="13"/>
      <c r="B46" s="13"/>
      <c r="C46" s="13"/>
      <c r="D46" s="13" t="s">
        <v>74</v>
      </c>
      <c r="E46" s="13"/>
      <c r="F46" s="13"/>
      <c r="G46" s="13"/>
      <c r="H46" s="13"/>
    </row>
    <row r="47" spans="1:16" ht="12.75" customHeight="1">
      <c r="A47" s="13"/>
      <c r="B47" s="13"/>
      <c r="C47" s="13"/>
      <c r="D47" s="13" t="s">
        <v>75</v>
      </c>
      <c r="E47" s="13"/>
      <c r="F47" s="13"/>
      <c r="G47" s="13"/>
      <c r="H47" s="13">
        <v>0</v>
      </c>
      <c r="P47">
        <v>0</v>
      </c>
    </row>
    <row r="48" spans="1:16" ht="12.75" customHeight="1">
      <c r="A48" s="13"/>
      <c r="B48" s="13"/>
      <c r="C48" s="13"/>
      <c r="D48" s="13" t="s">
        <v>76</v>
      </c>
      <c r="E48" s="13"/>
      <c r="F48" s="13"/>
      <c r="G48" s="13"/>
      <c r="H48" s="13">
        <f>H45+H47</f>
        <v>0</v>
      </c>
      <c r="P48">
        <f>P45+P47</f>
        <v>0</v>
      </c>
    </row>
    <row r="50" spans="1:16" ht="12.75" customHeight="1">
      <c r="A50" s="13"/>
      <c r="B50" s="13"/>
      <c r="C50" s="13"/>
      <c r="D50" s="13" t="s">
        <v>76</v>
      </c>
      <c r="E50" s="13"/>
      <c r="F50" s="13"/>
      <c r="G50" s="13"/>
      <c r="H50" s="13">
        <f>H41+H48</f>
        <v>0</v>
      </c>
      <c r="P50">
        <f>P41+P48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77</v>
      </c>
      <c r="D5" s="5" t="s">
        <v>78</v>
      </c>
      <c r="E5" s="5"/>
    </row>
    <row r="6" spans="1:5" ht="12.75" customHeight="1">
      <c r="A6" t="s">
        <v>18</v>
      </c>
      <c r="C6" s="5" t="s">
        <v>77</v>
      </c>
      <c r="D6" s="5" t="s">
        <v>78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79</v>
      </c>
      <c r="C12" s="6" t="s">
        <v>44</v>
      </c>
      <c r="D12" s="6" t="s">
        <v>80</v>
      </c>
      <c r="E12" s="6" t="s">
        <v>81</v>
      </c>
      <c r="F12" s="8">
        <v>137.279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82</v>
      </c>
    </row>
    <row r="14" ht="25.5">
      <c r="D14" s="12" t="s">
        <v>83</v>
      </c>
    </row>
    <row r="15" spans="1:16" ht="25.5">
      <c r="A15" s="6">
        <v>2</v>
      </c>
      <c r="B15" s="6" t="s">
        <v>79</v>
      </c>
      <c r="C15" s="6" t="s">
        <v>65</v>
      </c>
      <c r="D15" s="6" t="s">
        <v>84</v>
      </c>
      <c r="E15" s="6" t="s">
        <v>81</v>
      </c>
      <c r="F15" s="8">
        <v>18.021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85</v>
      </c>
    </row>
    <row r="17" ht="25.5">
      <c r="D17" s="12" t="s">
        <v>83</v>
      </c>
    </row>
    <row r="18" spans="1:16" ht="25.5">
      <c r="A18" s="6">
        <v>3</v>
      </c>
      <c r="B18" s="6" t="s">
        <v>86</v>
      </c>
      <c r="C18" s="6" t="s">
        <v>50</v>
      </c>
      <c r="D18" s="6" t="s">
        <v>87</v>
      </c>
      <c r="E18" s="6" t="s">
        <v>88</v>
      </c>
      <c r="F18" s="8">
        <v>157.978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89</v>
      </c>
    </row>
    <row r="20" ht="25.5">
      <c r="D20" s="12" t="s">
        <v>83</v>
      </c>
    </row>
    <row r="21" spans="1:16" ht="51">
      <c r="A21" s="6">
        <v>4</v>
      </c>
      <c r="B21" s="6" t="s">
        <v>90</v>
      </c>
      <c r="C21" s="6" t="s">
        <v>50</v>
      </c>
      <c r="D21" s="6" t="s">
        <v>91</v>
      </c>
      <c r="E21" s="6" t="s">
        <v>88</v>
      </c>
      <c r="F21" s="8">
        <v>63.039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38.25">
      <c r="D22" s="12" t="s">
        <v>92</v>
      </c>
    </row>
    <row r="23" ht="25.5">
      <c r="D23" s="12" t="s">
        <v>83</v>
      </c>
    </row>
    <row r="24" spans="1:16" ht="12.75" customHeight="1">
      <c r="A24" s="13"/>
      <c r="B24" s="13"/>
      <c r="C24" s="13" t="s">
        <v>42</v>
      </c>
      <c r="D24" s="13" t="s">
        <v>41</v>
      </c>
      <c r="E24" s="13"/>
      <c r="F24" s="13"/>
      <c r="G24" s="13"/>
      <c r="H24" s="13">
        <f>SUM(H12:H23)</f>
        <v>0</v>
      </c>
      <c r="P24">
        <f>ROUND(SUM(P12:P23),2)</f>
        <v>0</v>
      </c>
    </row>
    <row r="26" spans="1:8" ht="12.75" customHeight="1">
      <c r="A26" s="7"/>
      <c r="B26" s="7"/>
      <c r="C26" s="7" t="s">
        <v>24</v>
      </c>
      <c r="D26" s="7" t="s">
        <v>93</v>
      </c>
      <c r="E26" s="7"/>
      <c r="F26" s="9"/>
      <c r="G26" s="7"/>
      <c r="H26" s="9"/>
    </row>
    <row r="27" spans="1:16" ht="25.5">
      <c r="A27" s="6">
        <v>5</v>
      </c>
      <c r="B27" s="6" t="s">
        <v>94</v>
      </c>
      <c r="C27" s="6" t="s">
        <v>50</v>
      </c>
      <c r="D27" s="6" t="s">
        <v>95</v>
      </c>
      <c r="E27" s="6" t="s">
        <v>96</v>
      </c>
      <c r="F27" s="8">
        <v>20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97</v>
      </c>
    </row>
    <row r="29" ht="38.25">
      <c r="D29" s="12" t="s">
        <v>98</v>
      </c>
    </row>
    <row r="30" spans="1:16" ht="38.25">
      <c r="A30" s="6">
        <v>6</v>
      </c>
      <c r="B30" s="6" t="s">
        <v>99</v>
      </c>
      <c r="C30" s="6" t="s">
        <v>50</v>
      </c>
      <c r="D30" s="6" t="s">
        <v>100</v>
      </c>
      <c r="E30" s="6" t="s">
        <v>81</v>
      </c>
      <c r="F30" s="8">
        <v>25.054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25.5">
      <c r="D31" s="12" t="s">
        <v>101</v>
      </c>
    </row>
    <row r="32" ht="63.75">
      <c r="D32" s="12" t="s">
        <v>102</v>
      </c>
    </row>
    <row r="33" spans="1:16" ht="38.25">
      <c r="A33" s="6">
        <v>7</v>
      </c>
      <c r="B33" s="6" t="s">
        <v>103</v>
      </c>
      <c r="C33" s="6" t="s">
        <v>50</v>
      </c>
      <c r="D33" s="6" t="s">
        <v>104</v>
      </c>
      <c r="E33" s="6" t="s">
        <v>81</v>
      </c>
      <c r="F33" s="8">
        <v>18.021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25.5">
      <c r="D34" s="12" t="s">
        <v>105</v>
      </c>
    </row>
    <row r="35" ht="63.75">
      <c r="D35" s="12" t="s">
        <v>102</v>
      </c>
    </row>
    <row r="36" spans="1:16" ht="51">
      <c r="A36" s="6">
        <v>8</v>
      </c>
      <c r="B36" s="6" t="s">
        <v>106</v>
      </c>
      <c r="C36" s="6" t="s">
        <v>50</v>
      </c>
      <c r="D36" s="6" t="s">
        <v>107</v>
      </c>
      <c r="E36" s="6" t="s">
        <v>81</v>
      </c>
      <c r="F36" s="8">
        <v>9.968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108</v>
      </c>
    </row>
    <row r="38" ht="63.75">
      <c r="D38" s="12" t="s">
        <v>102</v>
      </c>
    </row>
    <row r="39" spans="1:16" ht="63.75">
      <c r="A39" s="6">
        <v>9</v>
      </c>
      <c r="B39" s="6" t="s">
        <v>109</v>
      </c>
      <c r="C39" s="6" t="s">
        <v>50</v>
      </c>
      <c r="D39" s="6" t="s">
        <v>110</v>
      </c>
      <c r="E39" s="6" t="s">
        <v>111</v>
      </c>
      <c r="F39" s="8">
        <v>3229.53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112</v>
      </c>
    </row>
    <row r="41" ht="25.5">
      <c r="D41" s="12" t="s">
        <v>113</v>
      </c>
    </row>
    <row r="42" spans="1:16" ht="25.5">
      <c r="A42" s="6">
        <v>10</v>
      </c>
      <c r="B42" s="6" t="s">
        <v>114</v>
      </c>
      <c r="C42" s="6" t="s">
        <v>50</v>
      </c>
      <c r="D42" s="6" t="s">
        <v>115</v>
      </c>
      <c r="E42" s="6" t="s">
        <v>81</v>
      </c>
      <c r="F42" s="8">
        <v>139.154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7.5">
      <c r="D43" s="12" t="s">
        <v>116</v>
      </c>
    </row>
    <row r="44" ht="318.75">
      <c r="D44" s="12" t="s">
        <v>117</v>
      </c>
    </row>
    <row r="45" spans="1:16" ht="38.25">
      <c r="A45" s="6">
        <v>11</v>
      </c>
      <c r="B45" s="6" t="s">
        <v>118</v>
      </c>
      <c r="C45" s="6" t="s">
        <v>50</v>
      </c>
      <c r="D45" s="6" t="s">
        <v>119</v>
      </c>
      <c r="E45" s="6" t="s">
        <v>81</v>
      </c>
      <c r="F45" s="8">
        <v>51.62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89.25">
      <c r="D46" s="12" t="s">
        <v>120</v>
      </c>
    </row>
    <row r="47" ht="280.5">
      <c r="D47" s="12" t="s">
        <v>121</v>
      </c>
    </row>
    <row r="48" spans="1:16" ht="12.75">
      <c r="A48" s="6">
        <v>12</v>
      </c>
      <c r="B48" s="6" t="s">
        <v>122</v>
      </c>
      <c r="C48" s="6" t="s">
        <v>50</v>
      </c>
      <c r="D48" s="6" t="s">
        <v>123</v>
      </c>
      <c r="E48" s="6" t="s">
        <v>96</v>
      </c>
      <c r="F48" s="8">
        <v>303.447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51">
      <c r="D49" s="12" t="s">
        <v>124</v>
      </c>
    </row>
    <row r="50" ht="12.75">
      <c r="D50" s="12" t="s">
        <v>125</v>
      </c>
    </row>
    <row r="51" spans="1:16" ht="12.75">
      <c r="A51" s="6">
        <v>13</v>
      </c>
      <c r="B51" s="6" t="s">
        <v>126</v>
      </c>
      <c r="C51" s="6" t="s">
        <v>50</v>
      </c>
      <c r="D51" s="6" t="s">
        <v>127</v>
      </c>
      <c r="E51" s="6" t="s">
        <v>96</v>
      </c>
      <c r="F51" s="8">
        <v>303.447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51">
      <c r="D52" s="12" t="s">
        <v>124</v>
      </c>
    </row>
    <row r="53" ht="38.25">
      <c r="D53" s="12" t="s">
        <v>128</v>
      </c>
    </row>
    <row r="54" spans="1:16" ht="12.75">
      <c r="A54" s="6">
        <v>14</v>
      </c>
      <c r="B54" s="6" t="s">
        <v>129</v>
      </c>
      <c r="C54" s="6" t="s">
        <v>50</v>
      </c>
      <c r="D54" s="6" t="s">
        <v>130</v>
      </c>
      <c r="E54" s="6" t="s">
        <v>96</v>
      </c>
      <c r="F54" s="8">
        <v>303.447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51">
      <c r="D55" s="12" t="s">
        <v>124</v>
      </c>
    </row>
    <row r="56" ht="25.5">
      <c r="D56" s="12" t="s">
        <v>131</v>
      </c>
    </row>
    <row r="57" spans="1:16" ht="12.75">
      <c r="A57" s="6">
        <v>15</v>
      </c>
      <c r="B57" s="6" t="s">
        <v>132</v>
      </c>
      <c r="C57" s="6" t="s">
        <v>50</v>
      </c>
      <c r="D57" s="6" t="s">
        <v>133</v>
      </c>
      <c r="E57" s="6" t="s">
        <v>96</v>
      </c>
      <c r="F57" s="8">
        <v>303.447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51">
      <c r="D58" s="12" t="s">
        <v>124</v>
      </c>
    </row>
    <row r="59" ht="38.25">
      <c r="D59" s="12" t="s">
        <v>134</v>
      </c>
    </row>
    <row r="60" spans="1:16" ht="12.75" customHeight="1">
      <c r="A60" s="13"/>
      <c r="B60" s="13"/>
      <c r="C60" s="13" t="s">
        <v>24</v>
      </c>
      <c r="D60" s="13" t="s">
        <v>93</v>
      </c>
      <c r="E60" s="13"/>
      <c r="F60" s="13"/>
      <c r="G60" s="13"/>
      <c r="H60" s="13">
        <f>SUM(H27:H59)</f>
        <v>0</v>
      </c>
      <c r="P60">
        <f>ROUND(SUM(P27:P59),2)</f>
        <v>0</v>
      </c>
    </row>
    <row r="62" spans="1:8" ht="12.75" customHeight="1">
      <c r="A62" s="7"/>
      <c r="B62" s="7"/>
      <c r="C62" s="7" t="s">
        <v>34</v>
      </c>
      <c r="D62" s="7" t="s">
        <v>135</v>
      </c>
      <c r="E62" s="7"/>
      <c r="F62" s="9"/>
      <c r="G62" s="7"/>
      <c r="H62" s="9"/>
    </row>
    <row r="63" spans="1:16" ht="25.5">
      <c r="A63" s="6">
        <v>16</v>
      </c>
      <c r="B63" s="6" t="s">
        <v>136</v>
      </c>
      <c r="C63" s="6" t="s">
        <v>50</v>
      </c>
      <c r="D63" s="6" t="s">
        <v>137</v>
      </c>
      <c r="E63" s="6" t="s">
        <v>138</v>
      </c>
      <c r="F63" s="8">
        <v>89.2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38.25">
      <c r="D64" s="12" t="s">
        <v>139</v>
      </c>
    </row>
    <row r="65" ht="165.75">
      <c r="D65" s="12" t="s">
        <v>140</v>
      </c>
    </row>
    <row r="66" spans="1:16" ht="12.75">
      <c r="A66" s="6">
        <v>17</v>
      </c>
      <c r="B66" s="6" t="s">
        <v>141</v>
      </c>
      <c r="C66" s="6" t="s">
        <v>50</v>
      </c>
      <c r="D66" s="6" t="s">
        <v>142</v>
      </c>
      <c r="E66" s="6" t="s">
        <v>138</v>
      </c>
      <c r="F66" s="8">
        <v>31.2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51">
      <c r="D67" s="12" t="s">
        <v>143</v>
      </c>
    </row>
    <row r="68" ht="63.75">
      <c r="D68" s="12" t="s">
        <v>144</v>
      </c>
    </row>
    <row r="69" spans="1:16" ht="25.5">
      <c r="A69" s="6">
        <v>18</v>
      </c>
      <c r="B69" s="6" t="s">
        <v>145</v>
      </c>
      <c r="C69" s="6" t="s">
        <v>50</v>
      </c>
      <c r="D69" s="6" t="s">
        <v>146</v>
      </c>
      <c r="E69" s="6" t="s">
        <v>81</v>
      </c>
      <c r="F69" s="8">
        <v>9.424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63.75">
      <c r="D70" s="12" t="s">
        <v>147</v>
      </c>
    </row>
    <row r="71" ht="38.25">
      <c r="D71" s="12" t="s">
        <v>148</v>
      </c>
    </row>
    <row r="72" spans="1:16" ht="25.5">
      <c r="A72" s="6">
        <v>19</v>
      </c>
      <c r="B72" s="6" t="s">
        <v>149</v>
      </c>
      <c r="C72" s="6" t="s">
        <v>50</v>
      </c>
      <c r="D72" s="6" t="s">
        <v>150</v>
      </c>
      <c r="E72" s="6" t="s">
        <v>81</v>
      </c>
      <c r="F72" s="8">
        <v>40.64</v>
      </c>
      <c r="G72" s="11"/>
      <c r="H72" s="10">
        <f>ROUND((G72*F72),2)</f>
        <v>0</v>
      </c>
      <c r="O72">
        <f>rekapitulace!H8</f>
        <v>21</v>
      </c>
      <c r="P72">
        <f>O72/100*H72</f>
        <v>0</v>
      </c>
    </row>
    <row r="73" ht="76.5">
      <c r="D73" s="12" t="s">
        <v>151</v>
      </c>
    </row>
    <row r="74" ht="357">
      <c r="D74" s="12" t="s">
        <v>152</v>
      </c>
    </row>
    <row r="75" spans="1:16" ht="25.5">
      <c r="A75" s="6">
        <v>20</v>
      </c>
      <c r="B75" s="6" t="s">
        <v>153</v>
      </c>
      <c r="C75" s="6" t="s">
        <v>50</v>
      </c>
      <c r="D75" s="6" t="s">
        <v>154</v>
      </c>
      <c r="E75" s="6" t="s">
        <v>88</v>
      </c>
      <c r="F75" s="8">
        <v>0.379</v>
      </c>
      <c r="G75" s="11"/>
      <c r="H75" s="10">
        <f>ROUND((G75*F75),2)</f>
        <v>0</v>
      </c>
      <c r="O75">
        <f>rekapitulace!H8</f>
        <v>21</v>
      </c>
      <c r="P75">
        <f>O75/100*H75</f>
        <v>0</v>
      </c>
    </row>
    <row r="76" ht="51">
      <c r="D76" s="12" t="s">
        <v>155</v>
      </c>
    </row>
    <row r="77" ht="267.75">
      <c r="D77" s="12" t="s">
        <v>156</v>
      </c>
    </row>
    <row r="78" spans="1:16" ht="25.5">
      <c r="A78" s="6">
        <v>21</v>
      </c>
      <c r="B78" s="6" t="s">
        <v>157</v>
      </c>
      <c r="C78" s="6" t="s">
        <v>50</v>
      </c>
      <c r="D78" s="6" t="s">
        <v>158</v>
      </c>
      <c r="E78" s="6" t="s">
        <v>96</v>
      </c>
      <c r="F78" s="8">
        <v>4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12.75">
      <c r="D79" s="12" t="s">
        <v>159</v>
      </c>
    </row>
    <row r="80" ht="102">
      <c r="D80" s="12" t="s">
        <v>160</v>
      </c>
    </row>
    <row r="81" spans="1:16" ht="12.75" customHeight="1">
      <c r="A81" s="13"/>
      <c r="B81" s="13"/>
      <c r="C81" s="13" t="s">
        <v>34</v>
      </c>
      <c r="D81" s="13" t="s">
        <v>135</v>
      </c>
      <c r="E81" s="13"/>
      <c r="F81" s="13"/>
      <c r="G81" s="13"/>
      <c r="H81" s="13">
        <f>SUM(H63:H80)</f>
        <v>0</v>
      </c>
      <c r="P81">
        <f>ROUND(SUM(P63:P80),2)</f>
        <v>0</v>
      </c>
    </row>
    <row r="83" spans="1:8" ht="12.75" customHeight="1">
      <c r="A83" s="7"/>
      <c r="B83" s="7"/>
      <c r="C83" s="7" t="s">
        <v>35</v>
      </c>
      <c r="D83" s="7" t="s">
        <v>161</v>
      </c>
      <c r="E83" s="7"/>
      <c r="F83" s="9"/>
      <c r="G83" s="7"/>
      <c r="H83" s="9"/>
    </row>
    <row r="84" spans="1:16" ht="25.5">
      <c r="A84" s="6">
        <v>22</v>
      </c>
      <c r="B84" s="6" t="s">
        <v>162</v>
      </c>
      <c r="C84" s="6" t="s">
        <v>50</v>
      </c>
      <c r="D84" s="6" t="s">
        <v>163</v>
      </c>
      <c r="E84" s="6" t="s">
        <v>81</v>
      </c>
      <c r="F84" s="8">
        <v>11.053</v>
      </c>
      <c r="G84" s="11"/>
      <c r="H84" s="10">
        <f>ROUND((G84*F84),2)</f>
        <v>0</v>
      </c>
      <c r="O84">
        <f>rekapitulace!H8</f>
        <v>21</v>
      </c>
      <c r="P84">
        <f>O84/100*H84</f>
        <v>0</v>
      </c>
    </row>
    <row r="85" ht="51">
      <c r="D85" s="12" t="s">
        <v>164</v>
      </c>
    </row>
    <row r="86" ht="369.75">
      <c r="D86" s="12" t="s">
        <v>165</v>
      </c>
    </row>
    <row r="87" spans="1:16" ht="25.5">
      <c r="A87" s="6">
        <v>23</v>
      </c>
      <c r="B87" s="6" t="s">
        <v>166</v>
      </c>
      <c r="C87" s="6" t="s">
        <v>50</v>
      </c>
      <c r="D87" s="6" t="s">
        <v>167</v>
      </c>
      <c r="E87" s="6" t="s">
        <v>88</v>
      </c>
      <c r="F87" s="8">
        <v>3.036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51">
      <c r="D88" s="12" t="s">
        <v>168</v>
      </c>
    </row>
    <row r="89" ht="242.25">
      <c r="D89" s="12" t="s">
        <v>169</v>
      </c>
    </row>
    <row r="90" spans="1:16" ht="51">
      <c r="A90" s="6">
        <v>24</v>
      </c>
      <c r="B90" s="6" t="s">
        <v>170</v>
      </c>
      <c r="C90" s="6" t="s">
        <v>50</v>
      </c>
      <c r="D90" s="6" t="s">
        <v>171</v>
      </c>
      <c r="E90" s="6" t="s">
        <v>81</v>
      </c>
      <c r="F90" s="8">
        <v>2</v>
      </c>
      <c r="G90" s="11"/>
      <c r="H90" s="10">
        <f>ROUND((G90*F90),2)</f>
        <v>0</v>
      </c>
      <c r="O90">
        <f>rekapitulace!H8</f>
        <v>21</v>
      </c>
      <c r="P90">
        <f>O90/100*H90</f>
        <v>0</v>
      </c>
    </row>
    <row r="91" ht="12.75">
      <c r="D91" s="12" t="s">
        <v>172</v>
      </c>
    </row>
    <row r="92" ht="25.5">
      <c r="D92" s="12" t="s">
        <v>173</v>
      </c>
    </row>
    <row r="93" spans="1:16" ht="25.5">
      <c r="A93" s="6">
        <v>25</v>
      </c>
      <c r="B93" s="6" t="s">
        <v>174</v>
      </c>
      <c r="C93" s="6" t="s">
        <v>50</v>
      </c>
      <c r="D93" s="6" t="s">
        <v>175</v>
      </c>
      <c r="E93" s="6" t="s">
        <v>81</v>
      </c>
      <c r="F93" s="8">
        <v>45.824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76.5">
      <c r="D94" s="12" t="s">
        <v>176</v>
      </c>
    </row>
    <row r="95" ht="357">
      <c r="D95" s="12" t="s">
        <v>177</v>
      </c>
    </row>
    <row r="96" spans="1:16" ht="25.5">
      <c r="A96" s="6">
        <v>26</v>
      </c>
      <c r="B96" s="6" t="s">
        <v>178</v>
      </c>
      <c r="C96" s="6" t="s">
        <v>50</v>
      </c>
      <c r="D96" s="6" t="s">
        <v>179</v>
      </c>
      <c r="E96" s="6" t="s">
        <v>88</v>
      </c>
      <c r="F96" s="8">
        <v>1.293</v>
      </c>
      <c r="G96" s="11"/>
      <c r="H96" s="10">
        <f>ROUND((G96*F96),2)</f>
        <v>0</v>
      </c>
      <c r="O96">
        <f>rekapitulace!H8</f>
        <v>21</v>
      </c>
      <c r="P96">
        <f>O96/100*H96</f>
        <v>0</v>
      </c>
    </row>
    <row r="97" ht="51">
      <c r="D97" s="12" t="s">
        <v>180</v>
      </c>
    </row>
    <row r="98" ht="267.75">
      <c r="D98" s="12" t="s">
        <v>156</v>
      </c>
    </row>
    <row r="99" spans="1:16" ht="12.75" customHeight="1">
      <c r="A99" s="13"/>
      <c r="B99" s="13"/>
      <c r="C99" s="13" t="s">
        <v>35</v>
      </c>
      <c r="D99" s="13" t="s">
        <v>161</v>
      </c>
      <c r="E99" s="13"/>
      <c r="F99" s="13"/>
      <c r="G99" s="13"/>
      <c r="H99" s="13">
        <f>SUM(H84:H98)</f>
        <v>0</v>
      </c>
      <c r="P99">
        <f>ROUND(SUM(P84:P98),2)</f>
        <v>0</v>
      </c>
    </row>
    <row r="101" spans="1:8" ht="12.75" customHeight="1">
      <c r="A101" s="7"/>
      <c r="B101" s="7"/>
      <c r="C101" s="7" t="s">
        <v>36</v>
      </c>
      <c r="D101" s="7" t="s">
        <v>181</v>
      </c>
      <c r="E101" s="7"/>
      <c r="F101" s="9"/>
      <c r="G101" s="7"/>
      <c r="H101" s="9"/>
    </row>
    <row r="102" spans="1:16" ht="25.5">
      <c r="A102" s="6">
        <v>27</v>
      </c>
      <c r="B102" s="6" t="s">
        <v>182</v>
      </c>
      <c r="C102" s="6" t="s">
        <v>50</v>
      </c>
      <c r="D102" s="6" t="s">
        <v>183</v>
      </c>
      <c r="E102" s="6" t="s">
        <v>81</v>
      </c>
      <c r="F102" s="8">
        <v>18.249</v>
      </c>
      <c r="G102" s="11"/>
      <c r="H102" s="10">
        <f>ROUND((G102*F102),2)</f>
        <v>0</v>
      </c>
      <c r="O102">
        <f>rekapitulace!H8</f>
        <v>21</v>
      </c>
      <c r="P102">
        <f>O102/100*H102</f>
        <v>0</v>
      </c>
    </row>
    <row r="103" ht="114.75">
      <c r="D103" s="12" t="s">
        <v>184</v>
      </c>
    </row>
    <row r="104" ht="357">
      <c r="D104" s="12" t="s">
        <v>185</v>
      </c>
    </row>
    <row r="105" spans="1:16" ht="25.5">
      <c r="A105" s="6">
        <v>28</v>
      </c>
      <c r="B105" s="6" t="s">
        <v>186</v>
      </c>
      <c r="C105" s="6" t="s">
        <v>50</v>
      </c>
      <c r="D105" s="6" t="s">
        <v>187</v>
      </c>
      <c r="E105" s="6" t="s">
        <v>81</v>
      </c>
      <c r="F105" s="8">
        <v>33.759</v>
      </c>
      <c r="G105" s="11"/>
      <c r="H105" s="10">
        <f>ROUND((G105*F105),2)</f>
        <v>0</v>
      </c>
      <c r="O105">
        <f>rekapitulace!H8</f>
        <v>21</v>
      </c>
      <c r="P105">
        <f>O105/100*H105</f>
        <v>0</v>
      </c>
    </row>
    <row r="106" ht="102">
      <c r="D106" s="12" t="s">
        <v>188</v>
      </c>
    </row>
    <row r="107" ht="357">
      <c r="D107" s="12" t="s">
        <v>189</v>
      </c>
    </row>
    <row r="108" spans="1:16" ht="12.75">
      <c r="A108" s="6">
        <v>29</v>
      </c>
      <c r="B108" s="6" t="s">
        <v>190</v>
      </c>
      <c r="C108" s="6" t="s">
        <v>50</v>
      </c>
      <c r="D108" s="6" t="s">
        <v>191</v>
      </c>
      <c r="E108" s="6" t="s">
        <v>81</v>
      </c>
      <c r="F108" s="8">
        <v>0.144</v>
      </c>
      <c r="G108" s="11"/>
      <c r="H108" s="10">
        <f>ROUND((G108*F108),2)</f>
        <v>0</v>
      </c>
      <c r="O108">
        <f>rekapitulace!H8</f>
        <v>21</v>
      </c>
      <c r="P108">
        <f>O108/100*H108</f>
        <v>0</v>
      </c>
    </row>
    <row r="109" ht="25.5">
      <c r="D109" s="12" t="s">
        <v>192</v>
      </c>
    </row>
    <row r="110" ht="280.5">
      <c r="D110" s="12" t="s">
        <v>193</v>
      </c>
    </row>
    <row r="111" spans="1:16" ht="12.75" customHeight="1">
      <c r="A111" s="13"/>
      <c r="B111" s="13"/>
      <c r="C111" s="13" t="s">
        <v>36</v>
      </c>
      <c r="D111" s="13" t="s">
        <v>181</v>
      </c>
      <c r="E111" s="13"/>
      <c r="F111" s="13"/>
      <c r="G111" s="13"/>
      <c r="H111" s="13">
        <f>SUM(H102:H110)</f>
        <v>0</v>
      </c>
      <c r="P111">
        <f>ROUND(SUM(P102:P110),2)</f>
        <v>0</v>
      </c>
    </row>
    <row r="113" spans="1:8" ht="12.75" customHeight="1">
      <c r="A113" s="7"/>
      <c r="B113" s="7"/>
      <c r="C113" s="7" t="s">
        <v>37</v>
      </c>
      <c r="D113" s="7" t="s">
        <v>194</v>
      </c>
      <c r="E113" s="7"/>
      <c r="F113" s="9"/>
      <c r="G113" s="7"/>
      <c r="H113" s="9"/>
    </row>
    <row r="114" spans="1:16" ht="25.5">
      <c r="A114" s="6">
        <v>30</v>
      </c>
      <c r="B114" s="6" t="s">
        <v>195</v>
      </c>
      <c r="C114" s="6" t="s">
        <v>54</v>
      </c>
      <c r="D114" s="6" t="s">
        <v>196</v>
      </c>
      <c r="E114" s="6" t="s">
        <v>81</v>
      </c>
      <c r="F114" s="8">
        <v>23.901</v>
      </c>
      <c r="G114" s="11"/>
      <c r="H114" s="10">
        <f>ROUND((G114*F114),2)</f>
        <v>0</v>
      </c>
      <c r="O114">
        <f>rekapitulace!H8</f>
        <v>21</v>
      </c>
      <c r="P114">
        <f>O114/100*H114</f>
        <v>0</v>
      </c>
    </row>
    <row r="115" ht="12.75">
      <c r="D115" s="12" t="s">
        <v>197</v>
      </c>
    </row>
    <row r="116" ht="51">
      <c r="D116" s="12" t="s">
        <v>198</v>
      </c>
    </row>
    <row r="117" spans="1:16" ht="25.5">
      <c r="A117" s="6">
        <v>31</v>
      </c>
      <c r="B117" s="6" t="s">
        <v>195</v>
      </c>
      <c r="C117" s="6" t="s">
        <v>199</v>
      </c>
      <c r="D117" s="6" t="s">
        <v>200</v>
      </c>
      <c r="E117" s="6" t="s">
        <v>81</v>
      </c>
      <c r="F117" s="8">
        <v>22.526</v>
      </c>
      <c r="G117" s="11"/>
      <c r="H117" s="10">
        <f>ROUND((G117*F117),2)</f>
        <v>0</v>
      </c>
      <c r="O117">
        <f>rekapitulace!H8</f>
        <v>21</v>
      </c>
      <c r="P117">
        <f>O117/100*H117</f>
        <v>0</v>
      </c>
    </row>
    <row r="118" ht="12.75">
      <c r="D118" s="12" t="s">
        <v>201</v>
      </c>
    </row>
    <row r="119" ht="51">
      <c r="D119" s="12" t="s">
        <v>202</v>
      </c>
    </row>
    <row r="120" spans="1:16" ht="25.5">
      <c r="A120" s="6">
        <v>32</v>
      </c>
      <c r="B120" s="6" t="s">
        <v>203</v>
      </c>
      <c r="C120" s="6" t="s">
        <v>50</v>
      </c>
      <c r="D120" s="6" t="s">
        <v>204</v>
      </c>
      <c r="E120" s="6" t="s">
        <v>96</v>
      </c>
      <c r="F120" s="8">
        <v>159.339</v>
      </c>
      <c r="G120" s="11"/>
      <c r="H120" s="10">
        <f>ROUND((G120*F120),2)</f>
        <v>0</v>
      </c>
      <c r="O120">
        <f>rekapitulace!H8</f>
        <v>21</v>
      </c>
      <c r="P120">
        <f>O120/100*H120</f>
        <v>0</v>
      </c>
    </row>
    <row r="121" ht="12.75">
      <c r="D121" s="12" t="s">
        <v>205</v>
      </c>
    </row>
    <row r="122" ht="51">
      <c r="D122" s="12" t="s">
        <v>206</v>
      </c>
    </row>
    <row r="123" spans="1:16" ht="25.5">
      <c r="A123" s="6">
        <v>33</v>
      </c>
      <c r="B123" s="6" t="s">
        <v>207</v>
      </c>
      <c r="C123" s="6" t="s">
        <v>50</v>
      </c>
      <c r="D123" s="6" t="s">
        <v>208</v>
      </c>
      <c r="E123" s="6" t="s">
        <v>96</v>
      </c>
      <c r="F123" s="8">
        <v>249.192</v>
      </c>
      <c r="G123" s="11"/>
      <c r="H123" s="10">
        <f>ROUND((G123*F123),2)</f>
        <v>0</v>
      </c>
      <c r="O123">
        <f>rekapitulace!H8</f>
        <v>21</v>
      </c>
      <c r="P123">
        <f>O123/100*H123</f>
        <v>0</v>
      </c>
    </row>
    <row r="124" ht="12.75">
      <c r="D124" s="12" t="s">
        <v>209</v>
      </c>
    </row>
    <row r="125" ht="51">
      <c r="D125" s="12" t="s">
        <v>206</v>
      </c>
    </row>
    <row r="126" spans="1:16" ht="25.5">
      <c r="A126" s="6">
        <v>34</v>
      </c>
      <c r="B126" s="6" t="s">
        <v>210</v>
      </c>
      <c r="C126" s="6" t="s">
        <v>50</v>
      </c>
      <c r="D126" s="6" t="s">
        <v>211</v>
      </c>
      <c r="E126" s="6" t="s">
        <v>96</v>
      </c>
      <c r="F126" s="8">
        <v>249.192</v>
      </c>
      <c r="G126" s="11"/>
      <c r="H126" s="10">
        <f>ROUND((G126*F126),2)</f>
        <v>0</v>
      </c>
      <c r="O126">
        <f>rekapitulace!H8</f>
        <v>21</v>
      </c>
      <c r="P126">
        <f>O126/100*H126</f>
        <v>0</v>
      </c>
    </row>
    <row r="127" ht="12.75">
      <c r="D127" s="12" t="s">
        <v>212</v>
      </c>
    </row>
    <row r="128" ht="140.25">
      <c r="D128" s="12" t="s">
        <v>213</v>
      </c>
    </row>
    <row r="129" spans="1:16" ht="12.75">
      <c r="A129" s="6">
        <v>35</v>
      </c>
      <c r="B129" s="6" t="s">
        <v>214</v>
      </c>
      <c r="C129" s="6" t="s">
        <v>50</v>
      </c>
      <c r="D129" s="6" t="s">
        <v>215</v>
      </c>
      <c r="E129" s="6" t="s">
        <v>96</v>
      </c>
      <c r="F129" s="8">
        <v>167.029</v>
      </c>
      <c r="G129" s="11"/>
      <c r="H129" s="10">
        <f>ROUND((G129*F129),2)</f>
        <v>0</v>
      </c>
      <c r="O129">
        <f>rekapitulace!H8</f>
        <v>21</v>
      </c>
      <c r="P129">
        <f>O129/100*H129</f>
        <v>0</v>
      </c>
    </row>
    <row r="130" ht="12.75">
      <c r="D130" s="12" t="s">
        <v>216</v>
      </c>
    </row>
    <row r="131" ht="140.25">
      <c r="D131" s="12" t="s">
        <v>213</v>
      </c>
    </row>
    <row r="132" spans="1:16" ht="25.5">
      <c r="A132" s="6">
        <v>36</v>
      </c>
      <c r="B132" s="6" t="s">
        <v>217</v>
      </c>
      <c r="C132" s="6" t="s">
        <v>50</v>
      </c>
      <c r="D132" s="6" t="s">
        <v>218</v>
      </c>
      <c r="E132" s="6" t="s">
        <v>138</v>
      </c>
      <c r="F132" s="8">
        <v>87.6</v>
      </c>
      <c r="G132" s="11"/>
      <c r="H132" s="10">
        <f>ROUND((G132*F132),2)</f>
        <v>0</v>
      </c>
      <c r="O132">
        <f>rekapitulace!H8</f>
        <v>21</v>
      </c>
      <c r="P132">
        <f>O132/100*H132</f>
        <v>0</v>
      </c>
    </row>
    <row r="133" ht="12.75">
      <c r="D133" s="12" t="s">
        <v>219</v>
      </c>
    </row>
    <row r="134" ht="38.25">
      <c r="D134" s="12" t="s">
        <v>220</v>
      </c>
    </row>
    <row r="135" spans="1:16" ht="12.75" customHeight="1">
      <c r="A135" s="13"/>
      <c r="B135" s="13"/>
      <c r="C135" s="13" t="s">
        <v>37</v>
      </c>
      <c r="D135" s="13" t="s">
        <v>194</v>
      </c>
      <c r="E135" s="13"/>
      <c r="F135" s="13"/>
      <c r="G135" s="13"/>
      <c r="H135" s="13">
        <f>SUM(H114:H134)</f>
        <v>0</v>
      </c>
      <c r="P135">
        <f>ROUND(SUM(P114:P134),2)</f>
        <v>0</v>
      </c>
    </row>
    <row r="137" spans="1:8" ht="12.75" customHeight="1">
      <c r="A137" s="7"/>
      <c r="B137" s="7"/>
      <c r="C137" s="7" t="s">
        <v>39</v>
      </c>
      <c r="D137" s="7" t="s">
        <v>221</v>
      </c>
      <c r="E137" s="7"/>
      <c r="F137" s="9"/>
      <c r="G137" s="7"/>
      <c r="H137" s="9"/>
    </row>
    <row r="138" spans="1:16" ht="38.25">
      <c r="A138" s="6">
        <v>37</v>
      </c>
      <c r="B138" s="6" t="s">
        <v>222</v>
      </c>
      <c r="C138" s="6" t="s">
        <v>50</v>
      </c>
      <c r="D138" s="6" t="s">
        <v>223</v>
      </c>
      <c r="E138" s="6" t="s">
        <v>96</v>
      </c>
      <c r="F138" s="8">
        <v>117.88</v>
      </c>
      <c r="G138" s="11"/>
      <c r="H138" s="10">
        <f>ROUND((G138*F138),2)</f>
        <v>0</v>
      </c>
      <c r="O138">
        <f>rekapitulace!H8</f>
        <v>21</v>
      </c>
      <c r="P138">
        <f>O138/100*H138</f>
        <v>0</v>
      </c>
    </row>
    <row r="139" ht="76.5">
      <c r="D139" s="12" t="s">
        <v>224</v>
      </c>
    </row>
    <row r="140" ht="191.25">
      <c r="D140" s="12" t="s">
        <v>225</v>
      </c>
    </row>
    <row r="141" spans="1:16" ht="25.5">
      <c r="A141" s="6">
        <v>38</v>
      </c>
      <c r="B141" s="6" t="s">
        <v>226</v>
      </c>
      <c r="C141" s="6" t="s">
        <v>54</v>
      </c>
      <c r="D141" s="6" t="s">
        <v>227</v>
      </c>
      <c r="E141" s="6" t="s">
        <v>96</v>
      </c>
      <c r="F141" s="8">
        <v>21.504</v>
      </c>
      <c r="G141" s="11"/>
      <c r="H141" s="10">
        <f>ROUND((G141*F141),2)</f>
        <v>0</v>
      </c>
      <c r="O141">
        <f>rekapitulace!H8</f>
        <v>21</v>
      </c>
      <c r="P141">
        <f>O141/100*H141</f>
        <v>0</v>
      </c>
    </row>
    <row r="142" ht="25.5">
      <c r="D142" s="12" t="s">
        <v>228</v>
      </c>
    </row>
    <row r="143" ht="89.25">
      <c r="D143" s="12" t="s">
        <v>229</v>
      </c>
    </row>
    <row r="144" spans="1:16" ht="38.25">
      <c r="A144" s="6">
        <v>39</v>
      </c>
      <c r="B144" s="6" t="s">
        <v>226</v>
      </c>
      <c r="C144" s="6" t="s">
        <v>199</v>
      </c>
      <c r="D144" s="6" t="s">
        <v>230</v>
      </c>
      <c r="E144" s="6" t="s">
        <v>96</v>
      </c>
      <c r="F144" s="8">
        <v>50.176</v>
      </c>
      <c r="G144" s="11"/>
      <c r="H144" s="10">
        <f>ROUND((G144*F144),2)</f>
        <v>0</v>
      </c>
      <c r="O144">
        <f>rekapitulace!H8</f>
        <v>21</v>
      </c>
      <c r="P144">
        <f>O144/100*H144</f>
        <v>0</v>
      </c>
    </row>
    <row r="145" ht="25.5">
      <c r="D145" s="12" t="s">
        <v>231</v>
      </c>
    </row>
    <row r="146" ht="89.25">
      <c r="D146" s="12" t="s">
        <v>229</v>
      </c>
    </row>
    <row r="147" spans="1:16" ht="25.5">
      <c r="A147" s="6">
        <v>40</v>
      </c>
      <c r="B147" s="6" t="s">
        <v>232</v>
      </c>
      <c r="C147" s="6" t="s">
        <v>50</v>
      </c>
      <c r="D147" s="6" t="s">
        <v>233</v>
      </c>
      <c r="E147" s="6" t="s">
        <v>96</v>
      </c>
      <c r="F147" s="8">
        <v>28.524</v>
      </c>
      <c r="G147" s="11"/>
      <c r="H147" s="10">
        <f>ROUND((G147*F147),2)</f>
        <v>0</v>
      </c>
      <c r="O147">
        <f>rekapitulace!H8</f>
        <v>21</v>
      </c>
      <c r="P147">
        <f>O147/100*H147</f>
        <v>0</v>
      </c>
    </row>
    <row r="148" ht="38.25">
      <c r="D148" s="12" t="s">
        <v>234</v>
      </c>
    </row>
    <row r="149" ht="51">
      <c r="D149" s="12" t="s">
        <v>235</v>
      </c>
    </row>
    <row r="150" spans="1:16" ht="12.75" customHeight="1">
      <c r="A150" s="13"/>
      <c r="B150" s="13"/>
      <c r="C150" s="13" t="s">
        <v>39</v>
      </c>
      <c r="D150" s="13" t="s">
        <v>221</v>
      </c>
      <c r="E150" s="13"/>
      <c r="F150" s="13"/>
      <c r="G150" s="13"/>
      <c r="H150" s="13">
        <f>SUM(H138:H149)</f>
        <v>0</v>
      </c>
      <c r="P150">
        <f>ROUND(SUM(P138:P149),2)</f>
        <v>0</v>
      </c>
    </row>
    <row r="152" spans="1:8" ht="12.75" customHeight="1">
      <c r="A152" s="7"/>
      <c r="B152" s="7"/>
      <c r="C152" s="7" t="s">
        <v>237</v>
      </c>
      <c r="D152" s="7" t="s">
        <v>236</v>
      </c>
      <c r="E152" s="7"/>
      <c r="F152" s="9"/>
      <c r="G152" s="7"/>
      <c r="H152" s="9"/>
    </row>
    <row r="153" spans="1:16" ht="12.75">
      <c r="A153" s="6">
        <v>41</v>
      </c>
      <c r="B153" s="6" t="s">
        <v>238</v>
      </c>
      <c r="C153" s="6" t="s">
        <v>50</v>
      </c>
      <c r="D153" s="6" t="s">
        <v>239</v>
      </c>
      <c r="E153" s="6" t="s">
        <v>138</v>
      </c>
      <c r="F153" s="8">
        <v>9.2</v>
      </c>
      <c r="G153" s="11"/>
      <c r="H153" s="10">
        <f>ROUND((G153*F153),2)</f>
        <v>0</v>
      </c>
      <c r="O153">
        <f>rekapitulace!H8</f>
        <v>21</v>
      </c>
      <c r="P153">
        <f>O153/100*H153</f>
        <v>0</v>
      </c>
    </row>
    <row r="154" ht="38.25">
      <c r="D154" s="12" t="s">
        <v>240</v>
      </c>
    </row>
    <row r="155" ht="38.25">
      <c r="D155" s="12" t="s">
        <v>241</v>
      </c>
    </row>
    <row r="156" spans="1:16" ht="25.5">
      <c r="A156" s="6">
        <v>42</v>
      </c>
      <c r="B156" s="6" t="s">
        <v>242</v>
      </c>
      <c r="C156" s="6" t="s">
        <v>50</v>
      </c>
      <c r="D156" s="6" t="s">
        <v>243</v>
      </c>
      <c r="E156" s="6" t="s">
        <v>81</v>
      </c>
      <c r="F156" s="8">
        <v>0.064</v>
      </c>
      <c r="G156" s="11"/>
      <c r="H156" s="10">
        <f>ROUND((G156*F156),2)</f>
        <v>0</v>
      </c>
      <c r="O156">
        <f>rekapitulace!H8</f>
        <v>21</v>
      </c>
      <c r="P156">
        <f>O156/100*H156</f>
        <v>0</v>
      </c>
    </row>
    <row r="157" ht="38.25">
      <c r="D157" s="12" t="s">
        <v>244</v>
      </c>
    </row>
    <row r="158" ht="38.25">
      <c r="D158" s="12" t="s">
        <v>245</v>
      </c>
    </row>
    <row r="159" spans="1:16" ht="12.75">
      <c r="A159" s="6">
        <v>43</v>
      </c>
      <c r="B159" s="6" t="s">
        <v>246</v>
      </c>
      <c r="C159" s="6" t="s">
        <v>50</v>
      </c>
      <c r="D159" s="6" t="s">
        <v>247</v>
      </c>
      <c r="E159" s="6" t="s">
        <v>138</v>
      </c>
      <c r="F159" s="8">
        <v>80.88</v>
      </c>
      <c r="G159" s="11"/>
      <c r="H159" s="10">
        <f>ROUND((G159*F159),2)</f>
        <v>0</v>
      </c>
      <c r="O159">
        <f>rekapitulace!H8</f>
        <v>21</v>
      </c>
      <c r="P159">
        <f>O159/100*H159</f>
        <v>0</v>
      </c>
    </row>
    <row r="160" ht="38.25">
      <c r="D160" s="12" t="s">
        <v>248</v>
      </c>
    </row>
    <row r="161" ht="25.5">
      <c r="D161" s="12" t="s">
        <v>249</v>
      </c>
    </row>
    <row r="162" spans="1:16" ht="25.5">
      <c r="A162" s="6">
        <v>44</v>
      </c>
      <c r="B162" s="6" t="s">
        <v>250</v>
      </c>
      <c r="C162" s="6" t="s">
        <v>54</v>
      </c>
      <c r="D162" s="6" t="s">
        <v>251</v>
      </c>
      <c r="E162" s="6" t="s">
        <v>252</v>
      </c>
      <c r="F162" s="8">
        <v>110.4</v>
      </c>
      <c r="G162" s="11"/>
      <c r="H162" s="10">
        <f>ROUND((G162*F162),2)</f>
        <v>0</v>
      </c>
      <c r="O162">
        <f>rekapitulace!H8</f>
        <v>21</v>
      </c>
      <c r="P162">
        <f>O162/100*H162</f>
        <v>0</v>
      </c>
    </row>
    <row r="163" ht="12.75">
      <c r="D163" s="12" t="s">
        <v>253</v>
      </c>
    </row>
    <row r="164" ht="409.5">
      <c r="D164" s="12" t="s">
        <v>254</v>
      </c>
    </row>
    <row r="165" spans="1:16" ht="38.25">
      <c r="A165" s="6">
        <v>45</v>
      </c>
      <c r="B165" s="6" t="s">
        <v>250</v>
      </c>
      <c r="C165" s="6" t="s">
        <v>199</v>
      </c>
      <c r="D165" s="6" t="s">
        <v>255</v>
      </c>
      <c r="E165" s="6" t="s">
        <v>252</v>
      </c>
      <c r="F165" s="8">
        <v>398.4</v>
      </c>
      <c r="G165" s="11"/>
      <c r="H165" s="10">
        <f>ROUND((G165*F165),2)</f>
        <v>0</v>
      </c>
      <c r="O165">
        <f>rekapitulace!H8</f>
        <v>21</v>
      </c>
      <c r="P165">
        <f>O165/100*H165</f>
        <v>0</v>
      </c>
    </row>
    <row r="166" ht="51">
      <c r="D166" s="12" t="s">
        <v>256</v>
      </c>
    </row>
    <row r="167" ht="409.5">
      <c r="D167" s="12" t="s">
        <v>254</v>
      </c>
    </row>
    <row r="168" spans="1:16" ht="38.25">
      <c r="A168" s="6">
        <v>46</v>
      </c>
      <c r="B168" s="6" t="s">
        <v>257</v>
      </c>
      <c r="C168" s="6" t="s">
        <v>54</v>
      </c>
      <c r="D168" s="6" t="s">
        <v>258</v>
      </c>
      <c r="E168" s="6" t="s">
        <v>252</v>
      </c>
      <c r="F168" s="8">
        <v>120</v>
      </c>
      <c r="G168" s="11"/>
      <c r="H168" s="10">
        <f>ROUND((G168*F168),2)</f>
        <v>0</v>
      </c>
      <c r="O168">
        <f>rekapitulace!H8</f>
        <v>21</v>
      </c>
      <c r="P168">
        <f>O168/100*H168</f>
        <v>0</v>
      </c>
    </row>
    <row r="169" ht="12.75">
      <c r="D169" s="12" t="s">
        <v>259</v>
      </c>
    </row>
    <row r="170" ht="344.25">
      <c r="D170" s="12" t="s">
        <v>260</v>
      </c>
    </row>
    <row r="171" spans="1:16" ht="25.5">
      <c r="A171" s="6">
        <v>47</v>
      </c>
      <c r="B171" s="6" t="s">
        <v>257</v>
      </c>
      <c r="C171" s="6" t="s">
        <v>199</v>
      </c>
      <c r="D171" s="6" t="s">
        <v>261</v>
      </c>
      <c r="E171" s="6" t="s">
        <v>252</v>
      </c>
      <c r="F171" s="8">
        <v>78</v>
      </c>
      <c r="G171" s="11"/>
      <c r="H171" s="10">
        <f>ROUND((G171*F171),2)</f>
        <v>0</v>
      </c>
      <c r="O171">
        <f>rekapitulace!H8</f>
        <v>21</v>
      </c>
      <c r="P171">
        <f>O171/100*H171</f>
        <v>0</v>
      </c>
    </row>
    <row r="172" ht="25.5">
      <c r="D172" s="12" t="s">
        <v>262</v>
      </c>
    </row>
    <row r="173" ht="344.25">
      <c r="D173" s="12" t="s">
        <v>263</v>
      </c>
    </row>
    <row r="174" spans="1:16" ht="12.75">
      <c r="A174" s="6">
        <v>48</v>
      </c>
      <c r="B174" s="6" t="s">
        <v>264</v>
      </c>
      <c r="C174" s="6" t="s">
        <v>50</v>
      </c>
      <c r="D174" s="6" t="s">
        <v>265</v>
      </c>
      <c r="E174" s="6" t="s">
        <v>96</v>
      </c>
      <c r="F174" s="8">
        <v>22.923</v>
      </c>
      <c r="G174" s="11"/>
      <c r="H174" s="10">
        <f>ROUND((G174*F174),2)</f>
        <v>0</v>
      </c>
      <c r="O174">
        <f>rekapitulace!H8</f>
        <v>21</v>
      </c>
      <c r="P174">
        <f>O174/100*H174</f>
        <v>0</v>
      </c>
    </row>
    <row r="175" ht="51">
      <c r="D175" s="12" t="s">
        <v>266</v>
      </c>
    </row>
    <row r="176" ht="12.75">
      <c r="D176" s="12" t="s">
        <v>267</v>
      </c>
    </row>
    <row r="177" spans="1:16" ht="25.5">
      <c r="A177" s="6">
        <v>49</v>
      </c>
      <c r="B177" s="6" t="s">
        <v>268</v>
      </c>
      <c r="C177" s="6" t="s">
        <v>50</v>
      </c>
      <c r="D177" s="6" t="s">
        <v>269</v>
      </c>
      <c r="E177" s="6" t="s">
        <v>81</v>
      </c>
      <c r="F177" s="8">
        <v>68.686</v>
      </c>
      <c r="G177" s="11"/>
      <c r="H177" s="10">
        <f>ROUND((G177*F177),2)</f>
        <v>0</v>
      </c>
      <c r="O177">
        <f>rekapitulace!H8</f>
        <v>21</v>
      </c>
      <c r="P177">
        <f>O177/100*H177</f>
        <v>0</v>
      </c>
    </row>
    <row r="178" ht="76.5">
      <c r="D178" s="12" t="s">
        <v>270</v>
      </c>
    </row>
    <row r="179" ht="102">
      <c r="D179" s="12" t="s">
        <v>271</v>
      </c>
    </row>
    <row r="180" spans="1:16" ht="25.5">
      <c r="A180" s="6">
        <v>50</v>
      </c>
      <c r="B180" s="6" t="s">
        <v>272</v>
      </c>
      <c r="C180" s="6" t="s">
        <v>50</v>
      </c>
      <c r="D180" s="6" t="s">
        <v>273</v>
      </c>
      <c r="E180" s="6" t="s">
        <v>81</v>
      </c>
      <c r="F180" s="8">
        <v>1.5</v>
      </c>
      <c r="G180" s="11"/>
      <c r="H180" s="10">
        <f>ROUND((G180*F180),2)</f>
        <v>0</v>
      </c>
      <c r="O180">
        <f>rekapitulace!H8</f>
        <v>21</v>
      </c>
      <c r="P180">
        <f>O180/100*H180</f>
        <v>0</v>
      </c>
    </row>
    <row r="181" ht="38.25">
      <c r="D181" s="12" t="s">
        <v>274</v>
      </c>
    </row>
    <row r="182" ht="102">
      <c r="D182" s="12" t="s">
        <v>275</v>
      </c>
    </row>
    <row r="183" spans="1:16" ht="25.5">
      <c r="A183" s="6">
        <v>51</v>
      </c>
      <c r="B183" s="6" t="s">
        <v>276</v>
      </c>
      <c r="C183" s="6" t="s">
        <v>50</v>
      </c>
      <c r="D183" s="6" t="s">
        <v>277</v>
      </c>
      <c r="E183" s="6" t="s">
        <v>88</v>
      </c>
      <c r="F183" s="8">
        <v>0.5</v>
      </c>
      <c r="G183" s="11"/>
      <c r="H183" s="10">
        <f>ROUND((G183*F183),2)</f>
        <v>0</v>
      </c>
      <c r="O183">
        <f>rekapitulace!H8</f>
        <v>21</v>
      </c>
      <c r="P183">
        <f>O183/100*H183</f>
        <v>0</v>
      </c>
    </row>
    <row r="184" ht="12.75">
      <c r="D184" s="12" t="s">
        <v>278</v>
      </c>
    </row>
    <row r="185" ht="102">
      <c r="D185" s="12" t="s">
        <v>279</v>
      </c>
    </row>
    <row r="186" spans="1:16" ht="38.25">
      <c r="A186" s="6">
        <v>52</v>
      </c>
      <c r="B186" s="6" t="s">
        <v>280</v>
      </c>
      <c r="C186" s="6" t="s">
        <v>54</v>
      </c>
      <c r="D186" s="6" t="s">
        <v>281</v>
      </c>
      <c r="E186" s="6" t="s">
        <v>138</v>
      </c>
      <c r="F186" s="8">
        <v>21.5</v>
      </c>
      <c r="G186" s="11"/>
      <c r="H186" s="10">
        <f>ROUND((G186*F186),2)</f>
        <v>0</v>
      </c>
      <c r="O186">
        <f>rekapitulace!H8</f>
        <v>21</v>
      </c>
      <c r="P186">
        <f>O186/100*H186</f>
        <v>0</v>
      </c>
    </row>
    <row r="187" ht="25.5">
      <c r="D187" s="12" t="s">
        <v>282</v>
      </c>
    </row>
    <row r="188" ht="114.75">
      <c r="D188" s="12" t="s">
        <v>283</v>
      </c>
    </row>
    <row r="189" spans="1:16" ht="25.5">
      <c r="A189" s="6">
        <v>53</v>
      </c>
      <c r="B189" s="6" t="s">
        <v>280</v>
      </c>
      <c r="C189" s="6" t="s">
        <v>199</v>
      </c>
      <c r="D189" s="6" t="s">
        <v>284</v>
      </c>
      <c r="E189" s="6" t="s">
        <v>138</v>
      </c>
      <c r="F189" s="8">
        <v>50.18</v>
      </c>
      <c r="G189" s="11"/>
      <c r="H189" s="10">
        <f>ROUND((G189*F189),2)</f>
        <v>0</v>
      </c>
      <c r="O189">
        <f>rekapitulace!H8</f>
        <v>21</v>
      </c>
      <c r="P189">
        <f>O189/100*H189</f>
        <v>0</v>
      </c>
    </row>
    <row r="190" ht="12.75">
      <c r="D190" s="12" t="s">
        <v>285</v>
      </c>
    </row>
    <row r="191" ht="114.75">
      <c r="D191" s="12" t="s">
        <v>283</v>
      </c>
    </row>
    <row r="192" spans="1:16" ht="12.75" customHeight="1">
      <c r="A192" s="13"/>
      <c r="B192" s="13"/>
      <c r="C192" s="13" t="s">
        <v>237</v>
      </c>
      <c r="D192" s="13" t="s">
        <v>236</v>
      </c>
      <c r="E192" s="13"/>
      <c r="F192" s="13"/>
      <c r="G192" s="13"/>
      <c r="H192" s="13">
        <f>SUM(H153:H191)</f>
        <v>0</v>
      </c>
      <c r="P192">
        <f>ROUND(SUM(P153:P191),2)</f>
        <v>0</v>
      </c>
    </row>
    <row r="194" spans="1:16" ht="12.75" customHeight="1">
      <c r="A194" s="13"/>
      <c r="B194" s="13"/>
      <c r="C194" s="13"/>
      <c r="D194" s="13" t="s">
        <v>70</v>
      </c>
      <c r="E194" s="13"/>
      <c r="F194" s="13"/>
      <c r="G194" s="13"/>
      <c r="H194" s="13">
        <f>+H24+H60+H81+H99+H111+H135+H150+H192</f>
        <v>0</v>
      </c>
      <c r="P194">
        <f>+P24+P60+P81+P99+P111+P135+P150+P192</f>
        <v>0</v>
      </c>
    </row>
    <row r="196" spans="1:8" ht="12.75" customHeight="1">
      <c r="A196" s="7" t="s">
        <v>71</v>
      </c>
      <c r="B196" s="7"/>
      <c r="C196" s="7"/>
      <c r="D196" s="7"/>
      <c r="E196" s="7"/>
      <c r="F196" s="7"/>
      <c r="G196" s="7"/>
      <c r="H196" s="7"/>
    </row>
    <row r="197" spans="1:8" ht="12.75" customHeight="1">
      <c r="A197" s="7"/>
      <c r="B197" s="7"/>
      <c r="C197" s="7"/>
      <c r="D197" s="7" t="s">
        <v>72</v>
      </c>
      <c r="E197" s="7"/>
      <c r="F197" s="7"/>
      <c r="G197" s="7"/>
      <c r="H197" s="7"/>
    </row>
    <row r="198" spans="1:16" ht="12.75" customHeight="1">
      <c r="A198" s="13"/>
      <c r="B198" s="13"/>
      <c r="C198" s="13"/>
      <c r="D198" s="13" t="s">
        <v>73</v>
      </c>
      <c r="E198" s="13"/>
      <c r="F198" s="13"/>
      <c r="G198" s="13"/>
      <c r="H198" s="13">
        <v>0</v>
      </c>
      <c r="P198">
        <v>0</v>
      </c>
    </row>
    <row r="199" spans="1:8" ht="12.75" customHeight="1">
      <c r="A199" s="13"/>
      <c r="B199" s="13"/>
      <c r="C199" s="13"/>
      <c r="D199" s="13" t="s">
        <v>74</v>
      </c>
      <c r="E199" s="13"/>
      <c r="F199" s="13"/>
      <c r="G199" s="13"/>
      <c r="H199" s="13"/>
    </row>
    <row r="200" spans="1:16" ht="12.75" customHeight="1">
      <c r="A200" s="13"/>
      <c r="B200" s="13"/>
      <c r="C200" s="13"/>
      <c r="D200" s="13" t="s">
        <v>75</v>
      </c>
      <c r="E200" s="13"/>
      <c r="F200" s="13"/>
      <c r="G200" s="13"/>
      <c r="H200" s="13">
        <v>0</v>
      </c>
      <c r="P200">
        <v>0</v>
      </c>
    </row>
    <row r="201" spans="1:16" ht="12.75" customHeight="1">
      <c r="A201" s="13"/>
      <c r="B201" s="13"/>
      <c r="C201" s="13"/>
      <c r="D201" s="13" t="s">
        <v>76</v>
      </c>
      <c r="E201" s="13"/>
      <c r="F201" s="13"/>
      <c r="G201" s="13"/>
      <c r="H201" s="13">
        <f>H198+H200</f>
        <v>0</v>
      </c>
      <c r="P201">
        <f>P198+P200</f>
        <v>0</v>
      </c>
    </row>
    <row r="203" spans="1:16" ht="12.75" customHeight="1">
      <c r="A203" s="13"/>
      <c r="B203" s="13"/>
      <c r="C203" s="13"/>
      <c r="D203" s="13" t="s">
        <v>76</v>
      </c>
      <c r="E203" s="13"/>
      <c r="F203" s="13"/>
      <c r="G203" s="13"/>
      <c r="H203" s="13">
        <f>H194+H201</f>
        <v>0</v>
      </c>
      <c r="P203">
        <f>P194+P201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2022-03-29T09:41:03Z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