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65" windowWidth="33600" windowHeight="20535" activeTab="0"/>
  </bookViews>
  <sheets>
    <sheet name="Stavební rozpočet" sheetId="1" r:id="rId1"/>
    <sheet name="Krycí list rozpočtu" sheetId="3" r:id="rId2"/>
  </sheets>
  <definedNames/>
  <calcPr calcId="152511"/>
  <extLst/>
</workbook>
</file>

<file path=xl/sharedStrings.xml><?xml version="1.0" encoding="utf-8"?>
<sst xmlns="http://schemas.openxmlformats.org/spreadsheetml/2006/main" count="303" uniqueCount="157">
  <si>
    <t>Položkový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</si>
  <si>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</si>
  <si>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</si>
  <si>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</si>
  <si>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</si>
  <si>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</si>
  <si>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</si>
  <si>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</si>
  <si>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</si>
  <si>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</si>
  <si>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</si>
  <si>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</si>
  <si>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</si>
  <si>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</si>
  <si>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</si>
  <si>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</si>
  <si>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</si>
  <si>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</si>
  <si>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</si>
  <si>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</si>
  <si>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</si>
  <si>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</si>
  <si>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</si>
  <si>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</si>
  <si>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</si>
  <si>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Poznámka:</t>
  </si>
  <si>
    <t>Objekt</t>
  </si>
  <si>
    <t>MOB</t>
  </si>
  <si>
    <t>REKONSTRUKCE LIEBIEGOVA PALÁCE pro potřeby polyfunkčního komunitního centra</t>
  </si>
  <si>
    <t>Vnitřní vybavení rev 10 uznatelné elektro</t>
  </si>
  <si>
    <t>Kód</t>
  </si>
  <si>
    <t>900</t>
  </si>
  <si>
    <t>Vv_81a</t>
  </si>
  <si>
    <t>Vv_81b</t>
  </si>
  <si>
    <t>Vv_81c</t>
  </si>
  <si>
    <t>Vv_81d</t>
  </si>
  <si>
    <t>Vv_82a</t>
  </si>
  <si>
    <t>Vv_82b</t>
  </si>
  <si>
    <t>Vv_84a</t>
  </si>
  <si>
    <t>Vv_84ak</t>
  </si>
  <si>
    <t>Vv_84b</t>
  </si>
  <si>
    <t>Zkrácený popis / Varianta</t>
  </si>
  <si>
    <t>Rozměry</t>
  </si>
  <si>
    <t>Ostatní položky</t>
  </si>
  <si>
    <t>Projektor pro domácí kino 1080p, vestavěný 10 W reproduktor, Wi-Fi, HDMI</t>
  </si>
  <si>
    <t>Konzole pro zavěšení promítacího plátna na stěnu nebo strop, vzdálenost od zdi 210 mm, cena za pár</t>
  </si>
  <si>
    <t>Doba výstavby:</t>
  </si>
  <si>
    <t>Začátek výstavby:</t>
  </si>
  <si>
    <t>Konec výstavby:</t>
  </si>
  <si>
    <t>Zpracováno dne:</t>
  </si>
  <si>
    <t>MJ</t>
  </si>
  <si>
    <t>kus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</si>
  <si>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</si>
  <si>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</si>
  <si>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</si>
  <si>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</si>
  <si>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</si>
  <si>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</si>
  <si>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</si>
  <si>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</si>
  <si>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</si>
  <si>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</si>
  <si>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Statutární město Liberec</t>
  </si>
  <si>
    <t>Ateliér Masák &amp; Partner, s.r.o.</t>
  </si>
  <si>
    <t> </t>
  </si>
  <si>
    <t>Montáž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</si>
  <si>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</si>
  <si>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</si>
  <si>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</si>
  <si>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</si>
  <si>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</si>
  <si>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</si>
  <si>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</si>
  <si>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</si>
  <si>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</si>
  <si>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</si>
  <si>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</si>
  <si>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</si>
  <si>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</si>
  <si>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</si>
  <si>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900_</t>
  </si>
  <si>
    <t>9_</t>
  </si>
  <si>
    <t>MOB_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</si>
  <si>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</si>
  <si>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</si>
  <si>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</si>
  <si>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</si>
  <si>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</si>
  <si>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</si>
  <si>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</si>
  <si>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</si>
  <si>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</si>
  <si>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</si>
  <si>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</si>
  <si>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</si>
  <si>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</si>
  <si>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</si>
  <si>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</si>
  <si>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</si>
  <si>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</si>
  <si>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</si>
  <si>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</si>
  <si>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</si>
  <si>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</si>
  <si>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</si>
  <si>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</si>
  <si>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</si>
  <si>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</si>
  <si>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</si>
  <si>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</si>
  <si>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</si>
  <si>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</si>
  <si>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</si>
  <si>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</si>
  <si>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</si>
  <si>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</si>
  <si>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</si>
  <si>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</si>
  <si>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</si>
  <si>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</si>
  <si>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</si>
  <si>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</si>
  <si>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</si>
  <si>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</si>
  <si>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</si>
  <si>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</si>
  <si>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</si>
  <si>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</si>
  <si>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</si>
  <si>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</si>
  <si>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Vv_81am</t>
  </si>
  <si>
    <t>Monitor 24”, 1920x1080, IPS/PLS panel, rozhraní VGA, DVI, HDMI</t>
  </si>
  <si>
    <t>Vv_81akl</t>
  </si>
  <si>
    <t>Multimediální bezdrátová klávesnice, CZ/US, USB konektivita, černá</t>
  </si>
  <si>
    <t>Bezdrátová myš, min. 1200DPI, černá</t>
  </si>
  <si>
    <t>Vv_81bm</t>
  </si>
  <si>
    <t>Vv_81bkl</t>
  </si>
  <si>
    <t>Vv_81amy</t>
  </si>
  <si>
    <t>Vv_81bmy</t>
  </si>
  <si>
    <t>Vv_81cm</t>
  </si>
  <si>
    <t>Vv_81ckl</t>
  </si>
  <si>
    <t>Vv_81cmy</t>
  </si>
  <si>
    <t>19</t>
  </si>
  <si>
    <t>27</t>
  </si>
  <si>
    <t xml:space="preserve">Nabídka a jednotková cena zahrnuje dodávku a montáž výrobků podle uvedené specifikace, vč. dopravy na místo montáže a veškeré manipulace.
Zohlednění prací v památkovém objektu, zejména nutnost mimořádně citlivého přístupu ke stávajícím stavebním konstrukcím, je promítnuto do kalkulace jednotlivých cen.
Věcné ani výměrové údaje ve všech soupisech prací a dodávek nesmí být zhotovitelem při zpracování nabídky měněny.
Obrázky výrobků uvedené ve standardech a v soupisech prací a dodávek jsou referenční, případná záměna za obdobné výrobky se stejnými parametry je po odsouhlasení projektantem a zástupcem objednatele možná.
Součástí dodávky zakázkově vyráběných výrobků je vždy výrobní a montážní dokumentace, která bude před vlastním zahájením výroby těchto prvků předložena v dostatečném předstihu objednateli k posouzení a schválení.
Náklady na zpracování těchto dokumentací je nutno zahrnout do jednotkových cen a nebudou zvlášť hrazeny.
Zhotovitel odpovídá za dodané a osazené výrobky a provedené montážní práce až do protokolárního předání díla objednateli.
Škody všeho druhu, které vzniknou činností dodavatele na stavbě samotné, či na již provedených pracích a dodávkách, musí být zhotovitelem na jeho náklady odstraněny do protokolárního předání díla objednateli.
Cena kontrolního rozpočtu je stanovena dle veřejně dostupných informací z internetu.            </t>
  </si>
  <si>
    <t>vlastní</t>
  </si>
  <si>
    <t>Monitor 27”, 1920x1080, IPS/PLS panel, rozhraní VGA, DVI, HDMI</t>
  </si>
  <si>
    <t>tablet, 8 jádrový procesor, RAM min 4GB, úhlopříčka 10 - 10,5", širokoúhlý, typ panelu PLS, operační systém Android, GPS, Bluetooth, Wi-Fi, pohybový senzor, včetně ochranného krytu a ochranné folie</t>
  </si>
  <si>
    <t>Projekční plátno 120", 16:9, roleta, ruční svinování, bílé s černými okraji, zavěšení na stěnu nebo pod strop</t>
  </si>
  <si>
    <t>Projekční plátno 113", 1:1, roleta, ruční svinování, bílé s černými okraji, zavěšení na stěnu nebo pod strop</t>
  </si>
  <si>
    <t>Laserový projektor pro zasedací místnosti a vzdělávací zařízení, rozlišení FullHD WUXGA, vestavěný 10 W reproduktor, 2 x HDMI, 2 x USB 2.0, VGA vstup a výstup,WIFI, vč. sady pro připevnění pod strop</t>
  </si>
  <si>
    <t>20</t>
  </si>
  <si>
    <t>VV_84a/1</t>
  </si>
  <si>
    <t>Projekční plátno 165", 16:9, roleta, elektrické navíjení, bílé s černými okraji, zavěšení na stěnu nebo pod strop</t>
  </si>
  <si>
    <t>PC vhodný pro kancelářskou práci, 6 jádrový procesor s min. frekvencí 3,0 GHz, paměť min. 16 GB RAM, 2TB SSD, DVD-RW mechanika, grafická, zvuková, síťová karta, OS MS Windows 11 Pro nebo vyšší (s možností připojení do doménového řadiče Microsoft Windows), MS office 2021 pro domácnost a podnikatele</t>
  </si>
  <si>
    <t>PC vhodný pro kancelářskou práci, 6 jádrový procesor s min. frekvencí 3,0 GHz, paměť min. 16 GB RAM, 2TB SSD min. rozhraní M.2, DVD-RW mechanika, grafická, zvuková, síťová karta, OS Microsoft Windows 11 Pro nebo vyšší (s možností připojení do doménového řadiče Microsoft Windows), Microsoft Office 2021 pro domácnosti a podnikatele</t>
  </si>
  <si>
    <t xml:space="preserve">PC vhodný pro grafickou práci, min. 6 jádrový procesor s min. frekvencí 3,0 GHz, paměť min. 32GB RAM, 2TB SSD min. rozhraní M.2, DVD-RW mechanika, grafická karta PCIe x16, minimálně 6GB RAM (DirectX 12, VR Ready, HDR), síťová karta, zvuková karta, OS Microsoft Windows 11, Microsoft Office 2021 pro domácnosti a podnikatele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</si>
</sst>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9" fillId="3" borderId="9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49" fontId="11" fillId="0" borderId="9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0" fillId="3" borderId="18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/>
    </xf>
    <xf numFmtId="49" fontId="10" fillId="3" borderId="24" xfId="0" applyNumberFormat="1" applyFont="1" applyFill="1" applyBorder="1" applyAlignment="1" applyProtection="1">
      <alignment horizontal="left" vertical="center"/>
      <protection/>
    </xf>
    <xf numFmtId="0" fontId="10" fillId="3" borderId="25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" fontId="7" fillId="2" borderId="9" xfId="0" applyNumberFormat="1" applyFont="1" applyFill="1" applyBorder="1" applyAlignment="1" applyProtection="1">
      <alignment horizontal="right" vertical="center"/>
      <protection/>
    </xf>
    <xf numFmtId="49" fontId="7" fillId="2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34" xfId="0" applyNumberFormat="1" applyFont="1" applyFill="1" applyBorder="1" applyAlignment="1" applyProtection="1">
      <alignment horizontal="left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" fontId="5" fillId="4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FFFFFF"/>
      <rgbColor rgb="00000080"/>
      <rgbColor rgb="00FFFF80"/>
      <rgbColor rgb="00800000"/>
      <rgbColor rgb="0080FFFF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34"/>
  <sheetViews>
    <sheetView tabSelected="1" workbookViewId="0" topLeftCell="A1">
      <pane ySplit="11" topLeftCell="A24" activePane="bottomLeft" state="frozen"/>
      <selection pane="bottomLeft" activeCell="D32" sqref="D32"/>
    </sheetView>
  </sheetViews>
  <sheetFormatPr defaultColWidth="11.421875" defaultRowHeight="12.75"/>
  <cols>
    <col min="1" max="1" width="3.7109375" style="90" customWidth="1"/>
    <col min="2" max="2" width="7.421875" style="90" customWidth="1"/>
    <col min="3" max="3" width="14.28125" style="90" customWidth="1"/>
    <col min="4" max="4" width="170.7109375" style="90" customWidth="1"/>
    <col min="5" max="5" width="4.421875" style="90" customWidth="1"/>
    <col min="6" max="6" width="12.8515625" style="90" customWidth="1"/>
    <col min="7" max="7" width="12.00390625" style="90" customWidth="1"/>
    <col min="8" max="10" width="14.28125" style="90" customWidth="1"/>
    <col min="11" max="12" width="11.7109375" style="90" customWidth="1"/>
    <col min="13" max="13" width="14.8515625" style="90" customWidth="1"/>
    <col min="14" max="24" width="11.421875" style="90" customWidth="1"/>
    <col min="25" max="62" width="9.7109375" style="90" hidden="1" customWidth="1"/>
    <col min="63" max="16384" width="11.421875" style="90" customWidth="1"/>
  </cols>
  <sheetData>
    <row r="1" spans="1:13" ht="72.9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12.75">
      <c r="A2" s="91" t="s">
        <v>1</v>
      </c>
      <c r="B2" s="92"/>
      <c r="C2" s="93" t="s">
        <v>28</v>
      </c>
      <c r="D2" s="94"/>
      <c r="E2" s="95" t="s">
        <v>46</v>
      </c>
      <c r="F2" s="92"/>
      <c r="G2" s="95" t="s">
        <v>6</v>
      </c>
      <c r="H2" s="96" t="s">
        <v>55</v>
      </c>
      <c r="I2" s="96" t="s">
        <v>62</v>
      </c>
      <c r="J2" s="92"/>
      <c r="K2" s="92"/>
      <c r="L2" s="92"/>
      <c r="M2" s="97"/>
      <c r="N2" s="98"/>
    </row>
    <row r="3" spans="1:14" ht="12.75">
      <c r="A3" s="99"/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2"/>
      <c r="N3" s="98"/>
    </row>
    <row r="4" spans="1:14" ht="12.75">
      <c r="A4" s="103" t="s">
        <v>2</v>
      </c>
      <c r="B4" s="100"/>
      <c r="C4" s="104" t="s">
        <v>29</v>
      </c>
      <c r="D4" s="100"/>
      <c r="E4" s="105" t="s">
        <v>47</v>
      </c>
      <c r="F4" s="100"/>
      <c r="G4" s="105" t="s">
        <v>6</v>
      </c>
      <c r="H4" s="104" t="s">
        <v>56</v>
      </c>
      <c r="I4" s="104" t="s">
        <v>63</v>
      </c>
      <c r="J4" s="100"/>
      <c r="K4" s="100"/>
      <c r="L4" s="100"/>
      <c r="M4" s="102"/>
      <c r="N4" s="98"/>
    </row>
    <row r="5" spans="1:14" ht="12.7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2"/>
      <c r="N5" s="98"/>
    </row>
    <row r="6" spans="1:14" ht="12.75">
      <c r="A6" s="103" t="s">
        <v>3</v>
      </c>
      <c r="B6" s="100"/>
      <c r="C6" s="104" t="s">
        <v>6</v>
      </c>
      <c r="D6" s="100"/>
      <c r="E6" s="105" t="s">
        <v>48</v>
      </c>
      <c r="F6" s="100"/>
      <c r="G6" s="105" t="s">
        <v>6</v>
      </c>
      <c r="H6" s="104" t="s">
        <v>57</v>
      </c>
      <c r="I6" s="105" t="s">
        <v>64</v>
      </c>
      <c r="J6" s="100"/>
      <c r="K6" s="100"/>
      <c r="L6" s="100"/>
      <c r="M6" s="102"/>
      <c r="N6" s="98"/>
    </row>
    <row r="7" spans="1:14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2"/>
      <c r="N7" s="98"/>
    </row>
    <row r="8" spans="1:14" ht="12.75">
      <c r="A8" s="103" t="s">
        <v>4</v>
      </c>
      <c r="B8" s="100"/>
      <c r="C8" s="104" t="s">
        <v>6</v>
      </c>
      <c r="D8" s="100"/>
      <c r="E8" s="105" t="s">
        <v>49</v>
      </c>
      <c r="F8" s="100"/>
      <c r="G8" s="105" t="s">
        <v>6</v>
      </c>
      <c r="H8" s="104" t="s">
        <v>58</v>
      </c>
      <c r="I8" s="105" t="s">
        <v>64</v>
      </c>
      <c r="J8" s="100"/>
      <c r="K8" s="100"/>
      <c r="L8" s="100"/>
      <c r="M8" s="102"/>
      <c r="N8" s="98"/>
    </row>
    <row r="9" spans="1:14" ht="12.7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98"/>
    </row>
    <row r="10" spans="1:14" ht="12.75">
      <c r="A10" s="1" t="s">
        <v>5</v>
      </c>
      <c r="B10" s="6" t="s">
        <v>26</v>
      </c>
      <c r="C10" s="6" t="s">
        <v>30</v>
      </c>
      <c r="D10" s="6" t="s">
        <v>41</v>
      </c>
      <c r="E10" s="6" t="s">
        <v>50</v>
      </c>
      <c r="F10" s="7" t="s">
        <v>52</v>
      </c>
      <c r="G10" s="109" t="s">
        <v>53</v>
      </c>
      <c r="H10" s="110" t="s">
        <v>59</v>
      </c>
      <c r="I10" s="111"/>
      <c r="J10" s="112"/>
      <c r="K10" s="110" t="s">
        <v>67</v>
      </c>
      <c r="L10" s="112"/>
      <c r="M10" s="113" t="s">
        <v>69</v>
      </c>
      <c r="N10" s="114"/>
    </row>
    <row r="11" spans="1:115" ht="12.75">
      <c r="A11" s="2" t="s">
        <v>6</v>
      </c>
      <c r="B11" s="74" t="s">
        <v>6</v>
      </c>
      <c r="C11" s="74" t="s">
        <v>6</v>
      </c>
      <c r="D11" s="75" t="s">
        <v>42</v>
      </c>
      <c r="E11" s="74" t="s">
        <v>6</v>
      </c>
      <c r="F11" s="74" t="s">
        <v>6</v>
      </c>
      <c r="G11" s="115" t="s">
        <v>54</v>
      </c>
      <c r="H11" s="76" t="s">
        <v>60</v>
      </c>
      <c r="I11" s="77" t="s">
        <v>65</v>
      </c>
      <c r="J11" s="78" t="s">
        <v>66</v>
      </c>
      <c r="K11" s="76" t="s">
        <v>68</v>
      </c>
      <c r="L11" s="78" t="s">
        <v>66</v>
      </c>
      <c r="M11" s="79" t="s">
        <v>70</v>
      </c>
      <c r="N11" s="1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" t="s">
        <v>71</v>
      </c>
      <c r="AA11" s="12" t="s">
        <v>72</v>
      </c>
      <c r="AB11" s="12" t="s">
        <v>73</v>
      </c>
      <c r="AC11" s="12" t="s">
        <v>74</v>
      </c>
      <c r="AD11" s="12" t="s">
        <v>75</v>
      </c>
      <c r="AE11" s="12" t="s">
        <v>76</v>
      </c>
      <c r="AF11" s="12" t="s">
        <v>77</v>
      </c>
      <c r="AG11" s="12" t="s">
        <v>78</v>
      </c>
      <c r="AH11" s="12" t="s">
        <v>79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" t="s">
        <v>83</v>
      </c>
      <c r="BI11" s="12" t="s">
        <v>84</v>
      </c>
      <c r="BJ11" s="12" t="s">
        <v>85</v>
      </c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</row>
    <row r="12" spans="1:115" ht="12.75">
      <c r="A12" s="3"/>
      <c r="B12" s="80"/>
      <c r="C12" s="80" t="s">
        <v>31</v>
      </c>
      <c r="D12" s="80" t="s">
        <v>43</v>
      </c>
      <c r="E12" s="81" t="s">
        <v>6</v>
      </c>
      <c r="F12" s="81" t="s">
        <v>6</v>
      </c>
      <c r="G12" s="116" t="s">
        <v>6</v>
      </c>
      <c r="H12" s="82">
        <f>SUM(H13:H31)</f>
        <v>0</v>
      </c>
      <c r="I12" s="82">
        <f>SUM(I13:I31)</f>
        <v>0</v>
      </c>
      <c r="J12" s="82">
        <f>SUM(J13:J31)</f>
        <v>0</v>
      </c>
      <c r="K12" s="83"/>
      <c r="L12" s="82">
        <f>SUM(L13:L30)</f>
        <v>0</v>
      </c>
      <c r="M12" s="83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"/>
      <c r="AJ12" s="121"/>
      <c r="AK12" s="121"/>
      <c r="AL12" s="121"/>
      <c r="AM12" s="121"/>
      <c r="AN12" s="121"/>
      <c r="AO12" s="121"/>
      <c r="AP12" s="121"/>
      <c r="AQ12" s="121"/>
      <c r="AR12" s="121"/>
      <c r="AS12" s="16">
        <f>SUM(AJ13:AJ30)</f>
        <v>0</v>
      </c>
      <c r="AT12" s="16">
        <f>SUM(AK13:AK30)</f>
        <v>0</v>
      </c>
      <c r="AU12" s="16">
        <f>SUM(AL13:AL30)</f>
        <v>0</v>
      </c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</row>
    <row r="13" spans="1:115" ht="25.5">
      <c r="A13" s="4" t="s">
        <v>8</v>
      </c>
      <c r="B13" s="84" t="s">
        <v>27</v>
      </c>
      <c r="C13" s="84" t="s">
        <v>32</v>
      </c>
      <c r="D13" s="85" t="s">
        <v>154</v>
      </c>
      <c r="E13" s="84" t="s">
        <v>51</v>
      </c>
      <c r="F13" s="86">
        <v>22</v>
      </c>
      <c r="G13" s="117"/>
      <c r="H13" s="86">
        <f aca="true" t="shared" si="0" ref="H13:H31">F13*G13</f>
        <v>0</v>
      </c>
      <c r="I13" s="86">
        <f>F13*AP13</f>
        <v>0</v>
      </c>
      <c r="J13" s="86">
        <f aca="true" t="shared" si="1" ref="J13:J31">H13+I13</f>
        <v>0</v>
      </c>
      <c r="K13" s="86">
        <v>0</v>
      </c>
      <c r="L13" s="86">
        <f aca="true" t="shared" si="2" ref="L13:L31">F13*K13</f>
        <v>0</v>
      </c>
      <c r="M13" s="87" t="s">
        <v>145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3">
        <f aca="true" t="shared" si="3" ref="Z13:Z30">IF(AQ13="5",BJ13,0)</f>
        <v>0</v>
      </c>
      <c r="AA13" s="121"/>
      <c r="AB13" s="13">
        <f aca="true" t="shared" si="4" ref="AB13:AB30">IF(AQ13="1",BH13,0)</f>
        <v>0</v>
      </c>
      <c r="AC13" s="13">
        <f aca="true" t="shared" si="5" ref="AC13:AC30">IF(AQ13="1",BI13,0)</f>
        <v>0</v>
      </c>
      <c r="AD13" s="13">
        <f aca="true" t="shared" si="6" ref="AD13:AD30">IF(AQ13="7",BH13,0)</f>
        <v>0</v>
      </c>
      <c r="AE13" s="13">
        <f aca="true" t="shared" si="7" ref="AE13:AE30">IF(AQ13="7",BI13,0)</f>
        <v>0</v>
      </c>
      <c r="AF13" s="13">
        <f aca="true" t="shared" si="8" ref="AF13:AF30">IF(AQ13="2",BH13,0)</f>
        <v>0</v>
      </c>
      <c r="AG13" s="13">
        <f aca="true" t="shared" si="9" ref="AG13:AG30">IF(AQ13="2",BI13,0)</f>
        <v>0</v>
      </c>
      <c r="AH13" s="13">
        <f aca="true" t="shared" si="10" ref="AH13:AH30">IF(AQ13="0",BJ13,0)</f>
        <v>0</v>
      </c>
      <c r="AI13" s="12" t="s">
        <v>27</v>
      </c>
      <c r="AJ13" s="8">
        <f aca="true" t="shared" si="11" ref="AJ13:AJ30">IF(AN13=0,J13,0)</f>
        <v>0</v>
      </c>
      <c r="AK13" s="8">
        <f aca="true" t="shared" si="12" ref="AK13:AK30">IF(AN13=15,J13,0)</f>
        <v>0</v>
      </c>
      <c r="AL13" s="8">
        <f aca="true" t="shared" si="13" ref="AL13:AL30">IF(AN13=21,J13,0)</f>
        <v>0</v>
      </c>
      <c r="AM13" s="121"/>
      <c r="AN13" s="13">
        <v>21</v>
      </c>
      <c r="AO13" s="13">
        <f aca="true" t="shared" si="14" ref="AO13:AO31">G13*0.9</f>
        <v>0</v>
      </c>
      <c r="AP13" s="13">
        <f aca="true" t="shared" si="15" ref="AP13:AP31">G13*(1-0.9)</f>
        <v>0</v>
      </c>
      <c r="AQ13" s="9" t="s">
        <v>7</v>
      </c>
      <c r="AR13" s="121"/>
      <c r="AS13" s="121"/>
      <c r="AT13" s="121"/>
      <c r="AU13" s="121"/>
      <c r="AV13" s="13">
        <f aca="true" t="shared" si="16" ref="AV13:AV31">AW13+AX13</f>
        <v>0</v>
      </c>
      <c r="AW13" s="13">
        <f aca="true" t="shared" si="17" ref="AW13:AW31">F13*AO13</f>
        <v>0</v>
      </c>
      <c r="AX13" s="13">
        <f aca="true" t="shared" si="18" ref="AX13:AX31">F13*AP13</f>
        <v>0</v>
      </c>
      <c r="AY13" s="14" t="s">
        <v>80</v>
      </c>
      <c r="AZ13" s="14" t="s">
        <v>81</v>
      </c>
      <c r="BA13" s="12" t="s">
        <v>82</v>
      </c>
      <c r="BB13" s="121"/>
      <c r="BC13" s="13">
        <f aca="true" t="shared" si="19" ref="BC13:BC31">AW13+AX13</f>
        <v>0</v>
      </c>
      <c r="BD13" s="13">
        <f aca="true" t="shared" si="20" ref="BD13:BD30">G13/(100-BE13)*100</f>
        <v>0</v>
      </c>
      <c r="BE13" s="13">
        <v>0</v>
      </c>
      <c r="BF13" s="13">
        <f aca="true" t="shared" si="21" ref="BF13:BF30">L13</f>
        <v>0</v>
      </c>
      <c r="BG13" s="121"/>
      <c r="BH13" s="8">
        <f aca="true" t="shared" si="22" ref="BH13:BH31">F13*AO13</f>
        <v>0</v>
      </c>
      <c r="BI13" s="8">
        <f aca="true" t="shared" si="23" ref="BI13:BI31">F13*AP13</f>
        <v>0</v>
      </c>
      <c r="BJ13" s="8">
        <f aca="true" t="shared" si="24" ref="BJ13:BJ31">F13*G13</f>
        <v>0</v>
      </c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</row>
    <row r="14" spans="1:115" ht="12.75">
      <c r="A14" s="4" t="s">
        <v>9</v>
      </c>
      <c r="B14" s="84" t="s">
        <v>27</v>
      </c>
      <c r="C14" s="84" t="s">
        <v>130</v>
      </c>
      <c r="D14" s="84" t="s">
        <v>131</v>
      </c>
      <c r="E14" s="84" t="s">
        <v>51</v>
      </c>
      <c r="F14" s="86">
        <v>22</v>
      </c>
      <c r="G14" s="117"/>
      <c r="H14" s="86">
        <f t="shared" si="0"/>
        <v>0</v>
      </c>
      <c r="I14" s="86">
        <f>F14*G14/10</f>
        <v>0</v>
      </c>
      <c r="J14" s="86">
        <f t="shared" si="1"/>
        <v>0</v>
      </c>
      <c r="K14" s="86">
        <v>0</v>
      </c>
      <c r="L14" s="86">
        <f t="shared" si="2"/>
        <v>0</v>
      </c>
      <c r="M14" s="87" t="s">
        <v>145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3"/>
      <c r="AA14" s="121"/>
      <c r="AB14" s="13"/>
      <c r="AC14" s="13"/>
      <c r="AD14" s="13"/>
      <c r="AE14" s="13"/>
      <c r="AF14" s="13"/>
      <c r="AG14" s="13"/>
      <c r="AH14" s="13"/>
      <c r="AI14" s="12"/>
      <c r="AJ14" s="8"/>
      <c r="AK14" s="8"/>
      <c r="AL14" s="8"/>
      <c r="AM14" s="121"/>
      <c r="AN14" s="13"/>
      <c r="AO14" s="13"/>
      <c r="AP14" s="13"/>
      <c r="AQ14" s="9"/>
      <c r="AR14" s="121"/>
      <c r="AS14" s="121"/>
      <c r="AT14" s="121"/>
      <c r="AU14" s="121"/>
      <c r="AV14" s="13"/>
      <c r="AW14" s="13"/>
      <c r="AX14" s="13"/>
      <c r="AY14" s="14"/>
      <c r="AZ14" s="14"/>
      <c r="BA14" s="12"/>
      <c r="BB14" s="121"/>
      <c r="BC14" s="13"/>
      <c r="BD14" s="13"/>
      <c r="BE14" s="13"/>
      <c r="BF14" s="13"/>
      <c r="BG14" s="121"/>
      <c r="BH14" s="8"/>
      <c r="BI14" s="8"/>
      <c r="BJ14" s="8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</row>
    <row r="15" spans="1:115" ht="12.75">
      <c r="A15" s="4" t="s">
        <v>10</v>
      </c>
      <c r="B15" s="84" t="s">
        <v>27</v>
      </c>
      <c r="C15" s="84" t="s">
        <v>132</v>
      </c>
      <c r="D15" s="84" t="s">
        <v>133</v>
      </c>
      <c r="E15" s="84" t="s">
        <v>51</v>
      </c>
      <c r="F15" s="86">
        <v>22</v>
      </c>
      <c r="G15" s="117"/>
      <c r="H15" s="86">
        <f t="shared" si="0"/>
        <v>0</v>
      </c>
      <c r="I15" s="86">
        <f aca="true" t="shared" si="25" ref="I15:I16">F15*G15/10</f>
        <v>0</v>
      </c>
      <c r="J15" s="86">
        <f t="shared" si="1"/>
        <v>0</v>
      </c>
      <c r="K15" s="86">
        <v>0</v>
      </c>
      <c r="L15" s="86">
        <f t="shared" si="2"/>
        <v>0</v>
      </c>
      <c r="M15" s="87" t="s">
        <v>145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3"/>
      <c r="AA15" s="121"/>
      <c r="AB15" s="13"/>
      <c r="AC15" s="13"/>
      <c r="AD15" s="13"/>
      <c r="AE15" s="13"/>
      <c r="AF15" s="13"/>
      <c r="AG15" s="13"/>
      <c r="AH15" s="13"/>
      <c r="AI15" s="12"/>
      <c r="AJ15" s="8"/>
      <c r="AK15" s="8"/>
      <c r="AL15" s="8"/>
      <c r="AM15" s="121"/>
      <c r="AN15" s="13"/>
      <c r="AO15" s="13"/>
      <c r="AP15" s="13"/>
      <c r="AQ15" s="9"/>
      <c r="AR15" s="121"/>
      <c r="AS15" s="121"/>
      <c r="AT15" s="121"/>
      <c r="AU15" s="121"/>
      <c r="AV15" s="13"/>
      <c r="AW15" s="13"/>
      <c r="AX15" s="13"/>
      <c r="AY15" s="14"/>
      <c r="AZ15" s="14"/>
      <c r="BA15" s="12"/>
      <c r="BB15" s="121"/>
      <c r="BC15" s="13"/>
      <c r="BD15" s="13"/>
      <c r="BE15" s="13"/>
      <c r="BF15" s="13"/>
      <c r="BG15" s="121"/>
      <c r="BH15" s="8"/>
      <c r="BI15" s="8"/>
      <c r="BJ15" s="8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</row>
    <row r="16" spans="1:115" ht="12.75">
      <c r="A16" s="4" t="s">
        <v>11</v>
      </c>
      <c r="B16" s="84" t="s">
        <v>27</v>
      </c>
      <c r="C16" s="84" t="s">
        <v>137</v>
      </c>
      <c r="D16" s="84" t="s">
        <v>134</v>
      </c>
      <c r="E16" s="84" t="s">
        <v>51</v>
      </c>
      <c r="F16" s="86">
        <v>22</v>
      </c>
      <c r="G16" s="117"/>
      <c r="H16" s="86">
        <f t="shared" si="0"/>
        <v>0</v>
      </c>
      <c r="I16" s="86">
        <f t="shared" si="25"/>
        <v>0</v>
      </c>
      <c r="J16" s="86">
        <f t="shared" si="1"/>
        <v>0</v>
      </c>
      <c r="K16" s="86">
        <v>0</v>
      </c>
      <c r="L16" s="86">
        <f t="shared" si="2"/>
        <v>0</v>
      </c>
      <c r="M16" s="87" t="s">
        <v>145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3"/>
      <c r="AA16" s="121"/>
      <c r="AB16" s="13"/>
      <c r="AC16" s="13"/>
      <c r="AD16" s="13"/>
      <c r="AE16" s="13"/>
      <c r="AF16" s="13"/>
      <c r="AG16" s="13"/>
      <c r="AH16" s="13"/>
      <c r="AI16" s="12"/>
      <c r="AJ16" s="8"/>
      <c r="AK16" s="8"/>
      <c r="AL16" s="8"/>
      <c r="AM16" s="121"/>
      <c r="AN16" s="13"/>
      <c r="AO16" s="13"/>
      <c r="AP16" s="13"/>
      <c r="AQ16" s="9"/>
      <c r="AR16" s="121"/>
      <c r="AS16" s="121"/>
      <c r="AT16" s="121"/>
      <c r="AU16" s="121"/>
      <c r="AV16" s="13"/>
      <c r="AW16" s="13"/>
      <c r="AX16" s="13"/>
      <c r="AY16" s="14"/>
      <c r="AZ16" s="14"/>
      <c r="BA16" s="12"/>
      <c r="BB16" s="121"/>
      <c r="BC16" s="13"/>
      <c r="BD16" s="13"/>
      <c r="BE16" s="13"/>
      <c r="BF16" s="13"/>
      <c r="BG16" s="121"/>
      <c r="BH16" s="8"/>
      <c r="BI16" s="8"/>
      <c r="BJ16" s="8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</row>
    <row r="17" spans="1:115" ht="25.5">
      <c r="A17" s="4" t="s">
        <v>12</v>
      </c>
      <c r="B17" s="84" t="s">
        <v>27</v>
      </c>
      <c r="C17" s="84" t="s">
        <v>33</v>
      </c>
      <c r="D17" s="85" t="s">
        <v>155</v>
      </c>
      <c r="E17" s="84" t="s">
        <v>51</v>
      </c>
      <c r="F17" s="86">
        <v>15</v>
      </c>
      <c r="G17" s="117"/>
      <c r="H17" s="86">
        <f t="shared" si="0"/>
        <v>0</v>
      </c>
      <c r="I17" s="86">
        <f aca="true" t="shared" si="26" ref="I17:I31">F17*AP17</f>
        <v>0</v>
      </c>
      <c r="J17" s="86">
        <f t="shared" si="1"/>
        <v>0</v>
      </c>
      <c r="K17" s="86">
        <v>0</v>
      </c>
      <c r="L17" s="86">
        <f t="shared" si="2"/>
        <v>0</v>
      </c>
      <c r="M17" s="87" t="s">
        <v>145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3">
        <f t="shared" si="3"/>
        <v>0</v>
      </c>
      <c r="AA17" s="121"/>
      <c r="AB17" s="13">
        <f t="shared" si="4"/>
        <v>0</v>
      </c>
      <c r="AC17" s="13">
        <f t="shared" si="5"/>
        <v>0</v>
      </c>
      <c r="AD17" s="13">
        <f t="shared" si="6"/>
        <v>0</v>
      </c>
      <c r="AE17" s="13">
        <f t="shared" si="7"/>
        <v>0</v>
      </c>
      <c r="AF17" s="13">
        <f t="shared" si="8"/>
        <v>0</v>
      </c>
      <c r="AG17" s="13">
        <f t="shared" si="9"/>
        <v>0</v>
      </c>
      <c r="AH17" s="13">
        <f t="shared" si="10"/>
        <v>0</v>
      </c>
      <c r="AI17" s="12" t="s">
        <v>27</v>
      </c>
      <c r="AJ17" s="8">
        <f t="shared" si="11"/>
        <v>0</v>
      </c>
      <c r="AK17" s="8">
        <f t="shared" si="12"/>
        <v>0</v>
      </c>
      <c r="AL17" s="8">
        <f t="shared" si="13"/>
        <v>0</v>
      </c>
      <c r="AM17" s="121"/>
      <c r="AN17" s="13">
        <v>21</v>
      </c>
      <c r="AO17" s="13">
        <f t="shared" si="14"/>
        <v>0</v>
      </c>
      <c r="AP17" s="13">
        <f t="shared" si="15"/>
        <v>0</v>
      </c>
      <c r="AQ17" s="9" t="s">
        <v>7</v>
      </c>
      <c r="AR17" s="121"/>
      <c r="AS17" s="121"/>
      <c r="AT17" s="121"/>
      <c r="AU17" s="121"/>
      <c r="AV17" s="13">
        <f t="shared" si="16"/>
        <v>0</v>
      </c>
      <c r="AW17" s="13">
        <f t="shared" si="17"/>
        <v>0</v>
      </c>
      <c r="AX17" s="13">
        <f t="shared" si="18"/>
        <v>0</v>
      </c>
      <c r="AY17" s="14" t="s">
        <v>80</v>
      </c>
      <c r="AZ17" s="14" t="s">
        <v>81</v>
      </c>
      <c r="BA17" s="12" t="s">
        <v>82</v>
      </c>
      <c r="BB17" s="121"/>
      <c r="BC17" s="13">
        <f t="shared" si="19"/>
        <v>0</v>
      </c>
      <c r="BD17" s="13">
        <f t="shared" si="20"/>
        <v>0</v>
      </c>
      <c r="BE17" s="13">
        <v>0</v>
      </c>
      <c r="BF17" s="13">
        <f t="shared" si="21"/>
        <v>0</v>
      </c>
      <c r="BG17" s="121"/>
      <c r="BH17" s="8">
        <f t="shared" si="22"/>
        <v>0</v>
      </c>
      <c r="BI17" s="8">
        <f t="shared" si="23"/>
        <v>0</v>
      </c>
      <c r="BJ17" s="8">
        <f t="shared" si="24"/>
        <v>0</v>
      </c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</row>
    <row r="18" spans="1:115" ht="12.75">
      <c r="A18" s="4" t="s">
        <v>13</v>
      </c>
      <c r="B18" s="84" t="s">
        <v>27</v>
      </c>
      <c r="C18" s="84" t="s">
        <v>135</v>
      </c>
      <c r="D18" s="84" t="s">
        <v>131</v>
      </c>
      <c r="E18" s="84" t="s">
        <v>51</v>
      </c>
      <c r="F18" s="86">
        <v>15</v>
      </c>
      <c r="G18" s="117"/>
      <c r="H18" s="86">
        <f t="shared" si="0"/>
        <v>0</v>
      </c>
      <c r="I18" s="86">
        <f>F18*G18/10</f>
        <v>0</v>
      </c>
      <c r="J18" s="86">
        <f t="shared" si="1"/>
        <v>0</v>
      </c>
      <c r="K18" s="86">
        <v>0</v>
      </c>
      <c r="L18" s="86">
        <f t="shared" si="2"/>
        <v>0</v>
      </c>
      <c r="M18" s="87" t="s">
        <v>145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3"/>
      <c r="AA18" s="121"/>
      <c r="AB18" s="13"/>
      <c r="AC18" s="13"/>
      <c r="AD18" s="13"/>
      <c r="AE18" s="13"/>
      <c r="AF18" s="13"/>
      <c r="AG18" s="13"/>
      <c r="AH18" s="13"/>
      <c r="AI18" s="12"/>
      <c r="AJ18" s="8"/>
      <c r="AK18" s="8"/>
      <c r="AL18" s="8"/>
      <c r="AM18" s="121"/>
      <c r="AN18" s="13"/>
      <c r="AO18" s="13"/>
      <c r="AP18" s="13"/>
      <c r="AQ18" s="9"/>
      <c r="AR18" s="121"/>
      <c r="AS18" s="121"/>
      <c r="AT18" s="121"/>
      <c r="AU18" s="121"/>
      <c r="AV18" s="13"/>
      <c r="AW18" s="13"/>
      <c r="AX18" s="13"/>
      <c r="AY18" s="14"/>
      <c r="AZ18" s="14"/>
      <c r="BA18" s="12"/>
      <c r="BB18" s="121"/>
      <c r="BC18" s="13"/>
      <c r="BD18" s="13"/>
      <c r="BE18" s="13"/>
      <c r="BF18" s="13"/>
      <c r="BG18" s="121"/>
      <c r="BH18" s="8"/>
      <c r="BI18" s="8"/>
      <c r="BJ18" s="8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</row>
    <row r="19" spans="1:115" ht="12.75">
      <c r="A19" s="4" t="s">
        <v>14</v>
      </c>
      <c r="B19" s="84" t="s">
        <v>27</v>
      </c>
      <c r="C19" s="84" t="s">
        <v>136</v>
      </c>
      <c r="D19" s="84" t="s">
        <v>133</v>
      </c>
      <c r="E19" s="84" t="s">
        <v>51</v>
      </c>
      <c r="F19" s="86">
        <v>15</v>
      </c>
      <c r="G19" s="117"/>
      <c r="H19" s="86">
        <f t="shared" si="0"/>
        <v>0</v>
      </c>
      <c r="I19" s="86">
        <f aca="true" t="shared" si="27" ref="I19:I20">F19*G19/10</f>
        <v>0</v>
      </c>
      <c r="J19" s="86">
        <f t="shared" si="1"/>
        <v>0</v>
      </c>
      <c r="K19" s="86">
        <v>0</v>
      </c>
      <c r="L19" s="86">
        <f t="shared" si="2"/>
        <v>0</v>
      </c>
      <c r="M19" s="87" t="s">
        <v>145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3"/>
      <c r="AA19" s="121"/>
      <c r="AB19" s="13"/>
      <c r="AC19" s="13"/>
      <c r="AD19" s="13"/>
      <c r="AE19" s="13"/>
      <c r="AF19" s="13"/>
      <c r="AG19" s="13"/>
      <c r="AH19" s="13"/>
      <c r="AI19" s="12"/>
      <c r="AJ19" s="8"/>
      <c r="AK19" s="8"/>
      <c r="AL19" s="8"/>
      <c r="AM19" s="121"/>
      <c r="AN19" s="13"/>
      <c r="AO19" s="13"/>
      <c r="AP19" s="13"/>
      <c r="AQ19" s="9"/>
      <c r="AR19" s="121"/>
      <c r="AS19" s="121"/>
      <c r="AT19" s="121"/>
      <c r="AU19" s="121"/>
      <c r="AV19" s="13"/>
      <c r="AW19" s="13"/>
      <c r="AX19" s="13"/>
      <c r="AY19" s="14"/>
      <c r="AZ19" s="14"/>
      <c r="BA19" s="12"/>
      <c r="BB19" s="121"/>
      <c r="BC19" s="13"/>
      <c r="BD19" s="13"/>
      <c r="BE19" s="13"/>
      <c r="BF19" s="13"/>
      <c r="BG19" s="121"/>
      <c r="BH19" s="8"/>
      <c r="BI19" s="8"/>
      <c r="BJ19" s="8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</row>
    <row r="20" spans="1:115" ht="12.75">
      <c r="A20" s="4" t="s">
        <v>15</v>
      </c>
      <c r="B20" s="84" t="s">
        <v>27</v>
      </c>
      <c r="C20" s="84" t="s">
        <v>138</v>
      </c>
      <c r="D20" s="84" t="s">
        <v>134</v>
      </c>
      <c r="E20" s="84" t="s">
        <v>51</v>
      </c>
      <c r="F20" s="86">
        <v>15</v>
      </c>
      <c r="G20" s="117"/>
      <c r="H20" s="86">
        <f t="shared" si="0"/>
        <v>0</v>
      </c>
      <c r="I20" s="86">
        <f t="shared" si="27"/>
        <v>0</v>
      </c>
      <c r="J20" s="86">
        <f t="shared" si="1"/>
        <v>0</v>
      </c>
      <c r="K20" s="86">
        <v>0</v>
      </c>
      <c r="L20" s="86">
        <f t="shared" si="2"/>
        <v>0</v>
      </c>
      <c r="M20" s="87" t="s">
        <v>145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3"/>
      <c r="AA20" s="121"/>
      <c r="AB20" s="13"/>
      <c r="AC20" s="13"/>
      <c r="AD20" s="13"/>
      <c r="AE20" s="13"/>
      <c r="AF20" s="13"/>
      <c r="AG20" s="13"/>
      <c r="AH20" s="13"/>
      <c r="AI20" s="12"/>
      <c r="AJ20" s="8"/>
      <c r="AK20" s="8"/>
      <c r="AL20" s="8"/>
      <c r="AM20" s="121"/>
      <c r="AN20" s="13"/>
      <c r="AO20" s="13"/>
      <c r="AP20" s="13"/>
      <c r="AQ20" s="9"/>
      <c r="AR20" s="121"/>
      <c r="AS20" s="121"/>
      <c r="AT20" s="121"/>
      <c r="AU20" s="121"/>
      <c r="AV20" s="13"/>
      <c r="AW20" s="13"/>
      <c r="AX20" s="13"/>
      <c r="AY20" s="14"/>
      <c r="AZ20" s="14"/>
      <c r="BA20" s="12"/>
      <c r="BB20" s="121"/>
      <c r="BC20" s="13"/>
      <c r="BD20" s="13"/>
      <c r="BE20" s="13"/>
      <c r="BF20" s="13"/>
      <c r="BG20" s="121"/>
      <c r="BH20" s="8"/>
      <c r="BI20" s="8"/>
      <c r="BJ20" s="8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</row>
    <row r="21" spans="1:115" ht="25.5">
      <c r="A21" s="4" t="s">
        <v>16</v>
      </c>
      <c r="B21" s="84" t="s">
        <v>27</v>
      </c>
      <c r="C21" s="84" t="s">
        <v>34</v>
      </c>
      <c r="D21" s="85" t="s">
        <v>156</v>
      </c>
      <c r="E21" s="84" t="s">
        <v>51</v>
      </c>
      <c r="F21" s="86">
        <v>1</v>
      </c>
      <c r="G21" s="117"/>
      <c r="H21" s="86">
        <f t="shared" si="0"/>
        <v>0</v>
      </c>
      <c r="I21" s="86">
        <f t="shared" si="26"/>
        <v>0</v>
      </c>
      <c r="J21" s="86">
        <f t="shared" si="1"/>
        <v>0</v>
      </c>
      <c r="K21" s="86">
        <v>0</v>
      </c>
      <c r="L21" s="86">
        <f t="shared" si="2"/>
        <v>0</v>
      </c>
      <c r="M21" s="87" t="s">
        <v>145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3">
        <f t="shared" si="3"/>
        <v>0</v>
      </c>
      <c r="AA21" s="121"/>
      <c r="AB21" s="13">
        <f t="shared" si="4"/>
        <v>0</v>
      </c>
      <c r="AC21" s="13">
        <f t="shared" si="5"/>
        <v>0</v>
      </c>
      <c r="AD21" s="13">
        <f t="shared" si="6"/>
        <v>0</v>
      </c>
      <c r="AE21" s="13">
        <f t="shared" si="7"/>
        <v>0</v>
      </c>
      <c r="AF21" s="13">
        <f t="shared" si="8"/>
        <v>0</v>
      </c>
      <c r="AG21" s="13">
        <f t="shared" si="9"/>
        <v>0</v>
      </c>
      <c r="AH21" s="13">
        <f t="shared" si="10"/>
        <v>0</v>
      </c>
      <c r="AI21" s="12" t="s">
        <v>27</v>
      </c>
      <c r="AJ21" s="8">
        <f t="shared" si="11"/>
        <v>0</v>
      </c>
      <c r="AK21" s="8">
        <f t="shared" si="12"/>
        <v>0</v>
      </c>
      <c r="AL21" s="8">
        <f t="shared" si="13"/>
        <v>0</v>
      </c>
      <c r="AM21" s="121"/>
      <c r="AN21" s="13">
        <v>21</v>
      </c>
      <c r="AO21" s="13">
        <f t="shared" si="14"/>
        <v>0</v>
      </c>
      <c r="AP21" s="13">
        <f t="shared" si="15"/>
        <v>0</v>
      </c>
      <c r="AQ21" s="9" t="s">
        <v>7</v>
      </c>
      <c r="AR21" s="121"/>
      <c r="AS21" s="121"/>
      <c r="AT21" s="121"/>
      <c r="AU21" s="121"/>
      <c r="AV21" s="13">
        <f t="shared" si="16"/>
        <v>0</v>
      </c>
      <c r="AW21" s="13">
        <f t="shared" si="17"/>
        <v>0</v>
      </c>
      <c r="AX21" s="13">
        <f t="shared" si="18"/>
        <v>0</v>
      </c>
      <c r="AY21" s="14" t="s">
        <v>80</v>
      </c>
      <c r="AZ21" s="14" t="s">
        <v>81</v>
      </c>
      <c r="BA21" s="12" t="s">
        <v>82</v>
      </c>
      <c r="BB21" s="121"/>
      <c r="BC21" s="13">
        <f t="shared" si="19"/>
        <v>0</v>
      </c>
      <c r="BD21" s="13">
        <f t="shared" si="20"/>
        <v>0</v>
      </c>
      <c r="BE21" s="13">
        <v>0</v>
      </c>
      <c r="BF21" s="13">
        <f t="shared" si="21"/>
        <v>0</v>
      </c>
      <c r="BG21" s="121"/>
      <c r="BH21" s="8">
        <f t="shared" si="22"/>
        <v>0</v>
      </c>
      <c r="BI21" s="8">
        <f t="shared" si="23"/>
        <v>0</v>
      </c>
      <c r="BJ21" s="8">
        <f t="shared" si="24"/>
        <v>0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</row>
    <row r="22" spans="1:115" ht="12.75">
      <c r="A22" s="4" t="s">
        <v>17</v>
      </c>
      <c r="B22" s="84" t="s">
        <v>27</v>
      </c>
      <c r="C22" s="84" t="s">
        <v>139</v>
      </c>
      <c r="D22" s="84" t="s">
        <v>146</v>
      </c>
      <c r="E22" s="84" t="s">
        <v>51</v>
      </c>
      <c r="F22" s="86">
        <v>1</v>
      </c>
      <c r="G22" s="117"/>
      <c r="H22" s="86">
        <f t="shared" si="0"/>
        <v>0</v>
      </c>
      <c r="I22" s="86">
        <f>F22*G22/10</f>
        <v>0</v>
      </c>
      <c r="J22" s="86">
        <f t="shared" si="1"/>
        <v>0</v>
      </c>
      <c r="K22" s="86">
        <v>0</v>
      </c>
      <c r="L22" s="86">
        <f t="shared" si="2"/>
        <v>0</v>
      </c>
      <c r="M22" s="87" t="s">
        <v>145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3"/>
      <c r="AA22" s="121"/>
      <c r="AB22" s="13"/>
      <c r="AC22" s="13"/>
      <c r="AD22" s="13"/>
      <c r="AE22" s="13"/>
      <c r="AF22" s="13"/>
      <c r="AG22" s="13"/>
      <c r="AH22" s="13"/>
      <c r="AI22" s="12"/>
      <c r="AJ22" s="8"/>
      <c r="AK22" s="8"/>
      <c r="AL22" s="8"/>
      <c r="AM22" s="121"/>
      <c r="AN22" s="13"/>
      <c r="AO22" s="13"/>
      <c r="AP22" s="13"/>
      <c r="AQ22" s="9"/>
      <c r="AR22" s="121"/>
      <c r="AS22" s="121"/>
      <c r="AT22" s="121"/>
      <c r="AU22" s="121"/>
      <c r="AV22" s="13"/>
      <c r="AW22" s="13"/>
      <c r="AX22" s="13"/>
      <c r="AY22" s="14"/>
      <c r="AZ22" s="14"/>
      <c r="BA22" s="12"/>
      <c r="BB22" s="121"/>
      <c r="BC22" s="13"/>
      <c r="BD22" s="13"/>
      <c r="BE22" s="13"/>
      <c r="BF22" s="13"/>
      <c r="BG22" s="121"/>
      <c r="BH22" s="8"/>
      <c r="BI22" s="8"/>
      <c r="BJ22" s="8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</row>
    <row r="23" spans="1:115" ht="12.75">
      <c r="A23" s="4" t="s">
        <v>18</v>
      </c>
      <c r="B23" s="84" t="s">
        <v>27</v>
      </c>
      <c r="C23" s="84" t="s">
        <v>140</v>
      </c>
      <c r="D23" s="84" t="s">
        <v>133</v>
      </c>
      <c r="E23" s="84" t="s">
        <v>51</v>
      </c>
      <c r="F23" s="86">
        <v>1</v>
      </c>
      <c r="G23" s="117"/>
      <c r="H23" s="86">
        <f t="shared" si="0"/>
        <v>0</v>
      </c>
      <c r="I23" s="86">
        <f aca="true" t="shared" si="28" ref="I23:I25">F23*G23/10</f>
        <v>0</v>
      </c>
      <c r="J23" s="86">
        <f t="shared" si="1"/>
        <v>0</v>
      </c>
      <c r="K23" s="86">
        <v>0</v>
      </c>
      <c r="L23" s="86">
        <f t="shared" si="2"/>
        <v>0</v>
      </c>
      <c r="M23" s="87" t="s">
        <v>145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3"/>
      <c r="AA23" s="121"/>
      <c r="AB23" s="13"/>
      <c r="AC23" s="13"/>
      <c r="AD23" s="13"/>
      <c r="AE23" s="13"/>
      <c r="AF23" s="13"/>
      <c r="AG23" s="13"/>
      <c r="AH23" s="13"/>
      <c r="AI23" s="12"/>
      <c r="AJ23" s="8"/>
      <c r="AK23" s="8"/>
      <c r="AL23" s="8"/>
      <c r="AM23" s="121"/>
      <c r="AN23" s="13"/>
      <c r="AO23" s="13"/>
      <c r="AP23" s="13"/>
      <c r="AQ23" s="9"/>
      <c r="AR23" s="121"/>
      <c r="AS23" s="121"/>
      <c r="AT23" s="121"/>
      <c r="AU23" s="121"/>
      <c r="AV23" s="13"/>
      <c r="AW23" s="13"/>
      <c r="AX23" s="13"/>
      <c r="AY23" s="14"/>
      <c r="AZ23" s="14"/>
      <c r="BA23" s="12"/>
      <c r="BB23" s="121"/>
      <c r="BC23" s="13"/>
      <c r="BD23" s="13"/>
      <c r="BE23" s="13"/>
      <c r="BF23" s="13"/>
      <c r="BG23" s="121"/>
      <c r="BH23" s="8"/>
      <c r="BI23" s="8"/>
      <c r="BJ23" s="8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</row>
    <row r="24" spans="1:115" ht="12.75">
      <c r="A24" s="4" t="s">
        <v>19</v>
      </c>
      <c r="B24" s="84" t="s">
        <v>27</v>
      </c>
      <c r="C24" s="84" t="s">
        <v>141</v>
      </c>
      <c r="D24" s="84" t="s">
        <v>134</v>
      </c>
      <c r="E24" s="84" t="s">
        <v>51</v>
      </c>
      <c r="F24" s="86">
        <v>1</v>
      </c>
      <c r="G24" s="117"/>
      <c r="H24" s="86">
        <f t="shared" si="0"/>
        <v>0</v>
      </c>
      <c r="I24" s="86">
        <f t="shared" si="28"/>
        <v>0</v>
      </c>
      <c r="J24" s="86">
        <f t="shared" si="1"/>
        <v>0</v>
      </c>
      <c r="K24" s="86">
        <v>0</v>
      </c>
      <c r="L24" s="86">
        <f t="shared" si="2"/>
        <v>0</v>
      </c>
      <c r="M24" s="87" t="s">
        <v>145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3"/>
      <c r="AA24" s="121"/>
      <c r="AB24" s="13"/>
      <c r="AC24" s="13"/>
      <c r="AD24" s="13"/>
      <c r="AE24" s="13"/>
      <c r="AF24" s="13"/>
      <c r="AG24" s="13"/>
      <c r="AH24" s="13"/>
      <c r="AI24" s="12"/>
      <c r="AJ24" s="8"/>
      <c r="AK24" s="8"/>
      <c r="AL24" s="8"/>
      <c r="AM24" s="121"/>
      <c r="AN24" s="13"/>
      <c r="AO24" s="13"/>
      <c r="AP24" s="13"/>
      <c r="AQ24" s="9"/>
      <c r="AR24" s="121"/>
      <c r="AS24" s="121"/>
      <c r="AT24" s="121"/>
      <c r="AU24" s="121"/>
      <c r="AV24" s="13"/>
      <c r="AW24" s="13"/>
      <c r="AX24" s="13"/>
      <c r="AY24" s="14"/>
      <c r="AZ24" s="14"/>
      <c r="BA24" s="12"/>
      <c r="BB24" s="121"/>
      <c r="BC24" s="13"/>
      <c r="BD24" s="13"/>
      <c r="BE24" s="13"/>
      <c r="BF24" s="13"/>
      <c r="BG24" s="121"/>
      <c r="BH24" s="8"/>
      <c r="BI24" s="8"/>
      <c r="BJ24" s="8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</row>
    <row r="25" spans="1:115" ht="12.75">
      <c r="A25" s="4" t="s">
        <v>20</v>
      </c>
      <c r="B25" s="84" t="s">
        <v>27</v>
      </c>
      <c r="C25" s="84" t="s">
        <v>35</v>
      </c>
      <c r="D25" s="84" t="s">
        <v>147</v>
      </c>
      <c r="E25" s="84" t="s">
        <v>51</v>
      </c>
      <c r="F25" s="86">
        <v>16</v>
      </c>
      <c r="G25" s="117"/>
      <c r="H25" s="86">
        <f t="shared" si="0"/>
        <v>0</v>
      </c>
      <c r="I25" s="86">
        <f t="shared" si="28"/>
        <v>0</v>
      </c>
      <c r="J25" s="86">
        <f t="shared" si="1"/>
        <v>0</v>
      </c>
      <c r="K25" s="86">
        <v>0</v>
      </c>
      <c r="L25" s="86">
        <f t="shared" si="2"/>
        <v>0</v>
      </c>
      <c r="M25" s="87" t="s">
        <v>145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3">
        <f t="shared" si="3"/>
        <v>0</v>
      </c>
      <c r="AA25" s="121"/>
      <c r="AB25" s="13">
        <f t="shared" si="4"/>
        <v>0</v>
      </c>
      <c r="AC25" s="13">
        <f t="shared" si="5"/>
        <v>0</v>
      </c>
      <c r="AD25" s="13">
        <f t="shared" si="6"/>
        <v>0</v>
      </c>
      <c r="AE25" s="13">
        <f t="shared" si="7"/>
        <v>0</v>
      </c>
      <c r="AF25" s="13">
        <f t="shared" si="8"/>
        <v>0</v>
      </c>
      <c r="AG25" s="13">
        <f t="shared" si="9"/>
        <v>0</v>
      </c>
      <c r="AH25" s="13">
        <f t="shared" si="10"/>
        <v>0</v>
      </c>
      <c r="AI25" s="12" t="s">
        <v>27</v>
      </c>
      <c r="AJ25" s="8">
        <f t="shared" si="11"/>
        <v>0</v>
      </c>
      <c r="AK25" s="8">
        <f t="shared" si="12"/>
        <v>0</v>
      </c>
      <c r="AL25" s="8">
        <f t="shared" si="13"/>
        <v>0</v>
      </c>
      <c r="AM25" s="121"/>
      <c r="AN25" s="13">
        <v>21</v>
      </c>
      <c r="AO25" s="13">
        <f t="shared" si="14"/>
        <v>0</v>
      </c>
      <c r="AP25" s="13">
        <f t="shared" si="15"/>
        <v>0</v>
      </c>
      <c r="AQ25" s="9" t="s">
        <v>7</v>
      </c>
      <c r="AR25" s="121"/>
      <c r="AS25" s="121"/>
      <c r="AT25" s="121"/>
      <c r="AU25" s="121"/>
      <c r="AV25" s="13">
        <f t="shared" si="16"/>
        <v>0</v>
      </c>
      <c r="AW25" s="13">
        <f t="shared" si="17"/>
        <v>0</v>
      </c>
      <c r="AX25" s="13">
        <f t="shared" si="18"/>
        <v>0</v>
      </c>
      <c r="AY25" s="14" t="s">
        <v>80</v>
      </c>
      <c r="AZ25" s="14" t="s">
        <v>81</v>
      </c>
      <c r="BA25" s="12" t="s">
        <v>82</v>
      </c>
      <c r="BB25" s="121"/>
      <c r="BC25" s="13">
        <f t="shared" si="19"/>
        <v>0</v>
      </c>
      <c r="BD25" s="13">
        <f t="shared" si="20"/>
        <v>0</v>
      </c>
      <c r="BE25" s="13">
        <v>0</v>
      </c>
      <c r="BF25" s="13">
        <f t="shared" si="21"/>
        <v>0</v>
      </c>
      <c r="BG25" s="121"/>
      <c r="BH25" s="8">
        <f t="shared" si="22"/>
        <v>0</v>
      </c>
      <c r="BI25" s="8">
        <f t="shared" si="23"/>
        <v>0</v>
      </c>
      <c r="BJ25" s="8">
        <f t="shared" si="24"/>
        <v>0</v>
      </c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</row>
    <row r="26" spans="1:115" ht="12.75">
      <c r="A26" s="4" t="s">
        <v>21</v>
      </c>
      <c r="B26" s="84" t="s">
        <v>27</v>
      </c>
      <c r="C26" s="84" t="s">
        <v>36</v>
      </c>
      <c r="D26" s="84" t="s">
        <v>44</v>
      </c>
      <c r="E26" s="84" t="s">
        <v>51</v>
      </c>
      <c r="F26" s="86">
        <v>5</v>
      </c>
      <c r="G26" s="117"/>
      <c r="H26" s="86">
        <f t="shared" si="0"/>
        <v>0</v>
      </c>
      <c r="I26" s="86">
        <f t="shared" si="26"/>
        <v>0</v>
      </c>
      <c r="J26" s="86">
        <f t="shared" si="1"/>
        <v>0</v>
      </c>
      <c r="K26" s="86">
        <v>0</v>
      </c>
      <c r="L26" s="86">
        <f t="shared" si="2"/>
        <v>0</v>
      </c>
      <c r="M26" s="87" t="s">
        <v>145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3">
        <f t="shared" si="3"/>
        <v>0</v>
      </c>
      <c r="AA26" s="121"/>
      <c r="AB26" s="13">
        <f t="shared" si="4"/>
        <v>0</v>
      </c>
      <c r="AC26" s="13">
        <f t="shared" si="5"/>
        <v>0</v>
      </c>
      <c r="AD26" s="13">
        <f t="shared" si="6"/>
        <v>0</v>
      </c>
      <c r="AE26" s="13">
        <f t="shared" si="7"/>
        <v>0</v>
      </c>
      <c r="AF26" s="13">
        <f t="shared" si="8"/>
        <v>0</v>
      </c>
      <c r="AG26" s="13">
        <f t="shared" si="9"/>
        <v>0</v>
      </c>
      <c r="AH26" s="13">
        <f t="shared" si="10"/>
        <v>0</v>
      </c>
      <c r="AI26" s="12" t="s">
        <v>27</v>
      </c>
      <c r="AJ26" s="8">
        <f t="shared" si="11"/>
        <v>0</v>
      </c>
      <c r="AK26" s="8">
        <f t="shared" si="12"/>
        <v>0</v>
      </c>
      <c r="AL26" s="8">
        <f t="shared" si="13"/>
        <v>0</v>
      </c>
      <c r="AM26" s="121"/>
      <c r="AN26" s="13">
        <v>21</v>
      </c>
      <c r="AO26" s="13">
        <f t="shared" si="14"/>
        <v>0</v>
      </c>
      <c r="AP26" s="13">
        <f t="shared" si="15"/>
        <v>0</v>
      </c>
      <c r="AQ26" s="9" t="s">
        <v>7</v>
      </c>
      <c r="AR26" s="121"/>
      <c r="AS26" s="121"/>
      <c r="AT26" s="121"/>
      <c r="AU26" s="121"/>
      <c r="AV26" s="13">
        <f t="shared" si="16"/>
        <v>0</v>
      </c>
      <c r="AW26" s="13">
        <f t="shared" si="17"/>
        <v>0</v>
      </c>
      <c r="AX26" s="13">
        <f t="shared" si="18"/>
        <v>0</v>
      </c>
      <c r="AY26" s="14" t="s">
        <v>80</v>
      </c>
      <c r="AZ26" s="14" t="s">
        <v>81</v>
      </c>
      <c r="BA26" s="12" t="s">
        <v>82</v>
      </c>
      <c r="BB26" s="121"/>
      <c r="BC26" s="13">
        <f t="shared" si="19"/>
        <v>0</v>
      </c>
      <c r="BD26" s="13">
        <f t="shared" si="20"/>
        <v>0</v>
      </c>
      <c r="BE26" s="13">
        <v>0</v>
      </c>
      <c r="BF26" s="13">
        <f t="shared" si="21"/>
        <v>0</v>
      </c>
      <c r="BG26" s="121"/>
      <c r="BH26" s="8">
        <f t="shared" si="22"/>
        <v>0</v>
      </c>
      <c r="BI26" s="8">
        <f t="shared" si="23"/>
        <v>0</v>
      </c>
      <c r="BJ26" s="8">
        <f t="shared" si="24"/>
        <v>0</v>
      </c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</row>
    <row r="27" spans="1:115" ht="12.75">
      <c r="A27" s="4" t="s">
        <v>22</v>
      </c>
      <c r="B27" s="84" t="s">
        <v>27</v>
      </c>
      <c r="C27" s="84" t="s">
        <v>37</v>
      </c>
      <c r="D27" s="84" t="s">
        <v>150</v>
      </c>
      <c r="E27" s="84" t="s">
        <v>51</v>
      </c>
      <c r="F27" s="86">
        <v>1</v>
      </c>
      <c r="G27" s="117"/>
      <c r="H27" s="86">
        <f t="shared" si="0"/>
        <v>0</v>
      </c>
      <c r="I27" s="86">
        <f t="shared" si="26"/>
        <v>0</v>
      </c>
      <c r="J27" s="86">
        <f t="shared" si="1"/>
        <v>0</v>
      </c>
      <c r="K27" s="86">
        <v>0</v>
      </c>
      <c r="L27" s="86">
        <f t="shared" si="2"/>
        <v>0</v>
      </c>
      <c r="M27" s="87" t="s">
        <v>145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3">
        <f t="shared" si="3"/>
        <v>0</v>
      </c>
      <c r="AA27" s="121"/>
      <c r="AB27" s="13">
        <f t="shared" si="4"/>
        <v>0</v>
      </c>
      <c r="AC27" s="13">
        <f t="shared" si="5"/>
        <v>0</v>
      </c>
      <c r="AD27" s="13">
        <f t="shared" si="6"/>
        <v>0</v>
      </c>
      <c r="AE27" s="13">
        <f t="shared" si="7"/>
        <v>0</v>
      </c>
      <c r="AF27" s="13">
        <f t="shared" si="8"/>
        <v>0</v>
      </c>
      <c r="AG27" s="13">
        <f t="shared" si="9"/>
        <v>0</v>
      </c>
      <c r="AH27" s="13">
        <f t="shared" si="10"/>
        <v>0</v>
      </c>
      <c r="AI27" s="12" t="s">
        <v>27</v>
      </c>
      <c r="AJ27" s="8">
        <f t="shared" si="11"/>
        <v>0</v>
      </c>
      <c r="AK27" s="8">
        <f t="shared" si="12"/>
        <v>0</v>
      </c>
      <c r="AL27" s="8">
        <f t="shared" si="13"/>
        <v>0</v>
      </c>
      <c r="AM27" s="121"/>
      <c r="AN27" s="13">
        <v>21</v>
      </c>
      <c r="AO27" s="13">
        <f t="shared" si="14"/>
        <v>0</v>
      </c>
      <c r="AP27" s="13">
        <f t="shared" si="15"/>
        <v>0</v>
      </c>
      <c r="AQ27" s="9" t="s">
        <v>7</v>
      </c>
      <c r="AR27" s="121"/>
      <c r="AS27" s="121"/>
      <c r="AT27" s="121"/>
      <c r="AU27" s="121"/>
      <c r="AV27" s="13">
        <f t="shared" si="16"/>
        <v>0</v>
      </c>
      <c r="AW27" s="13">
        <f t="shared" si="17"/>
        <v>0</v>
      </c>
      <c r="AX27" s="13">
        <f t="shared" si="18"/>
        <v>0</v>
      </c>
      <c r="AY27" s="14" t="s">
        <v>80</v>
      </c>
      <c r="AZ27" s="14" t="s">
        <v>81</v>
      </c>
      <c r="BA27" s="12" t="s">
        <v>82</v>
      </c>
      <c r="BB27" s="121"/>
      <c r="BC27" s="13">
        <f t="shared" si="19"/>
        <v>0</v>
      </c>
      <c r="BD27" s="13">
        <f t="shared" si="20"/>
        <v>0</v>
      </c>
      <c r="BE27" s="13">
        <v>0</v>
      </c>
      <c r="BF27" s="13">
        <f t="shared" si="21"/>
        <v>0</v>
      </c>
      <c r="BG27" s="121"/>
      <c r="BH27" s="8">
        <f t="shared" si="22"/>
        <v>0</v>
      </c>
      <c r="BI27" s="8">
        <f t="shared" si="23"/>
        <v>0</v>
      </c>
      <c r="BJ27" s="8">
        <f t="shared" si="24"/>
        <v>0</v>
      </c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</row>
    <row r="28" spans="1:115" ht="12.75">
      <c r="A28" s="4" t="s">
        <v>23</v>
      </c>
      <c r="B28" s="84" t="s">
        <v>27</v>
      </c>
      <c r="C28" s="84" t="s">
        <v>38</v>
      </c>
      <c r="D28" s="84" t="s">
        <v>148</v>
      </c>
      <c r="E28" s="84" t="s">
        <v>51</v>
      </c>
      <c r="F28" s="86">
        <v>3</v>
      </c>
      <c r="G28" s="117"/>
      <c r="H28" s="86">
        <f t="shared" si="0"/>
        <v>0</v>
      </c>
      <c r="I28" s="86">
        <f t="shared" si="26"/>
        <v>0</v>
      </c>
      <c r="J28" s="86">
        <f t="shared" si="1"/>
        <v>0</v>
      </c>
      <c r="K28" s="86">
        <v>0</v>
      </c>
      <c r="L28" s="86">
        <f t="shared" si="2"/>
        <v>0</v>
      </c>
      <c r="M28" s="87" t="s">
        <v>145</v>
      </c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3">
        <f t="shared" si="3"/>
        <v>0</v>
      </c>
      <c r="AA28" s="121"/>
      <c r="AB28" s="13">
        <f t="shared" si="4"/>
        <v>0</v>
      </c>
      <c r="AC28" s="13">
        <f t="shared" si="5"/>
        <v>0</v>
      </c>
      <c r="AD28" s="13">
        <f t="shared" si="6"/>
        <v>0</v>
      </c>
      <c r="AE28" s="13">
        <f t="shared" si="7"/>
        <v>0</v>
      </c>
      <c r="AF28" s="13">
        <f t="shared" si="8"/>
        <v>0</v>
      </c>
      <c r="AG28" s="13">
        <f t="shared" si="9"/>
        <v>0</v>
      </c>
      <c r="AH28" s="13">
        <f t="shared" si="10"/>
        <v>0</v>
      </c>
      <c r="AI28" s="12" t="s">
        <v>27</v>
      </c>
      <c r="AJ28" s="8">
        <f t="shared" si="11"/>
        <v>0</v>
      </c>
      <c r="AK28" s="8">
        <f t="shared" si="12"/>
        <v>0</v>
      </c>
      <c r="AL28" s="8">
        <f t="shared" si="13"/>
        <v>0</v>
      </c>
      <c r="AM28" s="121"/>
      <c r="AN28" s="13">
        <v>21</v>
      </c>
      <c r="AO28" s="13">
        <f t="shared" si="14"/>
        <v>0</v>
      </c>
      <c r="AP28" s="13">
        <f t="shared" si="15"/>
        <v>0</v>
      </c>
      <c r="AQ28" s="9" t="s">
        <v>7</v>
      </c>
      <c r="AR28" s="121"/>
      <c r="AS28" s="121"/>
      <c r="AT28" s="121"/>
      <c r="AU28" s="121"/>
      <c r="AV28" s="13">
        <f t="shared" si="16"/>
        <v>0</v>
      </c>
      <c r="AW28" s="13">
        <f t="shared" si="17"/>
        <v>0</v>
      </c>
      <c r="AX28" s="13">
        <f t="shared" si="18"/>
        <v>0</v>
      </c>
      <c r="AY28" s="14" t="s">
        <v>80</v>
      </c>
      <c r="AZ28" s="14" t="s">
        <v>81</v>
      </c>
      <c r="BA28" s="12" t="s">
        <v>82</v>
      </c>
      <c r="BB28" s="121"/>
      <c r="BC28" s="13">
        <f t="shared" si="19"/>
        <v>0</v>
      </c>
      <c r="BD28" s="13">
        <f t="shared" si="20"/>
        <v>0</v>
      </c>
      <c r="BE28" s="13">
        <v>0</v>
      </c>
      <c r="BF28" s="13">
        <f t="shared" si="21"/>
        <v>0</v>
      </c>
      <c r="BG28" s="121"/>
      <c r="BH28" s="8">
        <f t="shared" si="22"/>
        <v>0</v>
      </c>
      <c r="BI28" s="8">
        <f t="shared" si="23"/>
        <v>0</v>
      </c>
      <c r="BJ28" s="8">
        <f t="shared" si="24"/>
        <v>0</v>
      </c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</row>
    <row r="29" spans="1:115" ht="12.75">
      <c r="A29" s="4" t="s">
        <v>24</v>
      </c>
      <c r="B29" s="84" t="s">
        <v>27</v>
      </c>
      <c r="C29" s="84" t="s">
        <v>39</v>
      </c>
      <c r="D29" s="84" t="s">
        <v>45</v>
      </c>
      <c r="E29" s="84" t="s">
        <v>51</v>
      </c>
      <c r="F29" s="86">
        <v>6</v>
      </c>
      <c r="G29" s="117"/>
      <c r="H29" s="86">
        <f t="shared" si="0"/>
        <v>0</v>
      </c>
      <c r="I29" s="86">
        <f t="shared" si="26"/>
        <v>0</v>
      </c>
      <c r="J29" s="86">
        <f t="shared" si="1"/>
        <v>0</v>
      </c>
      <c r="K29" s="86">
        <v>0</v>
      </c>
      <c r="L29" s="86">
        <f t="shared" si="2"/>
        <v>0</v>
      </c>
      <c r="M29" s="87" t="s">
        <v>145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3">
        <f t="shared" si="3"/>
        <v>0</v>
      </c>
      <c r="AA29" s="121"/>
      <c r="AB29" s="13">
        <f t="shared" si="4"/>
        <v>0</v>
      </c>
      <c r="AC29" s="13">
        <f t="shared" si="5"/>
        <v>0</v>
      </c>
      <c r="AD29" s="13">
        <f t="shared" si="6"/>
        <v>0</v>
      </c>
      <c r="AE29" s="13">
        <f t="shared" si="7"/>
        <v>0</v>
      </c>
      <c r="AF29" s="13">
        <f t="shared" si="8"/>
        <v>0</v>
      </c>
      <c r="AG29" s="13">
        <f t="shared" si="9"/>
        <v>0</v>
      </c>
      <c r="AH29" s="13">
        <f t="shared" si="10"/>
        <v>0</v>
      </c>
      <c r="AI29" s="12" t="s">
        <v>27</v>
      </c>
      <c r="AJ29" s="8">
        <f t="shared" si="11"/>
        <v>0</v>
      </c>
      <c r="AK29" s="8">
        <f t="shared" si="12"/>
        <v>0</v>
      </c>
      <c r="AL29" s="8">
        <f t="shared" si="13"/>
        <v>0</v>
      </c>
      <c r="AM29" s="121"/>
      <c r="AN29" s="13">
        <v>21</v>
      </c>
      <c r="AO29" s="13">
        <f t="shared" si="14"/>
        <v>0</v>
      </c>
      <c r="AP29" s="13">
        <f t="shared" si="15"/>
        <v>0</v>
      </c>
      <c r="AQ29" s="9" t="s">
        <v>7</v>
      </c>
      <c r="AR29" s="121"/>
      <c r="AS29" s="121"/>
      <c r="AT29" s="121"/>
      <c r="AU29" s="121"/>
      <c r="AV29" s="13">
        <f t="shared" si="16"/>
        <v>0</v>
      </c>
      <c r="AW29" s="13">
        <f t="shared" si="17"/>
        <v>0</v>
      </c>
      <c r="AX29" s="13">
        <f t="shared" si="18"/>
        <v>0</v>
      </c>
      <c r="AY29" s="14" t="s">
        <v>80</v>
      </c>
      <c r="AZ29" s="14" t="s">
        <v>81</v>
      </c>
      <c r="BA29" s="12" t="s">
        <v>82</v>
      </c>
      <c r="BB29" s="121"/>
      <c r="BC29" s="13">
        <f t="shared" si="19"/>
        <v>0</v>
      </c>
      <c r="BD29" s="13">
        <f t="shared" si="20"/>
        <v>0</v>
      </c>
      <c r="BE29" s="13">
        <v>0</v>
      </c>
      <c r="BF29" s="13">
        <f t="shared" si="21"/>
        <v>0</v>
      </c>
      <c r="BG29" s="121"/>
      <c r="BH29" s="8">
        <f t="shared" si="22"/>
        <v>0</v>
      </c>
      <c r="BI29" s="8">
        <f t="shared" si="23"/>
        <v>0</v>
      </c>
      <c r="BJ29" s="8">
        <f t="shared" si="24"/>
        <v>0</v>
      </c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</row>
    <row r="30" spans="1:115" ht="12.75">
      <c r="A30" s="4" t="s">
        <v>142</v>
      </c>
      <c r="B30" s="84" t="s">
        <v>27</v>
      </c>
      <c r="C30" s="84" t="s">
        <v>40</v>
      </c>
      <c r="D30" s="84" t="s">
        <v>149</v>
      </c>
      <c r="E30" s="84" t="s">
        <v>51</v>
      </c>
      <c r="F30" s="86">
        <v>2</v>
      </c>
      <c r="G30" s="117"/>
      <c r="H30" s="86">
        <f t="shared" si="0"/>
        <v>0</v>
      </c>
      <c r="I30" s="86">
        <f t="shared" si="26"/>
        <v>0</v>
      </c>
      <c r="J30" s="86">
        <f t="shared" si="1"/>
        <v>0</v>
      </c>
      <c r="K30" s="86">
        <v>0</v>
      </c>
      <c r="L30" s="86">
        <f t="shared" si="2"/>
        <v>0</v>
      </c>
      <c r="M30" s="87" t="s">
        <v>145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3">
        <f t="shared" si="3"/>
        <v>0</v>
      </c>
      <c r="AA30" s="121"/>
      <c r="AB30" s="13">
        <f t="shared" si="4"/>
        <v>0</v>
      </c>
      <c r="AC30" s="13">
        <f t="shared" si="5"/>
        <v>0</v>
      </c>
      <c r="AD30" s="13">
        <f t="shared" si="6"/>
        <v>0</v>
      </c>
      <c r="AE30" s="13">
        <f t="shared" si="7"/>
        <v>0</v>
      </c>
      <c r="AF30" s="13">
        <f t="shared" si="8"/>
        <v>0</v>
      </c>
      <c r="AG30" s="13">
        <f t="shared" si="9"/>
        <v>0</v>
      </c>
      <c r="AH30" s="13">
        <f t="shared" si="10"/>
        <v>0</v>
      </c>
      <c r="AI30" s="12" t="s">
        <v>27</v>
      </c>
      <c r="AJ30" s="8">
        <f t="shared" si="11"/>
        <v>0</v>
      </c>
      <c r="AK30" s="8">
        <f t="shared" si="12"/>
        <v>0</v>
      </c>
      <c r="AL30" s="8">
        <f t="shared" si="13"/>
        <v>0</v>
      </c>
      <c r="AM30" s="121"/>
      <c r="AN30" s="13">
        <v>21</v>
      </c>
      <c r="AO30" s="13">
        <f t="shared" si="14"/>
        <v>0</v>
      </c>
      <c r="AP30" s="13">
        <f t="shared" si="15"/>
        <v>0</v>
      </c>
      <c r="AQ30" s="9" t="s">
        <v>7</v>
      </c>
      <c r="AR30" s="121"/>
      <c r="AS30" s="121"/>
      <c r="AT30" s="121"/>
      <c r="AU30" s="121"/>
      <c r="AV30" s="13">
        <f t="shared" si="16"/>
        <v>0</v>
      </c>
      <c r="AW30" s="13">
        <f t="shared" si="17"/>
        <v>0</v>
      </c>
      <c r="AX30" s="13">
        <f t="shared" si="18"/>
        <v>0</v>
      </c>
      <c r="AY30" s="14" t="s">
        <v>80</v>
      </c>
      <c r="AZ30" s="14" t="s">
        <v>81</v>
      </c>
      <c r="BA30" s="12" t="s">
        <v>82</v>
      </c>
      <c r="BB30" s="121"/>
      <c r="BC30" s="13">
        <f t="shared" si="19"/>
        <v>0</v>
      </c>
      <c r="BD30" s="13">
        <f t="shared" si="20"/>
        <v>0</v>
      </c>
      <c r="BE30" s="13">
        <v>0</v>
      </c>
      <c r="BF30" s="13">
        <f t="shared" si="21"/>
        <v>0</v>
      </c>
      <c r="BG30" s="121"/>
      <c r="BH30" s="8">
        <f t="shared" si="22"/>
        <v>0</v>
      </c>
      <c r="BI30" s="8">
        <f t="shared" si="23"/>
        <v>0</v>
      </c>
      <c r="BJ30" s="8">
        <f t="shared" si="24"/>
        <v>0</v>
      </c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</row>
    <row r="31" spans="1:115" ht="12.75">
      <c r="A31" s="4" t="s">
        <v>151</v>
      </c>
      <c r="B31" s="84" t="s">
        <v>27</v>
      </c>
      <c r="C31" s="84" t="s">
        <v>152</v>
      </c>
      <c r="D31" s="84" t="s">
        <v>153</v>
      </c>
      <c r="E31" s="84" t="s">
        <v>51</v>
      </c>
      <c r="F31" s="86">
        <v>1</v>
      </c>
      <c r="G31" s="117"/>
      <c r="H31" s="86">
        <f t="shared" si="0"/>
        <v>0</v>
      </c>
      <c r="I31" s="86">
        <f t="shared" si="26"/>
        <v>0</v>
      </c>
      <c r="J31" s="86">
        <f t="shared" si="1"/>
        <v>0</v>
      </c>
      <c r="K31" s="86">
        <v>0</v>
      </c>
      <c r="L31" s="86">
        <f t="shared" si="2"/>
        <v>0</v>
      </c>
      <c r="M31" s="87" t="s">
        <v>145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3"/>
      <c r="AA31" s="121"/>
      <c r="AB31" s="13"/>
      <c r="AC31" s="13"/>
      <c r="AD31" s="13"/>
      <c r="AE31" s="13"/>
      <c r="AF31" s="13"/>
      <c r="AG31" s="13"/>
      <c r="AH31" s="13"/>
      <c r="AI31" s="12"/>
      <c r="AJ31" s="8"/>
      <c r="AK31" s="8"/>
      <c r="AL31" s="8"/>
      <c r="AM31" s="121"/>
      <c r="AN31" s="13"/>
      <c r="AO31" s="13">
        <f t="shared" si="14"/>
        <v>0</v>
      </c>
      <c r="AP31" s="13">
        <f t="shared" si="15"/>
        <v>0</v>
      </c>
      <c r="AQ31" s="9"/>
      <c r="AR31" s="121"/>
      <c r="AS31" s="121"/>
      <c r="AT31" s="121"/>
      <c r="AU31" s="121"/>
      <c r="AV31" s="13">
        <f t="shared" si="16"/>
        <v>0</v>
      </c>
      <c r="AW31" s="13">
        <f t="shared" si="17"/>
        <v>0</v>
      </c>
      <c r="AX31" s="13">
        <f t="shared" si="18"/>
        <v>0</v>
      </c>
      <c r="AY31" s="14"/>
      <c r="AZ31" s="14"/>
      <c r="BA31" s="12"/>
      <c r="BB31" s="121"/>
      <c r="BC31" s="13">
        <f t="shared" si="19"/>
        <v>0</v>
      </c>
      <c r="BD31" s="13"/>
      <c r="BE31" s="13"/>
      <c r="BF31" s="13"/>
      <c r="BG31" s="121"/>
      <c r="BH31" s="8">
        <f t="shared" si="22"/>
        <v>0</v>
      </c>
      <c r="BI31" s="8">
        <f t="shared" si="23"/>
        <v>0</v>
      </c>
      <c r="BJ31" s="8">
        <f t="shared" si="24"/>
        <v>0</v>
      </c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</row>
    <row r="32" spans="1:115" ht="12.75">
      <c r="A32" s="118"/>
      <c r="B32" s="118"/>
      <c r="C32" s="118"/>
      <c r="D32" s="118"/>
      <c r="E32" s="118"/>
      <c r="F32" s="118"/>
      <c r="G32" s="118"/>
      <c r="H32" s="34" t="s">
        <v>61</v>
      </c>
      <c r="I32" s="35"/>
      <c r="J32" s="15">
        <f>J12</f>
        <v>0</v>
      </c>
      <c r="K32" s="5"/>
      <c r="L32" s="5"/>
      <c r="M32" s="5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</row>
    <row r="33" spans="1:115" ht="10.7" customHeight="1">
      <c r="A33" s="119" t="s">
        <v>25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</row>
    <row r="34" spans="1:13" ht="140.1" customHeight="1">
      <c r="A34" s="120" t="s">
        <v>144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</sheetData>
  <sheetProtection algorithmName="SHA-512" hashValue="bHfhPdCH1aBE8VuLtSn6RwRi9UWlOsFQeRbLskF8Nosv8hgzTi5cIFyTKFo+am+b/OenkCs9EEta9iVevRAzpA==" saltValue="n0r16K/5RqWQqp2k/0Lcfw==" spinCount="100000" sheet="1" objects="1" scenarios="1"/>
  <mergeCells count="29">
    <mergeCell ref="A1:M1"/>
    <mergeCell ref="A2:B3"/>
    <mergeCell ref="C2:D3"/>
    <mergeCell ref="E2:F3"/>
    <mergeCell ref="G2:G3"/>
    <mergeCell ref="H2:H3"/>
    <mergeCell ref="I2:M3"/>
    <mergeCell ref="I6:M7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H10:J10"/>
    <mergeCell ref="K10:L10"/>
    <mergeCell ref="H32:I32"/>
    <mergeCell ref="A34:M34"/>
    <mergeCell ref="A8:B9"/>
    <mergeCell ref="C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9">
      <selection activeCell="D14" sqref="D14:E23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33"/>
      <c r="B1" s="17"/>
      <c r="C1" s="72" t="s">
        <v>101</v>
      </c>
      <c r="D1" s="42"/>
      <c r="E1" s="42"/>
      <c r="F1" s="42"/>
      <c r="G1" s="42"/>
      <c r="H1" s="42"/>
      <c r="I1" s="42"/>
    </row>
    <row r="2" spans="1:10" ht="12.75">
      <c r="A2" s="43" t="s">
        <v>1</v>
      </c>
      <c r="B2" s="44"/>
      <c r="C2" s="45" t="s">
        <v>28</v>
      </c>
      <c r="D2" s="35"/>
      <c r="E2" s="47" t="s">
        <v>55</v>
      </c>
      <c r="F2" s="47" t="s">
        <v>62</v>
      </c>
      <c r="G2" s="44"/>
      <c r="H2" s="47" t="s">
        <v>126</v>
      </c>
      <c r="I2" s="73"/>
      <c r="J2" s="10"/>
    </row>
    <row r="3" spans="1:10" ht="38.85" customHeight="1">
      <c r="A3" s="41"/>
      <c r="B3" s="37"/>
      <c r="C3" s="46"/>
      <c r="D3" s="46"/>
      <c r="E3" s="37"/>
      <c r="F3" s="37"/>
      <c r="G3" s="37"/>
      <c r="H3" s="37"/>
      <c r="I3" s="40"/>
      <c r="J3" s="10"/>
    </row>
    <row r="4" spans="1:10" ht="12.75">
      <c r="A4" s="36" t="s">
        <v>2</v>
      </c>
      <c r="B4" s="37"/>
      <c r="C4" s="38" t="s">
        <v>29</v>
      </c>
      <c r="D4" s="37"/>
      <c r="E4" s="38" t="s">
        <v>56</v>
      </c>
      <c r="F4" s="38" t="s">
        <v>63</v>
      </c>
      <c r="G4" s="37"/>
      <c r="H4" s="38" t="s">
        <v>126</v>
      </c>
      <c r="I4" s="69"/>
      <c r="J4" s="10"/>
    </row>
    <row r="5" spans="1:10" ht="12.75" customHeight="1">
      <c r="A5" s="41"/>
      <c r="B5" s="37"/>
      <c r="C5" s="37"/>
      <c r="D5" s="37"/>
      <c r="E5" s="37"/>
      <c r="F5" s="37"/>
      <c r="G5" s="37"/>
      <c r="H5" s="37"/>
      <c r="I5" s="40"/>
      <c r="J5" s="10"/>
    </row>
    <row r="6" spans="1:10" ht="12.75">
      <c r="A6" s="36" t="s">
        <v>3</v>
      </c>
      <c r="B6" s="37"/>
      <c r="C6" s="38" t="s">
        <v>6</v>
      </c>
      <c r="D6" s="37"/>
      <c r="E6" s="38" t="s">
        <v>57</v>
      </c>
      <c r="F6" s="38" t="s">
        <v>64</v>
      </c>
      <c r="G6" s="37"/>
      <c r="H6" s="38" t="s">
        <v>126</v>
      </c>
      <c r="I6" s="69"/>
      <c r="J6" s="10"/>
    </row>
    <row r="7" spans="1:10" ht="12.75" customHeight="1">
      <c r="A7" s="41"/>
      <c r="B7" s="37"/>
      <c r="C7" s="37"/>
      <c r="D7" s="37"/>
      <c r="E7" s="37"/>
      <c r="F7" s="37"/>
      <c r="G7" s="37"/>
      <c r="H7" s="37"/>
      <c r="I7" s="40"/>
      <c r="J7" s="10"/>
    </row>
    <row r="8" spans="1:10" ht="12.75">
      <c r="A8" s="36" t="s">
        <v>47</v>
      </c>
      <c r="B8" s="37"/>
      <c r="C8" s="38" t="s">
        <v>6</v>
      </c>
      <c r="D8" s="37"/>
      <c r="E8" s="38" t="s">
        <v>48</v>
      </c>
      <c r="F8" s="38" t="s">
        <v>6</v>
      </c>
      <c r="G8" s="37"/>
      <c r="H8" s="39" t="s">
        <v>127</v>
      </c>
      <c r="I8" s="69" t="s">
        <v>143</v>
      </c>
      <c r="J8" s="10"/>
    </row>
    <row r="9" spans="1:10" ht="12.75">
      <c r="A9" s="41"/>
      <c r="B9" s="37"/>
      <c r="C9" s="37"/>
      <c r="D9" s="37"/>
      <c r="E9" s="37"/>
      <c r="F9" s="37"/>
      <c r="G9" s="37"/>
      <c r="H9" s="37"/>
      <c r="I9" s="40"/>
      <c r="J9" s="10"/>
    </row>
    <row r="10" spans="1:10" ht="12.75">
      <c r="A10" s="36" t="s">
        <v>4</v>
      </c>
      <c r="B10" s="37"/>
      <c r="C10" s="38" t="s">
        <v>6</v>
      </c>
      <c r="D10" s="37"/>
      <c r="E10" s="38" t="s">
        <v>58</v>
      </c>
      <c r="F10" s="38" t="s">
        <v>64</v>
      </c>
      <c r="G10" s="37"/>
      <c r="H10" s="39" t="s">
        <v>128</v>
      </c>
      <c r="I10" s="67" t="s">
        <v>6</v>
      </c>
      <c r="J10" s="10"/>
    </row>
    <row r="11" spans="1:10" ht="12.75">
      <c r="A11" s="70"/>
      <c r="B11" s="71"/>
      <c r="C11" s="71"/>
      <c r="D11" s="71"/>
      <c r="E11" s="71"/>
      <c r="F11" s="71"/>
      <c r="G11" s="71"/>
      <c r="H11" s="71"/>
      <c r="I11" s="68"/>
      <c r="J11" s="10"/>
    </row>
    <row r="12" spans="1:9" ht="18.75" customHeight="1">
      <c r="A12" s="63" t="s">
        <v>86</v>
      </c>
      <c r="B12" s="64"/>
      <c r="C12" s="64"/>
      <c r="D12" s="64"/>
      <c r="E12" s="64"/>
      <c r="F12" s="64"/>
      <c r="G12" s="64"/>
      <c r="H12" s="64"/>
      <c r="I12" s="64"/>
    </row>
    <row r="13" spans="1:10" ht="26.45" customHeight="1">
      <c r="A13" s="18" t="s">
        <v>87</v>
      </c>
      <c r="B13" s="65" t="s">
        <v>99</v>
      </c>
      <c r="C13" s="66"/>
      <c r="D13" s="18" t="s">
        <v>102</v>
      </c>
      <c r="E13" s="65" t="s">
        <v>111</v>
      </c>
      <c r="F13" s="66"/>
      <c r="G13" s="18" t="s">
        <v>112</v>
      </c>
      <c r="H13" s="65" t="s">
        <v>129</v>
      </c>
      <c r="I13" s="66"/>
      <c r="J13" s="10"/>
    </row>
    <row r="14" spans="1:10" ht="12.75" customHeight="1">
      <c r="A14" s="19" t="s">
        <v>88</v>
      </c>
      <c r="B14" s="23" t="s">
        <v>100</v>
      </c>
      <c r="C14" s="27">
        <f>'Stavební rozpočet'!H12</f>
        <v>0</v>
      </c>
      <c r="D14" s="61" t="s">
        <v>103</v>
      </c>
      <c r="E14" s="62"/>
      <c r="F14" s="27">
        <v>0</v>
      </c>
      <c r="G14" s="61" t="s">
        <v>113</v>
      </c>
      <c r="H14" s="62"/>
      <c r="I14" s="27">
        <v>0</v>
      </c>
      <c r="J14" s="10"/>
    </row>
    <row r="15" spans="1:10" ht="12.75" customHeight="1">
      <c r="A15" s="20"/>
      <c r="B15" s="23" t="s">
        <v>65</v>
      </c>
      <c r="C15" s="27">
        <f>'Stavební rozpočet'!I12</f>
        <v>0</v>
      </c>
      <c r="D15" s="61" t="s">
        <v>104</v>
      </c>
      <c r="E15" s="62"/>
      <c r="F15" s="27">
        <v>0</v>
      </c>
      <c r="G15" s="61" t="s">
        <v>114</v>
      </c>
      <c r="H15" s="62"/>
      <c r="I15" s="27">
        <v>0</v>
      </c>
      <c r="J15" s="10"/>
    </row>
    <row r="16" spans="1:10" ht="12.75" customHeight="1">
      <c r="A16" s="19" t="s">
        <v>89</v>
      </c>
      <c r="B16" s="23" t="s">
        <v>100</v>
      </c>
      <c r="C16" s="27">
        <v>0</v>
      </c>
      <c r="D16" s="61" t="s">
        <v>105</v>
      </c>
      <c r="E16" s="62"/>
      <c r="F16" s="27">
        <v>0</v>
      </c>
      <c r="G16" s="61" t="s">
        <v>115</v>
      </c>
      <c r="H16" s="62"/>
      <c r="I16" s="27">
        <v>0</v>
      </c>
      <c r="J16" s="10"/>
    </row>
    <row r="17" spans="1:10" ht="12.75" customHeight="1">
      <c r="A17" s="20"/>
      <c r="B17" s="23" t="s">
        <v>65</v>
      </c>
      <c r="C17" s="27">
        <v>0</v>
      </c>
      <c r="D17" s="61"/>
      <c r="E17" s="62"/>
      <c r="F17" s="28"/>
      <c r="G17" s="61" t="s">
        <v>116</v>
      </c>
      <c r="H17" s="62"/>
      <c r="I17" s="27">
        <v>0</v>
      </c>
      <c r="J17" s="10"/>
    </row>
    <row r="18" spans="1:10" ht="12.75" customHeight="1">
      <c r="A18" s="19" t="s">
        <v>90</v>
      </c>
      <c r="B18" s="23" t="s">
        <v>100</v>
      </c>
      <c r="C18" s="27">
        <v>0</v>
      </c>
      <c r="D18" s="61"/>
      <c r="E18" s="62"/>
      <c r="F18" s="28"/>
      <c r="G18" s="61" t="s">
        <v>117</v>
      </c>
      <c r="H18" s="62"/>
      <c r="I18" s="27">
        <v>0</v>
      </c>
      <c r="J18" s="10"/>
    </row>
    <row r="19" spans="1:10" ht="12.75" customHeight="1">
      <c r="A19" s="20"/>
      <c r="B19" s="23" t="s">
        <v>65</v>
      </c>
      <c r="C19" s="27">
        <v>0</v>
      </c>
      <c r="D19" s="61"/>
      <c r="E19" s="62"/>
      <c r="F19" s="28"/>
      <c r="G19" s="61" t="s">
        <v>118</v>
      </c>
      <c r="H19" s="62"/>
      <c r="I19" s="27">
        <v>0</v>
      </c>
      <c r="J19" s="10"/>
    </row>
    <row r="20" spans="1:10" ht="12.75" customHeight="1">
      <c r="A20" s="59" t="s">
        <v>91</v>
      </c>
      <c r="B20" s="60"/>
      <c r="C20" s="27">
        <v>0</v>
      </c>
      <c r="D20" s="61"/>
      <c r="E20" s="62"/>
      <c r="F20" s="28"/>
      <c r="G20" s="61"/>
      <c r="H20" s="62"/>
      <c r="I20" s="28"/>
      <c r="J20" s="10"/>
    </row>
    <row r="21" spans="1:10" ht="12.75" customHeight="1">
      <c r="A21" s="59" t="s">
        <v>92</v>
      </c>
      <c r="B21" s="60"/>
      <c r="C21" s="27">
        <v>0</v>
      </c>
      <c r="D21" s="61"/>
      <c r="E21" s="62"/>
      <c r="F21" s="28"/>
      <c r="G21" s="61"/>
      <c r="H21" s="62"/>
      <c r="I21" s="28"/>
      <c r="J21" s="10"/>
    </row>
    <row r="22" spans="1:10" ht="17.1" customHeight="1">
      <c r="A22" s="59" t="s">
        <v>93</v>
      </c>
      <c r="B22" s="60"/>
      <c r="C22" s="27">
        <f>SUM(C14:C21)</f>
        <v>0</v>
      </c>
      <c r="D22" s="59" t="s">
        <v>106</v>
      </c>
      <c r="E22" s="60"/>
      <c r="F22" s="27">
        <f>SUM(F14:F21)</f>
        <v>0</v>
      </c>
      <c r="G22" s="59" t="s">
        <v>119</v>
      </c>
      <c r="H22" s="60"/>
      <c r="I22" s="27">
        <f>SUM(I14:I21)</f>
        <v>0</v>
      </c>
      <c r="J22" s="10"/>
    </row>
    <row r="23" spans="1:10" ht="12.75" customHeight="1">
      <c r="A23" s="5"/>
      <c r="B23" s="5"/>
      <c r="C23" s="25"/>
      <c r="D23" s="59" t="s">
        <v>107</v>
      </c>
      <c r="E23" s="60"/>
      <c r="F23" s="29">
        <v>0</v>
      </c>
      <c r="G23" s="59" t="s">
        <v>120</v>
      </c>
      <c r="H23" s="60"/>
      <c r="I23" s="27">
        <v>0</v>
      </c>
      <c r="J23" s="10"/>
    </row>
    <row r="24" spans="4:10" ht="12.75" customHeight="1">
      <c r="D24" s="5"/>
      <c r="E24" s="5"/>
      <c r="F24" s="30"/>
      <c r="G24" s="59" t="s">
        <v>121</v>
      </c>
      <c r="H24" s="60"/>
      <c r="I24" s="27">
        <v>0</v>
      </c>
      <c r="J24" s="10"/>
    </row>
    <row r="25" spans="6:10" ht="12.75" customHeight="1">
      <c r="F25" s="31"/>
      <c r="G25" s="59" t="s">
        <v>122</v>
      </c>
      <c r="H25" s="60"/>
      <c r="I25" s="27">
        <v>0</v>
      </c>
      <c r="J25" s="10"/>
    </row>
    <row r="26" spans="1:9" ht="12.75">
      <c r="A26" s="17"/>
      <c r="B26" s="17"/>
      <c r="C26" s="17"/>
      <c r="G26" s="5"/>
      <c r="H26" s="5"/>
      <c r="I26" s="5"/>
    </row>
    <row r="27" spans="1:9" ht="12.75" customHeight="1">
      <c r="A27" s="54" t="s">
        <v>94</v>
      </c>
      <c r="B27" s="55"/>
      <c r="C27" s="32">
        <v>0</v>
      </c>
      <c r="D27" s="26"/>
      <c r="E27" s="17"/>
      <c r="F27" s="17"/>
      <c r="G27" s="17"/>
      <c r="H27" s="17"/>
      <c r="I27" s="17"/>
    </row>
    <row r="28" spans="1:10" ht="12.75" customHeight="1">
      <c r="A28" s="54" t="s">
        <v>95</v>
      </c>
      <c r="B28" s="55"/>
      <c r="C28" s="32">
        <v>0</v>
      </c>
      <c r="D28" s="54" t="s">
        <v>108</v>
      </c>
      <c r="E28" s="55"/>
      <c r="F28" s="32">
        <f>ROUND(C28*(15/100),2)</f>
        <v>0</v>
      </c>
      <c r="G28" s="54" t="s">
        <v>123</v>
      </c>
      <c r="H28" s="55"/>
      <c r="I28" s="32">
        <f>SUM(C27:C29)</f>
        <v>0</v>
      </c>
      <c r="J28" s="10"/>
    </row>
    <row r="29" spans="1:10" ht="12.75" customHeight="1">
      <c r="A29" s="54" t="s">
        <v>96</v>
      </c>
      <c r="B29" s="55"/>
      <c r="C29" s="32">
        <f>C22</f>
        <v>0</v>
      </c>
      <c r="D29" s="54" t="s">
        <v>109</v>
      </c>
      <c r="E29" s="55"/>
      <c r="F29" s="32">
        <f>ROUND(C29*(21/100),2)</f>
        <v>0</v>
      </c>
      <c r="G29" s="54" t="s">
        <v>124</v>
      </c>
      <c r="H29" s="55"/>
      <c r="I29" s="32">
        <f>SUM(F28:F29)+I28</f>
        <v>0</v>
      </c>
      <c r="J29" s="10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10" ht="12.75" customHeight="1">
      <c r="A31" s="56" t="s">
        <v>97</v>
      </c>
      <c r="B31" s="57"/>
      <c r="C31" s="58"/>
      <c r="D31" s="56" t="s">
        <v>110</v>
      </c>
      <c r="E31" s="57"/>
      <c r="F31" s="58"/>
      <c r="G31" s="56" t="s">
        <v>125</v>
      </c>
      <c r="H31" s="57"/>
      <c r="I31" s="58"/>
      <c r="J31" s="11"/>
    </row>
    <row r="32" spans="1:10" ht="12.75" customHeight="1">
      <c r="A32" s="48"/>
      <c r="B32" s="49"/>
      <c r="C32" s="50"/>
      <c r="D32" s="48"/>
      <c r="E32" s="49"/>
      <c r="F32" s="50"/>
      <c r="G32" s="48"/>
      <c r="H32" s="49"/>
      <c r="I32" s="50"/>
      <c r="J32" s="11"/>
    </row>
    <row r="33" spans="1:10" ht="12.75" customHeight="1">
      <c r="A33" s="48"/>
      <c r="B33" s="49"/>
      <c r="C33" s="50"/>
      <c r="D33" s="48"/>
      <c r="E33" s="49"/>
      <c r="F33" s="50"/>
      <c r="G33" s="48"/>
      <c r="H33" s="49"/>
      <c r="I33" s="50"/>
      <c r="J33" s="11"/>
    </row>
    <row r="34" spans="1:10" ht="12.75" customHeight="1">
      <c r="A34" s="48"/>
      <c r="B34" s="49"/>
      <c r="C34" s="50"/>
      <c r="D34" s="48"/>
      <c r="E34" s="49"/>
      <c r="F34" s="50"/>
      <c r="G34" s="48"/>
      <c r="H34" s="49"/>
      <c r="I34" s="50"/>
      <c r="J34" s="11"/>
    </row>
    <row r="35" spans="1:10" ht="12.75" customHeight="1">
      <c r="A35" s="51" t="s">
        <v>98</v>
      </c>
      <c r="B35" s="52"/>
      <c r="C35" s="53"/>
      <c r="D35" s="51" t="s">
        <v>98</v>
      </c>
      <c r="E35" s="52"/>
      <c r="F35" s="53"/>
      <c r="G35" s="51" t="s">
        <v>98</v>
      </c>
      <c r="H35" s="52"/>
      <c r="I35" s="53"/>
      <c r="J35" s="11"/>
    </row>
    <row r="36" spans="1:9" ht="10.7" customHeight="1">
      <c r="A36" s="22" t="s">
        <v>25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>
      <c r="A37" s="38"/>
      <c r="B37" s="37"/>
      <c r="C37" s="37"/>
      <c r="D37" s="37"/>
      <c r="E37" s="37"/>
      <c r="F37" s="37"/>
      <c r="G37" s="37"/>
      <c r="H37" s="37"/>
      <c r="I37" s="37"/>
    </row>
  </sheetData>
  <sheetProtection algorithmName="SHA-512" hashValue="7sJchvDm/cvLdnznNW/XSp4TD+i4JTJYOyHNPyUFc1qRrisDRj3kc9Kqe+8HQsylwUxgUz/iCbUmy7lUboSw7g==" saltValue="716JmsqT6vMEHcx5USjN8Q==" spinCount="100000"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Kotanidisová Hana</dc:creator>
  <cp:keywords/>
  <dc:description/>
  <cp:lastModifiedBy>Kotanidisová Hana</cp:lastModifiedBy>
  <dcterms:created xsi:type="dcterms:W3CDTF">2021-10-01T14:03:00Z</dcterms:created>
  <dcterms:modified xsi:type="dcterms:W3CDTF">2022-08-05T08:23:59Z</dcterms:modified>
  <cp:category/>
  <cp:version/>
  <cp:contentType/>
  <cp:contentStatus/>
</cp:coreProperties>
</file>