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Rekapitulace" sheetId="1" r:id="rId1"/>
    <sheet name="001.1" sheetId="2" r:id="rId2"/>
    <sheet name="101.1" sheetId="3" r:id="rId3"/>
    <sheet name="401" sheetId="4" r:id="rId4"/>
  </sheets>
  <definedNames>
    <definedName name="_xlnm.Print_Titles" localSheetId="1">'001.1'!$1:$7</definedName>
    <definedName name="_xlnm.Print_Titles" localSheetId="2">'101.1'!$1:$7</definedName>
  </definedNames>
  <calcPr fullCalcOnLoad="1"/>
</workbook>
</file>

<file path=xl/sharedStrings.xml><?xml version="1.0" encoding="utf-8"?>
<sst xmlns="http://schemas.openxmlformats.org/spreadsheetml/2006/main" count="1029" uniqueCount="371">
  <si>
    <t>Soupis objektů s DPH</t>
  </si>
  <si>
    <t>Stavba: 22-124 - OPRAVA ULICE FRANTIŠKOVSKÁ A UL. SLAVÍČKOVA VČETNĚ CHODNÍKŮ A VEŘEJNÉHO OSVĚTLENÍ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</si>
  <si>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</si>
  <si>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</si>
  <si>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</si>
  <si>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</si>
  <si>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</si>
  <si>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</si>
  <si>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</si>
  <si>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</si>
  <si>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</si>
  <si>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</si>
  <si>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</si>
  <si>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</si>
  <si>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22-124</t>
  </si>
  <si>
    <t>OPRAVA ULICE FRANTIŠKOVSKÁ A UL. SLAVÍČKOVA VČETNĚ CHODNÍKŮ A VEŘEJNÉHO OSVĚTLENÍ</t>
  </si>
  <si>
    <t>O</t>
  </si>
  <si>
    <t>Rozpočet:</t>
  </si>
  <si>
    <t>0,00</t>
  </si>
  <si>
    <t>15,00</t>
  </si>
  <si>
    <t>21,00</t>
  </si>
  <si>
    <t>2</t>
  </si>
  <si>
    <t>3</t>
  </si>
  <si>
    <t>001.1</t>
  </si>
  <si>
    <t>Všeobecné konstrukce a práce - I. etapa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</si>
  <si>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</si>
  <si>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</si>
  <si>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</si>
  <si>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</si>
  <si>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</si>
  <si>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</si>
  <si>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</si>
  <si>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</si>
  <si>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</si>
  <si>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</si>
  <si>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</si>
  <si>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</si>
  <si>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</si>
  <si>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</si>
  <si>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</si>
  <si>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</si>
  <si>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</si>
  <si>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</si>
  <si>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</si>
  <si>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</si>
  <si>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</si>
  <si>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/>
  </si>
  <si>
    <t>POMOC PRÁCE ZŘÍZ NEBO ZAJIŠŤ REGULACI A OCHRANU DOPRAVY</t>
  </si>
  <si>
    <t>KPL</t>
  </si>
  <si>
    <t>PP</t>
  </si>
  <si>
    <t>dopravně inženýrská opatření v průběhu celé stavby (dle schváleného plánu ZOV 
a vyjádření DI PČR), zahrnuje osazení, přesuny a odvoz provizorního dopravního 
značení. Zahrnuje dočasné dopravní značení, semafory, dopravní zařízení (např 
citybloky, provizorní betonová a ocelová svodidla, ochranná zábradlí, světelné 
výstražné zařízení atd.) oplocení a všechny související práce po dobu trvání 
stavby Součástí položky je i údržba a péče o dopravně inženýrská opatření v 
průběhu celé stavby a zajištění a projednání DIO</t>
  </si>
  <si>
    <t>VV</t>
  </si>
  <si>
    <t>02730</t>
  </si>
  <si>
    <t>POMOC PRÁCE ZŘÍZ NEBO ZAJIŠŤ OCHRANU INŽENÝRSKÝCH SÍTÍ</t>
  </si>
  <si>
    <t>zajištění inženýrských sítí v souladu s podmínkami  jednotlivých správců sítí 
ochrana stávajících IS po dobu stavby</t>
  </si>
  <si>
    <t>02910</t>
  </si>
  <si>
    <t>A</t>
  </si>
  <si>
    <t>OSTATNÍ POŽADAVKY - ZEMĚMĚŘIČSKÁ MĚŘENÍ</t>
  </si>
  <si>
    <t>Zaměření skutečného provedení stavby</t>
  </si>
  <si>
    <t>B</t>
  </si>
  <si>
    <t>Geodetická činnost v průběhu provádění stavebních prací (geodet zhotovitele stavby) včetně vytyčení stavby a skutečného zjištění průběhu inženýrských sítí. Součástí je případné vybudování potřebné vytyčovací sítě.</t>
  </si>
  <si>
    <t>02943</t>
  </si>
  <si>
    <t>OSTATNÍ POŽADAVKY - VYPRACOVÁNÍ RDS</t>
  </si>
  <si>
    <t>02944</t>
  </si>
  <si>
    <t>OSTAT POŽADAVKY - DOKUMENTACE SKUTEČ PROVEDENÍ V DIGIT FORMĚ</t>
  </si>
  <si>
    <t>7</t>
  </si>
  <si>
    <t>02946</t>
  </si>
  <si>
    <t>OSTAT POŽADAVKY - FOTODOKUMENTACE</t>
  </si>
  <si>
    <t>pasport a fotodokumentace stávajících staveb a konstrukcí, přiléhající ke stavbě</t>
  </si>
  <si>
    <t>Pasportizace objektu před započetím prací 
Pasportizace objektu po provedení prací 
pořízení fotodokumentace stávajících objektů a místa stavby 
fotodokumentace průběhu stavby</t>
  </si>
  <si>
    <t>8</t>
  </si>
  <si>
    <t>03100</t>
  </si>
  <si>
    <t>ZAŘÍZENÍ STAVENIŠTĚ - ZŘÍZENÍ, PROVOZ, DEMONTÁŽ</t>
  </si>
  <si>
    <t>Technická specifikace: Kompletní zařízení staveniště pro celou stavbu  včetně zajištění potřebných povolení a rozhodnutí.  
Položka zahrnuje náklady spojené se staveništními komunikacemi, oplocením staveniště,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 Poplatky a náklady spojené se záborem veřejného prostranství a s tím související dopravní značení a zabezpečení pracoviště. Poplatky a náklady za spotřebované energie, plyn a vodu atd. v době výstavby až do předání díla. Zajištění údržby veřejných komunikací a komunikací pro pěší v průběhu celé stavby, včetně případné zimní údržby.</t>
  </si>
  <si>
    <t>101.1</t>
  </si>
  <si>
    <t>KOMUNIKACE A CHODNÍKY - I. etapa</t>
  </si>
  <si>
    <t>014101</t>
  </si>
  <si>
    <t>a</t>
  </si>
  <si>
    <t>POPLATKY ZA SKLÁDKU</t>
  </si>
  <si>
    <t>M3</t>
  </si>
  <si>
    <t>zemina</t>
  </si>
  <si>
    <t>z pol.č. 132738: 153,0m3=153,00 [A]</t>
  </si>
  <si>
    <t>b</t>
  </si>
  <si>
    <t>zemina  
sanace podloží - položka bude čerpána jen se souhlasem TDI dle skutečných geologických podmínek v podloží</t>
  </si>
  <si>
    <t>z pol.č. 123738: 1990m3=1 990,00 [A]</t>
  </si>
  <si>
    <t>014102</t>
  </si>
  <si>
    <t>T</t>
  </si>
  <si>
    <t>dle pol.č. 113174: (9,36-4,70 dlažba)*2,5t/m3=11,65 [A] 
dle pol.č. 113438: 995,25m3*2,2t/m3=2 189,55 [B] 
dle pol.č. 113458: 1,4m3*2,5t/m3=3,50 [C] 
dle pol.č. 113488: 180,25m3*2,4t/m3=432,60 [D] 
dle pol.č. 113518: 263,0m*0,04t/m=10,52 [E] 
dle pol.č. 113528: 215,0m*0,10t/m=21,50 [F] 
dle pol.č. 96687: 17ks*0,6t/ks=10,20 [G] 
Celkem: A+B+C+D+E+F+G=2 679,52 [H]</t>
  </si>
  <si>
    <t>02920</t>
  </si>
  <si>
    <t>OSTATNÍ POŽADAVKY - OCHRANA ŽIVOTNÍHO PROSTŘEDÍ</t>
  </si>
  <si>
    <t>komplexní opatření pro ochranu stromů a kořenového systému 
z důvodu zemních prací v kořenovém prostoru</t>
  </si>
  <si>
    <t>Zemní práce</t>
  </si>
  <si>
    <t>113174</t>
  </si>
  <si>
    <t>ODSTRAN KRYTU ZPEVNĚNÝCH PLOCH Z DLAŽEB KOSTEK, ODVOZ DO 5KM</t>
  </si>
  <si>
    <t>odvoz kamenné kostky na deponii investora  
odvoz suti na skládku</t>
  </si>
  <si>
    <t>rigol: 52,0*0,60*0,30=9,36 [A]</t>
  </si>
  <si>
    <t>113438</t>
  </si>
  <si>
    <t>ODSTRAN KRYTU ZPEVNĚNÝCH PLOCH S ASFALT POJIVEM VČET PODKLADU, ODVOZ DO 20KM</t>
  </si>
  <si>
    <t>vozovka po odfrézování: 3130,0*0,30=939,00 [A] 
chodníky a plochy: 225,0m2*0,25=56,25 [B] 
Celkem: A+B=995,25 [C]</t>
  </si>
  <si>
    <t>113458</t>
  </si>
  <si>
    <t>ODSTRAN KRYTU ZPEVNĚNÝCH PLOCH Z BETONU VČET PODKLADU, ODVOZ DO 20KM</t>
  </si>
  <si>
    <t>plochy: 14,0m2*0,10=1,40 [A]</t>
  </si>
  <si>
    <t>113488</t>
  </si>
  <si>
    <t>ODSTRANĚNÍ KRYTU ZPEVNĚNÝCH PLOCH Z DLAŽDIC VČETNĚ PODKLADU, ODVOZ DO 20KM</t>
  </si>
  <si>
    <t>kryt betonová dlažba 
odvoz suti na skládku</t>
  </si>
  <si>
    <t>chodníky a plochy: 721,0m2*0,25=180,25 [A]</t>
  </si>
  <si>
    <t>113518</t>
  </si>
  <si>
    <t>ODSTRANĚNÍ ZÁHONOVÝCH OBRUBNÍKŮ, ODVOZ DO 20KM</t>
  </si>
  <si>
    <t>M</t>
  </si>
  <si>
    <t>odvoz suti na skládku</t>
  </si>
  <si>
    <t>113528</t>
  </si>
  <si>
    <t>ODSTRANĚNÍ CHODNÍKOVÝCH A SILNIČNÍCH OBRUBNÍKŮ BETONOVÝCH, ODVOZ DO 20KM</t>
  </si>
  <si>
    <t>11</t>
  </si>
  <si>
    <t>113534</t>
  </si>
  <si>
    <t>ODSTRANĚNÍ CHODNÍKOVÝCH KAMENNÝCH OBRUBNÍKŮ, ODVOZ DO 5KM</t>
  </si>
  <si>
    <t>odvoz obrub na deponii investora 
odvoz suti na skládku</t>
  </si>
  <si>
    <t>12</t>
  </si>
  <si>
    <t>113544</t>
  </si>
  <si>
    <t>ODSTRANĚNÍ OBRUB Z KRAJNÍKŮ, ODVOZ DO 5KM</t>
  </si>
  <si>
    <t>13</t>
  </si>
  <si>
    <t>113554</t>
  </si>
  <si>
    <t>ODSTRANĚNÍ OBRUB Z DLAŽEBNÍCH KOSTEK JEDNODUCHÝCH, ODVOZ DO 5KM</t>
  </si>
  <si>
    <t>linka z kamenné kostky: 350,0=350,00 [A] 
obruba: 20,0=20,00 [B] 
Celkem: A+B=370,00 [C]</t>
  </si>
  <si>
    <t>14</t>
  </si>
  <si>
    <t>113728</t>
  </si>
  <si>
    <t>FRÉZOVÁNÍ ZPEVNĚNÝCH PLOCH ASFALTOVÝCH, ODVOZ DO 20KM</t>
  </si>
  <si>
    <t>odvoz k recyklaci</t>
  </si>
  <si>
    <t>povrchová úprava: 1270,0m2*0,04=50,80 [A] 
odstranění kce vozovky: 3130,0*0,13=406,90 [B] 
Celkem: A+B=457,70 [C]</t>
  </si>
  <si>
    <t>15</t>
  </si>
  <si>
    <t>123738</t>
  </si>
  <si>
    <t>ODKOP PRO SPOD STAVBU SILNIC A ŽELEZNIC TŘ. I, ODVOZ DO 20KM</t>
  </si>
  <si>
    <t>sanace podloží - položka bude čerpána jen se souhlasem TDI dle skutečných geologických podmínek v podloží</t>
  </si>
  <si>
    <t>sanace podloží: 3410,0*0,50+950,0*0,30=1 990,00 [A]</t>
  </si>
  <si>
    <t>16</t>
  </si>
  <si>
    <t>132738</t>
  </si>
  <si>
    <t>HLOUBENÍ RÝH ŠÍŘ DO 2M PAŽ I NEPAŽ TŘ. I, ODVOZ DO 20KM</t>
  </si>
  <si>
    <t>75,0*0,90*2,0=135,00 [A]</t>
  </si>
  <si>
    <t>17</t>
  </si>
  <si>
    <t>17120</t>
  </si>
  <si>
    <t>ULOŽENÍ SYPANINY DO NÁSYPŮ A NA SKLÁDKY BEZ ZHUTNĚNÍ</t>
  </si>
  <si>
    <t>z pol.č. 132738: 135,0m3=135,00 [A]</t>
  </si>
  <si>
    <t>18</t>
  </si>
  <si>
    <t>z pol.č. 123738: 1990,0m3=1 990,00 [A]</t>
  </si>
  <si>
    <t>19</t>
  </si>
  <si>
    <t>17310</t>
  </si>
  <si>
    <t>ZEMNÍ KRAJNICE A DOSYPÁVKY SE ZHUTNĚNÍM</t>
  </si>
  <si>
    <t>úpravy za obrubou - dorovnání terénu: 263,0m*0,05m2=13,15 [A]</t>
  </si>
  <si>
    <t>20</t>
  </si>
  <si>
    <t>17481</t>
  </si>
  <si>
    <t>ZÁSYP JAM A RÝH Z NAKUPOVANÝCH MATERIÁLŮ</t>
  </si>
  <si>
    <t>Bude použita zemina vhodná k přímému použití bez úpravy dle ČSN 736133. Štěrk, nebo písek v jakémkoli poměru s frakcí max. 60mm. Podíl jemných částic 
max. 15%. Hutnění dle ČSN 736244.</t>
  </si>
  <si>
    <t>75,0*0,90*(2,0-0,10-0,45)=97,88 [A]</t>
  </si>
  <si>
    <t>21</t>
  </si>
  <si>
    <t>17581</t>
  </si>
  <si>
    <t>OBSYP POTRUBÍ A OBJEKTŮ Z NAKUPOVANÝCH MATERIÁLŮ</t>
  </si>
  <si>
    <t>těžené kamenivo fr. 0-4</t>
  </si>
  <si>
    <t>75,0*0,90*0,45=30,38 [A]</t>
  </si>
  <si>
    <t>22</t>
  </si>
  <si>
    <t>18110</t>
  </si>
  <si>
    <t>ÚPRAVA PLÁNĚ SE ZHUTNĚNÍM V HORNINĚ TŘ. I</t>
  </si>
  <si>
    <t>M2</t>
  </si>
  <si>
    <t>3410,0+950,0=4 360,00 [A]</t>
  </si>
  <si>
    <t>23</t>
  </si>
  <si>
    <t>18214</t>
  </si>
  <si>
    <t>ÚPRAVA POVRCHŮ SROVNÁNÍM ÚZEMÍ V TL DO 0,25M</t>
  </si>
  <si>
    <t>úpravy za obrubou - dorovnání terénu: 263,0m2=263,00 [A]</t>
  </si>
  <si>
    <t>24</t>
  </si>
  <si>
    <t>18241</t>
  </si>
  <si>
    <t>ZALOŽENÍ TRÁVNÍKU RUČNÍM VÝSEVEM</t>
  </si>
  <si>
    <t>Základy</t>
  </si>
  <si>
    <t>25</t>
  </si>
  <si>
    <t>21263</t>
  </si>
  <si>
    <t>TRATIVODY KOMPLET Z TRUB Z PLAST HMOT DN DO 150MM</t>
  </si>
  <si>
    <t>26</t>
  </si>
  <si>
    <t>21452</t>
  </si>
  <si>
    <t>SANAČNÍ VRSTVY Z KAMENIVA DRCENÉHO</t>
  </si>
  <si>
    <t>Sanace aktivní zóny ŠDa  FR. 63/125 
sanace podloží - položka bude čerpána jen se souhlasem TDI dle skutečných geologických podmínek v podloží</t>
  </si>
  <si>
    <t>Vodorovné konstrukce</t>
  </si>
  <si>
    <t>27</t>
  </si>
  <si>
    <t>45157</t>
  </si>
  <si>
    <t>PODKLADNÍ A VÝPLŇOVÉ VRSTVY Z KAMENIVA TĚŽENÉHO</t>
  </si>
  <si>
    <t>75,0*0,90*0,10=6,75 [A]</t>
  </si>
  <si>
    <t>Komunikace</t>
  </si>
  <si>
    <t>28</t>
  </si>
  <si>
    <t>56140</t>
  </si>
  <si>
    <t>KAMENIVO ZPEVNĚNÉ CEMENTEM</t>
  </si>
  <si>
    <t>SC C 8/10</t>
  </si>
  <si>
    <t>plná skladba 
vozovka trasa B a D: 1300,0m2*0,12=156,00 [A]</t>
  </si>
  <si>
    <t>29</t>
  </si>
  <si>
    <t>56330</t>
  </si>
  <si>
    <t>VOZOVKOVÉ VRSTVY ZE ŠTĚRKODRTI</t>
  </si>
  <si>
    <t>ŠD-A 0/63</t>
  </si>
  <si>
    <t>plná skladba 
vozovka trasa B a D: 1300,0m2*0,20=260,00 [A] 
rozš.vrstev: 300*0,30*0,20=18,00 [B] 
Celkem: A+B=278,00 [C]</t>
  </si>
  <si>
    <t>30</t>
  </si>
  <si>
    <t>ŠD-A 0/32</t>
  </si>
  <si>
    <t>plná skladba 
vozovka trasa A, C, E: (1830,0+7,0)m2*0,15=275,55 [A] 
chodníky: (825,0+105,0)m2*0,15=139,50 [B] 
plocha kontejnery: 16,0m2*0,15=2,40 [C] 
Celkem: A+B+C=417,45 [D]</t>
  </si>
  <si>
    <t>31</t>
  </si>
  <si>
    <t>c</t>
  </si>
  <si>
    <t>ŠD-B 32/63</t>
  </si>
  <si>
    <t>plná skladba 
vozovka trasa A, C, E: (1830,0+7,0)m2*prům.tl 0,17=312,29 [A] 
rozš.vrstev: 755*0,30*0,15=33,98 [B] 
Celkem: A+B=346,27 [C]</t>
  </si>
  <si>
    <t>32</t>
  </si>
  <si>
    <t>572213</t>
  </si>
  <si>
    <t>SPOJOVACÍ POSTŘIK Z EMULZE DO 0,5KG/M2</t>
  </si>
  <si>
    <t>plná skladba 
vozovka trasa B a D: 1300,0m2*2=2 600,00 [A] 
vozovka trasa A, C, E: 1830,0m2=1 830,00 [B] 
povrchová úprava: 1270,0m2=1 270,00 [C] 
Celkem: A+B+C=5 700,00 [D]</t>
  </si>
  <si>
    <t>33</t>
  </si>
  <si>
    <t>574A04</t>
  </si>
  <si>
    <t>ASFALTOVÝ BETON PRO OBRUSNÉ VRSTVY ACO 11+, 11S</t>
  </si>
  <si>
    <t>plná skladba 
vozovka trasa B a D: 1300,0m2*0,04=52,00 [A] 
vozovka trasa A, C, E: 1830,0m2*0,04=73,20 [B] 
povrchová úprava: 1270,0m2*0,04=50,80 [C] 
Celkem: A+B+C=176,00 [D]</t>
  </si>
  <si>
    <t>34</t>
  </si>
  <si>
    <t>574E06</t>
  </si>
  <si>
    <t>ASFALTOVÝ BETON PRO PODKLADNÍ VRSTVY ACP 16+, 16S</t>
  </si>
  <si>
    <t>plná skladba 
vozovka trasa B a D: 1300,0m2*0,07=91,00 [A] 
vozovka trasa A, C, E: 1830,0m2*0,07=128,10 [B] 
Celkem: A+B=219,10 [C]</t>
  </si>
  <si>
    <t>35</t>
  </si>
  <si>
    <t>58221</t>
  </si>
  <si>
    <t>DLÁŽDĚNÉ KRYTY Z DROBNÝCH KOSTEK DO LOŽE Z KAMENIVA</t>
  </si>
  <si>
    <t>štípaná žula velká (100/100mm), včetně lože a spárování dlažby (kamenivo) 
nová dlažba - nákup, vč. dopravy na stavbu 
kámen: Liberecká žula</t>
  </si>
  <si>
    <t>trasa C: 7,0m2=7,00 [A]</t>
  </si>
  <si>
    <t>36</t>
  </si>
  <si>
    <t>582312</t>
  </si>
  <si>
    <t>DLÁŽDĚNÉ KRYTY Z MOZAIK KOSTEK VÍCEBAREVNÝCH DO LOŽE Z KAMENIVA</t>
  </si>
  <si>
    <t>nová dlažba - nákup, vč. dopravy na stavbu  
vč.lože a spárování (kamenivo)  
kámen: Liberecká žula</t>
  </si>
  <si>
    <t>chodníky: 105,0m2-1,0-0,63=103,37 [A]</t>
  </si>
  <si>
    <t>37</t>
  </si>
  <si>
    <t>58241</t>
  </si>
  <si>
    <t>DLÁŽDĚNÉ KRYTY Z KAMEN DESEK DO LOŽE Z KAMENIVA</t>
  </si>
  <si>
    <t>hladké příložné desky š. min. 250mm, šedé</t>
  </si>
  <si>
    <t>2,5*0,25=0,63 [A]</t>
  </si>
  <si>
    <t>38</t>
  </si>
  <si>
    <t>hmatová dlažba (varovné a signální pásy, vodící pásy) z umělého kamene (kompozit)  kontrastní barvy, bílá</t>
  </si>
  <si>
    <t>39</t>
  </si>
  <si>
    <t>58251</t>
  </si>
  <si>
    <t>DLÁŽDĚNÉ KRYTY Z BETONOVÝCH DLAŽDIC DO LOŽE Z KAMENIVA</t>
  </si>
  <si>
    <t>rovinné desky z hladkých dlaždic š. min. 0,25m (hladký povrch, rovinná bez zkosených hran), včetně lože a spárování z kameniva</t>
  </si>
  <si>
    <t>70,0*0,25=17,50 [A]</t>
  </si>
  <si>
    <t>40</t>
  </si>
  <si>
    <t>582611</t>
  </si>
  <si>
    <t>KRYTY Z BETON DLAŽDIC SE ZÁMKEM ŠEDÝCH TL 60MM DO LOŽE Z KAM</t>
  </si>
  <si>
    <t>LOŽE - KAMENIVO DRŤ 4/6, VÝPLŇ SPÁR PÍSEK</t>
  </si>
  <si>
    <t>chodníky: 825,0m2-30,0-17,50-6,0=771,50 [A] 
plocha kontejnery: 16,0m2=16,00 [B] 
Celkem: A+B=787,50 [C]</t>
  </si>
  <si>
    <t>41</t>
  </si>
  <si>
    <t>582617</t>
  </si>
  <si>
    <t>KRYTY Z BETON DLAŽDIC SE ZÁMKEM ŠEDÝCH RELIÉF TL 60MM DO LOŽE Z KAM</t>
  </si>
  <si>
    <t>HMATOVÁ DLAŽBA - VODÍCÍ DRÁŽKA Z DLAŽDIC  
LOŽE - KAMENIVO DRŤ 4/8,  tl. 40mm 
VÝPLŇ SPÁR PÍSEK</t>
  </si>
  <si>
    <t>15,0*0,40=6,00 [A]</t>
  </si>
  <si>
    <t>42</t>
  </si>
  <si>
    <t>58261A</t>
  </si>
  <si>
    <t>KRYTY Z BETON DLAŽDIC SE ZÁMKEM BAREV RELIÉF TL 60MM DO LOŽE Z KAM</t>
  </si>
  <si>
    <t>HMATOVÁ DLAŽBA KONTRASTNÍ BARVY (VAROVNÉ A SIGNÁLNÍ PÁSY) 
LOŽE - KAMENIVO DRŤ 4/8,  tl. 40mm 
VÝPLŇ SPÁR PÍSEK</t>
  </si>
  <si>
    <t>43</t>
  </si>
  <si>
    <t>587202</t>
  </si>
  <si>
    <t>PŘEDLÁŽDĚNÍ KRYTU Z DROBNÝCH KOSTEK</t>
  </si>
  <si>
    <t>rozebrání dlažby, očištění, úprava a srovnání podklaních vrstev,  nové lože a výplň spar</t>
  </si>
  <si>
    <t>sjezdy: 35,0m2=35,00 [A]</t>
  </si>
  <si>
    <t>44</t>
  </si>
  <si>
    <t>587206</t>
  </si>
  <si>
    <t>PŘEDLÁŽDĚNÍ KRYTU Z BETONOVÝCH DLAŽDIC SE ZÁMKEM</t>
  </si>
  <si>
    <t>45</t>
  </si>
  <si>
    <t>rozebrání dlažby, očištění, úprava a srovnání podklaních vrstev,  nové lože a výplň spar 
o rozsahu bude rozhodnuto TDI na základě skutečného stavu</t>
  </si>
  <si>
    <t>zachování stávajícího chodníku: 400,0m2=400,00 [A]</t>
  </si>
  <si>
    <t>46</t>
  </si>
  <si>
    <t>58920</t>
  </si>
  <si>
    <t>VÝPLŇ SPAR MODIFIKOVANÝM ASFALTEM</t>
  </si>
  <si>
    <t>ošetření parcovní spáry dle TP 115, včetně profrézování spáry, čištění spáry, odhezního nátěru, výplň spar mod. zálivkou za horka, apod.</t>
  </si>
  <si>
    <t>Přidružená stavební výroba</t>
  </si>
  <si>
    <t>47</t>
  </si>
  <si>
    <t>702231</t>
  </si>
  <si>
    <t>KABELOVÁ CHRÁNIČKA ZEMNÍ DĚLENÁ DN DO 100 MM</t>
  </si>
  <si>
    <t>Ohebná dvouplášťová chránička kabelů půlená 
včetně spojovacího a montážního materiálu</t>
  </si>
  <si>
    <t>křížení drenáže a IS 
8*2,0m=16,00 [A]</t>
  </si>
  <si>
    <t>48</t>
  </si>
  <si>
    <t>711117</t>
  </si>
  <si>
    <t>IZOLACE BĚŽNÝCH KONSTRUKCÍ PROTI ZEMNÍ VLHKOSTI Z PE FÓLIÍ</t>
  </si>
  <si>
    <t>izolační pás mezi chodníkem a svislou konstrukcí přilehlých objektů (budovy, ploty) 
včetně systémové lišty</t>
  </si>
  <si>
    <t>255,0*1,0=255,00 [A]</t>
  </si>
  <si>
    <t>Potrubí</t>
  </si>
  <si>
    <t>49</t>
  </si>
  <si>
    <t>87433</t>
  </si>
  <si>
    <t>POTRUBÍ Z TRUB PLASTOVÝCH ODPADNÍCH DN DO 150MM</t>
  </si>
  <si>
    <t>PVC, SN 8, DN 150 - napojení na stávající přípojky</t>
  </si>
  <si>
    <t>15*5,0m=75,00 [A]</t>
  </si>
  <si>
    <t>50</t>
  </si>
  <si>
    <t>89712</t>
  </si>
  <si>
    <t>VPUSŤ KANALIZAČNÍ ULIČNÍ KOMPLETNÍ Z BETONOVÝCH DÍLCŮ</t>
  </si>
  <si>
    <t>KUS</t>
  </si>
  <si>
    <t>typová systémová vpust se sběrným košem a kalovým prostorem, litinová mříž, dopravní zat. min. D400 
včetně podkladních a ložných vrstev</t>
  </si>
  <si>
    <t>51</t>
  </si>
  <si>
    <t>899122</t>
  </si>
  <si>
    <t>MŘÍŽE LITINOVÉ SAMOSTATNÉ</t>
  </si>
  <si>
    <t>včetně horní skruže a rámu - na stávající kanalizační šachtu (výměna vtokové mříže)</t>
  </si>
  <si>
    <t>52</t>
  </si>
  <si>
    <t>89921</t>
  </si>
  <si>
    <t>VÝŠKOVÁ ÚPRAVA POKLOPŮ</t>
  </si>
  <si>
    <t>53</t>
  </si>
  <si>
    <t>89923</t>
  </si>
  <si>
    <t>VÝŠKOVÁ ÚPRAVA KRYCÍCH HRNCŮ</t>
  </si>
  <si>
    <t>Ostatní konstrukce a práce</t>
  </si>
  <si>
    <t>54</t>
  </si>
  <si>
    <t>914122</t>
  </si>
  <si>
    <t>DOPRAVNÍ ZNAČKY ZÁKLADNÍ VELIKOSTI OCELOVÉ FÓLIE TŘ 1 - MONTÁŽ S PŘEMÍSTĚNÍM</t>
  </si>
  <si>
    <t>zpětná montáž na sloupy VO</t>
  </si>
  <si>
    <t>55</t>
  </si>
  <si>
    <t>914123</t>
  </si>
  <si>
    <t>DOPRAVNÍ ZNAČKY ZÁKLADNÍ VELIKOSTI OCELOVÉ FÓLIE TŘ 1 - DEMONTÁŽ</t>
  </si>
  <si>
    <t>dočasná demontáž DZ ze sloupů VO</t>
  </si>
  <si>
    <t>56</t>
  </si>
  <si>
    <t>914912</t>
  </si>
  <si>
    <t>SLOUPKY A STOJKY DZ Z OCEL TRUBEK ZABETON MONTÁŽ S PŘESUNEM</t>
  </si>
  <si>
    <t>včetně značek na sloupku 
zpětná montáž značení</t>
  </si>
  <si>
    <t>57</t>
  </si>
  <si>
    <t>914913</t>
  </si>
  <si>
    <t>SLOUPKY A STOJKY DZ Z OCEL TRUBEK ZABETON DEMONTÁŽ</t>
  </si>
  <si>
    <t>včetně značek na sloupku 
dočasné odstranění po dobu stavby</t>
  </si>
  <si>
    <t>58</t>
  </si>
  <si>
    <t>915211</t>
  </si>
  <si>
    <t>VODOROVNÉ DOPRAVNÍ ZNAČENÍ PLASTEM HLADKÉ - DODÁVKA A POKLÁDKA</t>
  </si>
  <si>
    <t>V5: 11,6*0,50=5,80 [A] 
V2b: 48*0,25=12,00 [B] 
V4: 60,0*0,25=15,00 [C] 
V7a: 18*3*0,50=27,00 [D] 
V10b: 130*0,125=16,25 [E] 
V10f: 40*0,125=5,00 [F] 
V10g: 207*0,125=25,88 [G] 
V12a: 22*0,125=2,75 [H] 
V12c: 128,0*0,125=16,00 [I] 
Celkem: A+B+C+D+E+F+G+H+I=125,68 [J]</t>
  </si>
  <si>
    <t>59</t>
  </si>
  <si>
    <t>915221</t>
  </si>
  <si>
    <t>VODOR DOPRAV ZNAČ PLASTEM STRUKTURÁLNÍ NEHLUČNÉ - DOD A POKLÁDKA</t>
  </si>
  <si>
    <t>vodící pás přechodu</t>
  </si>
  <si>
    <t>vodící pás přechodu: 25*0,55=13,75 [A]</t>
  </si>
  <si>
    <t>60</t>
  </si>
  <si>
    <t>91551</t>
  </si>
  <si>
    <t>VODOROVNÉ DOPRAVNÍ ZNAČENÍ - PŘEDEM PŘIPRAVENÉ SYMBOLY</t>
  </si>
  <si>
    <t>vyhrazené parkování - symbol O1</t>
  </si>
  <si>
    <t>61</t>
  </si>
  <si>
    <t>917212</t>
  </si>
  <si>
    <t>ZÁHONOVÉ OBRUBY Z BETONOVÝCH OBRUBNÍKŮ ŠÍŘ 80MM</t>
  </si>
  <si>
    <t>80/200MM, do zavlhlé betonové směsi C20/25 - XF3</t>
  </si>
  <si>
    <t>62</t>
  </si>
  <si>
    <t>917224</t>
  </si>
  <si>
    <t>SILNIČNÍ A CHODNÍKOVÉ OBRUBY Z BETONOVÝCH OBRUBNÍKŮ ŠÍŘ 150MM</t>
  </si>
  <si>
    <t>150/250MM, do zavlhlé betonové směsi C20/25 - XF3</t>
  </si>
  <si>
    <t>trasa D: 35,0m=35,00 [A]</t>
  </si>
  <si>
    <t>63</t>
  </si>
  <si>
    <t>917424</t>
  </si>
  <si>
    <t>CHODNÍKOVÉ OBRUBY Z KAMENNÝCH OBRUBNÍKŮ ŠÍŘ 150MM</t>
  </si>
  <si>
    <t>obruba kamenná řezaná 150x250mm 
do zavlhlé betonové směsi C20/25 - XF3</t>
  </si>
  <si>
    <t>64</t>
  </si>
  <si>
    <t>917427</t>
  </si>
  <si>
    <t>CHODNÍKOVÉ OBRUBY Z KAMENNÝCH OBRUBNÍKŮ ŠÍŘ 300MM</t>
  </si>
  <si>
    <t>bez nákupu - použití stáv. obrub z deponie stavebníka, vč. dopravy na stavbu 
do zavlhlé betonové směsi C20/25 - XF3</t>
  </si>
  <si>
    <t>doplnění a výměna stáv. obrub při výškové úpravě</t>
  </si>
  <si>
    <t>65</t>
  </si>
  <si>
    <t>nová silniční obruba - nákup, vč. dopravy na stavbu 
obruba kamenná řezaná 300x250mm - tvar, povrch.úprava a rozměry dle stávajících 
do zavlhlé betonové směsi C20/25 - XF3</t>
  </si>
  <si>
    <t>66</t>
  </si>
  <si>
    <t>91743</t>
  </si>
  <si>
    <t>CHODNÍKOVÉ OBRUBY Z KAMENNÝCH KRAJNÍKŮ</t>
  </si>
  <si>
    <t>do zavlhlé betonové směsi C20/25 - XF3</t>
  </si>
  <si>
    <t>sadový obrubník z krajníku: 23,0m=23,00 [A]</t>
  </si>
  <si>
    <t>67</t>
  </si>
  <si>
    <t>91782</t>
  </si>
  <si>
    <t>VÝŠKOVÁ ÚPRAVA OBRUBNÍKŮ KAMENNÝCH</t>
  </si>
  <si>
    <t>o rozsahu bude rozhodnuto TDI na základě skutečného stavu</t>
  </si>
  <si>
    <t>68</t>
  </si>
  <si>
    <t>919112</t>
  </si>
  <si>
    <t>ŘEZÁNÍ ASFALTOVÉHO KRYTU VOZOVEK TL DO 100MM</t>
  </si>
  <si>
    <t>69</t>
  </si>
  <si>
    <t>935812</t>
  </si>
  <si>
    <t>ŽLABY A RIGOLY DLÁŽDĚNÉ Z KOSTEK DROBNÝCH DO BETONU TL 100MM</t>
  </si>
  <si>
    <t>štípaná žula, tl.lože 50-100mm, lože beton min. 20/25 XF3,  spárování M25 XF4</t>
  </si>
  <si>
    <t>52,0m*0,60=31,20 [A]</t>
  </si>
  <si>
    <t>70</t>
  </si>
  <si>
    <t>96687</t>
  </si>
  <si>
    <t>VYBOURÁNÍ ULIČNÍCH VPUSTÍ KOMPLETNÍCH</t>
  </si>
  <si>
    <t>kompletní UV: 15=15,00 [A] 
vrchní mříž, včetně horní skruže a rámu: 2=2,00 [B] 
Celkem: A+B=17,00 [C]</t>
  </si>
  <si>
    <t>401</t>
  </si>
  <si>
    <t>VEŘEJNÉ OSVĚTLENÍ</t>
  </si>
  <si>
    <t>7000</t>
  </si>
  <si>
    <t>SO 401 - VEŘEJNÉ OSVĚTLENÍ - VIZ SAMOSTATNÝ SOUBOR</t>
  </si>
  <si>
    <t>SOUBOR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</si>
</sst>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top"/>
    </xf>
    <xf numFmtId="4" fontId="0" fillId="33" borderId="10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0" fillId="35" borderId="10" xfId="0" applyFill="1" applyBorder="1" applyAlignment="1">
      <alignment horizontal="right"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vertical="center" wrapText="1"/>
    </xf>
    <xf numFmtId="0" fontId="0" fillId="35" borderId="10" xfId="0" applyFill="1" applyBorder="1" applyAlignment="1">
      <alignment horizontal="center" vertical="center"/>
    </xf>
    <xf numFmtId="4" fontId="0" fillId="35" borderId="10" xfId="0" applyNumberForma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B26" sqref="B26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3"/>
      <c r="B1" s="1"/>
      <c r="C1" s="1"/>
      <c r="D1" s="1"/>
      <c r="E1" s="1"/>
    </row>
    <row r="2" spans="1:5" ht="12.75" customHeight="1">
      <c r="A2" s="33"/>
      <c r="B2" s="34" t="s">
        <v>0</v>
      </c>
      <c r="C2" s="1"/>
      <c r="D2" s="1"/>
      <c r="E2" s="1"/>
    </row>
    <row r="3" spans="1:5" ht="19.5" customHeight="1">
      <c r="A3" s="33"/>
      <c r="B3" s="33"/>
      <c r="C3" s="1"/>
      <c r="D3" s="1"/>
      <c r="E3" s="1"/>
    </row>
    <row r="4" spans="1:5" ht="19.5" customHeight="1">
      <c r="A4" s="1"/>
      <c r="B4" s="35" t="s">
        <v>1</v>
      </c>
      <c r="C4" s="33"/>
      <c r="D4" s="33"/>
      <c r="E4" s="1"/>
    </row>
    <row r="5" spans="1:5" ht="12.75" customHeight="1">
      <c r="A5" s="1"/>
      <c r="B5" s="33" t="s">
        <v>2</v>
      </c>
      <c r="C5" s="33"/>
      <c r="D5" s="33"/>
      <c r="E5" s="1"/>
    </row>
    <row r="6" spans="1:5" ht="12.75" customHeight="1">
      <c r="A6" s="1"/>
      <c r="B6" s="3" t="s">
        <v>3</v>
      </c>
      <c r="C6" s="6">
        <f>SUM(C10:C12)</f>
        <v>0</v>
      </c>
      <c r="D6" s="1"/>
      <c r="E6" s="1"/>
    </row>
    <row r="7" spans="1:5" ht="12.75" customHeight="1">
      <c r="A7" s="1"/>
      <c r="B7" s="3" t="s">
        <v>4</v>
      </c>
      <c r="C7" s="6">
        <f>SUM(E10:E12)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15" t="s">
        <v>23</v>
      </c>
      <c r="B10" s="15" t="s">
        <v>24</v>
      </c>
      <c r="C10" s="16">
        <f>'001.1'!I3</f>
        <v>0</v>
      </c>
      <c r="D10" s="16">
        <f>'001.1'!O2</f>
        <v>0</v>
      </c>
      <c r="E10" s="16">
        <f>C10+D10</f>
        <v>0</v>
      </c>
    </row>
    <row r="11" spans="1:5" ht="12.75" customHeight="1">
      <c r="A11" s="15" t="s">
        <v>74</v>
      </c>
      <c r="B11" s="15" t="s">
        <v>75</v>
      </c>
      <c r="C11" s="16">
        <f>'101.1'!I3</f>
        <v>0</v>
      </c>
      <c r="D11" s="16">
        <f>'101.1'!O2</f>
        <v>0</v>
      </c>
      <c r="E11" s="16">
        <f>C11+D11</f>
        <v>0</v>
      </c>
    </row>
    <row r="12" spans="1:5" ht="12.75" customHeight="1">
      <c r="A12" s="15" t="s">
        <v>366</v>
      </c>
      <c r="B12" s="15" t="s">
        <v>367</v>
      </c>
      <c r="C12" s="16">
        <f>'401'!I3</f>
        <v>0</v>
      </c>
      <c r="D12" s="16">
        <f>'401'!O2</f>
        <v>0</v>
      </c>
      <c r="E12" s="16">
        <f>C12+D12</f>
        <v>0</v>
      </c>
    </row>
  </sheetData>
  <sheetProtection/>
  <mergeCells count="4">
    <mergeCell ref="A1:A3"/>
    <mergeCell ref="B2:B3"/>
    <mergeCell ref="B4:D4"/>
    <mergeCell ref="B5:D5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PageLayoutView="0" workbookViewId="0" topLeftCell="A1">
      <pane ySplit="7" topLeftCell="A8" activePane="bottomLeft" state="frozen"/>
      <selection pane="topLeft" activeCell="A1" sqref="A1:A3"/>
      <selection pane="bottomLeft" activeCell="H12" sqref="H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11</v>
      </c>
      <c r="B3" s="9" t="s">
        <v>13</v>
      </c>
      <c r="C3" s="37" t="s">
        <v>14</v>
      </c>
      <c r="D3" s="33"/>
      <c r="E3" s="10" t="s">
        <v>15</v>
      </c>
      <c r="F3" s="1"/>
      <c r="G3" s="8"/>
      <c r="H3" s="7" t="s">
        <v>23</v>
      </c>
      <c r="I3" s="30">
        <f>0+I8</f>
        <v>0</v>
      </c>
      <c r="O3" t="s">
        <v>18</v>
      </c>
      <c r="P3" t="s">
        <v>21</v>
      </c>
    </row>
    <row r="4" spans="1:16" ht="15" customHeight="1">
      <c r="A4" t="s">
        <v>16</v>
      </c>
      <c r="B4" s="12" t="s">
        <v>17</v>
      </c>
      <c r="C4" s="38" t="s">
        <v>23</v>
      </c>
      <c r="D4" s="39"/>
      <c r="E4" s="13" t="s">
        <v>24</v>
      </c>
      <c r="F4" s="5"/>
      <c r="G4" s="5"/>
      <c r="H4" s="14"/>
      <c r="I4" s="14"/>
      <c r="O4" t="s">
        <v>19</v>
      </c>
      <c r="P4" t="s">
        <v>21</v>
      </c>
    </row>
    <row r="5" spans="1:16" ht="12.75" customHeight="1">
      <c r="A5" s="36" t="s">
        <v>25</v>
      </c>
      <c r="B5" s="36" t="s">
        <v>27</v>
      </c>
      <c r="C5" s="36" t="s">
        <v>29</v>
      </c>
      <c r="D5" s="36" t="s">
        <v>30</v>
      </c>
      <c r="E5" s="36" t="s">
        <v>31</v>
      </c>
      <c r="F5" s="36" t="s">
        <v>33</v>
      </c>
      <c r="G5" s="36" t="s">
        <v>35</v>
      </c>
      <c r="H5" s="36" t="s">
        <v>37</v>
      </c>
      <c r="I5" s="36"/>
      <c r="O5" t="s">
        <v>20</v>
      </c>
      <c r="P5" t="s">
        <v>21</v>
      </c>
    </row>
    <row r="6" spans="1:9" ht="12.75" customHeight="1">
      <c r="A6" s="36"/>
      <c r="B6" s="36"/>
      <c r="C6" s="36"/>
      <c r="D6" s="36"/>
      <c r="E6" s="36"/>
      <c r="F6" s="36"/>
      <c r="G6" s="36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21</v>
      </c>
      <c r="D7" s="11" t="s">
        <v>22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0+I9+I12+I15+I18+I21+I24+I27+I30</f>
        <v>0</v>
      </c>
      <c r="R8">
        <f>0+O9+O12+O15+O18+O21+O24+O27+O30</f>
        <v>0</v>
      </c>
    </row>
    <row r="9" spans="1:16" ht="12.75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1</v>
      </c>
      <c r="H9" s="24"/>
      <c r="I9" s="24">
        <f>ROUND(ROUND(H9,2)*ROUND(G9,2),2)</f>
        <v>0</v>
      </c>
      <c r="O9">
        <f>(I9*21)/100</f>
        <v>0</v>
      </c>
      <c r="P9" t="s">
        <v>21</v>
      </c>
    </row>
    <row r="10" spans="1:5" ht="89.25">
      <c r="A10" s="25" t="s">
        <v>49</v>
      </c>
      <c r="E10" s="26" t="s">
        <v>50</v>
      </c>
    </row>
    <row r="11" spans="1:5" ht="12.75">
      <c r="A11" s="29" t="s">
        <v>51</v>
      </c>
      <c r="E11" s="28" t="s">
        <v>46</v>
      </c>
    </row>
    <row r="12" spans="1:16" ht="12.75">
      <c r="A12" s="17" t="s">
        <v>44</v>
      </c>
      <c r="B12" s="21" t="s">
        <v>21</v>
      </c>
      <c r="C12" s="21" t="s">
        <v>52</v>
      </c>
      <c r="D12" s="17" t="s">
        <v>46</v>
      </c>
      <c r="E12" s="22" t="s">
        <v>53</v>
      </c>
      <c r="F12" s="23" t="s">
        <v>48</v>
      </c>
      <c r="G12" s="24">
        <v>1</v>
      </c>
      <c r="H12" s="24"/>
      <c r="I12" s="24">
        <f>ROUND(ROUND(H12,2)*ROUND(G12,2),2)</f>
        <v>0</v>
      </c>
      <c r="O12">
        <f>(I12*21)/100</f>
        <v>0</v>
      </c>
      <c r="P12" t="s">
        <v>21</v>
      </c>
    </row>
    <row r="13" spans="1:5" ht="25.5">
      <c r="A13" s="25" t="s">
        <v>49</v>
      </c>
      <c r="E13" s="26" t="s">
        <v>54</v>
      </c>
    </row>
    <row r="14" spans="1:5" ht="12.75">
      <c r="A14" s="29" t="s">
        <v>51</v>
      </c>
      <c r="E14" s="28" t="s">
        <v>46</v>
      </c>
    </row>
    <row r="15" spans="1:16" ht="12.75">
      <c r="A15" s="17" t="s">
        <v>44</v>
      </c>
      <c r="B15" s="21" t="s">
        <v>22</v>
      </c>
      <c r="C15" s="21" t="s">
        <v>55</v>
      </c>
      <c r="D15" s="17" t="s">
        <v>56</v>
      </c>
      <c r="E15" s="22" t="s">
        <v>57</v>
      </c>
      <c r="F15" s="23" t="s">
        <v>48</v>
      </c>
      <c r="G15" s="24">
        <v>1</v>
      </c>
      <c r="H15" s="24"/>
      <c r="I15" s="24">
        <f>ROUND(ROUND(H15,2)*ROUND(G15,2),2)</f>
        <v>0</v>
      </c>
      <c r="O15">
        <f>(I15*21)/100</f>
        <v>0</v>
      </c>
      <c r="P15" t="s">
        <v>21</v>
      </c>
    </row>
    <row r="16" spans="1:5" ht="12.75">
      <c r="A16" s="25" t="s">
        <v>49</v>
      </c>
      <c r="E16" s="26" t="s">
        <v>58</v>
      </c>
    </row>
    <row r="17" spans="1:5" ht="12.75">
      <c r="A17" s="29" t="s">
        <v>51</v>
      </c>
      <c r="E17" s="28" t="s">
        <v>46</v>
      </c>
    </row>
    <row r="18" spans="1:16" ht="12.75">
      <c r="A18" s="17" t="s">
        <v>44</v>
      </c>
      <c r="B18" s="21" t="s">
        <v>32</v>
      </c>
      <c r="C18" s="21" t="s">
        <v>55</v>
      </c>
      <c r="D18" s="17" t="s">
        <v>59</v>
      </c>
      <c r="E18" s="22" t="s">
        <v>57</v>
      </c>
      <c r="F18" s="23" t="s">
        <v>48</v>
      </c>
      <c r="G18" s="24">
        <v>1</v>
      </c>
      <c r="H18" s="24"/>
      <c r="I18" s="24">
        <f>ROUND(ROUND(H18,2)*ROUND(G18,2),2)</f>
        <v>0</v>
      </c>
      <c r="O18">
        <f>(I18*21)/100</f>
        <v>0</v>
      </c>
      <c r="P18" t="s">
        <v>21</v>
      </c>
    </row>
    <row r="19" spans="1:5" ht="38.25">
      <c r="A19" s="25" t="s">
        <v>49</v>
      </c>
      <c r="E19" s="26" t="s">
        <v>60</v>
      </c>
    </row>
    <row r="20" spans="1:5" ht="12.75">
      <c r="A20" s="29" t="s">
        <v>51</v>
      </c>
      <c r="E20" s="28" t="s">
        <v>46</v>
      </c>
    </row>
    <row r="21" spans="1:16" ht="12.75">
      <c r="A21" s="17" t="s">
        <v>44</v>
      </c>
      <c r="B21" s="21" t="s">
        <v>34</v>
      </c>
      <c r="C21" s="21" t="s">
        <v>61</v>
      </c>
      <c r="D21" s="17" t="s">
        <v>46</v>
      </c>
      <c r="E21" s="22" t="s">
        <v>62</v>
      </c>
      <c r="F21" s="23" t="s">
        <v>48</v>
      </c>
      <c r="G21" s="24">
        <v>1</v>
      </c>
      <c r="H21" s="24"/>
      <c r="I21" s="24">
        <f>ROUND(ROUND(H21,2)*ROUND(G21,2),2)</f>
        <v>0</v>
      </c>
      <c r="O21">
        <f>(I21*0)/100</f>
        <v>0</v>
      </c>
      <c r="P21" t="s">
        <v>26</v>
      </c>
    </row>
    <row r="22" spans="1:5" ht="12.75">
      <c r="A22" s="25" t="s">
        <v>49</v>
      </c>
      <c r="E22" s="26" t="s">
        <v>46</v>
      </c>
    </row>
    <row r="23" spans="1:5" ht="12.75">
      <c r="A23" s="29" t="s">
        <v>51</v>
      </c>
      <c r="E23" s="28" t="s">
        <v>46</v>
      </c>
    </row>
    <row r="24" spans="1:16" ht="12.75">
      <c r="A24" s="17" t="s">
        <v>44</v>
      </c>
      <c r="B24" s="21" t="s">
        <v>36</v>
      </c>
      <c r="C24" s="21" t="s">
        <v>63</v>
      </c>
      <c r="D24" s="17" t="s">
        <v>46</v>
      </c>
      <c r="E24" s="22" t="s">
        <v>64</v>
      </c>
      <c r="F24" s="23" t="s">
        <v>48</v>
      </c>
      <c r="G24" s="24">
        <v>1</v>
      </c>
      <c r="H24" s="24"/>
      <c r="I24" s="24">
        <f>ROUND(ROUND(H24,2)*ROUND(G24,2),2)</f>
        <v>0</v>
      </c>
      <c r="O24">
        <f>(I24*21)/100</f>
        <v>0</v>
      </c>
      <c r="P24" t="s">
        <v>21</v>
      </c>
    </row>
    <row r="25" spans="1:5" ht="12.75">
      <c r="A25" s="25" t="s">
        <v>49</v>
      </c>
      <c r="E25" s="26" t="s">
        <v>46</v>
      </c>
    </row>
    <row r="26" spans="1:5" ht="12.75">
      <c r="A26" s="29" t="s">
        <v>51</v>
      </c>
      <c r="E26" s="28" t="s">
        <v>46</v>
      </c>
    </row>
    <row r="27" spans="1:16" ht="12.75">
      <c r="A27" s="17" t="s">
        <v>44</v>
      </c>
      <c r="B27" s="21" t="s">
        <v>65</v>
      </c>
      <c r="C27" s="21" t="s">
        <v>66</v>
      </c>
      <c r="D27" s="17" t="s">
        <v>46</v>
      </c>
      <c r="E27" s="22" t="s">
        <v>67</v>
      </c>
      <c r="F27" s="23" t="s">
        <v>48</v>
      </c>
      <c r="G27" s="24">
        <v>1</v>
      </c>
      <c r="H27" s="24"/>
      <c r="I27" s="24">
        <f>ROUND(ROUND(H27,2)*ROUND(G27,2),2)</f>
        <v>0</v>
      </c>
      <c r="O27">
        <f>(I27*21)/100</f>
        <v>0</v>
      </c>
      <c r="P27" t="s">
        <v>21</v>
      </c>
    </row>
    <row r="28" spans="1:5" ht="12.75">
      <c r="A28" s="25" t="s">
        <v>49</v>
      </c>
      <c r="E28" s="26" t="s">
        <v>68</v>
      </c>
    </row>
    <row r="29" spans="1:5" ht="51">
      <c r="A29" s="29" t="s">
        <v>51</v>
      </c>
      <c r="E29" s="28" t="s">
        <v>69</v>
      </c>
    </row>
    <row r="30" spans="1:16" ht="12.75">
      <c r="A30" s="17" t="s">
        <v>44</v>
      </c>
      <c r="B30" s="21" t="s">
        <v>70</v>
      </c>
      <c r="C30" s="21" t="s">
        <v>71</v>
      </c>
      <c r="D30" s="17" t="s">
        <v>46</v>
      </c>
      <c r="E30" s="22" t="s">
        <v>72</v>
      </c>
      <c r="F30" s="23" t="s">
        <v>48</v>
      </c>
      <c r="G30" s="24">
        <v>1</v>
      </c>
      <c r="H30" s="24"/>
      <c r="I30" s="24">
        <f>ROUND(ROUND(H30,2)*ROUND(G30,2),2)</f>
        <v>0</v>
      </c>
      <c r="O30">
        <f>(I30*21)/100</f>
        <v>0</v>
      </c>
      <c r="P30" t="s">
        <v>21</v>
      </c>
    </row>
    <row r="31" spans="1:5" ht="191.25">
      <c r="A31" s="25" t="s">
        <v>49</v>
      </c>
      <c r="E31" s="26" t="s">
        <v>73</v>
      </c>
    </row>
    <row r="32" spans="1:5" ht="12.75">
      <c r="A32" s="27" t="s">
        <v>51</v>
      </c>
      <c r="E32" s="28" t="s">
        <v>46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5"/>
  <sheetViews>
    <sheetView tabSelected="1" zoomScalePageLayoutView="0" workbookViewId="0" topLeftCell="A1">
      <pane ySplit="7" topLeftCell="A8" activePane="bottomLeft" state="frozen"/>
      <selection pane="topLeft" activeCell="G2" sqref="G2"/>
      <selection pane="bottomLeft" activeCell="B148" sqref="B148:I14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0+O8+O21+O82+O89+O93+O151+O158+O174</f>
        <v>0</v>
      </c>
      <c r="P2" t="s">
        <v>22</v>
      </c>
    </row>
    <row r="3" spans="1:16" ht="15" customHeight="1">
      <c r="A3" t="s">
        <v>11</v>
      </c>
      <c r="B3" s="9" t="s">
        <v>13</v>
      </c>
      <c r="C3" s="37" t="s">
        <v>14</v>
      </c>
      <c r="D3" s="33"/>
      <c r="E3" s="10" t="s">
        <v>15</v>
      </c>
      <c r="F3" s="1"/>
      <c r="G3" s="8"/>
      <c r="H3" s="7" t="s">
        <v>74</v>
      </c>
      <c r="I3" s="30">
        <f>0+I8+I21+I82+I89+I93+I151+I158+I174</f>
        <v>0</v>
      </c>
      <c r="O3" t="s">
        <v>18</v>
      </c>
      <c r="P3" t="s">
        <v>21</v>
      </c>
    </row>
    <row r="4" spans="1:16" ht="15" customHeight="1">
      <c r="A4" t="s">
        <v>16</v>
      </c>
      <c r="B4" s="12" t="s">
        <v>17</v>
      </c>
      <c r="C4" s="38" t="s">
        <v>74</v>
      </c>
      <c r="D4" s="39"/>
      <c r="E4" s="13" t="s">
        <v>75</v>
      </c>
      <c r="F4" s="5"/>
      <c r="G4" s="5"/>
      <c r="H4" s="14"/>
      <c r="I4" s="14"/>
      <c r="O4" t="s">
        <v>19</v>
      </c>
      <c r="P4" t="s">
        <v>21</v>
      </c>
    </row>
    <row r="5" spans="1:16" ht="12.75" customHeight="1">
      <c r="A5" s="36" t="s">
        <v>25</v>
      </c>
      <c r="B5" s="36" t="s">
        <v>27</v>
      </c>
      <c r="C5" s="36" t="s">
        <v>29</v>
      </c>
      <c r="D5" s="36" t="s">
        <v>30</v>
      </c>
      <c r="E5" s="36" t="s">
        <v>31</v>
      </c>
      <c r="F5" s="36" t="s">
        <v>33</v>
      </c>
      <c r="G5" s="36" t="s">
        <v>35</v>
      </c>
      <c r="H5" s="36" t="s">
        <v>37</v>
      </c>
      <c r="I5" s="36"/>
      <c r="O5" t="s">
        <v>20</v>
      </c>
      <c r="P5" t="s">
        <v>21</v>
      </c>
    </row>
    <row r="6" spans="1:9" ht="12.75" customHeight="1">
      <c r="A6" s="36"/>
      <c r="B6" s="36"/>
      <c r="C6" s="36"/>
      <c r="D6" s="36"/>
      <c r="E6" s="36"/>
      <c r="F6" s="36"/>
      <c r="G6" s="36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21</v>
      </c>
      <c r="D7" s="11" t="s">
        <v>22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0+I9+I12+I15+I18</f>
        <v>0</v>
      </c>
      <c r="R8">
        <f>0+O9+O12+O15+O18</f>
        <v>0</v>
      </c>
    </row>
    <row r="9" spans="1:16" ht="12.75">
      <c r="A9" s="17" t="s">
        <v>44</v>
      </c>
      <c r="B9" s="21" t="s">
        <v>28</v>
      </c>
      <c r="C9" s="21" t="s">
        <v>76</v>
      </c>
      <c r="D9" s="17" t="s">
        <v>77</v>
      </c>
      <c r="E9" s="22" t="s">
        <v>78</v>
      </c>
      <c r="F9" s="23" t="s">
        <v>79</v>
      </c>
      <c r="G9" s="24">
        <v>153</v>
      </c>
      <c r="H9" s="24"/>
      <c r="I9" s="24">
        <f>ROUND(ROUND(H9,2)*ROUND(G9,2),2)</f>
        <v>0</v>
      </c>
      <c r="O9">
        <f>(I9*21)/100</f>
        <v>0</v>
      </c>
      <c r="P9" t="s">
        <v>21</v>
      </c>
    </row>
    <row r="10" spans="1:5" ht="12.75">
      <c r="A10" s="25" t="s">
        <v>49</v>
      </c>
      <c r="E10" s="26" t="s">
        <v>80</v>
      </c>
    </row>
    <row r="11" spans="1:5" ht="12.75">
      <c r="A11" s="29" t="s">
        <v>51</v>
      </c>
      <c r="E11" s="28" t="s">
        <v>81</v>
      </c>
    </row>
    <row r="12" spans="1:16" ht="12.75">
      <c r="A12" s="17" t="s">
        <v>44</v>
      </c>
      <c r="B12" s="21" t="s">
        <v>21</v>
      </c>
      <c r="C12" s="21" t="s">
        <v>76</v>
      </c>
      <c r="D12" s="17" t="s">
        <v>82</v>
      </c>
      <c r="E12" s="22" t="s">
        <v>78</v>
      </c>
      <c r="F12" s="23" t="s">
        <v>79</v>
      </c>
      <c r="G12" s="24">
        <v>1990</v>
      </c>
      <c r="H12" s="24"/>
      <c r="I12" s="24">
        <f>ROUND(ROUND(H12,2)*ROUND(G12,2),2)</f>
        <v>0</v>
      </c>
      <c r="O12">
        <f>(I12*21)/100</f>
        <v>0</v>
      </c>
      <c r="P12" t="s">
        <v>21</v>
      </c>
    </row>
    <row r="13" spans="1:5" ht="38.25">
      <c r="A13" s="25" t="s">
        <v>49</v>
      </c>
      <c r="E13" s="26" t="s">
        <v>83</v>
      </c>
    </row>
    <row r="14" spans="1:5" ht="12.75">
      <c r="A14" s="29" t="s">
        <v>51</v>
      </c>
      <c r="E14" s="28" t="s">
        <v>84</v>
      </c>
    </row>
    <row r="15" spans="1:16" ht="12.75">
      <c r="A15" s="17" t="s">
        <v>44</v>
      </c>
      <c r="B15" s="21" t="s">
        <v>22</v>
      </c>
      <c r="C15" s="21" t="s">
        <v>85</v>
      </c>
      <c r="D15" s="17" t="s">
        <v>46</v>
      </c>
      <c r="E15" s="22" t="s">
        <v>78</v>
      </c>
      <c r="F15" s="23" t="s">
        <v>86</v>
      </c>
      <c r="G15" s="24">
        <v>2679.52</v>
      </c>
      <c r="H15" s="24"/>
      <c r="I15" s="24">
        <f>ROUND(ROUND(H15,2)*ROUND(G15,2),2)</f>
        <v>0</v>
      </c>
      <c r="O15">
        <f>(I15*21)/100</f>
        <v>0</v>
      </c>
      <c r="P15" t="s">
        <v>21</v>
      </c>
    </row>
    <row r="16" spans="1:5" ht="12.75">
      <c r="A16" s="25" t="s">
        <v>49</v>
      </c>
      <c r="E16" s="26" t="s">
        <v>46</v>
      </c>
    </row>
    <row r="17" spans="1:5" ht="102">
      <c r="A17" s="29" t="s">
        <v>51</v>
      </c>
      <c r="E17" s="28" t="s">
        <v>87</v>
      </c>
    </row>
    <row r="18" spans="1:16" ht="12.75">
      <c r="A18" s="17" t="s">
        <v>44</v>
      </c>
      <c r="B18" s="21" t="s">
        <v>32</v>
      </c>
      <c r="C18" s="21" t="s">
        <v>88</v>
      </c>
      <c r="D18" s="17" t="s">
        <v>46</v>
      </c>
      <c r="E18" s="22" t="s">
        <v>89</v>
      </c>
      <c r="F18" s="23" t="s">
        <v>48</v>
      </c>
      <c r="G18" s="24">
        <v>1</v>
      </c>
      <c r="H18" s="24"/>
      <c r="I18" s="24">
        <f>ROUND(ROUND(H18,2)*ROUND(G18,2),2)</f>
        <v>0</v>
      </c>
      <c r="O18">
        <f>(I18*0)/100</f>
        <v>0</v>
      </c>
      <c r="P18" t="s">
        <v>26</v>
      </c>
    </row>
    <row r="19" spans="1:5" ht="25.5">
      <c r="A19" s="25" t="s">
        <v>49</v>
      </c>
      <c r="E19" s="26" t="s">
        <v>90</v>
      </c>
    </row>
    <row r="20" spans="1:5" ht="12.75">
      <c r="A20" s="27" t="s">
        <v>51</v>
      </c>
      <c r="E20" s="28" t="s">
        <v>46</v>
      </c>
    </row>
    <row r="21" spans="1:18" ht="12.75" customHeight="1">
      <c r="A21" s="5" t="s">
        <v>42</v>
      </c>
      <c r="B21" s="5"/>
      <c r="C21" s="31" t="s">
        <v>28</v>
      </c>
      <c r="D21" s="5"/>
      <c r="E21" s="19" t="s">
        <v>91</v>
      </c>
      <c r="F21" s="5"/>
      <c r="G21" s="5"/>
      <c r="H21" s="5"/>
      <c r="I21" s="32">
        <f>0+Q21</f>
        <v>0</v>
      </c>
      <c r="O21">
        <f>0+R21</f>
        <v>0</v>
      </c>
      <c r="Q21">
        <f>0+I22+I25+I28+I31+I34+I37+I40+I43+I46+I49+I52+I55+I58+I61+I64+I67+I70+I73+I76+I79</f>
        <v>0</v>
      </c>
      <c r="R21">
        <f>0+O22+O25+O28+O31+O34+O37+O40+O43+O46+O49+O52+O55+O58+O61+O64+O67+O70+O73+O76+O79</f>
        <v>0</v>
      </c>
    </row>
    <row r="22" spans="1:16" ht="25.5">
      <c r="A22" s="17" t="s">
        <v>44</v>
      </c>
      <c r="B22" s="21" t="s">
        <v>34</v>
      </c>
      <c r="C22" s="21" t="s">
        <v>92</v>
      </c>
      <c r="D22" s="17" t="s">
        <v>46</v>
      </c>
      <c r="E22" s="22" t="s">
        <v>93</v>
      </c>
      <c r="F22" s="23" t="s">
        <v>79</v>
      </c>
      <c r="G22" s="24">
        <v>9.36</v>
      </c>
      <c r="H22" s="24"/>
      <c r="I22" s="24">
        <f>ROUND(ROUND(H22,2)*ROUND(G22,2),2)</f>
        <v>0</v>
      </c>
      <c r="O22">
        <f>(I22*21)/100</f>
        <v>0</v>
      </c>
      <c r="P22" t="s">
        <v>21</v>
      </c>
    </row>
    <row r="23" spans="1:5" ht="25.5">
      <c r="A23" s="25" t="s">
        <v>49</v>
      </c>
      <c r="E23" s="26" t="s">
        <v>94</v>
      </c>
    </row>
    <row r="24" spans="1:5" ht="12.75">
      <c r="A24" s="29" t="s">
        <v>51</v>
      </c>
      <c r="E24" s="28" t="s">
        <v>95</v>
      </c>
    </row>
    <row r="25" spans="1:16" ht="25.5">
      <c r="A25" s="17" t="s">
        <v>44</v>
      </c>
      <c r="B25" s="21" t="s">
        <v>36</v>
      </c>
      <c r="C25" s="21" t="s">
        <v>96</v>
      </c>
      <c r="D25" s="17" t="s">
        <v>46</v>
      </c>
      <c r="E25" s="22" t="s">
        <v>97</v>
      </c>
      <c r="F25" s="23" t="s">
        <v>79</v>
      </c>
      <c r="G25" s="24">
        <v>995.25</v>
      </c>
      <c r="H25" s="24"/>
      <c r="I25" s="24">
        <f>ROUND(ROUND(H25,2)*ROUND(G25,2),2)</f>
        <v>0</v>
      </c>
      <c r="O25">
        <f>(I25*21)/100</f>
        <v>0</v>
      </c>
      <c r="P25" t="s">
        <v>21</v>
      </c>
    </row>
    <row r="26" spans="1:5" ht="12.75">
      <c r="A26" s="25" t="s">
        <v>49</v>
      </c>
      <c r="E26" s="26" t="s">
        <v>46</v>
      </c>
    </row>
    <row r="27" spans="1:5" ht="38.25">
      <c r="A27" s="29" t="s">
        <v>51</v>
      </c>
      <c r="E27" s="28" t="s">
        <v>98</v>
      </c>
    </row>
    <row r="28" spans="1:16" ht="25.5">
      <c r="A28" s="17" t="s">
        <v>44</v>
      </c>
      <c r="B28" s="21" t="s">
        <v>65</v>
      </c>
      <c r="C28" s="21" t="s">
        <v>99</v>
      </c>
      <c r="D28" s="17" t="s">
        <v>46</v>
      </c>
      <c r="E28" s="22" t="s">
        <v>100</v>
      </c>
      <c r="F28" s="23" t="s">
        <v>79</v>
      </c>
      <c r="G28" s="24">
        <v>1.4</v>
      </c>
      <c r="H28" s="24"/>
      <c r="I28" s="24">
        <f>ROUND(ROUND(H28,2)*ROUND(G28,2),2)</f>
        <v>0</v>
      </c>
      <c r="O28">
        <f>(I28*21)/100</f>
        <v>0</v>
      </c>
      <c r="P28" t="s">
        <v>21</v>
      </c>
    </row>
    <row r="29" spans="1:5" ht="12.75">
      <c r="A29" s="25" t="s">
        <v>49</v>
      </c>
      <c r="E29" s="26" t="s">
        <v>46</v>
      </c>
    </row>
    <row r="30" spans="1:5" ht="12.75">
      <c r="A30" s="29" t="s">
        <v>51</v>
      </c>
      <c r="E30" s="28" t="s">
        <v>101</v>
      </c>
    </row>
    <row r="31" spans="1:16" ht="25.5">
      <c r="A31" s="17" t="s">
        <v>44</v>
      </c>
      <c r="B31" s="21" t="s">
        <v>70</v>
      </c>
      <c r="C31" s="21" t="s">
        <v>102</v>
      </c>
      <c r="D31" s="17" t="s">
        <v>46</v>
      </c>
      <c r="E31" s="22" t="s">
        <v>103</v>
      </c>
      <c r="F31" s="23" t="s">
        <v>79</v>
      </c>
      <c r="G31" s="24">
        <v>180.25</v>
      </c>
      <c r="H31" s="24"/>
      <c r="I31" s="24">
        <f>ROUND(ROUND(H31,2)*ROUND(G31,2),2)</f>
        <v>0</v>
      </c>
      <c r="O31">
        <f>(I31*21)/100</f>
        <v>0</v>
      </c>
      <c r="P31" t="s">
        <v>21</v>
      </c>
    </row>
    <row r="32" spans="1:5" ht="25.5">
      <c r="A32" s="25" t="s">
        <v>49</v>
      </c>
      <c r="E32" s="26" t="s">
        <v>104</v>
      </c>
    </row>
    <row r="33" spans="1:5" ht="12.75">
      <c r="A33" s="29" t="s">
        <v>51</v>
      </c>
      <c r="E33" s="28" t="s">
        <v>105</v>
      </c>
    </row>
    <row r="34" spans="1:16" ht="12.75">
      <c r="A34" s="17" t="s">
        <v>44</v>
      </c>
      <c r="B34" s="21" t="s">
        <v>39</v>
      </c>
      <c r="C34" s="21" t="s">
        <v>106</v>
      </c>
      <c r="D34" s="17" t="s">
        <v>46</v>
      </c>
      <c r="E34" s="22" t="s">
        <v>107</v>
      </c>
      <c r="F34" s="23" t="s">
        <v>108</v>
      </c>
      <c r="G34" s="24">
        <v>263</v>
      </c>
      <c r="H34" s="24"/>
      <c r="I34" s="24">
        <f>ROUND(ROUND(H34,2)*ROUND(G34,2),2)</f>
        <v>0</v>
      </c>
      <c r="O34">
        <f>(I34*21)/100</f>
        <v>0</v>
      </c>
      <c r="P34" t="s">
        <v>21</v>
      </c>
    </row>
    <row r="35" spans="1:5" ht="12.75">
      <c r="A35" s="25" t="s">
        <v>49</v>
      </c>
      <c r="E35" s="26" t="s">
        <v>109</v>
      </c>
    </row>
    <row r="36" spans="1:5" ht="12.75">
      <c r="A36" s="29" t="s">
        <v>51</v>
      </c>
      <c r="E36" s="28" t="s">
        <v>46</v>
      </c>
    </row>
    <row r="37" spans="1:16" ht="25.5">
      <c r="A37" s="17" t="s">
        <v>44</v>
      </c>
      <c r="B37" s="21" t="s">
        <v>41</v>
      </c>
      <c r="C37" s="21" t="s">
        <v>110</v>
      </c>
      <c r="D37" s="17" t="s">
        <v>46</v>
      </c>
      <c r="E37" s="22" t="s">
        <v>111</v>
      </c>
      <c r="F37" s="23" t="s">
        <v>108</v>
      </c>
      <c r="G37" s="24">
        <v>215</v>
      </c>
      <c r="H37" s="24"/>
      <c r="I37" s="24">
        <f>ROUND(ROUND(H37,2)*ROUND(G37,2),2)</f>
        <v>0</v>
      </c>
      <c r="O37">
        <f>(I37*21)/100</f>
        <v>0</v>
      </c>
      <c r="P37" t="s">
        <v>21</v>
      </c>
    </row>
    <row r="38" spans="1:5" ht="12.75">
      <c r="A38" s="25" t="s">
        <v>49</v>
      </c>
      <c r="E38" s="26" t="s">
        <v>109</v>
      </c>
    </row>
    <row r="39" spans="1:5" ht="12.75">
      <c r="A39" s="29" t="s">
        <v>51</v>
      </c>
      <c r="E39" s="28" t="s">
        <v>46</v>
      </c>
    </row>
    <row r="40" spans="1:16" ht="12.75">
      <c r="A40" s="17" t="s">
        <v>44</v>
      </c>
      <c r="B40" s="21" t="s">
        <v>112</v>
      </c>
      <c r="C40" s="21" t="s">
        <v>113</v>
      </c>
      <c r="D40" s="17" t="s">
        <v>46</v>
      </c>
      <c r="E40" s="22" t="s">
        <v>114</v>
      </c>
      <c r="F40" s="23" t="s">
        <v>108</v>
      </c>
      <c r="G40" s="24">
        <v>290</v>
      </c>
      <c r="H40" s="24"/>
      <c r="I40" s="24">
        <f>ROUND(ROUND(H40,2)*ROUND(G40,2),2)</f>
        <v>0</v>
      </c>
      <c r="O40">
        <f>(I40*21)/100</f>
        <v>0</v>
      </c>
      <c r="P40" t="s">
        <v>21</v>
      </c>
    </row>
    <row r="41" spans="1:5" ht="25.5">
      <c r="A41" s="25" t="s">
        <v>49</v>
      </c>
      <c r="E41" s="26" t="s">
        <v>115</v>
      </c>
    </row>
    <row r="42" spans="1:5" ht="12.75">
      <c r="A42" s="29" t="s">
        <v>51</v>
      </c>
      <c r="E42" s="28" t="s">
        <v>46</v>
      </c>
    </row>
    <row r="43" spans="1:16" ht="12.75">
      <c r="A43" s="17" t="s">
        <v>44</v>
      </c>
      <c r="B43" s="21" t="s">
        <v>116</v>
      </c>
      <c r="C43" s="21" t="s">
        <v>117</v>
      </c>
      <c r="D43" s="17" t="s">
        <v>46</v>
      </c>
      <c r="E43" s="22" t="s">
        <v>118</v>
      </c>
      <c r="F43" s="23" t="s">
        <v>108</v>
      </c>
      <c r="G43" s="24">
        <v>180</v>
      </c>
      <c r="H43" s="24"/>
      <c r="I43" s="24">
        <f>ROUND(ROUND(H43,2)*ROUND(G43,2),2)</f>
        <v>0</v>
      </c>
      <c r="O43">
        <f>(I43*21)/100</f>
        <v>0</v>
      </c>
      <c r="P43" t="s">
        <v>21</v>
      </c>
    </row>
    <row r="44" spans="1:5" ht="25.5">
      <c r="A44" s="25" t="s">
        <v>49</v>
      </c>
      <c r="E44" s="26" t="s">
        <v>115</v>
      </c>
    </row>
    <row r="45" spans="1:5" ht="12.75">
      <c r="A45" s="29" t="s">
        <v>51</v>
      </c>
      <c r="E45" s="28" t="s">
        <v>46</v>
      </c>
    </row>
    <row r="46" spans="1:16" ht="25.5">
      <c r="A46" s="17" t="s">
        <v>44</v>
      </c>
      <c r="B46" s="21" t="s">
        <v>119</v>
      </c>
      <c r="C46" s="21" t="s">
        <v>120</v>
      </c>
      <c r="D46" s="17" t="s">
        <v>46</v>
      </c>
      <c r="E46" s="22" t="s">
        <v>121</v>
      </c>
      <c r="F46" s="23" t="s">
        <v>108</v>
      </c>
      <c r="G46" s="24">
        <v>370</v>
      </c>
      <c r="H46" s="24"/>
      <c r="I46" s="24">
        <f>ROUND(ROUND(H46,2)*ROUND(G46,2),2)</f>
        <v>0</v>
      </c>
      <c r="O46">
        <f>(I46*21)/100</f>
        <v>0</v>
      </c>
      <c r="P46" t="s">
        <v>21</v>
      </c>
    </row>
    <row r="47" spans="1:5" ht="25.5">
      <c r="A47" s="25" t="s">
        <v>49</v>
      </c>
      <c r="E47" s="26" t="s">
        <v>94</v>
      </c>
    </row>
    <row r="48" spans="1:5" ht="38.25">
      <c r="A48" s="29" t="s">
        <v>51</v>
      </c>
      <c r="E48" s="28" t="s">
        <v>122</v>
      </c>
    </row>
    <row r="49" spans="1:16" ht="12.75">
      <c r="A49" s="17" t="s">
        <v>44</v>
      </c>
      <c r="B49" s="40" t="s">
        <v>123</v>
      </c>
      <c r="C49" s="40" t="s">
        <v>124</v>
      </c>
      <c r="D49" s="41" t="s">
        <v>46</v>
      </c>
      <c r="E49" s="42" t="s">
        <v>125</v>
      </c>
      <c r="F49" s="43" t="s">
        <v>79</v>
      </c>
      <c r="G49" s="44">
        <v>457.7</v>
      </c>
      <c r="H49" s="44"/>
      <c r="I49" s="44">
        <f>ROUND(ROUND(H49,2)*ROUND(G49,2),2)</f>
        <v>0</v>
      </c>
      <c r="O49">
        <f>(I49*21)/100</f>
        <v>0</v>
      </c>
      <c r="P49" t="s">
        <v>21</v>
      </c>
    </row>
    <row r="50" spans="1:5" ht="12.75">
      <c r="A50" s="25" t="s">
        <v>49</v>
      </c>
      <c r="E50" s="26" t="s">
        <v>126</v>
      </c>
    </row>
    <row r="51" spans="1:5" ht="38.25">
      <c r="A51" s="29" t="s">
        <v>51</v>
      </c>
      <c r="E51" s="28" t="s">
        <v>127</v>
      </c>
    </row>
    <row r="52" spans="1:16" ht="12.75">
      <c r="A52" s="17" t="s">
        <v>44</v>
      </c>
      <c r="B52" s="40" t="s">
        <v>128</v>
      </c>
      <c r="C52" s="40" t="s">
        <v>129</v>
      </c>
      <c r="D52" s="41" t="s">
        <v>46</v>
      </c>
      <c r="E52" s="42" t="s">
        <v>130</v>
      </c>
      <c r="F52" s="43" t="s">
        <v>79</v>
      </c>
      <c r="G52" s="44">
        <v>1990</v>
      </c>
      <c r="H52" s="44"/>
      <c r="I52" s="44">
        <f>ROUND(ROUND(H52,2)*ROUND(G52,2),2)</f>
        <v>0</v>
      </c>
      <c r="O52">
        <f>(I52*21)/100</f>
        <v>0</v>
      </c>
      <c r="P52" t="s">
        <v>21</v>
      </c>
    </row>
    <row r="53" spans="1:5" ht="25.5">
      <c r="A53" s="25" t="s">
        <v>49</v>
      </c>
      <c r="E53" s="26" t="s">
        <v>131</v>
      </c>
    </row>
    <row r="54" spans="1:5" ht="12.75">
      <c r="A54" s="29" t="s">
        <v>51</v>
      </c>
      <c r="E54" s="28" t="s">
        <v>132</v>
      </c>
    </row>
    <row r="55" spans="1:16" ht="12.75">
      <c r="A55" s="17" t="s">
        <v>44</v>
      </c>
      <c r="B55" s="40" t="s">
        <v>133</v>
      </c>
      <c r="C55" s="40" t="s">
        <v>134</v>
      </c>
      <c r="D55" s="41" t="s">
        <v>46</v>
      </c>
      <c r="E55" s="42" t="s">
        <v>135</v>
      </c>
      <c r="F55" s="43" t="s">
        <v>79</v>
      </c>
      <c r="G55" s="44">
        <v>135</v>
      </c>
      <c r="H55" s="44"/>
      <c r="I55" s="44">
        <f>ROUND(ROUND(H55,2)*ROUND(G55,2),2)</f>
        <v>0</v>
      </c>
      <c r="O55">
        <f>(I55*21)/100</f>
        <v>0</v>
      </c>
      <c r="P55" t="s">
        <v>21</v>
      </c>
    </row>
    <row r="56" spans="1:5" ht="12.75">
      <c r="A56" s="25" t="s">
        <v>49</v>
      </c>
      <c r="E56" s="26" t="s">
        <v>46</v>
      </c>
    </row>
    <row r="57" spans="1:5" ht="12.75">
      <c r="A57" s="29" t="s">
        <v>51</v>
      </c>
      <c r="E57" s="28" t="s">
        <v>136</v>
      </c>
    </row>
    <row r="58" spans="1:16" ht="12.75">
      <c r="A58" s="17" t="s">
        <v>44</v>
      </c>
      <c r="B58" s="21" t="s">
        <v>137</v>
      </c>
      <c r="C58" s="21" t="s">
        <v>138</v>
      </c>
      <c r="D58" s="17" t="s">
        <v>77</v>
      </c>
      <c r="E58" s="22" t="s">
        <v>139</v>
      </c>
      <c r="F58" s="23" t="s">
        <v>79</v>
      </c>
      <c r="G58" s="24">
        <v>135</v>
      </c>
      <c r="H58" s="24"/>
      <c r="I58" s="24">
        <f>ROUND(ROUND(H58,2)*ROUND(G58,2),2)</f>
        <v>0</v>
      </c>
      <c r="O58">
        <f>(I58*21)/100</f>
        <v>0</v>
      </c>
      <c r="P58" t="s">
        <v>21</v>
      </c>
    </row>
    <row r="59" spans="1:5" ht="12.75">
      <c r="A59" s="25" t="s">
        <v>49</v>
      </c>
      <c r="E59" s="26" t="s">
        <v>46</v>
      </c>
    </row>
    <row r="60" spans="1:5" ht="12.75">
      <c r="A60" s="29" t="s">
        <v>51</v>
      </c>
      <c r="E60" s="28" t="s">
        <v>140</v>
      </c>
    </row>
    <row r="61" spans="1:16" ht="12.75">
      <c r="A61" s="17" t="s">
        <v>44</v>
      </c>
      <c r="B61" s="21" t="s">
        <v>141</v>
      </c>
      <c r="C61" s="21" t="s">
        <v>138</v>
      </c>
      <c r="D61" s="17" t="s">
        <v>82</v>
      </c>
      <c r="E61" s="22" t="s">
        <v>139</v>
      </c>
      <c r="F61" s="23" t="s">
        <v>79</v>
      </c>
      <c r="G61" s="24">
        <v>1990</v>
      </c>
      <c r="H61" s="24"/>
      <c r="I61" s="24">
        <f>ROUND(ROUND(H61,2)*ROUND(G61,2),2)</f>
        <v>0</v>
      </c>
      <c r="O61">
        <f>(I61*21)/100</f>
        <v>0</v>
      </c>
      <c r="P61" t="s">
        <v>21</v>
      </c>
    </row>
    <row r="62" spans="1:5" ht="25.5">
      <c r="A62" s="25" t="s">
        <v>49</v>
      </c>
      <c r="E62" s="26" t="s">
        <v>131</v>
      </c>
    </row>
    <row r="63" spans="1:5" ht="12.75">
      <c r="A63" s="29" t="s">
        <v>51</v>
      </c>
      <c r="E63" s="28" t="s">
        <v>142</v>
      </c>
    </row>
    <row r="64" spans="1:16" ht="12.75">
      <c r="A64" s="17" t="s">
        <v>44</v>
      </c>
      <c r="B64" s="21" t="s">
        <v>143</v>
      </c>
      <c r="C64" s="21" t="s">
        <v>144</v>
      </c>
      <c r="D64" s="17" t="s">
        <v>46</v>
      </c>
      <c r="E64" s="22" t="s">
        <v>145</v>
      </c>
      <c r="F64" s="23" t="s">
        <v>79</v>
      </c>
      <c r="G64" s="24">
        <v>13.15</v>
      </c>
      <c r="H64" s="24"/>
      <c r="I64" s="24">
        <f>ROUND(ROUND(H64,2)*ROUND(G64,2),2)</f>
        <v>0</v>
      </c>
      <c r="O64">
        <f>(I64*21)/100</f>
        <v>0</v>
      </c>
      <c r="P64" t="s">
        <v>21</v>
      </c>
    </row>
    <row r="65" spans="1:5" ht="12.75">
      <c r="A65" s="25" t="s">
        <v>49</v>
      </c>
      <c r="E65" s="26" t="s">
        <v>46</v>
      </c>
    </row>
    <row r="66" spans="1:5" ht="12.75">
      <c r="A66" s="29" t="s">
        <v>51</v>
      </c>
      <c r="E66" s="28" t="s">
        <v>146</v>
      </c>
    </row>
    <row r="67" spans="1:16" ht="12.75">
      <c r="A67" s="17" t="s">
        <v>44</v>
      </c>
      <c r="B67" s="21" t="s">
        <v>147</v>
      </c>
      <c r="C67" s="21" t="s">
        <v>148</v>
      </c>
      <c r="D67" s="17" t="s">
        <v>46</v>
      </c>
      <c r="E67" s="22" t="s">
        <v>149</v>
      </c>
      <c r="F67" s="23" t="s">
        <v>79</v>
      </c>
      <c r="G67" s="24">
        <v>97.88</v>
      </c>
      <c r="H67" s="24"/>
      <c r="I67" s="24">
        <f>ROUND(ROUND(H67,2)*ROUND(G67,2),2)</f>
        <v>0</v>
      </c>
      <c r="O67">
        <f>(I67*21)/100</f>
        <v>0</v>
      </c>
      <c r="P67" t="s">
        <v>21</v>
      </c>
    </row>
    <row r="68" spans="1:5" ht="38.25">
      <c r="A68" s="25" t="s">
        <v>49</v>
      </c>
      <c r="E68" s="26" t="s">
        <v>150</v>
      </c>
    </row>
    <row r="69" spans="1:5" ht="12.75">
      <c r="A69" s="29" t="s">
        <v>51</v>
      </c>
      <c r="E69" s="28" t="s">
        <v>151</v>
      </c>
    </row>
    <row r="70" spans="1:16" ht="12.75">
      <c r="A70" s="17" t="s">
        <v>44</v>
      </c>
      <c r="B70" s="21" t="s">
        <v>152</v>
      </c>
      <c r="C70" s="21" t="s">
        <v>153</v>
      </c>
      <c r="D70" s="17" t="s">
        <v>46</v>
      </c>
      <c r="E70" s="22" t="s">
        <v>154</v>
      </c>
      <c r="F70" s="23" t="s">
        <v>79</v>
      </c>
      <c r="G70" s="24">
        <v>30.38</v>
      </c>
      <c r="H70" s="24"/>
      <c r="I70" s="24">
        <f>ROUND(ROUND(H70,2)*ROUND(G70,2),2)</f>
        <v>0</v>
      </c>
      <c r="O70">
        <f>(I70*21)/100</f>
        <v>0</v>
      </c>
      <c r="P70" t="s">
        <v>21</v>
      </c>
    </row>
    <row r="71" spans="1:5" ht="12.75">
      <c r="A71" s="25" t="s">
        <v>49</v>
      </c>
      <c r="E71" s="26" t="s">
        <v>155</v>
      </c>
    </row>
    <row r="72" spans="1:5" ht="12.75">
      <c r="A72" s="29" t="s">
        <v>51</v>
      </c>
      <c r="E72" s="28" t="s">
        <v>156</v>
      </c>
    </row>
    <row r="73" spans="1:16" ht="12.75">
      <c r="A73" s="17" t="s">
        <v>44</v>
      </c>
      <c r="B73" s="40" t="s">
        <v>157</v>
      </c>
      <c r="C73" s="40" t="s">
        <v>158</v>
      </c>
      <c r="D73" s="41" t="s">
        <v>46</v>
      </c>
      <c r="E73" s="42" t="s">
        <v>159</v>
      </c>
      <c r="F73" s="43" t="s">
        <v>160</v>
      </c>
      <c r="G73" s="44">
        <v>4360</v>
      </c>
      <c r="H73" s="44"/>
      <c r="I73" s="44">
        <f>ROUND(ROUND(H73,2)*ROUND(G73,2),2)</f>
        <v>0</v>
      </c>
      <c r="O73">
        <f>(I73*21)/100</f>
        <v>0</v>
      </c>
      <c r="P73" t="s">
        <v>21</v>
      </c>
    </row>
    <row r="74" spans="1:5" ht="12.75">
      <c r="A74" s="25" t="s">
        <v>49</v>
      </c>
      <c r="E74" s="26" t="s">
        <v>46</v>
      </c>
    </row>
    <row r="75" spans="1:5" ht="12.75">
      <c r="A75" s="29" t="s">
        <v>51</v>
      </c>
      <c r="E75" s="28" t="s">
        <v>161</v>
      </c>
    </row>
    <row r="76" spans="1:16" ht="12.75">
      <c r="A76" s="17" t="s">
        <v>44</v>
      </c>
      <c r="B76" s="21" t="s">
        <v>162</v>
      </c>
      <c r="C76" s="21" t="s">
        <v>163</v>
      </c>
      <c r="D76" s="17" t="s">
        <v>46</v>
      </c>
      <c r="E76" s="22" t="s">
        <v>164</v>
      </c>
      <c r="F76" s="23" t="s">
        <v>160</v>
      </c>
      <c r="G76" s="24">
        <v>263</v>
      </c>
      <c r="H76" s="24"/>
      <c r="I76" s="24">
        <f>ROUND(ROUND(H76,2)*ROUND(G76,2),2)</f>
        <v>0</v>
      </c>
      <c r="O76">
        <f>(I76*21)/100</f>
        <v>0</v>
      </c>
      <c r="P76" t="s">
        <v>21</v>
      </c>
    </row>
    <row r="77" spans="1:5" ht="12.75">
      <c r="A77" s="25" t="s">
        <v>49</v>
      </c>
      <c r="E77" s="26" t="s">
        <v>46</v>
      </c>
    </row>
    <row r="78" spans="1:5" ht="12.75">
      <c r="A78" s="29" t="s">
        <v>51</v>
      </c>
      <c r="E78" s="28" t="s">
        <v>165</v>
      </c>
    </row>
    <row r="79" spans="1:16" ht="12.75">
      <c r="A79" s="17" t="s">
        <v>44</v>
      </c>
      <c r="B79" s="21" t="s">
        <v>166</v>
      </c>
      <c r="C79" s="21" t="s">
        <v>167</v>
      </c>
      <c r="D79" s="17" t="s">
        <v>46</v>
      </c>
      <c r="E79" s="22" t="s">
        <v>168</v>
      </c>
      <c r="F79" s="23" t="s">
        <v>160</v>
      </c>
      <c r="G79" s="24">
        <v>263</v>
      </c>
      <c r="H79" s="24"/>
      <c r="I79" s="24">
        <f>ROUND(ROUND(H79,2)*ROUND(G79,2),2)</f>
        <v>0</v>
      </c>
      <c r="O79">
        <f>(I79*21)/100</f>
        <v>0</v>
      </c>
      <c r="P79" t="s">
        <v>21</v>
      </c>
    </row>
    <row r="80" spans="1:5" ht="12.75">
      <c r="A80" s="25" t="s">
        <v>49</v>
      </c>
      <c r="E80" s="26" t="s">
        <v>46</v>
      </c>
    </row>
    <row r="81" spans="1:5" ht="12.75">
      <c r="A81" s="27" t="s">
        <v>51</v>
      </c>
      <c r="E81" s="28" t="s">
        <v>165</v>
      </c>
    </row>
    <row r="82" spans="1:18" ht="12.75" customHeight="1">
      <c r="A82" s="5" t="s">
        <v>42</v>
      </c>
      <c r="B82" s="5"/>
      <c r="C82" s="31" t="s">
        <v>21</v>
      </c>
      <c r="D82" s="5"/>
      <c r="E82" s="19" t="s">
        <v>169</v>
      </c>
      <c r="F82" s="5"/>
      <c r="G82" s="5"/>
      <c r="H82" s="5"/>
      <c r="I82" s="32">
        <f>0+Q82</f>
        <v>0</v>
      </c>
      <c r="O82">
        <f>0+R82</f>
        <v>0</v>
      </c>
      <c r="Q82">
        <f>0+I83+I86</f>
        <v>0</v>
      </c>
      <c r="R82">
        <f>0+O83+O86</f>
        <v>0</v>
      </c>
    </row>
    <row r="83" spans="1:16" ht="12.75">
      <c r="A83" s="17" t="s">
        <v>44</v>
      </c>
      <c r="B83" s="21" t="s">
        <v>170</v>
      </c>
      <c r="C83" s="21" t="s">
        <v>171</v>
      </c>
      <c r="D83" s="17" t="s">
        <v>46</v>
      </c>
      <c r="E83" s="22" t="s">
        <v>172</v>
      </c>
      <c r="F83" s="23" t="s">
        <v>108</v>
      </c>
      <c r="G83" s="24">
        <v>720</v>
      </c>
      <c r="H83" s="24"/>
      <c r="I83" s="24">
        <f>ROUND(ROUND(H83,2)*ROUND(G83,2),2)</f>
        <v>0</v>
      </c>
      <c r="O83">
        <f>(I83*21)/100</f>
        <v>0</v>
      </c>
      <c r="P83" t="s">
        <v>21</v>
      </c>
    </row>
    <row r="84" spans="1:5" ht="12.75">
      <c r="A84" s="25" t="s">
        <v>49</v>
      </c>
      <c r="E84" s="26" t="s">
        <v>46</v>
      </c>
    </row>
    <row r="85" spans="1:5" ht="12.75">
      <c r="A85" s="29" t="s">
        <v>51</v>
      </c>
      <c r="E85" s="28" t="s">
        <v>46</v>
      </c>
    </row>
    <row r="86" spans="1:16" ht="12.75">
      <c r="A86" s="17" t="s">
        <v>44</v>
      </c>
      <c r="B86" s="40" t="s">
        <v>173</v>
      </c>
      <c r="C86" s="40" t="s">
        <v>174</v>
      </c>
      <c r="D86" s="41" t="s">
        <v>46</v>
      </c>
      <c r="E86" s="42" t="s">
        <v>175</v>
      </c>
      <c r="F86" s="43" t="s">
        <v>79</v>
      </c>
      <c r="G86" s="44">
        <v>1990</v>
      </c>
      <c r="H86" s="44"/>
      <c r="I86" s="44">
        <f>ROUND(ROUND(H86,2)*ROUND(G86,2),2)</f>
        <v>0</v>
      </c>
      <c r="O86">
        <f>(I86*21)/100</f>
        <v>0</v>
      </c>
      <c r="P86" t="s">
        <v>21</v>
      </c>
    </row>
    <row r="87" spans="1:5" ht="38.25">
      <c r="A87" s="25" t="s">
        <v>49</v>
      </c>
      <c r="E87" s="26" t="s">
        <v>176</v>
      </c>
    </row>
    <row r="88" spans="1:5" ht="12.75">
      <c r="A88" s="27" t="s">
        <v>51</v>
      </c>
      <c r="E88" s="28" t="s">
        <v>132</v>
      </c>
    </row>
    <row r="89" spans="1:18" ht="12.75" customHeight="1">
      <c r="A89" s="5" t="s">
        <v>42</v>
      </c>
      <c r="B89" s="5"/>
      <c r="C89" s="31" t="s">
        <v>32</v>
      </c>
      <c r="D89" s="5"/>
      <c r="E89" s="19" t="s">
        <v>177</v>
      </c>
      <c r="F89" s="5"/>
      <c r="G89" s="5"/>
      <c r="H89" s="5"/>
      <c r="I89" s="32">
        <f>0+Q89</f>
        <v>0</v>
      </c>
      <c r="O89">
        <f>0+R89</f>
        <v>0</v>
      </c>
      <c r="Q89">
        <f>0+I90</f>
        <v>0</v>
      </c>
      <c r="R89">
        <f>0+O90</f>
        <v>0</v>
      </c>
    </row>
    <row r="90" spans="1:16" ht="12.75">
      <c r="A90" s="17" t="s">
        <v>44</v>
      </c>
      <c r="B90" s="21" t="s">
        <v>178</v>
      </c>
      <c r="C90" s="21" t="s">
        <v>179</v>
      </c>
      <c r="D90" s="17" t="s">
        <v>46</v>
      </c>
      <c r="E90" s="22" t="s">
        <v>180</v>
      </c>
      <c r="F90" s="23" t="s">
        <v>79</v>
      </c>
      <c r="G90" s="24">
        <v>6.75</v>
      </c>
      <c r="H90" s="24"/>
      <c r="I90" s="24">
        <f>ROUND(ROUND(H90,2)*ROUND(G90,2),2)</f>
        <v>0</v>
      </c>
      <c r="O90">
        <f>(I90*21)/100</f>
        <v>0</v>
      </c>
      <c r="P90" t="s">
        <v>21</v>
      </c>
    </row>
    <row r="91" spans="1:5" ht="12.75">
      <c r="A91" s="25" t="s">
        <v>49</v>
      </c>
      <c r="E91" s="26" t="s">
        <v>155</v>
      </c>
    </row>
    <row r="92" spans="1:5" ht="12.75">
      <c r="A92" s="27" t="s">
        <v>51</v>
      </c>
      <c r="E92" s="28" t="s">
        <v>181</v>
      </c>
    </row>
    <row r="93" spans="1:18" ht="12.75" customHeight="1">
      <c r="A93" s="5" t="s">
        <v>42</v>
      </c>
      <c r="B93" s="5"/>
      <c r="C93" s="31" t="s">
        <v>34</v>
      </c>
      <c r="D93" s="5"/>
      <c r="E93" s="19" t="s">
        <v>182</v>
      </c>
      <c r="F93" s="5"/>
      <c r="G93" s="5"/>
      <c r="H93" s="5"/>
      <c r="I93" s="32">
        <f>0+Q93</f>
        <v>0</v>
      </c>
      <c r="O93">
        <f>0+R93</f>
        <v>0</v>
      </c>
      <c r="Q93">
        <f>0+I94+I97+I100+I103+I106+I109+I112+I115+I118+I121+I124+I127+I130+I133+I136+I139+I142+I145+I148</f>
        <v>0</v>
      </c>
      <c r="R93">
        <f>0+O94+O97+O100+O103+O106+O109+O112+O115+O118+O121+O124+O127+O130+O133+O136+O139+O142+O145+O148</f>
        <v>0</v>
      </c>
    </row>
    <row r="94" spans="1:16" ht="12.75">
      <c r="A94" s="17" t="s">
        <v>44</v>
      </c>
      <c r="B94" s="40" t="s">
        <v>183</v>
      </c>
      <c r="C94" s="40" t="s">
        <v>184</v>
      </c>
      <c r="D94" s="41" t="s">
        <v>46</v>
      </c>
      <c r="E94" s="42" t="s">
        <v>185</v>
      </c>
      <c r="F94" s="43" t="s">
        <v>79</v>
      </c>
      <c r="G94" s="44">
        <v>156</v>
      </c>
      <c r="H94" s="44"/>
      <c r="I94" s="44">
        <f>ROUND(ROUND(H94,2)*ROUND(G94,2),2)</f>
        <v>0</v>
      </c>
      <c r="O94">
        <f>(I94*21)/100</f>
        <v>0</v>
      </c>
      <c r="P94" t="s">
        <v>21</v>
      </c>
    </row>
    <row r="95" spans="1:5" ht="12.75">
      <c r="A95" s="25" t="s">
        <v>49</v>
      </c>
      <c r="E95" s="26" t="s">
        <v>186</v>
      </c>
    </row>
    <row r="96" spans="1:5" ht="25.5">
      <c r="A96" s="29" t="s">
        <v>51</v>
      </c>
      <c r="E96" s="28" t="s">
        <v>187</v>
      </c>
    </row>
    <row r="97" spans="1:16" ht="12.75">
      <c r="A97" s="17" t="s">
        <v>44</v>
      </c>
      <c r="B97" s="40" t="s">
        <v>188</v>
      </c>
      <c r="C97" s="40" t="s">
        <v>189</v>
      </c>
      <c r="D97" s="41" t="s">
        <v>77</v>
      </c>
      <c r="E97" s="42" t="s">
        <v>190</v>
      </c>
      <c r="F97" s="43" t="s">
        <v>79</v>
      </c>
      <c r="G97" s="44">
        <v>278</v>
      </c>
      <c r="H97" s="44"/>
      <c r="I97" s="44">
        <f>ROUND(ROUND(H97,2)*ROUND(G97,2),2)</f>
        <v>0</v>
      </c>
      <c r="O97">
        <f>(I97*21)/100</f>
        <v>0</v>
      </c>
      <c r="P97" t="s">
        <v>21</v>
      </c>
    </row>
    <row r="98" spans="1:5" ht="12.75">
      <c r="A98" s="25" t="s">
        <v>49</v>
      </c>
      <c r="E98" s="26" t="s">
        <v>191</v>
      </c>
    </row>
    <row r="99" spans="1:5" ht="51">
      <c r="A99" s="29" t="s">
        <v>51</v>
      </c>
      <c r="E99" s="28" t="s">
        <v>192</v>
      </c>
    </row>
    <row r="100" spans="1:16" ht="12.75">
      <c r="A100" s="17" t="s">
        <v>44</v>
      </c>
      <c r="B100" s="40" t="s">
        <v>193</v>
      </c>
      <c r="C100" s="40" t="s">
        <v>189</v>
      </c>
      <c r="D100" s="41" t="s">
        <v>82</v>
      </c>
      <c r="E100" s="42" t="s">
        <v>190</v>
      </c>
      <c r="F100" s="43" t="s">
        <v>79</v>
      </c>
      <c r="G100" s="44">
        <v>417.45</v>
      </c>
      <c r="H100" s="44"/>
      <c r="I100" s="44">
        <f>ROUND(ROUND(H100,2)*ROUND(G100,2),2)</f>
        <v>0</v>
      </c>
      <c r="O100">
        <f>(I100*21)/100</f>
        <v>0</v>
      </c>
      <c r="P100" t="s">
        <v>21</v>
      </c>
    </row>
    <row r="101" spans="1:5" ht="12.75">
      <c r="A101" s="25" t="s">
        <v>49</v>
      </c>
      <c r="E101" s="26" t="s">
        <v>194</v>
      </c>
    </row>
    <row r="102" spans="1:5" ht="63.75">
      <c r="A102" s="29" t="s">
        <v>51</v>
      </c>
      <c r="E102" s="28" t="s">
        <v>195</v>
      </c>
    </row>
    <row r="103" spans="1:16" ht="12.75">
      <c r="A103" s="17" t="s">
        <v>44</v>
      </c>
      <c r="B103" s="40" t="s">
        <v>196</v>
      </c>
      <c r="C103" s="40" t="s">
        <v>189</v>
      </c>
      <c r="D103" s="41" t="s">
        <v>197</v>
      </c>
      <c r="E103" s="42" t="s">
        <v>190</v>
      </c>
      <c r="F103" s="43" t="s">
        <v>79</v>
      </c>
      <c r="G103" s="44">
        <v>346.27</v>
      </c>
      <c r="H103" s="44"/>
      <c r="I103" s="44">
        <f>ROUND(ROUND(H103,2)*ROUND(G103,2),2)</f>
        <v>0</v>
      </c>
      <c r="O103">
        <f>(I103*21)/100</f>
        <v>0</v>
      </c>
      <c r="P103" t="s">
        <v>21</v>
      </c>
    </row>
    <row r="104" spans="1:5" ht="12.75">
      <c r="A104" s="25" t="s">
        <v>49</v>
      </c>
      <c r="E104" s="26" t="s">
        <v>198</v>
      </c>
    </row>
    <row r="105" spans="1:5" ht="51">
      <c r="A105" s="29" t="s">
        <v>51</v>
      </c>
      <c r="E105" s="28" t="s">
        <v>199</v>
      </c>
    </row>
    <row r="106" spans="1:16" ht="12.75">
      <c r="A106" s="17" t="s">
        <v>44</v>
      </c>
      <c r="B106" s="40" t="s">
        <v>200</v>
      </c>
      <c r="C106" s="40" t="s">
        <v>201</v>
      </c>
      <c r="D106" s="41" t="s">
        <v>46</v>
      </c>
      <c r="E106" s="42" t="s">
        <v>202</v>
      </c>
      <c r="F106" s="43" t="s">
        <v>160</v>
      </c>
      <c r="G106" s="44">
        <v>5700</v>
      </c>
      <c r="H106" s="44"/>
      <c r="I106" s="44">
        <f>ROUND(ROUND(H106,2)*ROUND(G106,2),2)</f>
        <v>0</v>
      </c>
      <c r="O106">
        <f>(I106*21)/100</f>
        <v>0</v>
      </c>
      <c r="P106" t="s">
        <v>21</v>
      </c>
    </row>
    <row r="107" spans="1:5" ht="12.75">
      <c r="A107" s="25" t="s">
        <v>49</v>
      </c>
      <c r="E107" s="26" t="s">
        <v>46</v>
      </c>
    </row>
    <row r="108" spans="1:5" ht="76.5">
      <c r="A108" s="29" t="s">
        <v>51</v>
      </c>
      <c r="E108" s="28" t="s">
        <v>203</v>
      </c>
    </row>
    <row r="109" spans="1:16" ht="12.75">
      <c r="A109" s="17" t="s">
        <v>44</v>
      </c>
      <c r="B109" s="40" t="s">
        <v>204</v>
      </c>
      <c r="C109" s="40" t="s">
        <v>205</v>
      </c>
      <c r="D109" s="41" t="s">
        <v>46</v>
      </c>
      <c r="E109" s="42" t="s">
        <v>206</v>
      </c>
      <c r="F109" s="43" t="s">
        <v>79</v>
      </c>
      <c r="G109" s="44">
        <v>176</v>
      </c>
      <c r="H109" s="44"/>
      <c r="I109" s="44">
        <f>ROUND(ROUND(H109,2)*ROUND(G109,2),2)</f>
        <v>0</v>
      </c>
      <c r="O109">
        <f>(I109*21)/100</f>
        <v>0</v>
      </c>
      <c r="P109" t="s">
        <v>21</v>
      </c>
    </row>
    <row r="110" spans="1:5" ht="12.75">
      <c r="A110" s="25" t="s">
        <v>49</v>
      </c>
      <c r="E110" s="26" t="s">
        <v>46</v>
      </c>
    </row>
    <row r="111" spans="1:5" ht="76.5">
      <c r="A111" s="29" t="s">
        <v>51</v>
      </c>
      <c r="E111" s="28" t="s">
        <v>207</v>
      </c>
    </row>
    <row r="112" spans="1:16" ht="12.75">
      <c r="A112" s="17" t="s">
        <v>44</v>
      </c>
      <c r="B112" s="40" t="s">
        <v>208</v>
      </c>
      <c r="C112" s="40" t="s">
        <v>209</v>
      </c>
      <c r="D112" s="41" t="s">
        <v>46</v>
      </c>
      <c r="E112" s="42" t="s">
        <v>210</v>
      </c>
      <c r="F112" s="43" t="s">
        <v>79</v>
      </c>
      <c r="G112" s="44">
        <v>219.1</v>
      </c>
      <c r="H112" s="44"/>
      <c r="I112" s="44">
        <f>ROUND(ROUND(H112,2)*ROUND(G112,2),2)</f>
        <v>0</v>
      </c>
      <c r="O112">
        <f>(I112*21)/100</f>
        <v>0</v>
      </c>
      <c r="P112" t="s">
        <v>21</v>
      </c>
    </row>
    <row r="113" spans="1:5" ht="12.75">
      <c r="A113" s="25" t="s">
        <v>49</v>
      </c>
      <c r="E113" s="26" t="s">
        <v>46</v>
      </c>
    </row>
    <row r="114" spans="1:5" ht="51">
      <c r="A114" s="29" t="s">
        <v>51</v>
      </c>
      <c r="E114" s="28" t="s">
        <v>211</v>
      </c>
    </row>
    <row r="115" spans="1:16" ht="12.75">
      <c r="A115" s="17" t="s">
        <v>44</v>
      </c>
      <c r="B115" s="21" t="s">
        <v>212</v>
      </c>
      <c r="C115" s="21" t="s">
        <v>213</v>
      </c>
      <c r="D115" s="17" t="s">
        <v>46</v>
      </c>
      <c r="E115" s="22" t="s">
        <v>214</v>
      </c>
      <c r="F115" s="23" t="s">
        <v>160</v>
      </c>
      <c r="G115" s="24">
        <v>7</v>
      </c>
      <c r="H115" s="24"/>
      <c r="I115" s="24">
        <f>ROUND(ROUND(H115,2)*ROUND(G115,2),2)</f>
        <v>0</v>
      </c>
      <c r="O115">
        <f>(I115*21)/100</f>
        <v>0</v>
      </c>
      <c r="P115" t="s">
        <v>21</v>
      </c>
    </row>
    <row r="116" spans="1:5" ht="38.25">
      <c r="A116" s="25" t="s">
        <v>49</v>
      </c>
      <c r="E116" s="26" t="s">
        <v>215</v>
      </c>
    </row>
    <row r="117" spans="1:5" ht="12.75">
      <c r="A117" s="29" t="s">
        <v>51</v>
      </c>
      <c r="E117" s="28" t="s">
        <v>216</v>
      </c>
    </row>
    <row r="118" spans="1:16" ht="25.5">
      <c r="A118" s="17" t="s">
        <v>44</v>
      </c>
      <c r="B118" s="21" t="s">
        <v>217</v>
      </c>
      <c r="C118" s="21" t="s">
        <v>218</v>
      </c>
      <c r="D118" s="17" t="s">
        <v>77</v>
      </c>
      <c r="E118" s="22" t="s">
        <v>219</v>
      </c>
      <c r="F118" s="23" t="s">
        <v>160</v>
      </c>
      <c r="G118" s="24">
        <v>103.37</v>
      </c>
      <c r="H118" s="24"/>
      <c r="I118" s="24">
        <f>ROUND(ROUND(H118,2)*ROUND(G118,2),2)</f>
        <v>0</v>
      </c>
      <c r="O118">
        <f>(I118*21)/100</f>
        <v>0</v>
      </c>
      <c r="P118" t="s">
        <v>21</v>
      </c>
    </row>
    <row r="119" spans="1:5" ht="38.25">
      <c r="A119" s="25" t="s">
        <v>49</v>
      </c>
      <c r="E119" s="26" t="s">
        <v>220</v>
      </c>
    </row>
    <row r="120" spans="1:5" ht="12.75">
      <c r="A120" s="29" t="s">
        <v>51</v>
      </c>
      <c r="E120" s="28" t="s">
        <v>221</v>
      </c>
    </row>
    <row r="121" spans="1:16" ht="12.75">
      <c r="A121" s="17" t="s">
        <v>44</v>
      </c>
      <c r="B121" s="21" t="s">
        <v>222</v>
      </c>
      <c r="C121" s="21" t="s">
        <v>223</v>
      </c>
      <c r="D121" s="17" t="s">
        <v>77</v>
      </c>
      <c r="E121" s="22" t="s">
        <v>224</v>
      </c>
      <c r="F121" s="23" t="s">
        <v>160</v>
      </c>
      <c r="G121" s="24">
        <v>0.63</v>
      </c>
      <c r="H121" s="24"/>
      <c r="I121" s="24">
        <f>ROUND(ROUND(H121,2)*ROUND(G121,2),2)</f>
        <v>0</v>
      </c>
      <c r="O121">
        <f>(I121*21)/100</f>
        <v>0</v>
      </c>
      <c r="P121" t="s">
        <v>21</v>
      </c>
    </row>
    <row r="122" spans="1:5" ht="12.75">
      <c r="A122" s="25" t="s">
        <v>49</v>
      </c>
      <c r="E122" s="26" t="s">
        <v>225</v>
      </c>
    </row>
    <row r="123" spans="1:5" ht="12.75">
      <c r="A123" s="29" t="s">
        <v>51</v>
      </c>
      <c r="E123" s="28" t="s">
        <v>226</v>
      </c>
    </row>
    <row r="124" spans="1:16" ht="12.75">
      <c r="A124" s="17" t="s">
        <v>44</v>
      </c>
      <c r="B124" s="21" t="s">
        <v>227</v>
      </c>
      <c r="C124" s="21" t="s">
        <v>223</v>
      </c>
      <c r="D124" s="17" t="s">
        <v>82</v>
      </c>
      <c r="E124" s="22" t="s">
        <v>224</v>
      </c>
      <c r="F124" s="23" t="s">
        <v>160</v>
      </c>
      <c r="G124" s="24">
        <v>1</v>
      </c>
      <c r="H124" s="24"/>
      <c r="I124" s="24">
        <f>ROUND(ROUND(H124,2)*ROUND(G124,2),2)</f>
        <v>0</v>
      </c>
      <c r="O124">
        <f>(I124*21)/100</f>
        <v>0</v>
      </c>
      <c r="P124" t="s">
        <v>21</v>
      </c>
    </row>
    <row r="125" spans="1:5" ht="25.5">
      <c r="A125" s="25" t="s">
        <v>49</v>
      </c>
      <c r="E125" s="26" t="s">
        <v>228</v>
      </c>
    </row>
    <row r="126" spans="1:5" ht="12.75">
      <c r="A126" s="29" t="s">
        <v>51</v>
      </c>
      <c r="E126" s="28" t="s">
        <v>46</v>
      </c>
    </row>
    <row r="127" spans="1:16" ht="12.75">
      <c r="A127" s="17" t="s">
        <v>44</v>
      </c>
      <c r="B127" s="21" t="s">
        <v>229</v>
      </c>
      <c r="C127" s="21" t="s">
        <v>230</v>
      </c>
      <c r="D127" s="17" t="s">
        <v>46</v>
      </c>
      <c r="E127" s="22" t="s">
        <v>231</v>
      </c>
      <c r="F127" s="23" t="s">
        <v>160</v>
      </c>
      <c r="G127" s="24">
        <v>17.5</v>
      </c>
      <c r="H127" s="24"/>
      <c r="I127" s="24">
        <f>ROUND(ROUND(H127,2)*ROUND(G127,2),2)</f>
        <v>0</v>
      </c>
      <c r="O127">
        <f>(I127*21)/100</f>
        <v>0</v>
      </c>
      <c r="P127" t="s">
        <v>21</v>
      </c>
    </row>
    <row r="128" spans="1:5" ht="25.5">
      <c r="A128" s="25" t="s">
        <v>49</v>
      </c>
      <c r="E128" s="26" t="s">
        <v>232</v>
      </c>
    </row>
    <row r="129" spans="1:5" ht="12.75">
      <c r="A129" s="29" t="s">
        <v>51</v>
      </c>
      <c r="E129" s="28" t="s">
        <v>233</v>
      </c>
    </row>
    <row r="130" spans="1:16" ht="12.75">
      <c r="A130" s="17" t="s">
        <v>44</v>
      </c>
      <c r="B130" s="21" t="s">
        <v>234</v>
      </c>
      <c r="C130" s="21" t="s">
        <v>235</v>
      </c>
      <c r="D130" s="17" t="s">
        <v>46</v>
      </c>
      <c r="E130" s="22" t="s">
        <v>236</v>
      </c>
      <c r="F130" s="23" t="s">
        <v>160</v>
      </c>
      <c r="G130" s="24">
        <v>787.5</v>
      </c>
      <c r="H130" s="24"/>
      <c r="I130" s="24">
        <f>ROUND(ROUND(H130,2)*ROUND(G130,2),2)</f>
        <v>0</v>
      </c>
      <c r="O130">
        <f>(I130*21)/100</f>
        <v>0</v>
      </c>
      <c r="P130" t="s">
        <v>21</v>
      </c>
    </row>
    <row r="131" spans="1:5" ht="12.75">
      <c r="A131" s="25" t="s">
        <v>49</v>
      </c>
      <c r="E131" s="26" t="s">
        <v>237</v>
      </c>
    </row>
    <row r="132" spans="1:5" ht="38.25">
      <c r="A132" s="29" t="s">
        <v>51</v>
      </c>
      <c r="E132" s="28" t="s">
        <v>238</v>
      </c>
    </row>
    <row r="133" spans="1:16" ht="25.5">
      <c r="A133" s="17" t="s">
        <v>44</v>
      </c>
      <c r="B133" s="21" t="s">
        <v>239</v>
      </c>
      <c r="C133" s="21" t="s">
        <v>240</v>
      </c>
      <c r="D133" s="17" t="s">
        <v>46</v>
      </c>
      <c r="E133" s="22" t="s">
        <v>241</v>
      </c>
      <c r="F133" s="23" t="s">
        <v>160</v>
      </c>
      <c r="G133" s="24">
        <v>6</v>
      </c>
      <c r="H133" s="24"/>
      <c r="I133" s="24">
        <f>ROUND(ROUND(H133,2)*ROUND(G133,2),2)</f>
        <v>0</v>
      </c>
      <c r="O133">
        <f>(I133*21)/100</f>
        <v>0</v>
      </c>
      <c r="P133" t="s">
        <v>21</v>
      </c>
    </row>
    <row r="134" spans="1:5" ht="38.25">
      <c r="A134" s="25" t="s">
        <v>49</v>
      </c>
      <c r="E134" s="26" t="s">
        <v>242</v>
      </c>
    </row>
    <row r="135" spans="1:5" ht="12.75">
      <c r="A135" s="29" t="s">
        <v>51</v>
      </c>
      <c r="E135" s="28" t="s">
        <v>243</v>
      </c>
    </row>
    <row r="136" spans="1:16" ht="25.5">
      <c r="A136" s="17" t="s">
        <v>44</v>
      </c>
      <c r="B136" s="21" t="s">
        <v>244</v>
      </c>
      <c r="C136" s="21" t="s">
        <v>245</v>
      </c>
      <c r="D136" s="17" t="s">
        <v>46</v>
      </c>
      <c r="E136" s="22" t="s">
        <v>246</v>
      </c>
      <c r="F136" s="23" t="s">
        <v>160</v>
      </c>
      <c r="G136" s="24">
        <v>30</v>
      </c>
      <c r="H136" s="24"/>
      <c r="I136" s="24">
        <f>ROUND(ROUND(H136,2)*ROUND(G136,2),2)</f>
        <v>0</v>
      </c>
      <c r="O136">
        <f>(I136*21)/100</f>
        <v>0</v>
      </c>
      <c r="P136" t="s">
        <v>21</v>
      </c>
    </row>
    <row r="137" spans="1:5" ht="38.25">
      <c r="A137" s="25" t="s">
        <v>49</v>
      </c>
      <c r="E137" s="26" t="s">
        <v>247</v>
      </c>
    </row>
    <row r="138" spans="1:5" ht="12.75">
      <c r="A138" s="29" t="s">
        <v>51</v>
      </c>
      <c r="E138" s="28" t="s">
        <v>46</v>
      </c>
    </row>
    <row r="139" spans="1:16" ht="12.75">
      <c r="A139" s="17" t="s">
        <v>44</v>
      </c>
      <c r="B139" s="21" t="s">
        <v>248</v>
      </c>
      <c r="C139" s="21" t="s">
        <v>249</v>
      </c>
      <c r="D139" s="17" t="s">
        <v>46</v>
      </c>
      <c r="E139" s="22" t="s">
        <v>250</v>
      </c>
      <c r="F139" s="23" t="s">
        <v>160</v>
      </c>
      <c r="G139" s="24">
        <v>35</v>
      </c>
      <c r="H139" s="24"/>
      <c r="I139" s="24">
        <f>ROUND(ROUND(H139,2)*ROUND(G139,2),2)</f>
        <v>0</v>
      </c>
      <c r="O139">
        <f>(I139*21)/100</f>
        <v>0</v>
      </c>
      <c r="P139" t="s">
        <v>21</v>
      </c>
    </row>
    <row r="140" spans="1:5" ht="25.5">
      <c r="A140" s="25" t="s">
        <v>49</v>
      </c>
      <c r="E140" s="26" t="s">
        <v>251</v>
      </c>
    </row>
    <row r="141" spans="1:5" ht="12.75">
      <c r="A141" s="29" t="s">
        <v>51</v>
      </c>
      <c r="E141" s="28" t="s">
        <v>252</v>
      </c>
    </row>
    <row r="142" spans="1:16" ht="12.75">
      <c r="A142" s="17" t="s">
        <v>44</v>
      </c>
      <c r="B142" s="21" t="s">
        <v>253</v>
      </c>
      <c r="C142" s="21" t="s">
        <v>254</v>
      </c>
      <c r="D142" s="17" t="s">
        <v>77</v>
      </c>
      <c r="E142" s="22" t="s">
        <v>255</v>
      </c>
      <c r="F142" s="23" t="s">
        <v>160</v>
      </c>
      <c r="G142" s="24">
        <v>180</v>
      </c>
      <c r="H142" s="24"/>
      <c r="I142" s="24">
        <f>ROUND(ROUND(H142,2)*ROUND(G142,2),2)</f>
        <v>0</v>
      </c>
      <c r="O142">
        <f>(I142*21)/100</f>
        <v>0</v>
      </c>
      <c r="P142" t="s">
        <v>21</v>
      </c>
    </row>
    <row r="143" spans="1:5" ht="25.5">
      <c r="A143" s="25" t="s">
        <v>49</v>
      </c>
      <c r="E143" s="26" t="s">
        <v>251</v>
      </c>
    </row>
    <row r="144" spans="1:5" ht="12.75">
      <c r="A144" s="29" t="s">
        <v>51</v>
      </c>
      <c r="E144" s="28" t="s">
        <v>46</v>
      </c>
    </row>
    <row r="145" spans="1:16" ht="12.75">
      <c r="A145" s="17" t="s">
        <v>44</v>
      </c>
      <c r="B145" s="21" t="s">
        <v>256</v>
      </c>
      <c r="C145" s="21" t="s">
        <v>254</v>
      </c>
      <c r="D145" s="17" t="s">
        <v>82</v>
      </c>
      <c r="E145" s="22" t="s">
        <v>255</v>
      </c>
      <c r="F145" s="23" t="s">
        <v>160</v>
      </c>
      <c r="G145" s="24">
        <v>400</v>
      </c>
      <c r="H145" s="24"/>
      <c r="I145" s="24">
        <f>ROUND(ROUND(H145,2)*ROUND(G145,2),2)</f>
        <v>0</v>
      </c>
      <c r="O145">
        <f>(I145*21)/100</f>
        <v>0</v>
      </c>
      <c r="P145" t="s">
        <v>21</v>
      </c>
    </row>
    <row r="146" spans="1:5" ht="38.25">
      <c r="A146" s="25" t="s">
        <v>49</v>
      </c>
      <c r="E146" s="26" t="s">
        <v>257</v>
      </c>
    </row>
    <row r="147" spans="1:5" ht="12.75">
      <c r="A147" s="29" t="s">
        <v>51</v>
      </c>
      <c r="E147" s="28" t="s">
        <v>258</v>
      </c>
    </row>
    <row r="148" spans="1:16" ht="12.75">
      <c r="A148" s="17" t="s">
        <v>44</v>
      </c>
      <c r="B148" s="40" t="s">
        <v>259</v>
      </c>
      <c r="C148" s="40" t="s">
        <v>260</v>
      </c>
      <c r="D148" s="41" t="s">
        <v>46</v>
      </c>
      <c r="E148" s="42" t="s">
        <v>261</v>
      </c>
      <c r="F148" s="43" t="s">
        <v>108</v>
      </c>
      <c r="G148" s="44">
        <v>235</v>
      </c>
      <c r="H148" s="44"/>
      <c r="I148" s="44">
        <f>ROUND(ROUND(H148,2)*ROUND(G148,2),2)</f>
        <v>0</v>
      </c>
      <c r="O148">
        <f>(I148*21)/100</f>
        <v>0</v>
      </c>
      <c r="P148" t="s">
        <v>21</v>
      </c>
    </row>
    <row r="149" spans="1:5" ht="25.5">
      <c r="A149" s="25" t="s">
        <v>49</v>
      </c>
      <c r="E149" s="26" t="s">
        <v>262</v>
      </c>
    </row>
    <row r="150" spans="1:5" ht="12.75">
      <c r="A150" s="27" t="s">
        <v>51</v>
      </c>
      <c r="E150" s="28" t="s">
        <v>46</v>
      </c>
    </row>
    <row r="151" spans="1:18" ht="12.75" customHeight="1">
      <c r="A151" s="5" t="s">
        <v>42</v>
      </c>
      <c r="B151" s="5"/>
      <c r="C151" s="31" t="s">
        <v>65</v>
      </c>
      <c r="D151" s="5"/>
      <c r="E151" s="19" t="s">
        <v>263</v>
      </c>
      <c r="F151" s="5"/>
      <c r="G151" s="5"/>
      <c r="H151" s="5"/>
      <c r="I151" s="32">
        <f>0+Q151</f>
        <v>0</v>
      </c>
      <c r="O151">
        <f>0+R151</f>
        <v>0</v>
      </c>
      <c r="Q151">
        <f>0+I152+I155</f>
        <v>0</v>
      </c>
      <c r="R151">
        <f>0+O152+O155</f>
        <v>0</v>
      </c>
    </row>
    <row r="152" spans="1:16" ht="12.75">
      <c r="A152" s="17" t="s">
        <v>44</v>
      </c>
      <c r="B152" s="21" t="s">
        <v>264</v>
      </c>
      <c r="C152" s="21" t="s">
        <v>265</v>
      </c>
      <c r="D152" s="17" t="s">
        <v>46</v>
      </c>
      <c r="E152" s="22" t="s">
        <v>266</v>
      </c>
      <c r="F152" s="23" t="s">
        <v>108</v>
      </c>
      <c r="G152" s="24">
        <v>16</v>
      </c>
      <c r="H152" s="24"/>
      <c r="I152" s="24">
        <f>ROUND(ROUND(H152,2)*ROUND(G152,2),2)</f>
        <v>0</v>
      </c>
      <c r="O152">
        <f>(I152*21)/100</f>
        <v>0</v>
      </c>
      <c r="P152" t="s">
        <v>21</v>
      </c>
    </row>
    <row r="153" spans="1:5" ht="25.5">
      <c r="A153" s="25" t="s">
        <v>49</v>
      </c>
      <c r="E153" s="26" t="s">
        <v>267</v>
      </c>
    </row>
    <row r="154" spans="1:5" ht="25.5">
      <c r="A154" s="29" t="s">
        <v>51</v>
      </c>
      <c r="E154" s="28" t="s">
        <v>268</v>
      </c>
    </row>
    <row r="155" spans="1:16" ht="12.75">
      <c r="A155" s="17" t="s">
        <v>44</v>
      </c>
      <c r="B155" s="21" t="s">
        <v>269</v>
      </c>
      <c r="C155" s="21" t="s">
        <v>270</v>
      </c>
      <c r="D155" s="17" t="s">
        <v>46</v>
      </c>
      <c r="E155" s="22" t="s">
        <v>271</v>
      </c>
      <c r="F155" s="23" t="s">
        <v>160</v>
      </c>
      <c r="G155" s="24">
        <v>255</v>
      </c>
      <c r="H155" s="24"/>
      <c r="I155" s="24">
        <f>ROUND(ROUND(H155,2)*ROUND(G155,2),2)</f>
        <v>0</v>
      </c>
      <c r="O155">
        <f>(I155*21)/100</f>
        <v>0</v>
      </c>
      <c r="P155" t="s">
        <v>21</v>
      </c>
    </row>
    <row r="156" spans="1:5" ht="38.25">
      <c r="A156" s="25" t="s">
        <v>49</v>
      </c>
      <c r="E156" s="26" t="s">
        <v>272</v>
      </c>
    </row>
    <row r="157" spans="1:5" ht="12.75">
      <c r="A157" s="27" t="s">
        <v>51</v>
      </c>
      <c r="E157" s="28" t="s">
        <v>273</v>
      </c>
    </row>
    <row r="158" spans="1:18" ht="12.75" customHeight="1">
      <c r="A158" s="5" t="s">
        <v>42</v>
      </c>
      <c r="B158" s="5"/>
      <c r="C158" s="31" t="s">
        <v>70</v>
      </c>
      <c r="D158" s="5"/>
      <c r="E158" s="19" t="s">
        <v>274</v>
      </c>
      <c r="F158" s="5"/>
      <c r="G158" s="5"/>
      <c r="H158" s="5"/>
      <c r="I158" s="32">
        <f>0+Q158</f>
        <v>0</v>
      </c>
      <c r="O158">
        <f>0+R158</f>
        <v>0</v>
      </c>
      <c r="Q158">
        <f>0+I159+I162+I165+I168+I171</f>
        <v>0</v>
      </c>
      <c r="R158">
        <f>0+O159+O162+O165+O168+O171</f>
        <v>0</v>
      </c>
    </row>
    <row r="159" spans="1:16" ht="12.75">
      <c r="A159" s="17" t="s">
        <v>44</v>
      </c>
      <c r="B159" s="21" t="s">
        <v>275</v>
      </c>
      <c r="C159" s="21" t="s">
        <v>276</v>
      </c>
      <c r="D159" s="17" t="s">
        <v>46</v>
      </c>
      <c r="E159" s="22" t="s">
        <v>277</v>
      </c>
      <c r="F159" s="23" t="s">
        <v>108</v>
      </c>
      <c r="G159" s="24">
        <v>75</v>
      </c>
      <c r="H159" s="24"/>
      <c r="I159" s="24">
        <f>ROUND(ROUND(H159,2)*ROUND(G159,2),2)</f>
        <v>0</v>
      </c>
      <c r="O159">
        <f>(I159*21)/100</f>
        <v>0</v>
      </c>
      <c r="P159" t="s">
        <v>21</v>
      </c>
    </row>
    <row r="160" spans="1:5" ht="12.75">
      <c r="A160" s="25" t="s">
        <v>49</v>
      </c>
      <c r="E160" s="26" t="s">
        <v>278</v>
      </c>
    </row>
    <row r="161" spans="1:5" ht="12.75">
      <c r="A161" s="29" t="s">
        <v>51</v>
      </c>
      <c r="E161" s="28" t="s">
        <v>279</v>
      </c>
    </row>
    <row r="162" spans="1:16" ht="12.75">
      <c r="A162" s="17" t="s">
        <v>44</v>
      </c>
      <c r="B162" s="21" t="s">
        <v>280</v>
      </c>
      <c r="C162" s="21" t="s">
        <v>281</v>
      </c>
      <c r="D162" s="17" t="s">
        <v>46</v>
      </c>
      <c r="E162" s="22" t="s">
        <v>282</v>
      </c>
      <c r="F162" s="23" t="s">
        <v>283</v>
      </c>
      <c r="G162" s="24">
        <v>15</v>
      </c>
      <c r="H162" s="24"/>
      <c r="I162" s="24">
        <f>ROUND(ROUND(H162,2)*ROUND(G162,2),2)</f>
        <v>0</v>
      </c>
      <c r="O162">
        <f>(I162*21)/100</f>
        <v>0</v>
      </c>
      <c r="P162" t="s">
        <v>21</v>
      </c>
    </row>
    <row r="163" spans="1:5" ht="38.25">
      <c r="A163" s="25" t="s">
        <v>49</v>
      </c>
      <c r="E163" s="26" t="s">
        <v>284</v>
      </c>
    </row>
    <row r="164" spans="1:5" ht="12.75">
      <c r="A164" s="29" t="s">
        <v>51</v>
      </c>
      <c r="E164" s="28" t="s">
        <v>46</v>
      </c>
    </row>
    <row r="165" spans="1:16" ht="12.75">
      <c r="A165" s="17" t="s">
        <v>44</v>
      </c>
      <c r="B165" s="21" t="s">
        <v>285</v>
      </c>
      <c r="C165" s="21" t="s">
        <v>286</v>
      </c>
      <c r="D165" s="17" t="s">
        <v>46</v>
      </c>
      <c r="E165" s="22" t="s">
        <v>287</v>
      </c>
      <c r="F165" s="23" t="s">
        <v>283</v>
      </c>
      <c r="G165" s="24">
        <v>2</v>
      </c>
      <c r="H165" s="24"/>
      <c r="I165" s="24">
        <f>ROUND(ROUND(H165,2)*ROUND(G165,2),2)</f>
        <v>0</v>
      </c>
      <c r="O165">
        <f>(I165*21)/100</f>
        <v>0</v>
      </c>
      <c r="P165" t="s">
        <v>21</v>
      </c>
    </row>
    <row r="166" spans="1:5" ht="25.5">
      <c r="A166" s="25" t="s">
        <v>49</v>
      </c>
      <c r="E166" s="26" t="s">
        <v>288</v>
      </c>
    </row>
    <row r="167" spans="1:5" ht="12.75">
      <c r="A167" s="29" t="s">
        <v>51</v>
      </c>
      <c r="E167" s="28" t="s">
        <v>46</v>
      </c>
    </row>
    <row r="168" spans="1:16" ht="12.75">
      <c r="A168" s="17" t="s">
        <v>44</v>
      </c>
      <c r="B168" s="21" t="s">
        <v>289</v>
      </c>
      <c r="C168" s="21" t="s">
        <v>290</v>
      </c>
      <c r="D168" s="17" t="s">
        <v>46</v>
      </c>
      <c r="E168" s="22" t="s">
        <v>291</v>
      </c>
      <c r="F168" s="23" t="s">
        <v>283</v>
      </c>
      <c r="G168" s="24">
        <v>15</v>
      </c>
      <c r="H168" s="24"/>
      <c r="I168" s="24">
        <f>ROUND(ROUND(H168,2)*ROUND(G168,2),2)</f>
        <v>0</v>
      </c>
      <c r="O168">
        <f>(I168*21)/100</f>
        <v>0</v>
      </c>
      <c r="P168" t="s">
        <v>21</v>
      </c>
    </row>
    <row r="169" spans="1:5" ht="12.75">
      <c r="A169" s="25" t="s">
        <v>49</v>
      </c>
      <c r="E169" s="26" t="s">
        <v>46</v>
      </c>
    </row>
    <row r="170" spans="1:5" ht="12.75">
      <c r="A170" s="29" t="s">
        <v>51</v>
      </c>
      <c r="E170" s="28" t="s">
        <v>46</v>
      </c>
    </row>
    <row r="171" spans="1:16" ht="12.75">
      <c r="A171" s="17" t="s">
        <v>44</v>
      </c>
      <c r="B171" s="21" t="s">
        <v>292</v>
      </c>
      <c r="C171" s="21" t="s">
        <v>293</v>
      </c>
      <c r="D171" s="17" t="s">
        <v>46</v>
      </c>
      <c r="E171" s="22" t="s">
        <v>294</v>
      </c>
      <c r="F171" s="23" t="s">
        <v>283</v>
      </c>
      <c r="G171" s="24">
        <v>19</v>
      </c>
      <c r="H171" s="24"/>
      <c r="I171" s="24">
        <f>ROUND(ROUND(H171,2)*ROUND(G171,2),2)</f>
        <v>0</v>
      </c>
      <c r="O171">
        <f>(I171*21)/100</f>
        <v>0</v>
      </c>
      <c r="P171" t="s">
        <v>21</v>
      </c>
    </row>
    <row r="172" spans="1:5" ht="12.75">
      <c r="A172" s="25" t="s">
        <v>49</v>
      </c>
      <c r="E172" s="26" t="s">
        <v>46</v>
      </c>
    </row>
    <row r="173" spans="1:5" ht="12.75">
      <c r="A173" s="27" t="s">
        <v>51</v>
      </c>
      <c r="E173" s="28" t="s">
        <v>46</v>
      </c>
    </row>
    <row r="174" spans="1:18" ht="12.75" customHeight="1">
      <c r="A174" s="5" t="s">
        <v>42</v>
      </c>
      <c r="B174" s="5"/>
      <c r="C174" s="31" t="s">
        <v>39</v>
      </c>
      <c r="D174" s="5"/>
      <c r="E174" s="19" t="s">
        <v>295</v>
      </c>
      <c r="F174" s="5"/>
      <c r="G174" s="5"/>
      <c r="H174" s="5"/>
      <c r="I174" s="32">
        <f>0+Q174</f>
        <v>0</v>
      </c>
      <c r="O174">
        <f>0+R174</f>
        <v>0</v>
      </c>
      <c r="Q174">
        <f>0+I175+I178+I181+I184+I187+I190+I193+I196+I199+I202+I205+I208+I211+I214+I217+I220+I223</f>
        <v>0</v>
      </c>
      <c r="R174">
        <f>0+O175+O178+O181+O184+O187+O190+O193+O196+O199+O202+O205+O208+O211+O214+O217+O220+O223</f>
        <v>0</v>
      </c>
    </row>
    <row r="175" spans="1:16" ht="25.5">
      <c r="A175" s="17" t="s">
        <v>44</v>
      </c>
      <c r="B175" s="21" t="s">
        <v>296</v>
      </c>
      <c r="C175" s="21" t="s">
        <v>297</v>
      </c>
      <c r="D175" s="17" t="s">
        <v>46</v>
      </c>
      <c r="E175" s="22" t="s">
        <v>298</v>
      </c>
      <c r="F175" s="23" t="s">
        <v>283</v>
      </c>
      <c r="G175" s="24">
        <v>3</v>
      </c>
      <c r="H175" s="24"/>
      <c r="I175" s="24">
        <f>ROUND(ROUND(H175,2)*ROUND(G175,2),2)</f>
        <v>0</v>
      </c>
      <c r="O175">
        <f>(I175*21)/100</f>
        <v>0</v>
      </c>
      <c r="P175" t="s">
        <v>21</v>
      </c>
    </row>
    <row r="176" spans="1:5" ht="12.75">
      <c r="A176" s="25" t="s">
        <v>49</v>
      </c>
      <c r="E176" s="26" t="s">
        <v>299</v>
      </c>
    </row>
    <row r="177" spans="1:5" ht="12.75">
      <c r="A177" s="29" t="s">
        <v>51</v>
      </c>
      <c r="E177" s="28" t="s">
        <v>46</v>
      </c>
    </row>
    <row r="178" spans="1:16" ht="25.5">
      <c r="A178" s="17" t="s">
        <v>44</v>
      </c>
      <c r="B178" s="21" t="s">
        <v>300</v>
      </c>
      <c r="C178" s="21" t="s">
        <v>301</v>
      </c>
      <c r="D178" s="17" t="s">
        <v>46</v>
      </c>
      <c r="E178" s="22" t="s">
        <v>302</v>
      </c>
      <c r="F178" s="23" t="s">
        <v>283</v>
      </c>
      <c r="G178" s="24">
        <v>3</v>
      </c>
      <c r="H178" s="24"/>
      <c r="I178" s="24">
        <f>ROUND(ROUND(H178,2)*ROUND(G178,2),2)</f>
        <v>0</v>
      </c>
      <c r="O178">
        <f>(I178*21)/100</f>
        <v>0</v>
      </c>
      <c r="P178" t="s">
        <v>21</v>
      </c>
    </row>
    <row r="179" spans="1:5" ht="12.75">
      <c r="A179" s="25" t="s">
        <v>49</v>
      </c>
      <c r="E179" s="26" t="s">
        <v>303</v>
      </c>
    </row>
    <row r="180" spans="1:5" ht="12.75">
      <c r="A180" s="29" t="s">
        <v>51</v>
      </c>
      <c r="E180" s="28" t="s">
        <v>46</v>
      </c>
    </row>
    <row r="181" spans="1:16" ht="12.75">
      <c r="A181" s="17" t="s">
        <v>44</v>
      </c>
      <c r="B181" s="21" t="s">
        <v>304</v>
      </c>
      <c r="C181" s="21" t="s">
        <v>305</v>
      </c>
      <c r="D181" s="17" t="s">
        <v>46</v>
      </c>
      <c r="E181" s="22" t="s">
        <v>306</v>
      </c>
      <c r="F181" s="23" t="s">
        <v>283</v>
      </c>
      <c r="G181" s="24">
        <v>9</v>
      </c>
      <c r="H181" s="24"/>
      <c r="I181" s="24">
        <f>ROUND(ROUND(H181,2)*ROUND(G181,2),2)</f>
        <v>0</v>
      </c>
      <c r="O181">
        <f>(I181*21)/100</f>
        <v>0</v>
      </c>
      <c r="P181" t="s">
        <v>21</v>
      </c>
    </row>
    <row r="182" spans="1:5" ht="25.5">
      <c r="A182" s="25" t="s">
        <v>49</v>
      </c>
      <c r="E182" s="26" t="s">
        <v>307</v>
      </c>
    </row>
    <row r="183" spans="1:5" ht="12.75">
      <c r="A183" s="29" t="s">
        <v>51</v>
      </c>
      <c r="E183" s="28" t="s">
        <v>46</v>
      </c>
    </row>
    <row r="184" spans="1:16" ht="12.75">
      <c r="A184" s="17" t="s">
        <v>44</v>
      </c>
      <c r="B184" s="21" t="s">
        <v>308</v>
      </c>
      <c r="C184" s="21" t="s">
        <v>309</v>
      </c>
      <c r="D184" s="17" t="s">
        <v>46</v>
      </c>
      <c r="E184" s="22" t="s">
        <v>310</v>
      </c>
      <c r="F184" s="23" t="s">
        <v>283</v>
      </c>
      <c r="G184" s="24">
        <v>9</v>
      </c>
      <c r="H184" s="24"/>
      <c r="I184" s="24">
        <f>ROUND(ROUND(H184,2)*ROUND(G184,2),2)</f>
        <v>0</v>
      </c>
      <c r="O184">
        <f>(I184*21)/100</f>
        <v>0</v>
      </c>
      <c r="P184" t="s">
        <v>21</v>
      </c>
    </row>
    <row r="185" spans="1:5" ht="25.5">
      <c r="A185" s="25" t="s">
        <v>49</v>
      </c>
      <c r="E185" s="26" t="s">
        <v>311</v>
      </c>
    </row>
    <row r="186" spans="1:5" ht="12.75">
      <c r="A186" s="29" t="s">
        <v>51</v>
      </c>
      <c r="E186" s="28" t="s">
        <v>46</v>
      </c>
    </row>
    <row r="187" spans="1:16" ht="25.5">
      <c r="A187" s="17" t="s">
        <v>44</v>
      </c>
      <c r="B187" s="21" t="s">
        <v>312</v>
      </c>
      <c r="C187" s="21" t="s">
        <v>313</v>
      </c>
      <c r="D187" s="17" t="s">
        <v>46</v>
      </c>
      <c r="E187" s="22" t="s">
        <v>314</v>
      </c>
      <c r="F187" s="23" t="s">
        <v>160</v>
      </c>
      <c r="G187" s="24">
        <v>125.68</v>
      </c>
      <c r="H187" s="24"/>
      <c r="I187" s="24">
        <f>ROUND(ROUND(H187,2)*ROUND(G187,2),2)</f>
        <v>0</v>
      </c>
      <c r="O187">
        <f>(I187*21)/100</f>
        <v>0</v>
      </c>
      <c r="P187" t="s">
        <v>21</v>
      </c>
    </row>
    <row r="188" spans="1:5" ht="12.75">
      <c r="A188" s="25" t="s">
        <v>49</v>
      </c>
      <c r="E188" s="26" t="s">
        <v>46</v>
      </c>
    </row>
    <row r="189" spans="1:5" ht="127.5">
      <c r="A189" s="29" t="s">
        <v>51</v>
      </c>
      <c r="E189" s="28" t="s">
        <v>315</v>
      </c>
    </row>
    <row r="190" spans="1:16" ht="25.5">
      <c r="A190" s="17" t="s">
        <v>44</v>
      </c>
      <c r="B190" s="21" t="s">
        <v>316</v>
      </c>
      <c r="C190" s="21" t="s">
        <v>317</v>
      </c>
      <c r="D190" s="17" t="s">
        <v>46</v>
      </c>
      <c r="E190" s="22" t="s">
        <v>318</v>
      </c>
      <c r="F190" s="23" t="s">
        <v>160</v>
      </c>
      <c r="G190" s="24">
        <v>13.75</v>
      </c>
      <c r="H190" s="24"/>
      <c r="I190" s="24">
        <f>ROUND(ROUND(H190,2)*ROUND(G190,2),2)</f>
        <v>0</v>
      </c>
      <c r="O190">
        <f>(I190*21)/100</f>
        <v>0</v>
      </c>
      <c r="P190" t="s">
        <v>21</v>
      </c>
    </row>
    <row r="191" spans="1:5" ht="12.75">
      <c r="A191" s="25" t="s">
        <v>49</v>
      </c>
      <c r="E191" s="26" t="s">
        <v>319</v>
      </c>
    </row>
    <row r="192" spans="1:5" ht="12.75">
      <c r="A192" s="29" t="s">
        <v>51</v>
      </c>
      <c r="E192" s="28" t="s">
        <v>320</v>
      </c>
    </row>
    <row r="193" spans="1:16" ht="12.75">
      <c r="A193" s="17" t="s">
        <v>44</v>
      </c>
      <c r="B193" s="21" t="s">
        <v>321</v>
      </c>
      <c r="C193" s="21" t="s">
        <v>322</v>
      </c>
      <c r="D193" s="17" t="s">
        <v>46</v>
      </c>
      <c r="E193" s="22" t="s">
        <v>323</v>
      </c>
      <c r="F193" s="23" t="s">
        <v>283</v>
      </c>
      <c r="G193" s="24">
        <v>5</v>
      </c>
      <c r="H193" s="24"/>
      <c r="I193" s="24">
        <f>ROUND(ROUND(H193,2)*ROUND(G193,2),2)</f>
        <v>0</v>
      </c>
      <c r="O193">
        <f>(I193*21)/100</f>
        <v>0</v>
      </c>
      <c r="P193" t="s">
        <v>21</v>
      </c>
    </row>
    <row r="194" spans="1:5" ht="12.75">
      <c r="A194" s="25" t="s">
        <v>49</v>
      </c>
      <c r="E194" s="26" t="s">
        <v>324</v>
      </c>
    </row>
    <row r="195" spans="1:5" ht="12.75">
      <c r="A195" s="29" t="s">
        <v>51</v>
      </c>
      <c r="E195" s="28" t="s">
        <v>46</v>
      </c>
    </row>
    <row r="196" spans="1:16" ht="12.75">
      <c r="A196" s="17" t="s">
        <v>44</v>
      </c>
      <c r="B196" s="21" t="s">
        <v>325</v>
      </c>
      <c r="C196" s="21" t="s">
        <v>326</v>
      </c>
      <c r="D196" s="17" t="s">
        <v>46</v>
      </c>
      <c r="E196" s="22" t="s">
        <v>327</v>
      </c>
      <c r="F196" s="23" t="s">
        <v>108</v>
      </c>
      <c r="G196" s="24">
        <v>240</v>
      </c>
      <c r="H196" s="24"/>
      <c r="I196" s="24">
        <f>ROUND(ROUND(H196,2)*ROUND(G196,2),2)</f>
        <v>0</v>
      </c>
      <c r="O196">
        <f>(I196*21)/100</f>
        <v>0</v>
      </c>
      <c r="P196" t="s">
        <v>21</v>
      </c>
    </row>
    <row r="197" spans="1:5" ht="12.75">
      <c r="A197" s="25" t="s">
        <v>49</v>
      </c>
      <c r="E197" s="26" t="s">
        <v>328</v>
      </c>
    </row>
    <row r="198" spans="1:5" ht="12.75">
      <c r="A198" s="29" t="s">
        <v>51</v>
      </c>
      <c r="E198" s="28" t="s">
        <v>46</v>
      </c>
    </row>
    <row r="199" spans="1:16" ht="12.75">
      <c r="A199" s="17" t="s">
        <v>44</v>
      </c>
      <c r="B199" s="21" t="s">
        <v>329</v>
      </c>
      <c r="C199" s="21" t="s">
        <v>330</v>
      </c>
      <c r="D199" s="17" t="s">
        <v>46</v>
      </c>
      <c r="E199" s="22" t="s">
        <v>331</v>
      </c>
      <c r="F199" s="23" t="s">
        <v>108</v>
      </c>
      <c r="G199" s="24">
        <v>35</v>
      </c>
      <c r="H199" s="24"/>
      <c r="I199" s="24">
        <f>ROUND(ROUND(H199,2)*ROUND(G199,2),2)</f>
        <v>0</v>
      </c>
      <c r="O199">
        <f>(I199*0)/100</f>
        <v>0</v>
      </c>
      <c r="P199" t="s">
        <v>26</v>
      </c>
    </row>
    <row r="200" spans="1:5" ht="12.75">
      <c r="A200" s="25" t="s">
        <v>49</v>
      </c>
      <c r="E200" s="26" t="s">
        <v>332</v>
      </c>
    </row>
    <row r="201" spans="1:5" ht="12.75">
      <c r="A201" s="29" t="s">
        <v>51</v>
      </c>
      <c r="E201" s="28" t="s">
        <v>333</v>
      </c>
    </row>
    <row r="202" spans="1:16" ht="12.75">
      <c r="A202" s="17" t="s">
        <v>44</v>
      </c>
      <c r="B202" s="21" t="s">
        <v>334</v>
      </c>
      <c r="C202" s="21" t="s">
        <v>335</v>
      </c>
      <c r="D202" s="17" t="s">
        <v>77</v>
      </c>
      <c r="E202" s="22" t="s">
        <v>336</v>
      </c>
      <c r="F202" s="23" t="s">
        <v>108</v>
      </c>
      <c r="G202" s="24">
        <v>175</v>
      </c>
      <c r="H202" s="24"/>
      <c r="I202" s="24">
        <f>ROUND(ROUND(H202,2)*ROUND(G202,2),2)</f>
        <v>0</v>
      </c>
      <c r="O202">
        <f>(I202*21)/100</f>
        <v>0</v>
      </c>
      <c r="P202" t="s">
        <v>21</v>
      </c>
    </row>
    <row r="203" spans="1:5" ht="25.5">
      <c r="A203" s="25" t="s">
        <v>49</v>
      </c>
      <c r="E203" s="26" t="s">
        <v>337</v>
      </c>
    </row>
    <row r="204" spans="1:5" ht="12.75">
      <c r="A204" s="29" t="s">
        <v>51</v>
      </c>
      <c r="E204" s="28" t="s">
        <v>46</v>
      </c>
    </row>
    <row r="205" spans="1:16" ht="12.75">
      <c r="A205" s="17" t="s">
        <v>44</v>
      </c>
      <c r="B205" s="21" t="s">
        <v>338</v>
      </c>
      <c r="C205" s="21" t="s">
        <v>339</v>
      </c>
      <c r="D205" s="17" t="s">
        <v>77</v>
      </c>
      <c r="E205" s="22" t="s">
        <v>340</v>
      </c>
      <c r="F205" s="23" t="s">
        <v>108</v>
      </c>
      <c r="G205" s="24">
        <v>80</v>
      </c>
      <c r="H205" s="24"/>
      <c r="I205" s="24">
        <f>ROUND(ROUND(H205,2)*ROUND(G205,2),2)</f>
        <v>0</v>
      </c>
      <c r="O205">
        <f>(I205*21)/100</f>
        <v>0</v>
      </c>
      <c r="P205" t="s">
        <v>21</v>
      </c>
    </row>
    <row r="206" spans="1:5" ht="25.5">
      <c r="A206" s="25" t="s">
        <v>49</v>
      </c>
      <c r="E206" s="26" t="s">
        <v>341</v>
      </c>
    </row>
    <row r="207" spans="1:5" ht="12.75">
      <c r="A207" s="29" t="s">
        <v>51</v>
      </c>
      <c r="E207" s="28" t="s">
        <v>342</v>
      </c>
    </row>
    <row r="208" spans="1:16" ht="12.75">
      <c r="A208" s="17" t="s">
        <v>44</v>
      </c>
      <c r="B208" s="21" t="s">
        <v>343</v>
      </c>
      <c r="C208" s="21" t="s">
        <v>339</v>
      </c>
      <c r="D208" s="17" t="s">
        <v>82</v>
      </c>
      <c r="E208" s="22" t="s">
        <v>340</v>
      </c>
      <c r="F208" s="23" t="s">
        <v>108</v>
      </c>
      <c r="G208" s="24">
        <v>415</v>
      </c>
      <c r="H208" s="24"/>
      <c r="I208" s="24">
        <f>ROUND(ROUND(H208,2)*ROUND(G208,2),2)</f>
        <v>0</v>
      </c>
      <c r="O208">
        <f>(I208*21)/100</f>
        <v>0</v>
      </c>
      <c r="P208" t="s">
        <v>21</v>
      </c>
    </row>
    <row r="209" spans="1:5" ht="51">
      <c r="A209" s="25" t="s">
        <v>49</v>
      </c>
      <c r="E209" s="26" t="s">
        <v>344</v>
      </c>
    </row>
    <row r="210" spans="1:5" ht="12.75">
      <c r="A210" s="29" t="s">
        <v>51</v>
      </c>
      <c r="E210" s="28" t="s">
        <v>46</v>
      </c>
    </row>
    <row r="211" spans="1:16" ht="12.75">
      <c r="A211" s="17" t="s">
        <v>44</v>
      </c>
      <c r="B211" s="21" t="s">
        <v>345</v>
      </c>
      <c r="C211" s="21" t="s">
        <v>346</v>
      </c>
      <c r="D211" s="17" t="s">
        <v>46</v>
      </c>
      <c r="E211" s="22" t="s">
        <v>347</v>
      </c>
      <c r="F211" s="23" t="s">
        <v>108</v>
      </c>
      <c r="G211" s="24">
        <v>23</v>
      </c>
      <c r="H211" s="24"/>
      <c r="I211" s="24">
        <f>ROUND(ROUND(H211,2)*ROUND(G211,2),2)</f>
        <v>0</v>
      </c>
      <c r="O211">
        <f>(I211*21)/100</f>
        <v>0</v>
      </c>
      <c r="P211" t="s">
        <v>21</v>
      </c>
    </row>
    <row r="212" spans="1:5" ht="12.75">
      <c r="A212" s="25" t="s">
        <v>49</v>
      </c>
      <c r="E212" s="26" t="s">
        <v>348</v>
      </c>
    </row>
    <row r="213" spans="1:5" ht="12.75">
      <c r="A213" s="29" t="s">
        <v>51</v>
      </c>
      <c r="E213" s="28" t="s">
        <v>349</v>
      </c>
    </row>
    <row r="214" spans="1:16" ht="12.75">
      <c r="A214" s="17" t="s">
        <v>44</v>
      </c>
      <c r="B214" s="21" t="s">
        <v>350</v>
      </c>
      <c r="C214" s="21" t="s">
        <v>351</v>
      </c>
      <c r="D214" s="17" t="s">
        <v>46</v>
      </c>
      <c r="E214" s="22" t="s">
        <v>352</v>
      </c>
      <c r="F214" s="23" t="s">
        <v>108</v>
      </c>
      <c r="G214" s="24">
        <v>280</v>
      </c>
      <c r="H214" s="24"/>
      <c r="I214" s="24">
        <f>ROUND(ROUND(H214,2)*ROUND(G214,2),2)</f>
        <v>0</v>
      </c>
      <c r="O214">
        <f>(I214*21)/100</f>
        <v>0</v>
      </c>
      <c r="P214" t="s">
        <v>21</v>
      </c>
    </row>
    <row r="215" spans="1:5" ht="12.75">
      <c r="A215" s="25" t="s">
        <v>49</v>
      </c>
      <c r="E215" s="26" t="s">
        <v>353</v>
      </c>
    </row>
    <row r="216" spans="1:5" ht="12.75">
      <c r="A216" s="29" t="s">
        <v>51</v>
      </c>
      <c r="E216" s="28" t="s">
        <v>46</v>
      </c>
    </row>
    <row r="217" spans="1:16" ht="12.75">
      <c r="A217" s="17" t="s">
        <v>44</v>
      </c>
      <c r="B217" s="21" t="s">
        <v>354</v>
      </c>
      <c r="C217" s="21" t="s">
        <v>355</v>
      </c>
      <c r="D217" s="17" t="s">
        <v>46</v>
      </c>
      <c r="E217" s="22" t="s">
        <v>356</v>
      </c>
      <c r="F217" s="23" t="s">
        <v>108</v>
      </c>
      <c r="G217" s="24">
        <v>190</v>
      </c>
      <c r="H217" s="24"/>
      <c r="I217" s="24">
        <f>ROUND(ROUND(H217,2)*ROUND(G217,2),2)</f>
        <v>0</v>
      </c>
      <c r="O217">
        <f>(I217*21)/100</f>
        <v>0</v>
      </c>
      <c r="P217" t="s">
        <v>21</v>
      </c>
    </row>
    <row r="218" spans="1:5" ht="12.75">
      <c r="A218" s="25" t="s">
        <v>49</v>
      </c>
      <c r="E218" s="26" t="s">
        <v>46</v>
      </c>
    </row>
    <row r="219" spans="1:5" ht="12.75">
      <c r="A219" s="29" t="s">
        <v>51</v>
      </c>
      <c r="E219" s="28" t="s">
        <v>46</v>
      </c>
    </row>
    <row r="220" spans="1:16" ht="12.75">
      <c r="A220" s="17" t="s">
        <v>44</v>
      </c>
      <c r="B220" s="21" t="s">
        <v>357</v>
      </c>
      <c r="C220" s="21" t="s">
        <v>358</v>
      </c>
      <c r="D220" s="17" t="s">
        <v>46</v>
      </c>
      <c r="E220" s="22" t="s">
        <v>359</v>
      </c>
      <c r="F220" s="23" t="s">
        <v>160</v>
      </c>
      <c r="G220" s="24">
        <v>31.2</v>
      </c>
      <c r="H220" s="24"/>
      <c r="I220" s="24">
        <f>ROUND(ROUND(H220,2)*ROUND(G220,2),2)</f>
        <v>0</v>
      </c>
      <c r="O220">
        <f>(I220*21)/100</f>
        <v>0</v>
      </c>
      <c r="P220" t="s">
        <v>21</v>
      </c>
    </row>
    <row r="221" spans="1:5" ht="12.75">
      <c r="A221" s="25" t="s">
        <v>49</v>
      </c>
      <c r="E221" s="26" t="s">
        <v>360</v>
      </c>
    </row>
    <row r="222" spans="1:5" ht="12.75">
      <c r="A222" s="29" t="s">
        <v>51</v>
      </c>
      <c r="E222" s="28" t="s">
        <v>361</v>
      </c>
    </row>
    <row r="223" spans="1:16" ht="12.75">
      <c r="A223" s="17" t="s">
        <v>44</v>
      </c>
      <c r="B223" s="21" t="s">
        <v>362</v>
      </c>
      <c r="C223" s="21" t="s">
        <v>363</v>
      </c>
      <c r="D223" s="17" t="s">
        <v>46</v>
      </c>
      <c r="E223" s="22" t="s">
        <v>364</v>
      </c>
      <c r="F223" s="23" t="s">
        <v>283</v>
      </c>
      <c r="G223" s="24">
        <v>17</v>
      </c>
      <c r="H223" s="24"/>
      <c r="I223" s="24">
        <f>ROUND(ROUND(H223,2)*ROUND(G223,2),2)</f>
        <v>0</v>
      </c>
      <c r="O223">
        <f>(I223*21)/100</f>
        <v>0</v>
      </c>
      <c r="P223" t="s">
        <v>21</v>
      </c>
    </row>
    <row r="224" spans="1:5" ht="12.75">
      <c r="A224" s="25" t="s">
        <v>49</v>
      </c>
      <c r="E224" s="26" t="s">
        <v>109</v>
      </c>
    </row>
    <row r="225" spans="1:5" ht="38.25">
      <c r="A225" s="27" t="s">
        <v>51</v>
      </c>
      <c r="E225" s="28" t="s">
        <v>365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zoomScalePageLayoutView="0" workbookViewId="0" topLeftCell="A1">
      <pane ySplit="7" topLeftCell="A8" activePane="bottomLeft" state="frozen"/>
      <selection pane="topLeft" activeCell="G2" sqref="G2"/>
      <selection pane="bottomLeft" activeCell="G2" sqref="G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11</v>
      </c>
      <c r="B3" s="9" t="s">
        <v>13</v>
      </c>
      <c r="C3" s="37" t="s">
        <v>14</v>
      </c>
      <c r="D3" s="33"/>
      <c r="E3" s="10" t="s">
        <v>15</v>
      </c>
      <c r="F3" s="1"/>
      <c r="G3" s="8"/>
      <c r="H3" s="7" t="s">
        <v>366</v>
      </c>
      <c r="I3" s="30">
        <f>0+I8</f>
        <v>0</v>
      </c>
      <c r="O3" t="s">
        <v>18</v>
      </c>
      <c r="P3" t="s">
        <v>21</v>
      </c>
    </row>
    <row r="4" spans="1:16" ht="15" customHeight="1">
      <c r="A4" t="s">
        <v>16</v>
      </c>
      <c r="B4" s="12" t="s">
        <v>17</v>
      </c>
      <c r="C4" s="38" t="s">
        <v>366</v>
      </c>
      <c r="D4" s="39"/>
      <c r="E4" s="13" t="s">
        <v>367</v>
      </c>
      <c r="F4" s="5"/>
      <c r="G4" s="5"/>
      <c r="H4" s="14"/>
      <c r="I4" s="14"/>
      <c r="O4" t="s">
        <v>19</v>
      </c>
      <c r="P4" t="s">
        <v>21</v>
      </c>
    </row>
    <row r="5" spans="1:16" ht="12.75" customHeight="1">
      <c r="A5" s="36" t="s">
        <v>25</v>
      </c>
      <c r="B5" s="36" t="s">
        <v>27</v>
      </c>
      <c r="C5" s="36" t="s">
        <v>29</v>
      </c>
      <c r="D5" s="36" t="s">
        <v>30</v>
      </c>
      <c r="E5" s="36" t="s">
        <v>31</v>
      </c>
      <c r="F5" s="36" t="s">
        <v>33</v>
      </c>
      <c r="G5" s="36" t="s">
        <v>35</v>
      </c>
      <c r="H5" s="36" t="s">
        <v>37</v>
      </c>
      <c r="I5" s="36"/>
      <c r="O5" t="s">
        <v>20</v>
      </c>
      <c r="P5" t="s">
        <v>21</v>
      </c>
    </row>
    <row r="6" spans="1:9" ht="12.75" customHeight="1">
      <c r="A6" s="36"/>
      <c r="B6" s="36"/>
      <c r="C6" s="36"/>
      <c r="D6" s="36"/>
      <c r="E6" s="36"/>
      <c r="F6" s="36"/>
      <c r="G6" s="36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21</v>
      </c>
      <c r="D7" s="11" t="s">
        <v>22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65</v>
      </c>
      <c r="D8" s="14"/>
      <c r="E8" s="19" t="s">
        <v>263</v>
      </c>
      <c r="F8" s="14"/>
      <c r="G8" s="14"/>
      <c r="H8" s="14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7" t="s">
        <v>44</v>
      </c>
      <c r="B9" s="21" t="s">
        <v>28</v>
      </c>
      <c r="C9" s="21" t="s">
        <v>368</v>
      </c>
      <c r="D9" s="17" t="s">
        <v>46</v>
      </c>
      <c r="E9" s="22" t="s">
        <v>369</v>
      </c>
      <c r="F9" s="23" t="s">
        <v>370</v>
      </c>
      <c r="G9" s="24">
        <v>1</v>
      </c>
      <c r="H9" s="24"/>
      <c r="I9" s="24">
        <f>ROUND(ROUND(H9,2)*ROUND(G9,2),2)</f>
        <v>0</v>
      </c>
      <c r="O9">
        <f>(I9*21)/100</f>
        <v>0</v>
      </c>
      <c r="P9" t="s">
        <v>21</v>
      </c>
    </row>
    <row r="10" spans="1:5" ht="12.75">
      <c r="A10" s="25" t="s">
        <v>49</v>
      </c>
      <c r="E10" s="26" t="s">
        <v>46</v>
      </c>
    </row>
    <row r="11" spans="1:5" ht="12.75">
      <c r="A11" s="27" t="s">
        <v>51</v>
      </c>
      <c r="E11" s="28" t="s">
        <v>46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 Vasickova</dc:creator>
  <cp:keywords/>
  <dc:description/>
  <cp:lastModifiedBy>Beranová Jitka</cp:lastModifiedBy>
  <dcterms:created xsi:type="dcterms:W3CDTF">2022-08-01T10:33:11Z</dcterms:created>
  <dcterms:modified xsi:type="dcterms:W3CDTF">2022-08-03T11:33:07Z</dcterms:modified>
  <cp:category/>
  <cp:version/>
  <cp:contentType/>
  <cp:contentStatus/>
</cp:coreProperties>
</file>