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1 - Vlastní objekt" sheetId="2" r:id="rId2"/>
    <sheet name="SO 02 - Vodovodní přípojka" sheetId="3" r:id="rId3"/>
    <sheet name="SO 03 - Kanalizační přípojka" sheetId="4" r:id="rId4"/>
    <sheet name="SO 04.1 - Dodávka" sheetId="5" r:id="rId5"/>
    <sheet name="SO 04.2 - Montáž" sheetId="6" r:id="rId6"/>
    <sheet name="SO 04.3 - Ostatní" sheetId="7" r:id="rId7"/>
    <sheet name="VRN - Vedlejší rozpočtové..." sheetId="8" r:id="rId8"/>
    <sheet name="SO 01 - Vlastní objekt_01" sheetId="9" r:id="rId9"/>
    <sheet name="SO 02 - Vodovodní přípojka_01" sheetId="10" r:id="rId10"/>
    <sheet name="SO 03 - Kanalizační přípojka_01" sheetId="11" r:id="rId11"/>
    <sheet name="SO 04.1 - Dodávka_01" sheetId="12" r:id="rId12"/>
    <sheet name="SO 04.2 - Montáž_01" sheetId="13" r:id="rId13"/>
    <sheet name="SO 04.3 - Ostatní_01" sheetId="14" r:id="rId14"/>
    <sheet name="SO 05.1 - Dodávka" sheetId="15" r:id="rId15"/>
    <sheet name="SO 05.2 - Montáž" sheetId="16" r:id="rId16"/>
    <sheet name="VRN - Vedlejší rozpočtové..._01" sheetId="17" r:id="rId17"/>
  </sheets>
  <definedNames>
    <definedName name="_xlnm.Print_Area" localSheetId="0">'Rekapitulace stavby'!$D$4:$AO$76,'Rekapitulace stavby'!$C$82:$AQ$116</definedName>
    <definedName name="_xlnm.Print_Titles" localSheetId="0">'Rekapitulace stavby'!$92:$92</definedName>
    <definedName name="_xlnm._FilterDatabase" localSheetId="1" hidden="1">'SO 01 - Vlastní objekt'!$C$125:$K$168</definedName>
    <definedName name="_xlnm.Print_Area" localSheetId="1">'SO 01 - Vlastní objekt'!$C$4:$J$41,'SO 01 - Vlastní objekt'!$C$50:$J$76,'SO 01 - Vlastní objekt'!$C$82:$J$105,'SO 01 - Vlastní objekt'!$C$111:$K$168</definedName>
    <definedName name="_xlnm.Print_Titles" localSheetId="1">'SO 01 - Vlastní objekt'!$125:$125</definedName>
    <definedName name="_xlnm._FilterDatabase" localSheetId="2" hidden="1">'SO 02 - Vodovodní přípojka'!$C$131:$K$165</definedName>
    <definedName name="_xlnm.Print_Area" localSheetId="2">'SO 02 - Vodovodní přípojka'!$C$4:$J$41,'SO 02 - Vodovodní přípojka'!$C$50:$J$76,'SO 02 - Vodovodní přípojka'!$C$82:$J$111,'SO 02 - Vodovodní přípojka'!$C$117:$K$165</definedName>
    <definedName name="_xlnm.Print_Titles" localSheetId="2">'SO 02 - Vodovodní přípojka'!$131:$131</definedName>
    <definedName name="_xlnm._FilterDatabase" localSheetId="3" hidden="1">'SO 03 - Kanalizační přípojka'!$C$131:$K$168</definedName>
    <definedName name="_xlnm.Print_Area" localSheetId="3">'SO 03 - Kanalizační přípojka'!$C$4:$J$41,'SO 03 - Kanalizační přípojka'!$C$50:$J$76,'SO 03 - Kanalizační přípojka'!$C$82:$J$111,'SO 03 - Kanalizační přípojka'!$C$117:$K$168</definedName>
    <definedName name="_xlnm.Print_Titles" localSheetId="3">'SO 03 - Kanalizační přípojka'!$131:$131</definedName>
    <definedName name="_xlnm._FilterDatabase" localSheetId="4" hidden="1">'SO 04.1 - Dodávka'!$C$125:$K$176</definedName>
    <definedName name="_xlnm.Print_Area" localSheetId="4">'SO 04.1 - Dodávka'!$C$4:$J$43,'SO 04.1 - Dodávka'!$C$50:$J$76,'SO 04.1 - Dodávka'!$C$82:$J$103,'SO 04.1 - Dodávka'!$C$109:$K$176</definedName>
    <definedName name="_xlnm.Print_Titles" localSheetId="4">'SO 04.1 - Dodávka'!$125:$125</definedName>
    <definedName name="_xlnm._FilterDatabase" localSheetId="5" hidden="1">'SO 04.2 - Montáž'!$C$125:$K$168</definedName>
    <definedName name="_xlnm.Print_Area" localSheetId="5">'SO 04.2 - Montáž'!$C$4:$J$43,'SO 04.2 - Montáž'!$C$50:$J$76,'SO 04.2 - Montáž'!$C$82:$J$103,'SO 04.2 - Montáž'!$C$109:$K$168</definedName>
    <definedName name="_xlnm.Print_Titles" localSheetId="5">'SO 04.2 - Montáž'!$125:$125</definedName>
    <definedName name="_xlnm._FilterDatabase" localSheetId="6" hidden="1">'SO 04.3 - Ostatní'!$C$125:$K$129</definedName>
    <definedName name="_xlnm.Print_Area" localSheetId="6">'SO 04.3 - Ostatní'!$C$4:$J$43,'SO 04.3 - Ostatní'!$C$50:$J$76,'SO 04.3 - Ostatní'!$C$82:$J$103,'SO 04.3 - Ostatní'!$C$109:$K$129</definedName>
    <definedName name="_xlnm.Print_Titles" localSheetId="6">'SO 04.3 - Ostatní'!$125:$125</definedName>
    <definedName name="_xlnm._FilterDatabase" localSheetId="7" hidden="1">'VRN - Vedlejší rozpočtové...'!$C$120:$K$128</definedName>
    <definedName name="_xlnm.Print_Area" localSheetId="7">'VRN - Vedlejší rozpočtové...'!$C$4:$J$41,'VRN - Vedlejší rozpočtové...'!$C$50:$J$76,'VRN - Vedlejší rozpočtové...'!$C$82:$J$100,'VRN - Vedlejší rozpočtové...'!$C$106:$K$128</definedName>
    <definedName name="_xlnm.Print_Titles" localSheetId="7">'VRN - Vedlejší rozpočtové...'!$120:$120</definedName>
    <definedName name="_xlnm._FilterDatabase" localSheetId="8" hidden="1">'SO 01 - Vlastní objekt_01'!$C$125:$K$168</definedName>
    <definedName name="_xlnm.Print_Area" localSheetId="8">'SO 01 - Vlastní objekt_01'!$C$4:$J$41,'SO 01 - Vlastní objekt_01'!$C$50:$J$76,'SO 01 - Vlastní objekt_01'!$C$82:$J$105,'SO 01 - Vlastní objekt_01'!$C$111:$K$168</definedName>
    <definedName name="_xlnm.Print_Titles" localSheetId="8">'SO 01 - Vlastní objekt_01'!$125:$125</definedName>
    <definedName name="_xlnm._FilterDatabase" localSheetId="9" hidden="1">'SO 02 - Vodovodní přípojka_01'!$C$131:$K$165</definedName>
    <definedName name="_xlnm.Print_Area" localSheetId="9">'SO 02 - Vodovodní přípojka_01'!$C$4:$J$41,'SO 02 - Vodovodní přípojka_01'!$C$50:$J$76,'SO 02 - Vodovodní přípojka_01'!$C$82:$J$111,'SO 02 - Vodovodní přípojka_01'!$C$117:$K$165</definedName>
    <definedName name="_xlnm.Print_Titles" localSheetId="9">'SO 02 - Vodovodní přípojka_01'!$131:$131</definedName>
    <definedName name="_xlnm._FilterDatabase" localSheetId="10" hidden="1">'SO 03 - Kanalizační přípojka_01'!$C$130:$K$161</definedName>
    <definedName name="_xlnm.Print_Area" localSheetId="10">'SO 03 - Kanalizační přípojka_01'!$C$4:$J$41,'SO 03 - Kanalizační přípojka_01'!$C$50:$J$76,'SO 03 - Kanalizační přípojka_01'!$C$82:$J$110,'SO 03 - Kanalizační přípojka_01'!$C$116:$K$161</definedName>
    <definedName name="_xlnm.Print_Titles" localSheetId="10">'SO 03 - Kanalizační přípojka_01'!$130:$130</definedName>
    <definedName name="_xlnm._FilterDatabase" localSheetId="11" hidden="1">'SO 04.1 - Dodávka_01'!$C$125:$K$171</definedName>
    <definedName name="_xlnm.Print_Area" localSheetId="11">'SO 04.1 - Dodávka_01'!$C$4:$J$43,'SO 04.1 - Dodávka_01'!$C$50:$J$76,'SO 04.1 - Dodávka_01'!$C$82:$J$103,'SO 04.1 - Dodávka_01'!$C$109:$K$171</definedName>
    <definedName name="_xlnm.Print_Titles" localSheetId="11">'SO 04.1 - Dodávka_01'!$125:$125</definedName>
    <definedName name="_xlnm._FilterDatabase" localSheetId="12" hidden="1">'SO 04.2 - Montáž_01'!$C$125:$K$160</definedName>
    <definedName name="_xlnm.Print_Area" localSheetId="12">'SO 04.2 - Montáž_01'!$C$4:$J$43,'SO 04.2 - Montáž_01'!$C$50:$J$76,'SO 04.2 - Montáž_01'!$C$82:$J$103,'SO 04.2 - Montáž_01'!$C$109:$K$160</definedName>
    <definedName name="_xlnm.Print_Titles" localSheetId="12">'SO 04.2 - Montáž_01'!$125:$125</definedName>
    <definedName name="_xlnm._FilterDatabase" localSheetId="13" hidden="1">'SO 04.3 - Ostatní_01'!$C$125:$K$129</definedName>
    <definedName name="_xlnm.Print_Area" localSheetId="13">'SO 04.3 - Ostatní_01'!$C$4:$J$43,'SO 04.3 - Ostatní_01'!$C$50:$J$76,'SO 04.3 - Ostatní_01'!$C$82:$J$103,'SO 04.3 - Ostatní_01'!$C$109:$K$129</definedName>
    <definedName name="_xlnm.Print_Titles" localSheetId="13">'SO 04.3 - Ostatní_01'!$125:$125</definedName>
    <definedName name="_xlnm._FilterDatabase" localSheetId="14" hidden="1">'SO 05.1 - Dodávka'!$C$125:$K$140</definedName>
    <definedName name="_xlnm.Print_Area" localSheetId="14">'SO 05.1 - Dodávka'!$C$4:$J$43,'SO 05.1 - Dodávka'!$C$50:$J$76,'SO 05.1 - Dodávka'!$C$82:$J$103,'SO 05.1 - Dodávka'!$C$109:$K$140</definedName>
    <definedName name="_xlnm.Print_Titles" localSheetId="14">'SO 05.1 - Dodávka'!$125:$125</definedName>
    <definedName name="_xlnm._FilterDatabase" localSheetId="15" hidden="1">'SO 05.2 - Montáž'!$C$125:$K$137</definedName>
    <definedName name="_xlnm.Print_Area" localSheetId="15">'SO 05.2 - Montáž'!$C$4:$J$43,'SO 05.2 - Montáž'!$C$50:$J$76,'SO 05.2 - Montáž'!$C$82:$J$103,'SO 05.2 - Montáž'!$C$109:$K$137</definedName>
    <definedName name="_xlnm.Print_Titles" localSheetId="15">'SO 05.2 - Montáž'!$125:$125</definedName>
    <definedName name="_xlnm._FilterDatabase" localSheetId="16" hidden="1">'VRN - Vedlejší rozpočtové..._01'!$C$120:$K$128</definedName>
    <definedName name="_xlnm.Print_Area" localSheetId="16">'VRN - Vedlejší rozpočtové..._01'!$C$4:$J$41,'VRN - Vedlejší rozpočtové..._01'!$C$50:$J$76,'VRN - Vedlejší rozpočtové..._01'!$C$82:$J$100,'VRN - Vedlejší rozpočtové..._01'!$C$106:$K$128</definedName>
    <definedName name="_xlnm.Print_Titles" localSheetId="16">'VRN - Vedlejší rozpočtové..._01'!$120:$120</definedName>
  </definedNames>
  <calcPr/>
</workbook>
</file>

<file path=xl/calcChain.xml><?xml version="1.0" encoding="utf-8"?>
<calcChain xmlns="http://schemas.openxmlformats.org/spreadsheetml/2006/main">
  <c i="17" l="1" r="J39"/>
  <c r="J38"/>
  <c i="1" r="AY115"/>
  <c i="17" r="J37"/>
  <c i="1" r="AX115"/>
  <c i="17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94"/>
  <c r="J19"/>
  <c r="J14"/>
  <c r="J115"/>
  <c r="E7"/>
  <c r="E109"/>
  <c i="16" r="J41"/>
  <c r="J40"/>
  <c i="1" r="AY114"/>
  <c i="16" r="J39"/>
  <c i="1" r="AX114"/>
  <c i="16"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15" r="J41"/>
  <c r="J40"/>
  <c i="1" r="AY113"/>
  <c i="15" r="J39"/>
  <c i="1" r="AX113"/>
  <c i="15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23"/>
  <c r="J122"/>
  <c r="F122"/>
  <c r="F120"/>
  <c r="E118"/>
  <c r="J96"/>
  <c r="J95"/>
  <c r="F95"/>
  <c r="F93"/>
  <c r="E91"/>
  <c r="J22"/>
  <c r="E22"/>
  <c r="F123"/>
  <c r="J21"/>
  <c r="J16"/>
  <c r="J93"/>
  <c r="E7"/>
  <c r="E112"/>
  <c i="14" r="J127"/>
  <c r="J41"/>
  <c r="J40"/>
  <c i="1" r="AY111"/>
  <c i="14" r="J39"/>
  <c i="1" r="AX111"/>
  <c i="14" r="BI129"/>
  <c r="BH129"/>
  <c r="BG129"/>
  <c r="BF129"/>
  <c r="T129"/>
  <c r="T128"/>
  <c r="T126"/>
  <c r="R129"/>
  <c r="R128"/>
  <c r="R126"/>
  <c r="P129"/>
  <c r="P128"/>
  <c r="P126"/>
  <c i="1" r="AU111"/>
  <c i="14" r="J101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13" r="J127"/>
  <c r="J41"/>
  <c r="J40"/>
  <c i="1" r="AY110"/>
  <c i="13" r="J39"/>
  <c i="1" r="AX110"/>
  <c i="13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01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12" r="J127"/>
  <c r="J41"/>
  <c r="J40"/>
  <c i="1" r="AY109"/>
  <c i="12" r="J39"/>
  <c i="1" r="AX109"/>
  <c i="12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01"/>
  <c r="J123"/>
  <c r="J122"/>
  <c r="F122"/>
  <c r="F120"/>
  <c r="E118"/>
  <c r="J96"/>
  <c r="J95"/>
  <c r="F95"/>
  <c r="F93"/>
  <c r="E91"/>
  <c r="J22"/>
  <c r="E22"/>
  <c r="F123"/>
  <c r="J21"/>
  <c r="J16"/>
  <c r="J120"/>
  <c r="E7"/>
  <c r="E112"/>
  <c i="11" r="J132"/>
  <c r="J39"/>
  <c r="J38"/>
  <c i="1" r="AY107"/>
  <c i="11" r="J37"/>
  <c i="1" r="AX107"/>
  <c i="11"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T149"/>
  <c r="R150"/>
  <c r="R149"/>
  <c r="P150"/>
  <c r="P149"/>
  <c r="BI148"/>
  <c r="BH148"/>
  <c r="BG148"/>
  <c r="BF148"/>
  <c r="T148"/>
  <c r="T147"/>
  <c r="R148"/>
  <c r="R147"/>
  <c r="P148"/>
  <c r="P147"/>
  <c r="BI146"/>
  <c r="BH146"/>
  <c r="BG146"/>
  <c r="BF146"/>
  <c r="T146"/>
  <c r="T145"/>
  <c r="R146"/>
  <c r="R145"/>
  <c r="P146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T133"/>
  <c r="R134"/>
  <c r="R133"/>
  <c r="P134"/>
  <c r="P133"/>
  <c r="J99"/>
  <c r="J128"/>
  <c r="J127"/>
  <c r="F127"/>
  <c r="F125"/>
  <c r="E123"/>
  <c r="J94"/>
  <c r="J93"/>
  <c r="F93"/>
  <c r="F91"/>
  <c r="E89"/>
  <c r="J20"/>
  <c r="E20"/>
  <c r="F128"/>
  <c r="J19"/>
  <c r="J14"/>
  <c r="J125"/>
  <c r="E7"/>
  <c r="E119"/>
  <c i="10" r="J133"/>
  <c r="J39"/>
  <c r="J38"/>
  <c i="1" r="AY106"/>
  <c i="10" r="J37"/>
  <c i="1" r="AX106"/>
  <c i="10"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T152"/>
  <c r="R153"/>
  <c r="R152"/>
  <c r="P153"/>
  <c r="P152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J99"/>
  <c r="J129"/>
  <c r="J128"/>
  <c r="F128"/>
  <c r="F126"/>
  <c r="E124"/>
  <c r="J94"/>
  <c r="J93"/>
  <c r="F93"/>
  <c r="F91"/>
  <c r="E89"/>
  <c r="J20"/>
  <c r="E20"/>
  <c r="F129"/>
  <c r="J19"/>
  <c r="J14"/>
  <c r="J126"/>
  <c r="E7"/>
  <c r="E120"/>
  <c i="9" r="J39"/>
  <c r="J38"/>
  <c i="1" r="AY105"/>
  <c i="9" r="J37"/>
  <c i="1" r="AX105"/>
  <c i="9"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0"/>
  <c r="BH160"/>
  <c r="BG160"/>
  <c r="BF160"/>
  <c r="T160"/>
  <c r="T159"/>
  <c r="R160"/>
  <c r="R159"/>
  <c r="P160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8" r="J39"/>
  <c r="J38"/>
  <c i="1" r="AY103"/>
  <c i="8" r="J37"/>
  <c i="1" r="AX103"/>
  <c i="8"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8"/>
  <c r="J117"/>
  <c r="F117"/>
  <c r="F115"/>
  <c r="E113"/>
  <c r="J94"/>
  <c r="J93"/>
  <c r="F93"/>
  <c r="F91"/>
  <c r="E89"/>
  <c r="J20"/>
  <c r="E20"/>
  <c r="F118"/>
  <c r="J19"/>
  <c r="J14"/>
  <c r="J115"/>
  <c r="E7"/>
  <c r="E109"/>
  <c i="7" r="J127"/>
  <c r="J41"/>
  <c r="J40"/>
  <c i="1" r="AY102"/>
  <c i="7" r="J39"/>
  <c i="1" r="AX102"/>
  <c i="7" r="BI129"/>
  <c r="BH129"/>
  <c r="BG129"/>
  <c r="BF129"/>
  <c r="T129"/>
  <c r="T128"/>
  <c r="T126"/>
  <c r="R129"/>
  <c r="R128"/>
  <c r="R126"/>
  <c r="P129"/>
  <c r="P128"/>
  <c r="P126"/>
  <c i="1" r="AU102"/>
  <c i="7" r="J101"/>
  <c r="F120"/>
  <c r="E118"/>
  <c r="F93"/>
  <c r="E91"/>
  <c r="J28"/>
  <c r="E28"/>
  <c r="J123"/>
  <c r="J27"/>
  <c r="J25"/>
  <c r="E25"/>
  <c r="J122"/>
  <c r="J24"/>
  <c r="J22"/>
  <c r="E22"/>
  <c r="F123"/>
  <c r="J21"/>
  <c r="J19"/>
  <c r="E19"/>
  <c r="F122"/>
  <c r="J18"/>
  <c r="J16"/>
  <c r="J120"/>
  <c r="E7"/>
  <c r="E85"/>
  <c i="6" r="J127"/>
  <c r="J41"/>
  <c r="J40"/>
  <c i="1" r="AY101"/>
  <c i="6" r="J39"/>
  <c i="1" r="AX101"/>
  <c i="6"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01"/>
  <c r="F120"/>
  <c r="E118"/>
  <c r="F93"/>
  <c r="E91"/>
  <c r="J28"/>
  <c r="E28"/>
  <c r="J96"/>
  <c r="J27"/>
  <c r="J25"/>
  <c r="E25"/>
  <c r="J122"/>
  <c r="J24"/>
  <c r="J22"/>
  <c r="E22"/>
  <c r="F123"/>
  <c r="J21"/>
  <c r="J19"/>
  <c r="E19"/>
  <c r="F122"/>
  <c r="J18"/>
  <c r="J16"/>
  <c r="J120"/>
  <c r="E7"/>
  <c r="E112"/>
  <c i="5" r="J127"/>
  <c r="J41"/>
  <c r="J40"/>
  <c i="1" r="AY100"/>
  <c i="5" r="J39"/>
  <c i="1" r="AX100"/>
  <c i="5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J101"/>
  <c r="F120"/>
  <c r="E118"/>
  <c r="F93"/>
  <c r="E91"/>
  <c r="J28"/>
  <c r="E28"/>
  <c r="J123"/>
  <c r="J27"/>
  <c r="J25"/>
  <c r="E25"/>
  <c r="J122"/>
  <c r="J24"/>
  <c r="J22"/>
  <c r="E22"/>
  <c r="F123"/>
  <c r="J21"/>
  <c r="J19"/>
  <c r="E19"/>
  <c r="F122"/>
  <c r="J18"/>
  <c r="J16"/>
  <c r="J120"/>
  <c r="E7"/>
  <c r="E112"/>
  <c i="4" r="J39"/>
  <c r="J38"/>
  <c i="1" r="AY98"/>
  <c i="4" r="J37"/>
  <c i="1" r="AX98"/>
  <c i="4"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T154"/>
  <c r="R155"/>
  <c r="R154"/>
  <c r="P155"/>
  <c r="P154"/>
  <c r="BI153"/>
  <c r="BH153"/>
  <c r="BG153"/>
  <c r="BF153"/>
  <c r="T153"/>
  <c r="T152"/>
  <c r="R153"/>
  <c r="R152"/>
  <c r="P153"/>
  <c r="P152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F126"/>
  <c r="E124"/>
  <c r="F91"/>
  <c r="E89"/>
  <c r="J26"/>
  <c r="E26"/>
  <c r="J129"/>
  <c r="J25"/>
  <c r="J23"/>
  <c r="E23"/>
  <c r="J128"/>
  <c r="J22"/>
  <c r="J20"/>
  <c r="E20"/>
  <c r="F94"/>
  <c r="J19"/>
  <c r="J17"/>
  <c r="E17"/>
  <c r="F93"/>
  <c r="J16"/>
  <c r="J14"/>
  <c r="J126"/>
  <c r="E7"/>
  <c r="E120"/>
  <c i="3" r="J39"/>
  <c r="J38"/>
  <c i="1" r="AY97"/>
  <c i="3" r="J37"/>
  <c i="1" r="AX97"/>
  <c i="3" r="BI165"/>
  <c r="BH165"/>
  <c r="BG165"/>
  <c r="BF165"/>
  <c r="T165"/>
  <c r="T164"/>
  <c r="R165"/>
  <c r="R164"/>
  <c r="P165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T154"/>
  <c r="R155"/>
  <c r="R154"/>
  <c r="P155"/>
  <c r="P154"/>
  <c r="BI153"/>
  <c r="BH153"/>
  <c r="BG153"/>
  <c r="BF153"/>
  <c r="T153"/>
  <c r="T152"/>
  <c r="R153"/>
  <c r="R152"/>
  <c r="P153"/>
  <c r="P152"/>
  <c r="BI151"/>
  <c r="BH151"/>
  <c r="BG151"/>
  <c r="BF151"/>
  <c r="T151"/>
  <c r="T150"/>
  <c r="R151"/>
  <c r="R150"/>
  <c r="P151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T138"/>
  <c r="R139"/>
  <c r="R138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F126"/>
  <c r="E124"/>
  <c r="F91"/>
  <c r="E89"/>
  <c r="J26"/>
  <c r="E26"/>
  <c r="J129"/>
  <c r="J25"/>
  <c r="J23"/>
  <c r="E23"/>
  <c r="J128"/>
  <c r="J22"/>
  <c r="J20"/>
  <c r="E20"/>
  <c r="F94"/>
  <c r="J19"/>
  <c r="J17"/>
  <c r="E17"/>
  <c r="F93"/>
  <c r="J16"/>
  <c r="J14"/>
  <c r="J126"/>
  <c r="E7"/>
  <c r="E120"/>
  <c i="2" r="J39"/>
  <c r="J38"/>
  <c i="1" r="AY96"/>
  <c i="2" r="J37"/>
  <c i="1" r="AX96"/>
  <c i="2"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0"/>
  <c r="BH160"/>
  <c r="BG160"/>
  <c r="BF160"/>
  <c r="T160"/>
  <c r="T159"/>
  <c r="R160"/>
  <c r="R159"/>
  <c r="P160"/>
  <c r="P159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29"/>
  <c r="BH129"/>
  <c r="BG129"/>
  <c r="BF129"/>
  <c r="T129"/>
  <c r="R129"/>
  <c r="P129"/>
  <c r="J123"/>
  <c r="J122"/>
  <c r="F122"/>
  <c r="F120"/>
  <c r="E118"/>
  <c r="J94"/>
  <c r="J93"/>
  <c r="F93"/>
  <c r="F91"/>
  <c r="E89"/>
  <c r="J20"/>
  <c r="E20"/>
  <c r="F123"/>
  <c r="J19"/>
  <c r="J14"/>
  <c r="J120"/>
  <c r="E7"/>
  <c r="E114"/>
  <c i="1" r="L90"/>
  <c r="AM90"/>
  <c r="AM89"/>
  <c r="L89"/>
  <c r="AM87"/>
  <c r="L87"/>
  <c r="L85"/>
  <c r="L84"/>
  <c i="2" r="BK166"/>
  <c r="BK165"/>
  <c r="BK160"/>
  <c r="BK156"/>
  <c r="BK154"/>
  <c r="J152"/>
  <c r="J150"/>
  <c r="BK146"/>
  <c r="BK137"/>
  <c r="BK134"/>
  <c r="BK132"/>
  <c r="BK129"/>
  <c i="1" r="AS112"/>
  <c r="AS99"/>
  <c i="3" r="J163"/>
  <c r="BK161"/>
  <c r="BK160"/>
  <c r="J160"/>
  <c r="BK157"/>
  <c r="BK155"/>
  <c r="BK153"/>
  <c r="BK151"/>
  <c r="BK149"/>
  <c r="BK148"/>
  <c r="BK146"/>
  <c r="BK145"/>
  <c r="BK144"/>
  <c r="BK142"/>
  <c r="BK141"/>
  <c r="J139"/>
  <c r="BK136"/>
  <c r="BK135"/>
  <c r="BK163"/>
  <c r="BK139"/>
  <c r="J135"/>
  <c i="4" r="J168"/>
  <c r="BK165"/>
  <c r="J163"/>
  <c r="J160"/>
  <c r="J159"/>
  <c r="J157"/>
  <c r="J153"/>
  <c r="BK149"/>
  <c r="BK145"/>
  <c r="J142"/>
  <c r="J139"/>
  <c r="BK137"/>
  <c r="J135"/>
  <c r="J166"/>
  <c r="J164"/>
  <c r="BK162"/>
  <c r="BK159"/>
  <c r="BK157"/>
  <c r="BK155"/>
  <c r="J151"/>
  <c r="BK148"/>
  <c r="J145"/>
  <c r="BK141"/>
  <c r="J137"/>
  <c r="BK135"/>
  <c i="5" r="BK176"/>
  <c r="BK175"/>
  <c r="BK174"/>
  <c r="BK173"/>
  <c r="BK172"/>
  <c r="BK171"/>
  <c r="BK170"/>
  <c r="BK169"/>
  <c r="BK168"/>
  <c r="BK167"/>
  <c r="BK166"/>
  <c r="BK165"/>
  <c r="BK164"/>
  <c r="BK163"/>
  <c r="BK162"/>
  <c r="J160"/>
  <c r="J159"/>
  <c r="J158"/>
  <c r="J157"/>
  <c r="J156"/>
  <c r="J155"/>
  <c r="J154"/>
  <c r="J152"/>
  <c r="J151"/>
  <c r="J150"/>
  <c r="J149"/>
  <c r="J147"/>
  <c r="J145"/>
  <c r="J144"/>
  <c r="J143"/>
  <c r="BK141"/>
  <c r="BK140"/>
  <c r="BK139"/>
  <c r="BK138"/>
  <c r="BK137"/>
  <c r="BK136"/>
  <c r="BK135"/>
  <c r="BK134"/>
  <c r="BK133"/>
  <c r="BK132"/>
  <c r="J131"/>
  <c r="J130"/>
  <c i="6" r="J168"/>
  <c r="BK166"/>
  <c r="BK164"/>
  <c r="J162"/>
  <c r="J160"/>
  <c r="J158"/>
  <c r="J156"/>
  <c r="J154"/>
  <c r="BK152"/>
  <c r="J150"/>
  <c r="J148"/>
  <c r="BK146"/>
  <c r="BK144"/>
  <c r="BK142"/>
  <c r="BK140"/>
  <c r="J138"/>
  <c r="J136"/>
  <c r="J134"/>
  <c r="J132"/>
  <c r="J130"/>
  <c r="BK168"/>
  <c r="J166"/>
  <c r="J164"/>
  <c r="BK162"/>
  <c r="BK160"/>
  <c r="BK158"/>
  <c r="BK156"/>
  <c r="BK154"/>
  <c r="J152"/>
  <c r="BK150"/>
  <c r="J147"/>
  <c r="J146"/>
  <c r="J144"/>
  <c r="J142"/>
  <c r="J140"/>
  <c r="BK138"/>
  <c r="BK136"/>
  <c r="BK134"/>
  <c r="BK132"/>
  <c r="BK130"/>
  <c i="7" r="J129"/>
  <c r="F41"/>
  <c i="1" r="BD102"/>
  <c i="7" r="J38"/>
  <c i="1" r="AW102"/>
  <c i="8" r="J128"/>
  <c r="BK126"/>
  <c r="BK124"/>
  <c r="J126"/>
  <c r="J123"/>
  <c i="9" r="J168"/>
  <c r="J166"/>
  <c r="J165"/>
  <c r="J160"/>
  <c r="J156"/>
  <c r="J154"/>
  <c r="J152"/>
  <c r="J150"/>
  <c r="J146"/>
  <c r="J144"/>
  <c r="J141"/>
  <c r="J139"/>
  <c r="J137"/>
  <c r="BK134"/>
  <c r="J132"/>
  <c r="J129"/>
  <c i="10" r="BK165"/>
  <c r="BK163"/>
  <c r="BK162"/>
  <c r="BK161"/>
  <c r="BK159"/>
  <c r="BK158"/>
  <c r="BK156"/>
  <c r="BK155"/>
  <c r="J153"/>
  <c r="BK151"/>
  <c r="J149"/>
  <c r="J148"/>
  <c r="J146"/>
  <c r="BK145"/>
  <c r="BK144"/>
  <c r="BK142"/>
  <c r="J139"/>
  <c r="J136"/>
  <c r="BK141"/>
  <c r="BK139"/>
  <c r="BK136"/>
  <c i="11" r="BK161"/>
  <c r="J159"/>
  <c r="J158"/>
  <c r="J157"/>
  <c r="J156"/>
  <c r="J155"/>
  <c r="J153"/>
  <c r="J152"/>
  <c r="J150"/>
  <c r="J148"/>
  <c r="J146"/>
  <c r="BK143"/>
  <c r="J141"/>
  <c r="BK140"/>
  <c r="BK139"/>
  <c r="J137"/>
  <c r="BK136"/>
  <c r="J134"/>
  <c i="12" r="J170"/>
  <c r="BK168"/>
  <c r="J166"/>
  <c r="J164"/>
  <c r="J162"/>
  <c r="BK160"/>
  <c r="BK158"/>
  <c r="BK155"/>
  <c r="BK151"/>
  <c r="BK149"/>
  <c r="J146"/>
  <c r="BK142"/>
  <c r="BK141"/>
  <c r="J140"/>
  <c r="BK138"/>
  <c r="J137"/>
  <c r="BK134"/>
  <c r="BK132"/>
  <c r="J130"/>
  <c r="J169"/>
  <c r="BK167"/>
  <c r="J165"/>
  <c r="BK163"/>
  <c r="BK161"/>
  <c r="BK159"/>
  <c r="J157"/>
  <c r="BK153"/>
  <c r="BK150"/>
  <c r="BK148"/>
  <c r="J144"/>
  <c r="J143"/>
  <c r="BK139"/>
  <c r="BK136"/>
  <c r="J134"/>
  <c r="J132"/>
  <c r="BK130"/>
  <c i="13" r="J160"/>
  <c r="J158"/>
  <c r="J155"/>
  <c r="J153"/>
  <c r="J151"/>
  <c r="J149"/>
  <c r="BK147"/>
  <c r="BK145"/>
  <c r="BK143"/>
  <c r="BK141"/>
  <c r="J139"/>
  <c r="BK137"/>
  <c r="BK135"/>
  <c r="J133"/>
  <c r="J131"/>
  <c r="BK129"/>
  <c r="J159"/>
  <c r="BK157"/>
  <c r="J156"/>
  <c r="BK154"/>
  <c r="J152"/>
  <c r="BK150"/>
  <c r="J147"/>
  <c r="J145"/>
  <c r="J144"/>
  <c r="BK142"/>
  <c r="BK140"/>
  <c r="J138"/>
  <c r="BK136"/>
  <c r="BK134"/>
  <c r="J132"/>
  <c r="BK130"/>
  <c i="14" r="BK129"/>
  <c r="F41"/>
  <c i="1" r="BD111"/>
  <c i="14" r="J38"/>
  <c i="1" r="AW111"/>
  <c i="15" r="BK140"/>
  <c r="J133"/>
  <c r="BK131"/>
  <c r="BK129"/>
  <c i="16" r="J133"/>
  <c r="BK131"/>
  <c r="BK130"/>
  <c r="J129"/>
  <c r="BK136"/>
  <c r="BK134"/>
  <c r="BK133"/>
  <c i="17" r="J128"/>
  <c r="BK125"/>
  <c r="BK124"/>
  <c r="J127"/>
  <c r="J125"/>
  <c r="J123"/>
  <c i="2" r="BK168"/>
  <c r="J166"/>
  <c r="J165"/>
  <c r="J160"/>
  <c r="J156"/>
  <c r="BK152"/>
  <c r="BK150"/>
  <c r="J146"/>
  <c r="BK144"/>
  <c r="J144"/>
  <c r="BK141"/>
  <c r="J141"/>
  <c r="BK139"/>
  <c r="J139"/>
  <c r="J137"/>
  <c r="J134"/>
  <c r="J132"/>
  <c r="J129"/>
  <c i="1" r="AS108"/>
  <c i="2" r="J168"/>
  <c r="J154"/>
  <c i="3" r="J165"/>
  <c r="BK162"/>
  <c r="J161"/>
  <c r="BK158"/>
  <c r="J158"/>
  <c r="J157"/>
  <c r="J155"/>
  <c r="J153"/>
  <c r="J151"/>
  <c r="J149"/>
  <c r="J148"/>
  <c r="J146"/>
  <c r="J145"/>
  <c r="J144"/>
  <c r="J142"/>
  <c r="J141"/>
  <c r="BK137"/>
  <c r="J136"/>
  <c r="BK165"/>
  <c r="J162"/>
  <c r="J137"/>
  <c i="4" r="BK166"/>
  <c r="BK164"/>
  <c r="J162"/>
  <c r="BK158"/>
  <c r="J155"/>
  <c r="BK151"/>
  <c r="J148"/>
  <c r="BK146"/>
  <c r="BK144"/>
  <c r="J141"/>
  <c r="BK136"/>
  <c r="BK168"/>
  <c r="J165"/>
  <c r="BK163"/>
  <c r="BK160"/>
  <c r="J158"/>
  <c r="BK153"/>
  <c r="J149"/>
  <c r="J146"/>
  <c r="J144"/>
  <c r="BK142"/>
  <c r="BK139"/>
  <c r="J136"/>
  <c i="5" r="J176"/>
  <c r="J175"/>
  <c r="J174"/>
  <c r="J173"/>
  <c r="J172"/>
  <c r="J171"/>
  <c r="J170"/>
  <c r="J169"/>
  <c r="J168"/>
  <c r="J167"/>
  <c r="J166"/>
  <c r="J165"/>
  <c r="J164"/>
  <c r="J163"/>
  <c r="J162"/>
  <c r="BK161"/>
  <c r="J161"/>
  <c r="BK160"/>
  <c r="BK159"/>
  <c r="BK158"/>
  <c r="BK157"/>
  <c r="BK156"/>
  <c r="BK155"/>
  <c r="BK154"/>
  <c r="BK152"/>
  <c r="BK151"/>
  <c r="BK150"/>
  <c r="BK149"/>
  <c r="BK147"/>
  <c r="BK145"/>
  <c r="BK144"/>
  <c r="BK143"/>
  <c r="BK142"/>
  <c r="J142"/>
  <c r="J141"/>
  <c r="J140"/>
  <c r="J139"/>
  <c r="J138"/>
  <c r="J137"/>
  <c r="J136"/>
  <c r="J135"/>
  <c r="J134"/>
  <c r="J133"/>
  <c r="J132"/>
  <c r="BK131"/>
  <c r="BK130"/>
  <c r="BK129"/>
  <c r="J129"/>
  <c i="6" r="J167"/>
  <c r="J165"/>
  <c r="BK163"/>
  <c r="BK161"/>
  <c r="J159"/>
  <c r="BK157"/>
  <c r="J155"/>
  <c r="J153"/>
  <c r="BK151"/>
  <c r="BK149"/>
  <c r="BK147"/>
  <c r="BK145"/>
  <c r="BK143"/>
  <c r="J141"/>
  <c r="BK139"/>
  <c r="J137"/>
  <c r="BK135"/>
  <c r="BK133"/>
  <c r="J131"/>
  <c r="J129"/>
  <c r="BK167"/>
  <c r="BK165"/>
  <c r="J163"/>
  <c r="J161"/>
  <c r="BK159"/>
  <c r="J157"/>
  <c r="BK155"/>
  <c r="BK153"/>
  <c r="J151"/>
  <c r="J149"/>
  <c r="BK148"/>
  <c r="J145"/>
  <c r="J143"/>
  <c r="BK141"/>
  <c r="J139"/>
  <c r="BK137"/>
  <c r="J135"/>
  <c r="J133"/>
  <c r="BK131"/>
  <c r="BK129"/>
  <c i="7" r="BK129"/>
  <c r="F39"/>
  <c i="1" r="BB102"/>
  <c i="7" r="F40"/>
  <c i="1" r="BC102"/>
  <c i="8" r="BK127"/>
  <c r="BK125"/>
  <c r="BK123"/>
  <c r="BK128"/>
  <c r="J127"/>
  <c r="J125"/>
  <c r="J124"/>
  <c i="9" r="BK168"/>
  <c r="BK166"/>
  <c r="BK165"/>
  <c r="BK160"/>
  <c r="BK156"/>
  <c r="BK154"/>
  <c r="BK152"/>
  <c r="BK150"/>
  <c r="BK146"/>
  <c r="BK144"/>
  <c r="BK141"/>
  <c r="BK139"/>
  <c r="BK137"/>
  <c r="J134"/>
  <c r="BK132"/>
  <c r="BK129"/>
  <c i="10" r="J165"/>
  <c r="J163"/>
  <c r="J162"/>
  <c r="J161"/>
  <c r="J159"/>
  <c r="J158"/>
  <c r="J156"/>
  <c r="J155"/>
  <c r="BK153"/>
  <c r="J151"/>
  <c r="BK149"/>
  <c r="BK148"/>
  <c r="BK146"/>
  <c r="J145"/>
  <c r="J144"/>
  <c r="J142"/>
  <c r="J141"/>
  <c r="BK137"/>
  <c r="BK135"/>
  <c r="J137"/>
  <c r="J135"/>
  <c i="11" r="J161"/>
  <c r="BK159"/>
  <c r="BK158"/>
  <c r="BK157"/>
  <c r="BK156"/>
  <c r="BK155"/>
  <c r="BK153"/>
  <c r="BK152"/>
  <c r="BK150"/>
  <c r="BK148"/>
  <c r="BK146"/>
  <c r="BK144"/>
  <c r="J144"/>
  <c r="J143"/>
  <c r="BK141"/>
  <c r="J140"/>
  <c r="J139"/>
  <c r="BK137"/>
  <c r="J136"/>
  <c r="BK134"/>
  <c i="12" r="BK170"/>
  <c r="BK169"/>
  <c r="J167"/>
  <c r="BK165"/>
  <c r="J163"/>
  <c r="J161"/>
  <c r="J159"/>
  <c r="BK157"/>
  <c r="J153"/>
  <c r="J150"/>
  <c r="J148"/>
  <c r="BK144"/>
  <c r="J142"/>
  <c r="J141"/>
  <c r="J139"/>
  <c r="J138"/>
  <c r="J136"/>
  <c r="BK135"/>
  <c r="BK133"/>
  <c r="BK131"/>
  <c r="BK129"/>
  <c r="J168"/>
  <c r="BK166"/>
  <c r="BK164"/>
  <c r="BK162"/>
  <c r="J160"/>
  <c r="J158"/>
  <c r="J155"/>
  <c r="J151"/>
  <c r="J149"/>
  <c r="BK146"/>
  <c r="BK143"/>
  <c r="BK140"/>
  <c r="BK137"/>
  <c r="J135"/>
  <c r="J133"/>
  <c r="J131"/>
  <c r="J129"/>
  <c i="13" r="BK159"/>
  <c r="BK156"/>
  <c r="J154"/>
  <c r="BK152"/>
  <c r="J150"/>
  <c r="BK148"/>
  <c r="BK146"/>
  <c r="BK144"/>
  <c r="J142"/>
  <c r="J140"/>
  <c r="BK138"/>
  <c r="J136"/>
  <c r="J134"/>
  <c r="BK132"/>
  <c r="J130"/>
  <c r="BK160"/>
  <c r="BK158"/>
  <c r="J157"/>
  <c r="BK155"/>
  <c r="BK153"/>
  <c r="BK151"/>
  <c r="BK149"/>
  <c r="J148"/>
  <c r="J146"/>
  <c r="J143"/>
  <c r="J141"/>
  <c r="BK139"/>
  <c r="J137"/>
  <c r="J135"/>
  <c r="BK133"/>
  <c r="BK131"/>
  <c r="J129"/>
  <c i="14" r="J129"/>
  <c r="F39"/>
  <c i="1" r="BB111"/>
  <c i="14" r="F40"/>
  <c i="1" r="BC111"/>
  <c i="15" r="BK139"/>
  <c r="BK137"/>
  <c r="BK136"/>
  <c r="J135"/>
  <c r="BK133"/>
  <c r="J132"/>
  <c r="J131"/>
  <c r="BK130"/>
  <c r="J140"/>
  <c r="J139"/>
  <c r="BK138"/>
  <c r="J138"/>
  <c r="J137"/>
  <c r="J136"/>
  <c r="BK135"/>
  <c r="BK132"/>
  <c r="J130"/>
  <c r="J129"/>
  <c i="16" r="BK137"/>
  <c r="J136"/>
  <c r="J135"/>
  <c r="BK132"/>
  <c r="J131"/>
  <c r="J130"/>
  <c r="BK129"/>
  <c r="J137"/>
  <c r="BK135"/>
  <c r="J134"/>
  <c r="J132"/>
  <c i="17" r="BK127"/>
  <c r="BK126"/>
  <c r="BK123"/>
  <c r="BK128"/>
  <c r="J126"/>
  <c r="J124"/>
  <c i="2" l="1" r="P128"/>
  <c r="T128"/>
  <c r="P149"/>
  <c r="T149"/>
  <c r="P164"/>
  <c r="R164"/>
  <c i="3" r="P134"/>
  <c r="R134"/>
  <c r="P140"/>
  <c r="T140"/>
  <c r="P143"/>
  <c r="T143"/>
  <c r="P147"/>
  <c r="T147"/>
  <c r="P156"/>
  <c r="T156"/>
  <c r="P159"/>
  <c r="T159"/>
  <c i="4" r="P134"/>
  <c r="R134"/>
  <c r="BK140"/>
  <c r="J140"/>
  <c r="J102"/>
  <c r="R140"/>
  <c r="BK143"/>
  <c r="J143"/>
  <c r="J103"/>
  <c r="R143"/>
  <c r="BK147"/>
  <c r="J147"/>
  <c r="J104"/>
  <c r="R147"/>
  <c r="BK156"/>
  <c r="J156"/>
  <c r="J108"/>
  <c r="R156"/>
  <c r="BK161"/>
  <c r="J161"/>
  <c r="J109"/>
  <c r="R161"/>
  <c i="8" r="BK122"/>
  <c r="J122"/>
  <c r="J99"/>
  <c r="R122"/>
  <c r="R121"/>
  <c i="9" r="P128"/>
  <c r="T128"/>
  <c r="P149"/>
  <c r="T149"/>
  <c r="P164"/>
  <c r="T164"/>
  <c i="10" r="BK134"/>
  <c r="J134"/>
  <c r="J100"/>
  <c r="P134"/>
  <c r="R134"/>
  <c r="T134"/>
  <c r="BK140"/>
  <c r="J140"/>
  <c r="J102"/>
  <c r="P140"/>
  <c r="R140"/>
  <c r="T140"/>
  <c r="BK143"/>
  <c r="J143"/>
  <c r="J103"/>
  <c r="P143"/>
  <c r="R143"/>
  <c r="T143"/>
  <c r="BK147"/>
  <c r="J147"/>
  <c r="J104"/>
  <c r="P147"/>
  <c r="R147"/>
  <c r="T147"/>
  <c r="BK154"/>
  <c r="J154"/>
  <c r="J107"/>
  <c r="P154"/>
  <c r="R154"/>
  <c r="T154"/>
  <c r="BK157"/>
  <c r="J157"/>
  <c r="J108"/>
  <c r="P157"/>
  <c r="R157"/>
  <c r="T157"/>
  <c r="BK160"/>
  <c r="J160"/>
  <c r="J109"/>
  <c r="P160"/>
  <c r="R160"/>
  <c r="T160"/>
  <c i="11" r="BK135"/>
  <c r="J135"/>
  <c r="J101"/>
  <c r="P135"/>
  <c r="P131"/>
  <c i="1" r="AU107"/>
  <c i="11" r="R135"/>
  <c r="R131"/>
  <c r="T135"/>
  <c r="T131"/>
  <c r="BK138"/>
  <c r="J138"/>
  <c r="J102"/>
  <c r="P138"/>
  <c r="R138"/>
  <c r="T138"/>
  <c r="BK142"/>
  <c r="J142"/>
  <c r="J103"/>
  <c r="P142"/>
  <c r="R142"/>
  <c r="T142"/>
  <c r="BK151"/>
  <c r="J151"/>
  <c r="J107"/>
  <c r="P151"/>
  <c r="R151"/>
  <c r="T151"/>
  <c r="BK154"/>
  <c r="J154"/>
  <c r="J108"/>
  <c r="P154"/>
  <c r="R154"/>
  <c r="T154"/>
  <c i="12" r="P128"/>
  <c r="P126"/>
  <c i="1" r="AU109"/>
  <c i="12" r="R128"/>
  <c r="R126"/>
  <c i="13" r="BK128"/>
  <c r="J128"/>
  <c r="J102"/>
  <c r="R128"/>
  <c r="R126"/>
  <c i="15" r="P128"/>
  <c r="P127"/>
  <c r="P126"/>
  <c i="1" r="AU113"/>
  <c i="15" r="R128"/>
  <c r="R127"/>
  <c r="R126"/>
  <c i="16" r="P128"/>
  <c r="P127"/>
  <c r="P126"/>
  <c i="1" r="AU114"/>
  <c i="16" r="R128"/>
  <c r="R127"/>
  <c r="R126"/>
  <c i="17" r="BK122"/>
  <c r="J122"/>
  <c r="J99"/>
  <c r="P122"/>
  <c r="P121"/>
  <c i="1" r="AU115"/>
  <c i="17" r="R122"/>
  <c r="R121"/>
  <c i="2" r="BK128"/>
  <c r="J128"/>
  <c r="J100"/>
  <c r="R128"/>
  <c r="BK149"/>
  <c r="J149"/>
  <c r="J101"/>
  <c r="R149"/>
  <c r="BK164"/>
  <c r="J164"/>
  <c r="J103"/>
  <c r="T164"/>
  <c i="3" r="BK134"/>
  <c r="J134"/>
  <c r="J100"/>
  <c r="T134"/>
  <c r="T133"/>
  <c r="T132"/>
  <c r="BK140"/>
  <c r="J140"/>
  <c r="J102"/>
  <c r="R140"/>
  <c r="BK143"/>
  <c r="J143"/>
  <c r="J103"/>
  <c r="R143"/>
  <c r="BK147"/>
  <c r="J147"/>
  <c r="J104"/>
  <c r="R147"/>
  <c r="BK156"/>
  <c r="J156"/>
  <c r="J108"/>
  <c r="R156"/>
  <c r="BK159"/>
  <c r="J159"/>
  <c r="J109"/>
  <c r="R159"/>
  <c i="4" r="BK134"/>
  <c r="J134"/>
  <c r="J100"/>
  <c r="T134"/>
  <c r="P140"/>
  <c r="T140"/>
  <c r="P143"/>
  <c r="T143"/>
  <c r="P147"/>
  <c r="T147"/>
  <c r="P156"/>
  <c r="T156"/>
  <c r="P161"/>
  <c r="T161"/>
  <c i="5" r="BK128"/>
  <c r="J128"/>
  <c r="J102"/>
  <c r="P128"/>
  <c r="P126"/>
  <c i="1" r="AU100"/>
  <c i="5" r="R128"/>
  <c r="R126"/>
  <c r="T128"/>
  <c r="T126"/>
  <c i="6" r="BK128"/>
  <c r="J128"/>
  <c r="J102"/>
  <c r="P128"/>
  <c r="P126"/>
  <c i="1" r="AU101"/>
  <c i="6" r="R128"/>
  <c r="R126"/>
  <c r="T128"/>
  <c r="T126"/>
  <c i="8" r="P122"/>
  <c r="P121"/>
  <c i="1" r="AU103"/>
  <c i="8" r="T122"/>
  <c r="T121"/>
  <c i="9" r="BK128"/>
  <c r="J128"/>
  <c r="J100"/>
  <c r="R128"/>
  <c r="BK149"/>
  <c r="J149"/>
  <c r="J101"/>
  <c r="R149"/>
  <c r="BK164"/>
  <c r="J164"/>
  <c r="J103"/>
  <c r="R164"/>
  <c i="12" r="BK128"/>
  <c r="J128"/>
  <c r="J102"/>
  <c r="T128"/>
  <c r="T126"/>
  <c i="13" r="P128"/>
  <c r="P126"/>
  <c i="1" r="AU110"/>
  <c i="13" r="T128"/>
  <c r="T126"/>
  <c i="15" r="BK128"/>
  <c r="J128"/>
  <c r="J102"/>
  <c r="T128"/>
  <c r="T127"/>
  <c r="T126"/>
  <c i="16" r="BK128"/>
  <c r="J128"/>
  <c r="J102"/>
  <c r="T128"/>
  <c r="T127"/>
  <c r="T126"/>
  <c i="17" r="T122"/>
  <c r="T121"/>
  <c i="2" r="BK167"/>
  <c r="J167"/>
  <c r="J104"/>
  <c i="3" r="BK138"/>
  <c r="J138"/>
  <c r="J101"/>
  <c r="BK154"/>
  <c r="J154"/>
  <c r="J107"/>
  <c i="4" r="BK138"/>
  <c r="J138"/>
  <c r="J101"/>
  <c r="BK150"/>
  <c r="J150"/>
  <c r="J105"/>
  <c r="BK152"/>
  <c r="J152"/>
  <c r="J106"/>
  <c r="BK154"/>
  <c r="J154"/>
  <c r="J107"/>
  <c r="BK167"/>
  <c r="J167"/>
  <c r="J110"/>
  <c i="9" r="BK167"/>
  <c r="J167"/>
  <c r="J104"/>
  <c i="10" r="BK138"/>
  <c r="J138"/>
  <c r="J101"/>
  <c r="BK150"/>
  <c r="J150"/>
  <c r="J105"/>
  <c r="BK152"/>
  <c r="J152"/>
  <c r="J106"/>
  <c r="BK164"/>
  <c r="J164"/>
  <c r="J110"/>
  <c i="11" r="BK133"/>
  <c r="J133"/>
  <c r="J100"/>
  <c r="BK145"/>
  <c r="J145"/>
  <c r="J104"/>
  <c r="BK147"/>
  <c r="J147"/>
  <c r="J105"/>
  <c r="BK149"/>
  <c r="J149"/>
  <c r="J106"/>
  <c r="BK160"/>
  <c r="J160"/>
  <c r="J109"/>
  <c i="2" r="BK159"/>
  <c r="J159"/>
  <c r="J102"/>
  <c i="3" r="BK150"/>
  <c r="J150"/>
  <c r="J105"/>
  <c r="BK152"/>
  <c r="J152"/>
  <c r="J106"/>
  <c r="BK164"/>
  <c r="J164"/>
  <c r="J110"/>
  <c i="7" r="BK128"/>
  <c r="J128"/>
  <c r="J102"/>
  <c i="9" r="BK159"/>
  <c r="J159"/>
  <c r="J102"/>
  <c i="14" r="BK128"/>
  <c r="J128"/>
  <c r="J102"/>
  <c i="17" r="E85"/>
  <c r="F118"/>
  <c r="BE124"/>
  <c r="BE127"/>
  <c r="J91"/>
  <c r="BE123"/>
  <c r="BE125"/>
  <c r="BE126"/>
  <c r="BE128"/>
  <c i="16" r="BE132"/>
  <c r="BE134"/>
  <c r="E85"/>
  <c r="J93"/>
  <c r="F96"/>
  <c r="BE129"/>
  <c r="BE130"/>
  <c r="BE131"/>
  <c r="BE133"/>
  <c r="BE135"/>
  <c r="BE136"/>
  <c r="BE137"/>
  <c i="15" r="E85"/>
  <c r="J120"/>
  <c r="BE130"/>
  <c r="BE133"/>
  <c r="BE136"/>
  <c r="BE138"/>
  <c r="BE139"/>
  <c r="BE140"/>
  <c r="F96"/>
  <c r="BE129"/>
  <c r="BE131"/>
  <c r="BE132"/>
  <c r="BE135"/>
  <c r="BE137"/>
  <c i="14" r="J93"/>
  <c r="BE129"/>
  <c r="E85"/>
  <c r="F96"/>
  <c i="13" r="J93"/>
  <c r="BE129"/>
  <c r="BE132"/>
  <c r="BE133"/>
  <c r="BE135"/>
  <c r="BE138"/>
  <c r="BE139"/>
  <c r="BE141"/>
  <c r="BE142"/>
  <c r="BE148"/>
  <c r="BE150"/>
  <c r="BE152"/>
  <c r="BE153"/>
  <c r="BE154"/>
  <c r="BE157"/>
  <c r="BE159"/>
  <c r="E85"/>
  <c r="F96"/>
  <c r="BE130"/>
  <c r="BE131"/>
  <c r="BE134"/>
  <c r="BE136"/>
  <c r="BE137"/>
  <c r="BE140"/>
  <c r="BE143"/>
  <c r="BE144"/>
  <c r="BE145"/>
  <c r="BE146"/>
  <c r="BE147"/>
  <c r="BE149"/>
  <c r="BE151"/>
  <c r="BE155"/>
  <c r="BE156"/>
  <c r="BE158"/>
  <c r="BE160"/>
  <c i="12" r="E85"/>
  <c r="J93"/>
  <c r="F96"/>
  <c r="BE135"/>
  <c r="BE137"/>
  <c r="BE144"/>
  <c r="BE146"/>
  <c r="BE149"/>
  <c r="BE151"/>
  <c r="BE158"/>
  <c r="BE160"/>
  <c r="BE161"/>
  <c r="BE162"/>
  <c r="BE163"/>
  <c r="BE165"/>
  <c r="BE166"/>
  <c r="BE168"/>
  <c r="BE129"/>
  <c r="BE130"/>
  <c r="BE131"/>
  <c r="BE132"/>
  <c r="BE133"/>
  <c r="BE134"/>
  <c r="BE136"/>
  <c r="BE138"/>
  <c r="BE139"/>
  <c r="BE140"/>
  <c r="BE141"/>
  <c r="BE142"/>
  <c r="BE143"/>
  <c r="BE148"/>
  <c r="BE150"/>
  <c r="BE153"/>
  <c r="BE155"/>
  <c r="BE157"/>
  <c r="BE159"/>
  <c r="BE164"/>
  <c r="BE167"/>
  <c r="BE169"/>
  <c r="BE170"/>
  <c i="11" r="E85"/>
  <c r="J91"/>
  <c r="F94"/>
  <c r="BE134"/>
  <c r="BE136"/>
  <c r="BE137"/>
  <c r="BE139"/>
  <c r="BE140"/>
  <c r="BE141"/>
  <c r="BE143"/>
  <c r="BE144"/>
  <c r="BE146"/>
  <c r="BE148"/>
  <c r="BE150"/>
  <c r="BE152"/>
  <c r="BE153"/>
  <c r="BE155"/>
  <c r="BE156"/>
  <c r="BE157"/>
  <c r="BE158"/>
  <c r="BE159"/>
  <c r="BE161"/>
  <c i="10" r="E85"/>
  <c r="J91"/>
  <c r="F94"/>
  <c r="BE135"/>
  <c r="BE137"/>
  <c r="BE141"/>
  <c r="BE142"/>
  <c r="BE136"/>
  <c r="BE139"/>
  <c r="BE144"/>
  <c r="BE145"/>
  <c r="BE146"/>
  <c r="BE148"/>
  <c r="BE149"/>
  <c r="BE151"/>
  <c r="BE153"/>
  <c r="BE155"/>
  <c r="BE156"/>
  <c r="BE158"/>
  <c r="BE159"/>
  <c r="BE161"/>
  <c r="BE162"/>
  <c r="BE163"/>
  <c r="BE165"/>
  <c i="9" r="E85"/>
  <c r="J91"/>
  <c r="F94"/>
  <c r="BE129"/>
  <c r="BE132"/>
  <c r="BE134"/>
  <c r="BE137"/>
  <c r="BE139"/>
  <c r="BE141"/>
  <c r="BE144"/>
  <c r="BE146"/>
  <c r="BE150"/>
  <c r="BE152"/>
  <c r="BE154"/>
  <c r="BE156"/>
  <c r="BE160"/>
  <c r="BE165"/>
  <c r="BE166"/>
  <c r="BE168"/>
  <c i="8" r="E85"/>
  <c r="J91"/>
  <c r="F94"/>
  <c r="BE123"/>
  <c r="BE124"/>
  <c r="BE125"/>
  <c r="BE126"/>
  <c r="BE127"/>
  <c r="BE128"/>
  <c i="7" r="J95"/>
  <c r="E112"/>
  <c r="J93"/>
  <c r="F95"/>
  <c r="F96"/>
  <c r="J96"/>
  <c r="BE129"/>
  <c i="6" r="E85"/>
  <c r="F95"/>
  <c r="F96"/>
  <c r="J123"/>
  <c r="BE130"/>
  <c r="BE133"/>
  <c r="BE136"/>
  <c r="BE137"/>
  <c r="BE140"/>
  <c r="BE143"/>
  <c r="BE147"/>
  <c r="BE150"/>
  <c r="BE151"/>
  <c r="BE153"/>
  <c r="BE154"/>
  <c r="BE155"/>
  <c r="BE157"/>
  <c r="BE158"/>
  <c r="BE159"/>
  <c r="BE161"/>
  <c r="BE164"/>
  <c r="BE167"/>
  <c r="J93"/>
  <c r="J95"/>
  <c r="BE129"/>
  <c r="BE131"/>
  <c r="BE132"/>
  <c r="BE134"/>
  <c r="BE135"/>
  <c r="BE138"/>
  <c r="BE139"/>
  <c r="BE141"/>
  <c r="BE142"/>
  <c r="BE144"/>
  <c r="BE145"/>
  <c r="BE146"/>
  <c r="BE148"/>
  <c r="BE149"/>
  <c r="BE152"/>
  <c r="BE156"/>
  <c r="BE160"/>
  <c r="BE162"/>
  <c r="BE163"/>
  <c r="BE165"/>
  <c r="BE166"/>
  <c r="BE168"/>
  <c i="5" r="E85"/>
  <c r="J93"/>
  <c r="F95"/>
  <c r="J95"/>
  <c r="F96"/>
  <c r="J96"/>
  <c r="BE129"/>
  <c r="BE130"/>
  <c r="BE131"/>
  <c r="BE132"/>
  <c r="BE133"/>
  <c r="BE134"/>
  <c r="BE135"/>
  <c r="BE136"/>
  <c r="BE137"/>
  <c r="BE138"/>
  <c r="BE139"/>
  <c r="BE140"/>
  <c r="BE141"/>
  <c r="BE142"/>
  <c r="BE143"/>
  <c r="BE144"/>
  <c r="BE145"/>
  <c r="BE147"/>
  <c r="BE149"/>
  <c r="BE150"/>
  <c r="BE151"/>
  <c r="BE152"/>
  <c r="BE154"/>
  <c r="BE155"/>
  <c r="BE156"/>
  <c r="BE157"/>
  <c r="BE158"/>
  <c r="BE159"/>
  <c r="BE160"/>
  <c r="BE161"/>
  <c r="BE162"/>
  <c r="BE163"/>
  <c r="BE164"/>
  <c r="BE165"/>
  <c r="BE166"/>
  <c r="BE167"/>
  <c r="BE168"/>
  <c r="BE169"/>
  <c r="BE170"/>
  <c r="BE171"/>
  <c r="BE172"/>
  <c r="BE173"/>
  <c r="BE174"/>
  <c r="BE175"/>
  <c r="BE176"/>
  <c i="4" r="E85"/>
  <c r="J91"/>
  <c r="J93"/>
  <c r="J94"/>
  <c r="F128"/>
  <c r="F129"/>
  <c r="BE137"/>
  <c r="BE141"/>
  <c r="BE144"/>
  <c r="BE151"/>
  <c r="BE153"/>
  <c r="BE155"/>
  <c r="BE158"/>
  <c r="BE159"/>
  <c r="BE168"/>
  <c r="BE135"/>
  <c r="BE136"/>
  <c r="BE139"/>
  <c r="BE142"/>
  <c r="BE145"/>
  <c r="BE146"/>
  <c r="BE148"/>
  <c r="BE149"/>
  <c r="BE157"/>
  <c r="BE160"/>
  <c r="BE162"/>
  <c r="BE163"/>
  <c r="BE164"/>
  <c r="BE165"/>
  <c r="BE166"/>
  <c i="3" r="J91"/>
  <c r="J93"/>
  <c r="J94"/>
  <c r="F128"/>
  <c r="F129"/>
  <c r="BE135"/>
  <c r="BE136"/>
  <c r="BE137"/>
  <c r="BE163"/>
  <c r="E85"/>
  <c r="BE139"/>
  <c r="BE141"/>
  <c r="BE142"/>
  <c r="BE144"/>
  <c r="BE145"/>
  <c r="BE146"/>
  <c r="BE148"/>
  <c r="BE149"/>
  <c r="BE151"/>
  <c r="BE153"/>
  <c r="BE155"/>
  <c r="BE157"/>
  <c r="BE158"/>
  <c r="BE160"/>
  <c r="BE161"/>
  <c r="BE162"/>
  <c r="BE165"/>
  <c i="2" r="BE152"/>
  <c r="E85"/>
  <c r="J91"/>
  <c r="F94"/>
  <c r="BE129"/>
  <c r="BE132"/>
  <c r="BE134"/>
  <c r="BE137"/>
  <c r="BE139"/>
  <c r="BE141"/>
  <c r="BE144"/>
  <c r="BE146"/>
  <c r="BE150"/>
  <c r="BE154"/>
  <c r="BE156"/>
  <c r="BE160"/>
  <c r="BE165"/>
  <c r="BE166"/>
  <c r="BE168"/>
  <c r="F38"/>
  <c i="1" r="BC96"/>
  <c i="2" r="F39"/>
  <c i="1" r="BD96"/>
  <c i="2" r="J36"/>
  <c i="1" r="AW96"/>
  <c i="3" r="F36"/>
  <c i="1" r="BA97"/>
  <c i="3" r="F39"/>
  <c i="1" r="BD97"/>
  <c i="3" r="J36"/>
  <c i="1" r="AW97"/>
  <c i="4" r="F36"/>
  <c i="1" r="BA98"/>
  <c i="4" r="F39"/>
  <c i="1" r="BD98"/>
  <c i="5" r="F38"/>
  <c i="1" r="BA100"/>
  <c i="5" r="F39"/>
  <c i="1" r="BB100"/>
  <c i="6" r="F38"/>
  <c i="1" r="BA101"/>
  <c i="6" r="J38"/>
  <c i="1" r="AW101"/>
  <c i="6" r="F40"/>
  <c i="1" r="BC101"/>
  <c i="6" r="F41"/>
  <c i="1" r="BD101"/>
  <c i="7" r="F38"/>
  <c i="1" r="BA102"/>
  <c i="7" r="J37"/>
  <c i="1" r="AV102"/>
  <c r="AT102"/>
  <c i="8" r="F36"/>
  <c i="1" r="BA103"/>
  <c i="8" r="F37"/>
  <c i="1" r="BB103"/>
  <c i="8" r="F39"/>
  <c i="1" r="BD103"/>
  <c i="8" r="F38"/>
  <c i="1" r="BC103"/>
  <c i="9" r="F37"/>
  <c i="1" r="BB105"/>
  <c i="9" r="J36"/>
  <c i="1" r="AW105"/>
  <c i="9" r="F38"/>
  <c i="1" r="BC105"/>
  <c i="10" r="F36"/>
  <c i="1" r="BA106"/>
  <c i="10" r="F39"/>
  <c i="1" r="BD106"/>
  <c i="11" r="F36"/>
  <c i="1" r="BA107"/>
  <c i="11" r="J36"/>
  <c i="1" r="AW107"/>
  <c i="11" r="F39"/>
  <c i="1" r="BD107"/>
  <c i="12" r="J38"/>
  <c i="1" r="AW109"/>
  <c i="12" r="F38"/>
  <c i="1" r="BA109"/>
  <c i="12" r="F41"/>
  <c i="1" r="BD109"/>
  <c i="13" r="F40"/>
  <c i="1" r="BC110"/>
  <c i="13" r="F41"/>
  <c i="1" r="BD110"/>
  <c i="15" r="F38"/>
  <c i="1" r="BA113"/>
  <c i="15" r="J38"/>
  <c i="1" r="AW113"/>
  <c i="15" r="F40"/>
  <c i="1" r="BC113"/>
  <c i="16" r="F41"/>
  <c i="1" r="BD114"/>
  <c i="16" r="F40"/>
  <c i="1" r="BC114"/>
  <c i="16" r="F38"/>
  <c i="1" r="BA114"/>
  <c i="17" r="F36"/>
  <c i="1" r="BA115"/>
  <c i="17" r="F39"/>
  <c i="1" r="BD115"/>
  <c i="2" r="F37"/>
  <c i="1" r="BB96"/>
  <c r="AS104"/>
  <c i="2" r="F36"/>
  <c i="1" r="BA96"/>
  <c r="AS95"/>
  <c r="AS94"/>
  <c i="3" r="F38"/>
  <c i="1" r="BC97"/>
  <c i="3" r="F37"/>
  <c i="1" r="BB97"/>
  <c i="4" r="F37"/>
  <c i="1" r="BB98"/>
  <c i="4" r="F38"/>
  <c i="1" r="BC98"/>
  <c i="4" r="J36"/>
  <c i="1" r="AW98"/>
  <c i="5" r="J38"/>
  <c i="1" r="AW100"/>
  <c i="5" r="F40"/>
  <c i="1" r="BC100"/>
  <c i="5" r="F41"/>
  <c i="1" r="BD100"/>
  <c i="6" r="F39"/>
  <c i="1" r="BB101"/>
  <c i="8" r="J36"/>
  <c i="1" r="AW103"/>
  <c i="9" r="F36"/>
  <c i="1" r="BA105"/>
  <c i="9" r="F39"/>
  <c i="1" r="BD105"/>
  <c i="10" r="F37"/>
  <c i="1" r="BB106"/>
  <c i="10" r="F38"/>
  <c i="1" r="BC106"/>
  <c i="10" r="J36"/>
  <c i="1" r="AW106"/>
  <c i="11" r="F37"/>
  <c i="1" r="BB107"/>
  <c i="11" r="F38"/>
  <c i="1" r="BC107"/>
  <c i="12" r="F40"/>
  <c i="1" r="BC109"/>
  <c i="12" r="F39"/>
  <c i="1" r="BB109"/>
  <c i="13" r="F38"/>
  <c i="1" r="BA110"/>
  <c i="13" r="F39"/>
  <c i="1" r="BB110"/>
  <c i="13" r="J38"/>
  <c i="1" r="AW110"/>
  <c i="14" r="F37"/>
  <c i="1" r="AZ111"/>
  <c i="14" r="F38"/>
  <c i="1" r="BA111"/>
  <c i="15" r="F41"/>
  <c i="1" r="BD113"/>
  <c i="15" r="F39"/>
  <c i="1" r="BB113"/>
  <c i="16" r="F39"/>
  <c i="1" r="BB114"/>
  <c i="16" r="J38"/>
  <c i="1" r="AW114"/>
  <c i="17" r="J36"/>
  <c i="1" r="AW115"/>
  <c i="17" r="F37"/>
  <c i="1" r="BB115"/>
  <c i="17" r="F38"/>
  <c i="1" r="BC115"/>
  <c i="10" l="1" r="T132"/>
  <c r="P132"/>
  <c i="1" r="AU106"/>
  <c i="9" r="T127"/>
  <c r="T126"/>
  <c i="4" r="R133"/>
  <c r="R132"/>
  <c i="3" r="P133"/>
  <c r="P132"/>
  <c i="1" r="AU97"/>
  <c i="2" r="T127"/>
  <c r="T126"/>
  <c i="9" r="R127"/>
  <c r="R126"/>
  <c i="4" r="T133"/>
  <c r="T132"/>
  <c i="2" r="R127"/>
  <c r="R126"/>
  <c i="10" r="R132"/>
  <c i="9" r="P127"/>
  <c r="P126"/>
  <c i="1" r="AU105"/>
  <c i="4" r="P133"/>
  <c r="P132"/>
  <c i="1" r="AU98"/>
  <c i="3" r="R133"/>
  <c r="R132"/>
  <c i="2" r="P127"/>
  <c r="P126"/>
  <c i="1" r="AU96"/>
  <c i="3" r="BK133"/>
  <c r="J133"/>
  <c r="J99"/>
  <c i="7" r="BK126"/>
  <c r="J126"/>
  <c r="J100"/>
  <c i="8" r="BK121"/>
  <c r="J121"/>
  <c r="J98"/>
  <c i="9" r="BK127"/>
  <c r="J127"/>
  <c r="J99"/>
  <c i="10" r="BK132"/>
  <c r="J132"/>
  <c r="J98"/>
  <c i="11" r="BK131"/>
  <c r="J131"/>
  <c r="J98"/>
  <c i="12" r="BK126"/>
  <c r="J126"/>
  <c r="J100"/>
  <c i="14" r="BK126"/>
  <c r="J126"/>
  <c r="J100"/>
  <c i="2" r="BK127"/>
  <c r="J127"/>
  <c r="J99"/>
  <c i="4" r="BK133"/>
  <c r="J133"/>
  <c r="J99"/>
  <c i="5" r="BK126"/>
  <c r="J126"/>
  <c r="J100"/>
  <c i="6" r="BK126"/>
  <c r="J126"/>
  <c i="13" r="BK126"/>
  <c r="J126"/>
  <c r="J100"/>
  <c i="15" r="BK127"/>
  <c r="J127"/>
  <c r="J101"/>
  <c i="16" r="BK127"/>
  <c r="J127"/>
  <c r="J101"/>
  <c i="17" r="BK121"/>
  <c r="J121"/>
  <c r="J98"/>
  <c i="1" r="AU112"/>
  <c r="AU99"/>
  <c i="2" r="F35"/>
  <c i="1" r="AZ96"/>
  <c i="3" r="J35"/>
  <c i="1" r="AV97"/>
  <c r="AT97"/>
  <c i="4" r="F35"/>
  <c i="1" r="AZ98"/>
  <c i="5" r="F37"/>
  <c i="1" r="AZ100"/>
  <c i="6" r="J37"/>
  <c i="1" r="AV101"/>
  <c r="AT101"/>
  <c r="BB99"/>
  <c r="AX99"/>
  <c r="BA99"/>
  <c r="AW99"/>
  <c i="8" r="J35"/>
  <c i="1" r="AV103"/>
  <c r="AT103"/>
  <c i="9" r="F35"/>
  <c i="1" r="AZ105"/>
  <c i="10" r="F35"/>
  <c i="1" r="AZ106"/>
  <c i="11" r="F35"/>
  <c i="1" r="AZ107"/>
  <c i="12" r="F37"/>
  <c i="1" r="AZ109"/>
  <c i="13" r="F37"/>
  <c i="1" r="AZ110"/>
  <c i="14" r="J37"/>
  <c i="1" r="AV111"/>
  <c r="AT111"/>
  <c r="BB108"/>
  <c r="AX108"/>
  <c r="BA108"/>
  <c r="AW108"/>
  <c i="15" r="J37"/>
  <c i="1" r="AV113"/>
  <c r="AT113"/>
  <c r="BB112"/>
  <c r="AX112"/>
  <c r="BC112"/>
  <c r="AY112"/>
  <c i="16" r="J37"/>
  <c i="1" r="AV114"/>
  <c r="AT114"/>
  <c i="17" r="J35"/>
  <c i="1" r="AV115"/>
  <c r="AT115"/>
  <c i="6" r="J34"/>
  <c i="1" r="AG101"/>
  <c r="AU108"/>
  <c i="2" r="J35"/>
  <c i="1" r="AV96"/>
  <c r="AT96"/>
  <c i="3" r="F35"/>
  <c i="1" r="AZ97"/>
  <c i="4" r="J35"/>
  <c i="1" r="AV98"/>
  <c r="AT98"/>
  <c i="5" r="J37"/>
  <c i="1" r="AV100"/>
  <c r="AT100"/>
  <c i="6" r="F37"/>
  <c i="1" r="AZ101"/>
  <c i="7" r="F37"/>
  <c i="1" r="AZ102"/>
  <c r="BD99"/>
  <c r="BC99"/>
  <c r="AY99"/>
  <c i="8" r="F35"/>
  <c i="1" r="AZ103"/>
  <c i="9" r="J35"/>
  <c i="1" r="AV105"/>
  <c r="AT105"/>
  <c i="10" r="J35"/>
  <c i="1" r="AV106"/>
  <c r="AT106"/>
  <c i="11" r="J35"/>
  <c i="1" r="AV107"/>
  <c r="AT107"/>
  <c i="12" r="J37"/>
  <c i="1" r="AV109"/>
  <c r="AT109"/>
  <c i="13" r="J37"/>
  <c i="1" r="AV110"/>
  <c r="AT110"/>
  <c r="BD108"/>
  <c r="BC108"/>
  <c r="AY108"/>
  <c i="15" r="F37"/>
  <c i="1" r="AZ113"/>
  <c r="BD112"/>
  <c r="BA112"/>
  <c r="AW112"/>
  <c i="16" r="F37"/>
  <c i="1" r="AZ114"/>
  <c i="17" r="F35"/>
  <c i="1" r="AZ115"/>
  <c i="6" l="1" r="J100"/>
  <c i="9" r="BK126"/>
  <c r="J126"/>
  <c r="J98"/>
  <c i="15" r="BK126"/>
  <c r="J126"/>
  <c r="J100"/>
  <c i="16" r="BK126"/>
  <c r="J126"/>
  <c r="J100"/>
  <c i="2" r="BK126"/>
  <c r="J126"/>
  <c i="3" r="BK132"/>
  <c r="J132"/>
  <c r="J98"/>
  <c i="4" r="BK132"/>
  <c r="J132"/>
  <c r="J98"/>
  <c i="6" r="J43"/>
  <c i="1" r="AN101"/>
  <c r="AU95"/>
  <c r="AU104"/>
  <c i="13" r="J34"/>
  <c i="1" r="AG110"/>
  <c i="14" r="J34"/>
  <c i="1" r="AG111"/>
  <c i="2" r="J32"/>
  <c i="1" r="AG96"/>
  <c i="10" r="J32"/>
  <c i="1" r="AG106"/>
  <c r="AZ99"/>
  <c r="AV99"/>
  <c r="AT99"/>
  <c r="BC95"/>
  <c r="AY95"/>
  <c r="BD95"/>
  <c r="AZ108"/>
  <c r="AV108"/>
  <c r="AT108"/>
  <c r="BA104"/>
  <c r="AW104"/>
  <c r="BB104"/>
  <c r="AX104"/>
  <c i="17" r="J32"/>
  <c i="1" r="AG115"/>
  <c i="8" r="J32"/>
  <c i="1" r="AG103"/>
  <c i="5" r="J34"/>
  <c i="1" r="AG100"/>
  <c i="7" r="J34"/>
  <c r="J43"/>
  <c i="12" r="J34"/>
  <c i="1" r="AG109"/>
  <c i="11" r="J32"/>
  <c i="1" r="AG107"/>
  <c r="BB95"/>
  <c r="AX95"/>
  <c r="BA95"/>
  <c r="AW95"/>
  <c r="AZ112"/>
  <c r="AV112"/>
  <c r="AT112"/>
  <c r="BD104"/>
  <c r="BC104"/>
  <c r="AY104"/>
  <c i="17" l="1" r="J41"/>
  <c i="14" r="J43"/>
  <c i="10" r="J41"/>
  <c i="13" r="J43"/>
  <c i="5" r="J43"/>
  <c i="12" r="J43"/>
  <c i="11" r="J41"/>
  <c i="2" r="J41"/>
  <c i="8" r="J41"/>
  <c i="2" r="J98"/>
  <c i="1" r="AG102"/>
  <c r="AN102"/>
  <c r="AN103"/>
  <c r="AN111"/>
  <c r="AN115"/>
  <c r="AN96"/>
  <c r="AN100"/>
  <c r="AN106"/>
  <c r="AN107"/>
  <c r="AN109"/>
  <c r="AN110"/>
  <c r="AU94"/>
  <c i="16" r="J34"/>
  <c i="1" r="AG114"/>
  <c i="4" r="J32"/>
  <c i="1" r="AG98"/>
  <c i="15" r="J34"/>
  <c i="1" r="AG113"/>
  <c i="9" r="J32"/>
  <c i="1" r="AG105"/>
  <c r="AG108"/>
  <c r="AZ104"/>
  <c r="AV104"/>
  <c r="AT104"/>
  <c r="BA94"/>
  <c r="W30"/>
  <c r="BD94"/>
  <c r="W33"/>
  <c i="3" r="J32"/>
  <c i="1" r="AG97"/>
  <c r="AZ95"/>
  <c r="AV95"/>
  <c r="AT95"/>
  <c r="BB94"/>
  <c r="W31"/>
  <c r="BC94"/>
  <c r="W32"/>
  <c i="15" l="1" r="J43"/>
  <c i="16" r="J43"/>
  <c i="3" r="J41"/>
  <c i="9" r="J41"/>
  <c i="4" r="J41"/>
  <c i="1" r="AN97"/>
  <c r="AN113"/>
  <c r="AN114"/>
  <c r="AN98"/>
  <c r="AN105"/>
  <c r="AN108"/>
  <c r="AG112"/>
  <c r="AW94"/>
  <c r="AK30"/>
  <c r="AY94"/>
  <c r="AG99"/>
  <c r="AX94"/>
  <c r="AZ94"/>
  <c r="W29"/>
  <c l="1" r="AG95"/>
  <c r="AN99"/>
  <c r="AN112"/>
  <c r="AG104"/>
  <c r="AN104"/>
  <c r="AN95"/>
  <c r="AV94"/>
  <c r="AK29"/>
  <c l="1" r="AG94"/>
  <c r="AK26"/>
  <c r="AT94"/>
  <c r="AN94"/>
  <c l="1"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<sst xmlns="http://schemas.openxmlformats.org/spreadsheetml/2006/main">
  <si>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</si>
  <si>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</si>
  <si>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</si>
  <si>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</si>
  <si>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</si>
  <si>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{6549aa0d-ba14-4b58-8f10-214949c164a1}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</si>
  <si>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</si>
  <si>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</si>
  <si>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</si>
  <si>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</si>
  <si>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</si>
  <si>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</si>
  <si>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</si>
  <si>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</si>
  <si>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22-05_4616_PU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</si>
  <si>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</si>
  <si>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</si>
  <si>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Veřejná samočistící toaleta - Příprava území</t>
  </si>
  <si>
    <t>KSO:</t>
  </si>
  <si>
    <t>CC-CZ:</t>
  </si>
  <si>
    <t>Místo:</t>
  </si>
  <si>
    <t xml:space="preserve"> </t>
  </si>
  <si>
    <t>Datum:</t>
  </si>
  <si>
    <t>15. 6. 2022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</si>
  <si>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</si>
  <si>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</si>
  <si>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</si>
  <si>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</si>
  <si>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</si>
  <si>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</si>
  <si>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</si>
  <si>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</si>
  <si>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</si>
  <si>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</si>
  <si>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</si>
  <si>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</si>
  <si>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</si>
  <si>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</si>
  <si>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</si>
  <si>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</si>
  <si>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</si>
  <si>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</si>
  <si>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</si>
  <si>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</si>
  <si>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</si>
  <si>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</si>
  <si>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</si>
  <si>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</si>
  <si>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</si>
  <si>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</si>
  <si>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</si>
  <si>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</si>
  <si>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</si>
  <si>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</si>
  <si>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</si>
  <si>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</si>
  <si>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</si>
  <si>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</si>
  <si>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</si>
  <si>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</si>
  <si>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</si>
  <si>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</si>
  <si>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</si>
  <si>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</si>
  <si>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</si>
  <si>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</si>
  <si>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</si>
  <si>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</si>
  <si>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</si>
  <si>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</si>
  <si>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</si>
  <si>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</si>
  <si>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</si>
  <si>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</si>
  <si>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</si>
  <si>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</si>
  <si>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</si>
  <si>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</si>
  <si>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Sokolovské náměstí</t>
  </si>
  <si>
    <t>STA</t>
  </si>
  <si>
    <t>1</t>
  </si>
  <si>
    <t>{47734d0a-a388-4519-a7e5-3dd54057da49}</t>
  </si>
  <si>
    <t>2</t>
  </si>
  <si>
    <t>/</t>
  </si>
  <si>
    <t>SO 01</t>
  </si>
  <si>
    <t>Vlastní objekt</t>
  </si>
  <si>
    <t>Soupis</t>
  </si>
  <si>
    <t>{adca1354-2ed9-4fa4-9154-882f0f46ada7}</t>
  </si>
  <si>
    <t>SO 02</t>
  </si>
  <si>
    <t>Vodovodní přípojka</t>
  </si>
  <si>
    <t>{8b804cfd-54a1-45ba-a8a9-46403f56266f}</t>
  </si>
  <si>
    <t>SO 03</t>
  </si>
  <si>
    <t>Kanalizační přípojka</t>
  </si>
  <si>
    <t>{f5cb7af0-e909-42ec-9859-f3a93f75899b}</t>
  </si>
  <si>
    <t>SO 04</t>
  </si>
  <si>
    <t>Elektro přípojka</t>
  </si>
  <si>
    <t>{0484771d-b694-486e-b92f-0d9e596365b3}</t>
  </si>
  <si>
    <t>SO 04.1</t>
  </si>
  <si>
    <t>Dodávka</t>
  </si>
  <si>
    <t>3</t>
  </si>
  <si>
    <t>{91ba1195-00ce-4387-87b1-4e01614f841d}</t>
  </si>
  <si>
    <t>SO 04.2</t>
  </si>
  <si>
    <t>Montáž</t>
  </si>
  <si>
    <t>{402bbaf8-efbc-4d93-a780-fe589fc944e0}</t>
  </si>
  <si>
    <t>SO 04.3</t>
  </si>
  <si>
    <t>Ostatní</t>
  </si>
  <si>
    <t>{e0fb2bee-5c5e-498b-beea-9a3e543edd75}</t>
  </si>
  <si>
    <t>VRN</t>
  </si>
  <si>
    <t>Vedlejší rozpočtové náklady</t>
  </si>
  <si>
    <t>{1b43c576-d18f-49f7-ba7a-6a48fdfaa3a1}</t>
  </si>
  <si>
    <t>02</t>
  </si>
  <si>
    <t>Soukenné náměstí</t>
  </si>
  <si>
    <t>{b515aa8f-e4a7-40d9-9515-e0cfd89b8fbf}</t>
  </si>
  <si>
    <t>{26b6da68-fc46-4ffe-93a3-62362f0ea44a}</t>
  </si>
  <si>
    <t>{6d27d02c-84b4-4b32-97e7-dc4483f9d978}</t>
  </si>
  <si>
    <t>{340a7e93-205f-44be-8f75-ff630557b55d}</t>
  </si>
  <si>
    <t>{bbac588a-a6ad-4254-9d40-f8b04f50355a}</t>
  </si>
  <si>
    <t>{eb5c39c6-aab9-471c-8313-ad71138afb1a}</t>
  </si>
  <si>
    <t>{e9c59d32-428c-4a5e-8745-f1566160dc69}</t>
  </si>
  <si>
    <t>{20e722af-73da-4e9b-aff4-d8f228925569}</t>
  </si>
  <si>
    <t>SO 05</t>
  </si>
  <si>
    <t>Přeložka VO</t>
  </si>
  <si>
    <t>{d4a88037-2770-4217-b14a-e65314679c9f}</t>
  </si>
  <si>
    <t>SO 05.1</t>
  </si>
  <si>
    <t>{0ccb0d30-00d9-4a30-9e8f-e8d7dba7eb0d}</t>
  </si>
  <si>
    <t>SO 05.2</t>
  </si>
  <si>
    <t>{7b3f0c95-c873-4f6a-b1d6-d4ea5ad2e224}</t>
  </si>
  <si>
    <t>{0bc42c93-d9f8-4d9d-a0e8-805af8064150}</t>
  </si>
  <si>
    <t>KRYCÍ LIST SOUPISU PRACÍ</t>
  </si>
  <si>
    <t>Objekt:</t>
  </si>
  <si>
    <t>01 - Sokolovské náměstí</t>
  </si>
  <si>
    <t>Soupis:</t>
  </si>
  <si>
    <t>SO 01 - Vlastní objekt</t>
  </si>
  <si>
    <t>Liberec</t>
  </si>
  <si>
    <t>Statutární Město Liberec, nám.Dr.E.Beneše</t>
  </si>
  <si>
    <t>Ing.Arch.Marie Procházková</t>
  </si>
  <si>
    <t>PROPOS Liberec s.r.o.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</si>
  <si>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</si>
  <si>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</si>
  <si>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</si>
  <si>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</si>
  <si>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</si>
  <si>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</si>
  <si>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</si>
  <si>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</si>
  <si>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</si>
  <si>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</si>
  <si>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</si>
  <si>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</si>
  <si>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</si>
  <si>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</si>
  <si>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</si>
  <si>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</si>
  <si>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</si>
  <si>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</si>
  <si>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</si>
  <si>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</si>
  <si>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</si>
  <si>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</si>
  <si>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</si>
  <si>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</si>
  <si>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</si>
  <si>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</si>
  <si>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</si>
  <si>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</si>
  <si>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</si>
  <si>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113106111</t>
  </si>
  <si>
    <t>Rozebrání dlažeb z mozaiky komunikací pro pěší ručně vč. dočasného uskladnění</t>
  </si>
  <si>
    <t>m2</t>
  </si>
  <si>
    <t>CS ÚRS 2022 01</t>
  </si>
  <si>
    <t>4</t>
  </si>
  <si>
    <t>1162548537</t>
  </si>
  <si>
    <t>VV</t>
  </si>
  <si>
    <t>předpoklad</t>
  </si>
  <si>
    <t>3,0*0,5</t>
  </si>
  <si>
    <t>113202111</t>
  </si>
  <si>
    <t>Vytrhání obrub krajníků obrubníků stojatých</t>
  </si>
  <si>
    <t>m</t>
  </si>
  <si>
    <t>614451015</t>
  </si>
  <si>
    <t>3,07</t>
  </si>
  <si>
    <t>121151103</t>
  </si>
  <si>
    <t>Sejmutí ornice plochy do 100 m2 tl vrstvy do 200 mm strojně</t>
  </si>
  <si>
    <t>-1188753370</t>
  </si>
  <si>
    <t>10,0</t>
  </si>
  <si>
    <t>131251100</t>
  </si>
  <si>
    <t>Hloubení jam nezapažených v hornině třídy těžitelnosti I skupiny 3 objem do 20 m3 strojně</t>
  </si>
  <si>
    <t>m3</t>
  </si>
  <si>
    <t>-928443795</t>
  </si>
  <si>
    <t>1,1*3,0*0,51</t>
  </si>
  <si>
    <t>5</t>
  </si>
  <si>
    <t>132251101</t>
  </si>
  <si>
    <t>Hloubení rýh nezapažených š do 800 mm v hornině třídy těžitelnosti I skupiny 3 objem do 20 m3 strojně</t>
  </si>
  <si>
    <t>851444578</t>
  </si>
  <si>
    <t>3,0*0,7*(1,31-0,15)*2</t>
  </si>
  <si>
    <t>6</t>
  </si>
  <si>
    <t>162651112</t>
  </si>
  <si>
    <t>Vodorovné přemístění přes 4 000 do 5000 m výkopku/sypaniny z horniny třídy těžitelnosti I skupiny 1 až 3</t>
  </si>
  <si>
    <t>-1081032862</t>
  </si>
  <si>
    <t>hloubení- zásyp</t>
  </si>
  <si>
    <t>(1,683+4,872)-2,16</t>
  </si>
  <si>
    <t>7</t>
  </si>
  <si>
    <t>171201231</t>
  </si>
  <si>
    <t>Poplatek za uložení zeminy a kamení na recyklační skládce (skládkovné) kód odpadu 17 05 04</t>
  </si>
  <si>
    <t>t</t>
  </si>
  <si>
    <t>251798299</t>
  </si>
  <si>
    <t>4,395*1,8</t>
  </si>
  <si>
    <t>8</t>
  </si>
  <si>
    <t>174111101</t>
  </si>
  <si>
    <t>Zásyp jam, šachet rýh nebo kolem objektů sypaninou se zhutněním ručně</t>
  </si>
  <si>
    <t>993491172</t>
  </si>
  <si>
    <t>P</t>
  </si>
  <si>
    <t>Poznámka k položce:_x000d_
Zemina k zásypu umístěna do 3m od výkopu</t>
  </si>
  <si>
    <t>3,0*0,18*2*2</t>
  </si>
  <si>
    <t>Zakládání</t>
  </si>
  <si>
    <t>9</t>
  </si>
  <si>
    <t>271562211</t>
  </si>
  <si>
    <t>Podsyp pod základové konstrukce se zhutněním z drobného kameniva frakce 0 až 4 mm</t>
  </si>
  <si>
    <t>-1216229465</t>
  </si>
  <si>
    <t>1,5*3,0*0,3</t>
  </si>
  <si>
    <t>10</t>
  </si>
  <si>
    <t>2743135</t>
  </si>
  <si>
    <t>Podkladní beton tř. C 12/15</t>
  </si>
  <si>
    <t>-1148620239</t>
  </si>
  <si>
    <t>3,0*0,6*2*0,1</t>
  </si>
  <si>
    <t>11</t>
  </si>
  <si>
    <t>279113155</t>
  </si>
  <si>
    <t>Základová zeď tl přes 300 do 400 mm z tvárnic ztraceného bednění včetně výplně z betonu tř. C 25/30</t>
  </si>
  <si>
    <t>170829826</t>
  </si>
  <si>
    <t>3,0*1,0*2</t>
  </si>
  <si>
    <t>12</t>
  </si>
  <si>
    <t>279361821</t>
  </si>
  <si>
    <t>Výztuž základových zdí nosných betonářskou ocelí 10 505</t>
  </si>
  <si>
    <t>963156466</t>
  </si>
  <si>
    <t>výztuž - ocel betonářská prum.10mm - 8,96kg/m2</t>
  </si>
  <si>
    <t>6,0*8,96*0,001</t>
  </si>
  <si>
    <t>Ostatní konstrukce a práce, bourání</t>
  </si>
  <si>
    <t>13</t>
  </si>
  <si>
    <t>9533331</t>
  </si>
  <si>
    <t>Osazení a dodávka zemnícího pásku z FeZn vč. vyvedení pro napojení</t>
  </si>
  <si>
    <t>754783848</t>
  </si>
  <si>
    <t>3,0*2</t>
  </si>
  <si>
    <t>1,5*2</t>
  </si>
  <si>
    <t>Součet</t>
  </si>
  <si>
    <t>997</t>
  </si>
  <si>
    <t>Přesun sutě</t>
  </si>
  <si>
    <t>14</t>
  </si>
  <si>
    <t>997013501</t>
  </si>
  <si>
    <t>Odvoz suti a vybouraných hmot na skládku nebo meziskládku do 1 km se složením</t>
  </si>
  <si>
    <t>-1194851271</t>
  </si>
  <si>
    <t>9970135</t>
  </si>
  <si>
    <t>Příplatek k odvozu suti a vybouraných hmot na skládku za další km nad 1km - předpoklad 4km</t>
  </si>
  <si>
    <t>267839929</t>
  </si>
  <si>
    <t>998</t>
  </si>
  <si>
    <t>Přesun hmot</t>
  </si>
  <si>
    <t>16</t>
  </si>
  <si>
    <t>998011001</t>
  </si>
  <si>
    <t>Přesun hmot pro budovy zděné v do 6 m</t>
  </si>
  <si>
    <t>-1198868004</t>
  </si>
  <si>
    <t>SO 02 - Vodovodní přípojka</t>
  </si>
  <si>
    <t>D1 - Vodovodní přípojka</t>
  </si>
  <si>
    <t xml:space="preserve">    11 - Přípravné a přidružené práce</t>
  </si>
  <si>
    <t xml:space="preserve">    13 - Hloubené vykopávky</t>
  </si>
  <si>
    <t xml:space="preserve">    15 - Roubení</t>
  </si>
  <si>
    <t xml:space="preserve">    16 - Přemístění výkopku</t>
  </si>
  <si>
    <t xml:space="preserve">    17 - Konstrukce ze zemin</t>
  </si>
  <si>
    <t xml:space="preserve">    19 - Hloubení pro podzemní stěny, ražení a hloubení důlní</t>
  </si>
  <si>
    <t xml:space="preserve">    57 - Kryty štěrkových a živičných pozemních komunikací a zpevněných ploch</t>
  </si>
  <si>
    <t xml:space="preserve">    722 - Vnitřní vodovod</t>
  </si>
  <si>
    <t xml:space="preserve">    87 - Potrubí z trub plastických, skleněných a čedičových</t>
  </si>
  <si>
    <t xml:space="preserve">    89 - Ostatní konstrukce a práce na trubním vedení</t>
  </si>
  <si>
    <t xml:space="preserve">    H27 - Vedení trubní dálková a přípojná</t>
  </si>
  <si>
    <t>D1</t>
  </si>
  <si>
    <t>Přípravné a přidružené práce</t>
  </si>
  <si>
    <t>113108317R00</t>
  </si>
  <si>
    <t>Odstranění asfaltové vrstvy pl. do 50 m2, tl.17 cm</t>
  </si>
  <si>
    <t>RTS I / 2022</t>
  </si>
  <si>
    <t>119000002RA0</t>
  </si>
  <si>
    <t>Dočasné zajištění kabelů ve výkopu</t>
  </si>
  <si>
    <t>119000001RA0</t>
  </si>
  <si>
    <t>Dočasné zajištění potrubí ve výkopu</t>
  </si>
  <si>
    <t>Hloubené vykopávky</t>
  </si>
  <si>
    <t>139601102R00</t>
  </si>
  <si>
    <t>Ruční výkop jam, rýh a šachet v hornině tř. 3</t>
  </si>
  <si>
    <t>Roubení</t>
  </si>
  <si>
    <t>151101101R00</t>
  </si>
  <si>
    <t>Pažení a rozepření stěn rýh - příložné - hl.do 2 m</t>
  </si>
  <si>
    <t>151101111R00</t>
  </si>
  <si>
    <t>Odstranění pažení stěn rýh - příložné - hl. do 2 m</t>
  </si>
  <si>
    <t>Přemístění výkopku</t>
  </si>
  <si>
    <t>162201102R00</t>
  </si>
  <si>
    <t>Vodorovné přemístění výkopku z hor.1-4 do 50 m</t>
  </si>
  <si>
    <t>161101101R00</t>
  </si>
  <si>
    <t>Svislé přemístění výkopku z hor.1-4 do 2,5 m</t>
  </si>
  <si>
    <t>162501102R00</t>
  </si>
  <si>
    <t>Vodorovné přemístění výkopku z hor.1-4 do 3000 m</t>
  </si>
  <si>
    <t>18</t>
  </si>
  <si>
    <t>17</t>
  </si>
  <si>
    <t>Konstrukce ze zemin</t>
  </si>
  <si>
    <t>175100020RAB</t>
  </si>
  <si>
    <t>Obsyp potrubí štěrkopískem</t>
  </si>
  <si>
    <t>20</t>
  </si>
  <si>
    <t>174101101R00</t>
  </si>
  <si>
    <t>Zásyp jam, rýh, šachet se zhutněním</t>
  </si>
  <si>
    <t>22</t>
  </si>
  <si>
    <t>19</t>
  </si>
  <si>
    <t>Hloubení pro podzemní stěny, ražení a hloubení důlní</t>
  </si>
  <si>
    <t>199000002R00</t>
  </si>
  <si>
    <t>Poplatek za skládku horniny 1- 4, č. dle katal. odpadů 17 05 04</t>
  </si>
  <si>
    <t>24</t>
  </si>
  <si>
    <t>57</t>
  </si>
  <si>
    <t>Kryty štěrkových a živičných pozemních komunikací a zpevněných ploch</t>
  </si>
  <si>
    <t>579300011RAB</t>
  </si>
  <si>
    <t>Komunikace s krytem z asfalt. recykl.D2-N-7-VI-PII</t>
  </si>
  <si>
    <t>26</t>
  </si>
  <si>
    <t>722</t>
  </si>
  <si>
    <t>Vnitřní vodovod</t>
  </si>
  <si>
    <t>722280106R00</t>
  </si>
  <si>
    <t>Tlaková zkouška vodovodního potrubí DN 32</t>
  </si>
  <si>
    <t>28</t>
  </si>
  <si>
    <t>87</t>
  </si>
  <si>
    <t>Potrubí z trub plastických, skleněných a čedičových</t>
  </si>
  <si>
    <t>871161121R00</t>
  </si>
  <si>
    <t>Montáž trubek polyetylenových ve výkopu d 32 mm</t>
  </si>
  <si>
    <t>30</t>
  </si>
  <si>
    <t>286136741</t>
  </si>
  <si>
    <t xml:space="preserve">Trubka voda SDR11  32x3,0 mm L=6 m</t>
  </si>
  <si>
    <t>32</t>
  </si>
  <si>
    <t>89</t>
  </si>
  <si>
    <t>Ostatní konstrukce a práce na trubním vedení</t>
  </si>
  <si>
    <t>899731112R00</t>
  </si>
  <si>
    <t>Vodič signalizační CYY 2,5 mm2</t>
  </si>
  <si>
    <t>34</t>
  </si>
  <si>
    <t>899721111R00</t>
  </si>
  <si>
    <t>Fólie výstražná z PVC bílá, šířka 22 cm</t>
  </si>
  <si>
    <t>36</t>
  </si>
  <si>
    <t>891163111R00</t>
  </si>
  <si>
    <t>Montáž ventilů hlavních pro přípojky DN 25</t>
  </si>
  <si>
    <t>kus</t>
  </si>
  <si>
    <t>38</t>
  </si>
  <si>
    <t>55110844</t>
  </si>
  <si>
    <t>Ventil přímý průchozí hlavní DN 25</t>
  </si>
  <si>
    <t>40</t>
  </si>
  <si>
    <t>H27</t>
  </si>
  <si>
    <t>Vedení trubní dálková a přípojná</t>
  </si>
  <si>
    <t>998276101R00</t>
  </si>
  <si>
    <t>Přesun hmot, trubní vedení plastová, otevř. výkop</t>
  </si>
  <si>
    <t>42</t>
  </si>
  <si>
    <t>SO 03 - Kanalizační přípojka</t>
  </si>
  <si>
    <t>D2 - Kanalizační přípojka</t>
  </si>
  <si>
    <t xml:space="preserve">    45 - Podkladní a vedlejší konstrukce (kromě vozovek a železničního svršku)</t>
  </si>
  <si>
    <t xml:space="preserve">    721 - Vnitřní kanalizace</t>
  </si>
  <si>
    <t xml:space="preserve">    83 - Potrubí z trub kameninových</t>
  </si>
  <si>
    <t>D2</t>
  </si>
  <si>
    <t>44</t>
  </si>
  <si>
    <t>46</t>
  </si>
  <si>
    <t>48</t>
  </si>
  <si>
    <t>50</t>
  </si>
  <si>
    <t>52</t>
  </si>
  <si>
    <t>54</t>
  </si>
  <si>
    <t>56</t>
  </si>
  <si>
    <t>58</t>
  </si>
  <si>
    <t>60</t>
  </si>
  <si>
    <t>62</t>
  </si>
  <si>
    <t>64</t>
  </si>
  <si>
    <t>45</t>
  </si>
  <si>
    <t>Podkladní a vedlejší konstrukce (kromě vozovek a železničního svršku)</t>
  </si>
  <si>
    <t>452312121R00</t>
  </si>
  <si>
    <t>Sedlové lože pod potrubí z betonu C 8/10</t>
  </si>
  <si>
    <t>66</t>
  </si>
  <si>
    <t>68</t>
  </si>
  <si>
    <t>721</t>
  </si>
  <si>
    <t>Vnitřní kanalizace</t>
  </si>
  <si>
    <t>721200002RA0</t>
  </si>
  <si>
    <t>Kanalizace vnitřní odpadní PVC, D 110 x 2,7 mm</t>
  </si>
  <si>
    <t>70</t>
  </si>
  <si>
    <t>83</t>
  </si>
  <si>
    <t>Potrubí z trub kameninových</t>
  </si>
  <si>
    <t>831312121R00</t>
  </si>
  <si>
    <t>Montáž trub kameninových, pryž. kroužek, DN 150</t>
  </si>
  <si>
    <t>72</t>
  </si>
  <si>
    <t>59710675</t>
  </si>
  <si>
    <t>Trouba kameninová hrdlová DN 150, l=1,50 m, FN 34</t>
  </si>
  <si>
    <t>74</t>
  </si>
  <si>
    <t>837375121R00</t>
  </si>
  <si>
    <t>Výsek a montáž kamenin. odbočky na potrubí DN 300</t>
  </si>
  <si>
    <t>76</t>
  </si>
  <si>
    <t>2865722713</t>
  </si>
  <si>
    <t>odbočka sedlová DN 300/150</t>
  </si>
  <si>
    <t>78</t>
  </si>
  <si>
    <t>894431221RAA</t>
  </si>
  <si>
    <t>Šachta, D 400 mm, dl.šach.roury 2,0 m, přímá</t>
  </si>
  <si>
    <t>80</t>
  </si>
  <si>
    <t>892571111R00</t>
  </si>
  <si>
    <t>Zkouška těsnosti kanalizace DN do 200, vodou</t>
  </si>
  <si>
    <t>82</t>
  </si>
  <si>
    <t>892573111R00</t>
  </si>
  <si>
    <t>Zabezpečení konců kanal. potrubí DN do 200, vodou</t>
  </si>
  <si>
    <t>úsek</t>
  </si>
  <si>
    <t>84</t>
  </si>
  <si>
    <t>892601122R00</t>
  </si>
  <si>
    <t>Čištění kanalizační stoky do DN 200, do 50 m</t>
  </si>
  <si>
    <t>86</t>
  </si>
  <si>
    <t>23</t>
  </si>
  <si>
    <t>899711121R00</t>
  </si>
  <si>
    <t>Fólie výstražná z PVC šedá, šířka 22 cm</t>
  </si>
  <si>
    <t>88</t>
  </si>
  <si>
    <t>90</t>
  </si>
  <si>
    <t>SO 04 - Elektro přípojka</t>
  </si>
  <si>
    <t>Úroveň 3:</t>
  </si>
  <si>
    <t>SO 04.1 - Dodávka</t>
  </si>
  <si>
    <t>D1 - Zemní kabelová přípojka NN-WC</t>
  </si>
  <si>
    <t xml:space="preserve">D2 - vedení kabelové NN </t>
  </si>
  <si>
    <t>Zemní kabelová přípojka NN-WC</t>
  </si>
  <si>
    <t xml:space="preserve">vedení kabelové NN </t>
  </si>
  <si>
    <t>1000013230</t>
  </si>
  <si>
    <t>KABEL CYKY-J 4X10 750V</t>
  </si>
  <si>
    <t>M</t>
  </si>
  <si>
    <t>1000013380</t>
  </si>
  <si>
    <t>KABEL CYKY-J 5X4 750V</t>
  </si>
  <si>
    <t>1000013270</t>
  </si>
  <si>
    <t>KABEL CYKY-J 3X1,5 750V</t>
  </si>
  <si>
    <t>1000174090</t>
  </si>
  <si>
    <t>TRUBKA KORUG.OHEBNA KORUFL. 63 CERNA 50M</t>
  </si>
  <si>
    <t>1000174000</t>
  </si>
  <si>
    <t>TRUBKA KORUG.OHEBNA KORUFL.110 CERNA 50M</t>
  </si>
  <si>
    <t>1000157960</t>
  </si>
  <si>
    <t>TRUBKA KORUG.OHEBNA KRUH 50/41 CERNA 50M</t>
  </si>
  <si>
    <t>1000055870</t>
  </si>
  <si>
    <t>STITEK PVC NA KABELU-359050</t>
  </si>
  <si>
    <t>KS</t>
  </si>
  <si>
    <t>1000291130</t>
  </si>
  <si>
    <t>PASEK VAZACI KABEL. VPC 5/430 BAL-100KS</t>
  </si>
  <si>
    <t>BAL</t>
  </si>
  <si>
    <t>1000291460</t>
  </si>
  <si>
    <t>PASEK VAZACI KABEL. VPC 4/200 BAL-100KS</t>
  </si>
  <si>
    <t>1003682360</t>
  </si>
  <si>
    <t>STITEK KAB. VKLADACI 60X24 3580 BAL-50KS</t>
  </si>
  <si>
    <t>ER001</t>
  </si>
  <si>
    <t>Plastový elektroměrový pilíř ER212</t>
  </si>
  <si>
    <t>9870011390</t>
  </si>
  <si>
    <t>VYK&gt; PENA MONTAZNI 750ML</t>
  </si>
  <si>
    <t>1000174050</t>
  </si>
  <si>
    <t>TRUBKA KORUG.PE CERNA 110/94, D6M</t>
  </si>
  <si>
    <t>9870039000</t>
  </si>
  <si>
    <t>VYK&gt; MATERIAL PRO ZABEZPECENI VYKOPU</t>
  </si>
  <si>
    <t>SADA</t>
  </si>
  <si>
    <t>9870039100</t>
  </si>
  <si>
    <t>VYK&gt; MATERIAL ZAJISTENI STEN KABEL. RYH</t>
  </si>
  <si>
    <t>9870040060</t>
  </si>
  <si>
    <t>VYK&gt; MUSTEK NULOVY 25A, TYP 6226-30</t>
  </si>
  <si>
    <t>9880003200</t>
  </si>
  <si>
    <t>OPT&gt;BARVA ALKYD.ROZP.S2013 ZELENA-VRCH1L</t>
  </si>
  <si>
    <t>L</t>
  </si>
  <si>
    <t>Poznámka k položce:_x000d_
EMAIL S2013/5300</t>
  </si>
  <si>
    <t>9880003300</t>
  </si>
  <si>
    <t>OPT&gt;BARVA ALKYD.ROZP.S2013 ZLUTA-VRCH 1L</t>
  </si>
  <si>
    <t>Poznámka k položce:_x000d_
EMAIL S2013/6200</t>
  </si>
  <si>
    <t>1003301650</t>
  </si>
  <si>
    <t>TRUBICE SMRST SR1F 25,4-12,7/1200 ZZ.</t>
  </si>
  <si>
    <t>1003632540</t>
  </si>
  <si>
    <t>PASKA ZEMNICI FEZN 30X4/48AM (BAL.25KG)</t>
  </si>
  <si>
    <t>KG</t>
  </si>
  <si>
    <t>1000039080</t>
  </si>
  <si>
    <t xml:space="preserve">TRUBKA SMRST.RPK 40/16/1000  CERNA</t>
  </si>
  <si>
    <t>1000035120</t>
  </si>
  <si>
    <t xml:space="preserve">SVORKA UNIVERZALNI ELBA  669 105</t>
  </si>
  <si>
    <t>Poznámka k položce:_x000d_
ST 7,5-9,4/7,5-9,4</t>
  </si>
  <si>
    <t>1003634140</t>
  </si>
  <si>
    <t>SVORKA ZEMNICI SR 3A, SPOJ. PASEK-LANO</t>
  </si>
  <si>
    <t>1003605250</t>
  </si>
  <si>
    <t>PRAMENEC OCELOVY 50 FE 540MPA, 25,4KN</t>
  </si>
  <si>
    <t>25</t>
  </si>
  <si>
    <t>1003354190</t>
  </si>
  <si>
    <t>POJISTKA NOZOVA PNA000 40A GG</t>
  </si>
  <si>
    <t>9870011330</t>
  </si>
  <si>
    <t>VYK&gt; POJIVO SADROVE G-2-B-II BAL. 30KG</t>
  </si>
  <si>
    <t>27</t>
  </si>
  <si>
    <t>9870011340</t>
  </si>
  <si>
    <t>VYK&gt; SMES MALTOVA ZDICI PYTLOVANA</t>
  </si>
  <si>
    <t>9870011320</t>
  </si>
  <si>
    <t>VYK&gt; SMES VAPENA STUKOVA VNEJSI RUCNE</t>
  </si>
  <si>
    <t>29</t>
  </si>
  <si>
    <t>9870037400</t>
  </si>
  <si>
    <t>VYK&gt; MAT.NA OPRAVU OMITKY STUKOVA SMES</t>
  </si>
  <si>
    <t>M2</t>
  </si>
  <si>
    <t>9870020020</t>
  </si>
  <si>
    <t>VYK&gt; KAMENIVO DRC.HRUBE FR.4-8 TR.B</t>
  </si>
  <si>
    <t>31</t>
  </si>
  <si>
    <t>9870020030</t>
  </si>
  <si>
    <t>VYK&gt; KAMENIVO DRC.HRUBE FR.63-125 TR.B</t>
  </si>
  <si>
    <t>9870020070</t>
  </si>
  <si>
    <t>VYK&gt; KAMENIVO TEZ.DROBNE FR.0-4 TR.D</t>
  </si>
  <si>
    <t>33</t>
  </si>
  <si>
    <t>9870020240</t>
  </si>
  <si>
    <t>VYK&gt; KOSTKA DLAZEBNI VELKA 15/17 TR.I</t>
  </si>
  <si>
    <t>9870020300</t>
  </si>
  <si>
    <t>VYK&gt; KOTOUC REZACI DIAMANT PR450ASFALT</t>
  </si>
  <si>
    <t>35</t>
  </si>
  <si>
    <t>9870020090</t>
  </si>
  <si>
    <t>VYK&gt; KAMENIVO DOLOM.DO BETONU FR.0-4VL</t>
  </si>
  <si>
    <t>9870020140</t>
  </si>
  <si>
    <t>VYK&gt; STERKODRT FR.0-63 TR.A</t>
  </si>
  <si>
    <t>37</t>
  </si>
  <si>
    <t>9870020180</t>
  </si>
  <si>
    <t>VYK&gt; LAK ASFALT.PENETRAL ALP SUD 160KG</t>
  </si>
  <si>
    <t>9870020190</t>
  </si>
  <si>
    <t>VYK&gt; ZALIVKA ASFALTOVA AZ BUBNY</t>
  </si>
  <si>
    <t>39</t>
  </si>
  <si>
    <t>9870020100</t>
  </si>
  <si>
    <t>VYK&gt; STERKODRT FR.0-22</t>
  </si>
  <si>
    <t>9870020350</t>
  </si>
  <si>
    <t>VYK&gt; ASFALT.BET.OBRUS.ACO11+ 50/70 TR1</t>
  </si>
  <si>
    <t>41</t>
  </si>
  <si>
    <t>9870020360</t>
  </si>
  <si>
    <t>VYK&gt; ASFALT.BET.PODKL.ACP16S 50/70 TR1</t>
  </si>
  <si>
    <t>9870020370</t>
  </si>
  <si>
    <t>VYK&gt; ASFALT.BET.LOZNI ACL16S+ 50/70TR1</t>
  </si>
  <si>
    <t>43</t>
  </si>
  <si>
    <t>9870020210</t>
  </si>
  <si>
    <t>VYK&gt; MALTA CEMENT. PRO DLAZBY Z CEM II</t>
  </si>
  <si>
    <t>M3</t>
  </si>
  <si>
    <t>9870020220</t>
  </si>
  <si>
    <t>VYK&gt; SMES BETON TR.C12/15 KAMEN DO22MM</t>
  </si>
  <si>
    <t>9870020260</t>
  </si>
  <si>
    <t>VYK&gt; OBRUBNIK CHODNIK ABO 50X10X25CM</t>
  </si>
  <si>
    <t>SO 04.2 - Montáž</t>
  </si>
  <si>
    <t>PSMB31A</t>
  </si>
  <si>
    <t>KABEL CYKY-J 4X10 750V VOLNE ULOZENY</t>
  </si>
  <si>
    <t>PCCB31A</t>
  </si>
  <si>
    <t>KABEL CYKY-J 5X4 VOLNE ULOZENY</t>
  </si>
  <si>
    <t>PCCB04A</t>
  </si>
  <si>
    <t>KABEL CYKY-J 3X1,5 VOLNE ULOZENY</t>
  </si>
  <si>
    <t>PELB40A</t>
  </si>
  <si>
    <t>TRUBKA KORUG. PE KORUFLEX 63/50 OHEBNA</t>
  </si>
  <si>
    <t>PELB43A</t>
  </si>
  <si>
    <t>TRUBKA KORUG. PE KORUFLEX 110/91 OHEBNA</t>
  </si>
  <si>
    <t>PELB39A</t>
  </si>
  <si>
    <t>TRUBKA KORUG. PE KORUFLEX 50/40 OHEBNA</t>
  </si>
  <si>
    <t>PCHB33A</t>
  </si>
  <si>
    <t>ZNACENI SJZ KABEL.TRAS+SOUBORU-NOVA VED.</t>
  </si>
  <si>
    <t>PCHB31A</t>
  </si>
  <si>
    <t>ZNACENI SJZ KABELU SKRIN,ROZVAD-NOVA VED</t>
  </si>
  <si>
    <t>PCIB03A</t>
  </si>
  <si>
    <t>UKONC.-ZAP.VOD.DO 16 MM2 SVORK.V ROZVAD.</t>
  </si>
  <si>
    <t>PCIB02A</t>
  </si>
  <si>
    <t>UKONC.-ZAP.VOD.DO 6MM2 SVORKOV.V ROZVAD.</t>
  </si>
  <si>
    <t>PCIB01A</t>
  </si>
  <si>
    <t>UKONC.-ZAP.VOD.DO 2,5MM2 SVORK.V ROZVAD.</t>
  </si>
  <si>
    <t>PDTB38A</t>
  </si>
  <si>
    <t>ZAPOJ.4ZIL V JISTICI DOM.SKRINI DO 16MM2</t>
  </si>
  <si>
    <t>PCHB40A</t>
  </si>
  <si>
    <t>PRIPL.NA ZATAH. KABELU V OCHRANNE TRUBCE</t>
  </si>
  <si>
    <t>PFQB81A</t>
  </si>
  <si>
    <t>SKRIN SS100/NKE1P-C DCK 3X160A V PILIRI</t>
  </si>
  <si>
    <t>PELB32A</t>
  </si>
  <si>
    <t>TRUBKA KORUG. PE KORUHARD 110/91 TYC 6M</t>
  </si>
  <si>
    <t>PRAB22A</t>
  </si>
  <si>
    <t>RYHY 50X120CM ZASTAV.UZEMI TR3</t>
  </si>
  <si>
    <t>PRAB07A</t>
  </si>
  <si>
    <t>RYHY 35X85CM ZASTAV.UZEMI TR3</t>
  </si>
  <si>
    <t>PRDB01A</t>
  </si>
  <si>
    <t>RYHY 10X10CM ZASTAV.UZEMI TR3</t>
  </si>
  <si>
    <t>PDKB01A</t>
  </si>
  <si>
    <t>NULOVY MUSTEK 25A VC.ZAPOJENI,TYP6226-30</t>
  </si>
  <si>
    <t>PDQB02A</t>
  </si>
  <si>
    <t>UZEMNENI NA POVRCHU-PASKA FEZN 30X4MM</t>
  </si>
  <si>
    <t>PDQB08A</t>
  </si>
  <si>
    <t>1X NATER UZEMNENI NA POVRCHU ZELENOZLUTA</t>
  </si>
  <si>
    <t>PDQB10A</t>
  </si>
  <si>
    <t>ZNACENI UZEMNENI FEZN 30/4 SMRST.TRUBICI</t>
  </si>
  <si>
    <t>PDQB11A</t>
  </si>
  <si>
    <t>UZEM.V ZEMI-FEZN 30X4 V PODM.MEST.ZAST.</t>
  </si>
  <si>
    <t>PDQB18A</t>
  </si>
  <si>
    <t>MERENI ZEMNIHO ODPORU VC.VYSTAV.PROTOKOL</t>
  </si>
  <si>
    <t>PDQB64A</t>
  </si>
  <si>
    <t>OCHRANA PRECHODU ZEM-VZDUCH UZEM.PAS30/4</t>
  </si>
  <si>
    <t>PDQB32A</t>
  </si>
  <si>
    <t>SVODOVY VODIC-LANO FEZN50MM2 BEZ PODPER</t>
  </si>
  <si>
    <t>PFLA08A</t>
  </si>
  <si>
    <t xml:space="preserve">POJISTKA NOZOVA NN VEL.000 GG  40A</t>
  </si>
  <si>
    <t>PBJB52A</t>
  </si>
  <si>
    <t>DRAZKA PRO TRUBKU, KABEL OD 29MM DO 48MM</t>
  </si>
  <si>
    <t>PBJB58A</t>
  </si>
  <si>
    <t>ZACISTENI OTVORU NA OMITCE, STUKOVA SMES</t>
  </si>
  <si>
    <t>POPA04A</t>
  </si>
  <si>
    <t>OPRAVA FASADNI OMITKY STUKOVOU SMESI</t>
  </si>
  <si>
    <t>PMEB41A</t>
  </si>
  <si>
    <t>ODSTRAN. CHODNIKU KAMEN.DLAZBA NAD VYKOP</t>
  </si>
  <si>
    <t>PMEB42A</t>
  </si>
  <si>
    <t>ZRIZENI CHODNIKU KAMEN. DLAZBA NAD VYKOP</t>
  </si>
  <si>
    <t>PMEB43A</t>
  </si>
  <si>
    <t>ODSTRAN.CHODNIKU KAMEN.DLAZBA MIMO VYKOP</t>
  </si>
  <si>
    <t>PMEB44A</t>
  </si>
  <si>
    <t>ZRIZENI CHODNIKU KAMEN.DLAZBA MIMO VYKOP</t>
  </si>
  <si>
    <t>PMEB65A</t>
  </si>
  <si>
    <t>ODSTRAN.VOZOVKY ASFALT. KRYT NAD VYKOPEM</t>
  </si>
  <si>
    <t>PMEB66A</t>
  </si>
  <si>
    <t>ZRIZENI VOZOVKY ASFALT. KRYT NAD VYKOPEM</t>
  </si>
  <si>
    <t>PMEB67A</t>
  </si>
  <si>
    <t>ODSTRAN. VOZOVKY ASFALT. KRYT MIMO VYKOP</t>
  </si>
  <si>
    <t>PMEB68A</t>
  </si>
  <si>
    <t>ZRIZENI VOZOVKY ASFALT. KRYT MIMO VYKOP</t>
  </si>
  <si>
    <t>PMEB20A</t>
  </si>
  <si>
    <t>ODSTRANENI OBRUBNIKU CHODNIK</t>
  </si>
  <si>
    <t>PMEB21A</t>
  </si>
  <si>
    <t>ZRIZENI OBRUBNIKU CHODNIK</t>
  </si>
  <si>
    <t>SO 04.3 - Ostatní</t>
  </si>
  <si>
    <t>VRN - Vedlejší rozpočtové náklady</t>
  </si>
  <si>
    <t>030001</t>
  </si>
  <si>
    <t>Zařízení staveniště</t>
  </si>
  <si>
    <t>kpl</t>
  </si>
  <si>
    <t>1024</t>
  </si>
  <si>
    <t>-1701062640</t>
  </si>
  <si>
    <t>030002</t>
  </si>
  <si>
    <t>Geodetické práce</t>
  </si>
  <si>
    <t>572790625</t>
  </si>
  <si>
    <t>030003</t>
  </si>
  <si>
    <t>Ochrana staveniště oplocením</t>
  </si>
  <si>
    <t>-437715998</t>
  </si>
  <si>
    <t>030004</t>
  </si>
  <si>
    <t>Ztížený pohyb vozidel v centrech měst</t>
  </si>
  <si>
    <t>-1379464078</t>
  </si>
  <si>
    <t>030005</t>
  </si>
  <si>
    <t>Dokumentace skutečného provedení stavby</t>
  </si>
  <si>
    <t>1620464065</t>
  </si>
  <si>
    <t>030006</t>
  </si>
  <si>
    <t>Kompletační činnost</t>
  </si>
  <si>
    <t>-2129279156</t>
  </si>
  <si>
    <t>02 - Soukenné náměstí</t>
  </si>
  <si>
    <t>1131061</t>
  </si>
  <si>
    <t>113203111</t>
  </si>
  <si>
    <t>Vytrhání obrub z dlažebních kostek</t>
  </si>
  <si>
    <t>750360048</t>
  </si>
  <si>
    <t>0,84+0,81+0,64+0,97</t>
  </si>
  <si>
    <t>11 - Přípravné a přidružené práce</t>
  </si>
  <si>
    <t>13 - Hloubené vykopávky</t>
  </si>
  <si>
    <t>15 - Roubení</t>
  </si>
  <si>
    <t>16 - Přemístění výkopku</t>
  </si>
  <si>
    <t>17 - Konstrukce ze zemin</t>
  </si>
  <si>
    <t>19 - Hloubení pro podzemní stěny, ražení a hloubení důlní</t>
  </si>
  <si>
    <t>59 - Dlažby a předlažby pozemních komunikací a zpevněných ploch</t>
  </si>
  <si>
    <t>722 - Vnitřní vodovod</t>
  </si>
  <si>
    <t>87 - Potrubí z trub plastických, skleněných a čedičových</t>
  </si>
  <si>
    <t>89 - Ostatní konstrukce a práce na trubním vedení</t>
  </si>
  <si>
    <t>H27 - Vedení trubní dálková a přípojná</t>
  </si>
  <si>
    <t>113106035RAC</t>
  </si>
  <si>
    <t>Odstranění dlažby z kostek vč.podkladu, pl.do 50m2</t>
  </si>
  <si>
    <t>59</t>
  </si>
  <si>
    <t>Dlažby a předlažby pozemních komunikací a zpevněných ploch</t>
  </si>
  <si>
    <t>596111111R00</t>
  </si>
  <si>
    <t>Kladení dlažby mozaika 1barva, lože z kam.do 4 cm</t>
  </si>
  <si>
    <t>722236313R00</t>
  </si>
  <si>
    <t>Ventil uzavírací DN 25</t>
  </si>
  <si>
    <t xml:space="preserve">Trubka Wavin TS voda SDR11  32x3,0 mm L=6 m</t>
  </si>
  <si>
    <t>893111121R00</t>
  </si>
  <si>
    <t>Šachta vodoměrná prefa DN 1200, litinový poklop C 250</t>
  </si>
  <si>
    <t>45 - Podkladní a vedlejší konstrukce (kromě vozovek a železničního svršku)</t>
  </si>
  <si>
    <t>721 - Vnitřní kanalizace</t>
  </si>
  <si>
    <t>83 - Potrubí z trub kameninových</t>
  </si>
  <si>
    <t>894431212RA0</t>
  </si>
  <si>
    <t>Šachta, D 400 mm, dl.šach.roury 1,5 m, sběrná</t>
  </si>
  <si>
    <t>1000215090</t>
  </si>
  <si>
    <t>TRUBKA S HRDLEM PVC 110/104/4000 TRIDA3</t>
  </si>
  <si>
    <t>1000006580</t>
  </si>
  <si>
    <t>TRUBKA S HRDLEM PVC 110/104/6000 TRIDA 3</t>
  </si>
  <si>
    <t>1000215180</t>
  </si>
  <si>
    <t xml:space="preserve">TRUBKA S HRDLEM PVC 63/57/4000   TRIDA 4</t>
  </si>
  <si>
    <t>1000215190</t>
  </si>
  <si>
    <t xml:space="preserve">TRUBKA S HRDLEM PVC 63/57/6000   TRIDA 4</t>
  </si>
  <si>
    <t>1003607970</t>
  </si>
  <si>
    <t>POJISTKA NOZOVA PNA000 50A GG</t>
  </si>
  <si>
    <t>JE001</t>
  </si>
  <si>
    <t>PL7 - B16/3 JISTIC</t>
  </si>
  <si>
    <t>1003634120</t>
  </si>
  <si>
    <t>SVORKA SP1 VY - PRIPOJ. NA KONSTR.</t>
  </si>
  <si>
    <t>9876002600</t>
  </si>
  <si>
    <t>VYK&gt; SROUB M10X45, 6-HR.HLAVA, POZ.</t>
  </si>
  <si>
    <t>Poznámka k položce:_x000d_
DIN933-8.8-A2K</t>
  </si>
  <si>
    <t>9876008300</t>
  </si>
  <si>
    <t>VYK&gt; MATICE M10, 6-HRANNA, POZ.</t>
  </si>
  <si>
    <t>Poznámka k položce:_x000d_
DIN934-8-A2K</t>
  </si>
  <si>
    <t>9876010400</t>
  </si>
  <si>
    <t>VYK&gt; PODLOZKA PRUZNA 12, POZ.</t>
  </si>
  <si>
    <t>Poznámka k položce:_x000d_
DIN7980-230HV-A2K</t>
  </si>
  <si>
    <t>1000327780</t>
  </si>
  <si>
    <t>FOLIE VYSTR. BLESK 330/0,4 CERVENA 125M</t>
  </si>
  <si>
    <t>Poznámka k položce:_x000d_
FÓLIE VÝSTR.S BLESKEM 330X0,4 ČERV.</t>
  </si>
  <si>
    <t>PELB60A</t>
  </si>
  <si>
    <t>TRUBKA HRDLOVA PVC 110/104 TYC 4M Z.TR.3</t>
  </si>
  <si>
    <t>PELB61A</t>
  </si>
  <si>
    <t>TRUBKA HRDLOVA PVC 110/104 TYC 6M Z.TR.3</t>
  </si>
  <si>
    <t>PELB76A</t>
  </si>
  <si>
    <t>TRUBKA HRDLOVA PVC 63/57 TYC 4M Z.TR.4</t>
  </si>
  <si>
    <t>PELB77A</t>
  </si>
  <si>
    <t>TRUBKA HRDLOVA PVC 63/57 TYC 6M Z.TR.4</t>
  </si>
  <si>
    <t>PFLB09A</t>
  </si>
  <si>
    <t xml:space="preserve">POJISTKA NOZOVA NN VEL.000 GG  50A</t>
  </si>
  <si>
    <t>PCIB43A</t>
  </si>
  <si>
    <t>UKONC.KAB. 5X4 MM2 BEZ KONCOVKY A OK</t>
  </si>
  <si>
    <t>PXDB31A</t>
  </si>
  <si>
    <t>LANO ZEMNICI 50MM2 FE 540</t>
  </si>
  <si>
    <t>PRAB16A</t>
  </si>
  <si>
    <t>RYHY 50X85CM ZASTAV.UZEMI TR3</t>
  </si>
  <si>
    <t>PRDB87A</t>
  </si>
  <si>
    <t>KRYTI KABELU VYSTRAZNOU FOLII SIRKY 33CM</t>
  </si>
  <si>
    <t>SO 05 - Přeložka VO</t>
  </si>
  <si>
    <t>SO 05.1 - Dodávka</t>
  </si>
  <si>
    <t>D1 - Přeložka VO kNN</t>
  </si>
  <si>
    <t xml:space="preserve">    D2 - vedení kabelové NN </t>
  </si>
  <si>
    <t>Přeložka VO kNN</t>
  </si>
  <si>
    <t>1000084870</t>
  </si>
  <si>
    <t>SPOJKA PRIMA 1KV SSU 1-L (6-25)</t>
  </si>
  <si>
    <t>Poznámka k položce:_x000d_
1X SPOJKA BEZ SPOJOVAČ</t>
  </si>
  <si>
    <t>1000085220</t>
  </si>
  <si>
    <t>SPOJKA KABEL.LIS.POCIN. CU 10 KU-L</t>
  </si>
  <si>
    <t>SO 05.2 - Montáž</t>
  </si>
  <si>
    <t>PREB02A</t>
  </si>
  <si>
    <t>SPOJKOVISTE 1KV ZAST.UZEMI TR3</t>
  </si>
  <si>
    <t>PCLB75A</t>
  </si>
  <si>
    <t>SPOJKA KAB.SMRST. 1KV SSU1-L PRO CU4X10</t>
  </si>
  <si>
    <t>1690135802</t>
  </si>
  <si>
    <t>-767129926</t>
  </si>
  <si>
    <t>439250866</t>
  </si>
  <si>
    <t>889769539</t>
  </si>
  <si>
    <t>-956886705</t>
  </si>
  <si>
    <t>-445424861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</si>
</sst>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7" fillId="0" borderId="0" xfId="0" applyNumberFormat="1" applyFont="1" applyAlignment="1" applyProtection="1">
      <alignment horizontal="righ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styles" Target="styles.xml" /><Relationship Id="rId19" Type="http://schemas.openxmlformats.org/officeDocument/2006/relationships/theme" Target="theme/theme1.xml" /><Relationship Id="rId20" Type="http://schemas.openxmlformats.org/officeDocument/2006/relationships/calcChain" Target="calcChain.xml" /><Relationship Id="rId2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22-05_4616_PU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Veřejná samočistící toaleta - Příprava území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15. 6. 2022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ROUND(AG95+AG104,2)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ROUND(AS95+AS104,2)</f>
        <v>0</v>
      </c>
      <c r="AT94" s="114">
        <f>ROUND(SUM(AV94:AW94),2)</f>
        <v>0</v>
      </c>
      <c r="AU94" s="115">
        <f>ROUND(AU95+AU104,5)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ROUND(AZ95+AZ104,2)</f>
        <v>0</v>
      </c>
      <c r="BA94" s="114">
        <f>ROUND(BA95+BA104,2)</f>
        <v>0</v>
      </c>
      <c r="BB94" s="114">
        <f>ROUND(BB95+BB104,2)</f>
        <v>0</v>
      </c>
      <c r="BC94" s="114">
        <f>ROUND(BC95+BC104,2)</f>
        <v>0</v>
      </c>
      <c r="BD94" s="116">
        <f>ROUND(BD95+BD104,2)</f>
        <v>0</v>
      </c>
      <c r="BE94" s="6"/>
      <c r="BS94" s="117" t="s">
        <v>72</v>
      </c>
      <c r="BT94" s="117" t="s">
        <v>73</v>
      </c>
      <c r="BU94" s="118" t="s">
        <v>74</v>
      </c>
      <c r="BV94" s="117" t="s">
        <v>75</v>
      </c>
      <c r="BW94" s="117" t="s">
        <v>5</v>
      </c>
      <c r="BX94" s="117" t="s">
        <v>76</v>
      </c>
      <c r="CL94" s="117" t="s">
        <v>1</v>
      </c>
    </row>
    <row r="95" s="7" customFormat="1" ht="16.5" customHeight="1">
      <c r="A95" s="7"/>
      <c r="B95" s="119"/>
      <c r="C95" s="120"/>
      <c r="D95" s="121" t="s">
        <v>77</v>
      </c>
      <c r="E95" s="121"/>
      <c r="F95" s="121"/>
      <c r="G95" s="121"/>
      <c r="H95" s="121"/>
      <c r="I95" s="122"/>
      <c r="J95" s="121" t="s">
        <v>78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ROUND(AG96+SUM(AG97:AG99)+AG103,2)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79</v>
      </c>
      <c r="AR95" s="126"/>
      <c r="AS95" s="127">
        <f>ROUND(AS96+SUM(AS97:AS99)+AS103,2)</f>
        <v>0</v>
      </c>
      <c r="AT95" s="128">
        <f>ROUND(SUM(AV95:AW95),2)</f>
        <v>0</v>
      </c>
      <c r="AU95" s="129">
        <f>ROUND(AU96+SUM(AU97:AU99)+AU103,5)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ROUND(AZ96+SUM(AZ97:AZ99)+AZ103,2)</f>
        <v>0</v>
      </c>
      <c r="BA95" s="128">
        <f>ROUND(BA96+SUM(BA97:BA99)+BA103,2)</f>
        <v>0</v>
      </c>
      <c r="BB95" s="128">
        <f>ROUND(BB96+SUM(BB97:BB99)+BB103,2)</f>
        <v>0</v>
      </c>
      <c r="BC95" s="128">
        <f>ROUND(BC96+SUM(BC97:BC99)+BC103,2)</f>
        <v>0</v>
      </c>
      <c r="BD95" s="130">
        <f>ROUND(BD96+SUM(BD97:BD99)+BD103,2)</f>
        <v>0</v>
      </c>
      <c r="BE95" s="7"/>
      <c r="BS95" s="131" t="s">
        <v>72</v>
      </c>
      <c r="BT95" s="131" t="s">
        <v>80</v>
      </c>
      <c r="BU95" s="131" t="s">
        <v>74</v>
      </c>
      <c r="BV95" s="131" t="s">
        <v>75</v>
      </c>
      <c r="BW95" s="131" t="s">
        <v>81</v>
      </c>
      <c r="BX95" s="131" t="s">
        <v>5</v>
      </c>
      <c r="CL95" s="131" t="s">
        <v>1</v>
      </c>
      <c r="CM95" s="131" t="s">
        <v>82</v>
      </c>
    </row>
    <row r="96" s="4" customFormat="1" ht="16.5" customHeight="1">
      <c r="A96" s="132" t="s">
        <v>83</v>
      </c>
      <c r="B96" s="70"/>
      <c r="C96" s="133"/>
      <c r="D96" s="133"/>
      <c r="E96" s="134" t="s">
        <v>84</v>
      </c>
      <c r="F96" s="134"/>
      <c r="G96" s="134"/>
      <c r="H96" s="134"/>
      <c r="I96" s="134"/>
      <c r="J96" s="133"/>
      <c r="K96" s="134" t="s">
        <v>85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'SO 01 - Vlastní objekt'!J32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86</v>
      </c>
      <c r="AR96" s="72"/>
      <c r="AS96" s="137">
        <v>0</v>
      </c>
      <c r="AT96" s="138">
        <f>ROUND(SUM(AV96:AW96),2)</f>
        <v>0</v>
      </c>
      <c r="AU96" s="139">
        <f>'SO 01 - Vlastní objekt'!P126</f>
        <v>0</v>
      </c>
      <c r="AV96" s="138">
        <f>'SO 01 - Vlastní objekt'!J35</f>
        <v>0</v>
      </c>
      <c r="AW96" s="138">
        <f>'SO 01 - Vlastní objekt'!J36</f>
        <v>0</v>
      </c>
      <c r="AX96" s="138">
        <f>'SO 01 - Vlastní objekt'!J37</f>
        <v>0</v>
      </c>
      <c r="AY96" s="138">
        <f>'SO 01 - Vlastní objekt'!J38</f>
        <v>0</v>
      </c>
      <c r="AZ96" s="138">
        <f>'SO 01 - Vlastní objekt'!F35</f>
        <v>0</v>
      </c>
      <c r="BA96" s="138">
        <f>'SO 01 - Vlastní objekt'!F36</f>
        <v>0</v>
      </c>
      <c r="BB96" s="138">
        <f>'SO 01 - Vlastní objekt'!F37</f>
        <v>0</v>
      </c>
      <c r="BC96" s="138">
        <f>'SO 01 - Vlastní objekt'!F38</f>
        <v>0</v>
      </c>
      <c r="BD96" s="140">
        <f>'SO 01 - Vlastní objekt'!F39</f>
        <v>0</v>
      </c>
      <c r="BE96" s="4"/>
      <c r="BT96" s="141" t="s">
        <v>82</v>
      </c>
      <c r="BV96" s="141" t="s">
        <v>75</v>
      </c>
      <c r="BW96" s="141" t="s">
        <v>87</v>
      </c>
      <c r="BX96" s="141" t="s">
        <v>81</v>
      </c>
      <c r="CL96" s="141" t="s">
        <v>1</v>
      </c>
    </row>
    <row r="97" s="4" customFormat="1" ht="16.5" customHeight="1">
      <c r="A97" s="132" t="s">
        <v>83</v>
      </c>
      <c r="B97" s="70"/>
      <c r="C97" s="133"/>
      <c r="D97" s="133"/>
      <c r="E97" s="134" t="s">
        <v>88</v>
      </c>
      <c r="F97" s="134"/>
      <c r="G97" s="134"/>
      <c r="H97" s="134"/>
      <c r="I97" s="134"/>
      <c r="J97" s="133"/>
      <c r="K97" s="134" t="s">
        <v>89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'SO 02 - Vodovodní přípojka'!J32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86</v>
      </c>
      <c r="AR97" s="72"/>
      <c r="AS97" s="137">
        <v>0</v>
      </c>
      <c r="AT97" s="138">
        <f>ROUND(SUM(AV97:AW97),2)</f>
        <v>0</v>
      </c>
      <c r="AU97" s="139">
        <f>'SO 02 - Vodovodní přípojka'!P132</f>
        <v>0</v>
      </c>
      <c r="AV97" s="138">
        <f>'SO 02 - Vodovodní přípojka'!J35</f>
        <v>0</v>
      </c>
      <c r="AW97" s="138">
        <f>'SO 02 - Vodovodní přípojka'!J36</f>
        <v>0</v>
      </c>
      <c r="AX97" s="138">
        <f>'SO 02 - Vodovodní přípojka'!J37</f>
        <v>0</v>
      </c>
      <c r="AY97" s="138">
        <f>'SO 02 - Vodovodní přípojka'!J38</f>
        <v>0</v>
      </c>
      <c r="AZ97" s="138">
        <f>'SO 02 - Vodovodní přípojka'!F35</f>
        <v>0</v>
      </c>
      <c r="BA97" s="138">
        <f>'SO 02 - Vodovodní přípojka'!F36</f>
        <v>0</v>
      </c>
      <c r="BB97" s="138">
        <f>'SO 02 - Vodovodní přípojka'!F37</f>
        <v>0</v>
      </c>
      <c r="BC97" s="138">
        <f>'SO 02 - Vodovodní přípojka'!F38</f>
        <v>0</v>
      </c>
      <c r="BD97" s="140">
        <f>'SO 02 - Vodovodní přípojka'!F39</f>
        <v>0</v>
      </c>
      <c r="BE97" s="4"/>
      <c r="BT97" s="141" t="s">
        <v>82</v>
      </c>
      <c r="BV97" s="141" t="s">
        <v>75</v>
      </c>
      <c r="BW97" s="141" t="s">
        <v>90</v>
      </c>
      <c r="BX97" s="141" t="s">
        <v>81</v>
      </c>
      <c r="CL97" s="141" t="s">
        <v>1</v>
      </c>
    </row>
    <row r="98" s="4" customFormat="1" ht="16.5" customHeight="1">
      <c r="A98" s="132" t="s">
        <v>83</v>
      </c>
      <c r="B98" s="70"/>
      <c r="C98" s="133"/>
      <c r="D98" s="133"/>
      <c r="E98" s="134" t="s">
        <v>91</v>
      </c>
      <c r="F98" s="134"/>
      <c r="G98" s="134"/>
      <c r="H98" s="134"/>
      <c r="I98" s="134"/>
      <c r="J98" s="133"/>
      <c r="K98" s="134" t="s">
        <v>92</v>
      </c>
      <c r="L98" s="134"/>
      <c r="M98" s="134"/>
      <c r="N98" s="134"/>
      <c r="O98" s="134"/>
      <c r="P98" s="134"/>
      <c r="Q98" s="134"/>
      <c r="R98" s="134"/>
      <c r="S98" s="134"/>
      <c r="T98" s="134"/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5">
        <f>'SO 03 - Kanalizační přípojka'!J32</f>
        <v>0</v>
      </c>
      <c r="AH98" s="133"/>
      <c r="AI98" s="133"/>
      <c r="AJ98" s="133"/>
      <c r="AK98" s="133"/>
      <c r="AL98" s="133"/>
      <c r="AM98" s="133"/>
      <c r="AN98" s="135">
        <f>SUM(AG98,AT98)</f>
        <v>0</v>
      </c>
      <c r="AO98" s="133"/>
      <c r="AP98" s="133"/>
      <c r="AQ98" s="136" t="s">
        <v>86</v>
      </c>
      <c r="AR98" s="72"/>
      <c r="AS98" s="137">
        <v>0</v>
      </c>
      <c r="AT98" s="138">
        <f>ROUND(SUM(AV98:AW98),2)</f>
        <v>0</v>
      </c>
      <c r="AU98" s="139">
        <f>'SO 03 - Kanalizační přípojka'!P132</f>
        <v>0</v>
      </c>
      <c r="AV98" s="138">
        <f>'SO 03 - Kanalizační přípojka'!J35</f>
        <v>0</v>
      </c>
      <c r="AW98" s="138">
        <f>'SO 03 - Kanalizační přípojka'!J36</f>
        <v>0</v>
      </c>
      <c r="AX98" s="138">
        <f>'SO 03 - Kanalizační přípojka'!J37</f>
        <v>0</v>
      </c>
      <c r="AY98" s="138">
        <f>'SO 03 - Kanalizační přípojka'!J38</f>
        <v>0</v>
      </c>
      <c r="AZ98" s="138">
        <f>'SO 03 - Kanalizační přípojka'!F35</f>
        <v>0</v>
      </c>
      <c r="BA98" s="138">
        <f>'SO 03 - Kanalizační přípojka'!F36</f>
        <v>0</v>
      </c>
      <c r="BB98" s="138">
        <f>'SO 03 - Kanalizační přípojka'!F37</f>
        <v>0</v>
      </c>
      <c r="BC98" s="138">
        <f>'SO 03 - Kanalizační přípojka'!F38</f>
        <v>0</v>
      </c>
      <c r="BD98" s="140">
        <f>'SO 03 - Kanalizační přípojka'!F39</f>
        <v>0</v>
      </c>
      <c r="BE98" s="4"/>
      <c r="BT98" s="141" t="s">
        <v>82</v>
      </c>
      <c r="BV98" s="141" t="s">
        <v>75</v>
      </c>
      <c r="BW98" s="141" t="s">
        <v>93</v>
      </c>
      <c r="BX98" s="141" t="s">
        <v>81</v>
      </c>
      <c r="CL98" s="141" t="s">
        <v>1</v>
      </c>
    </row>
    <row r="99" s="4" customFormat="1" ht="16.5" customHeight="1">
      <c r="A99" s="4"/>
      <c r="B99" s="70"/>
      <c r="C99" s="133"/>
      <c r="D99" s="133"/>
      <c r="E99" s="134" t="s">
        <v>94</v>
      </c>
      <c r="F99" s="134"/>
      <c r="G99" s="134"/>
      <c r="H99" s="134"/>
      <c r="I99" s="134"/>
      <c r="J99" s="133"/>
      <c r="K99" s="134" t="s">
        <v>95</v>
      </c>
      <c r="L99" s="134"/>
      <c r="M99" s="134"/>
      <c r="N99" s="134"/>
      <c r="O99" s="134"/>
      <c r="P99" s="134"/>
      <c r="Q99" s="134"/>
      <c r="R99" s="134"/>
      <c r="S99" s="134"/>
      <c r="T99" s="134"/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42">
        <f>ROUND(SUM(AG100:AG102),2)</f>
        <v>0</v>
      </c>
      <c r="AH99" s="133"/>
      <c r="AI99" s="133"/>
      <c r="AJ99" s="133"/>
      <c r="AK99" s="133"/>
      <c r="AL99" s="133"/>
      <c r="AM99" s="133"/>
      <c r="AN99" s="135">
        <f>SUM(AG99,AT99)</f>
        <v>0</v>
      </c>
      <c r="AO99" s="133"/>
      <c r="AP99" s="133"/>
      <c r="AQ99" s="136" t="s">
        <v>86</v>
      </c>
      <c r="AR99" s="72"/>
      <c r="AS99" s="137">
        <f>ROUND(SUM(AS100:AS102),2)</f>
        <v>0</v>
      </c>
      <c r="AT99" s="138">
        <f>ROUND(SUM(AV99:AW99),2)</f>
        <v>0</v>
      </c>
      <c r="AU99" s="139">
        <f>ROUND(SUM(AU100:AU102),5)</f>
        <v>0</v>
      </c>
      <c r="AV99" s="138">
        <f>ROUND(AZ99*L29,2)</f>
        <v>0</v>
      </c>
      <c r="AW99" s="138">
        <f>ROUND(BA99*L30,2)</f>
        <v>0</v>
      </c>
      <c r="AX99" s="138">
        <f>ROUND(BB99*L29,2)</f>
        <v>0</v>
      </c>
      <c r="AY99" s="138">
        <f>ROUND(BC99*L30,2)</f>
        <v>0</v>
      </c>
      <c r="AZ99" s="138">
        <f>ROUND(SUM(AZ100:AZ102),2)</f>
        <v>0</v>
      </c>
      <c r="BA99" s="138">
        <f>ROUND(SUM(BA100:BA102),2)</f>
        <v>0</v>
      </c>
      <c r="BB99" s="138">
        <f>ROUND(SUM(BB100:BB102),2)</f>
        <v>0</v>
      </c>
      <c r="BC99" s="138">
        <f>ROUND(SUM(BC100:BC102),2)</f>
        <v>0</v>
      </c>
      <c r="BD99" s="140">
        <f>ROUND(SUM(BD100:BD102),2)</f>
        <v>0</v>
      </c>
      <c r="BE99" s="4"/>
      <c r="BS99" s="141" t="s">
        <v>72</v>
      </c>
      <c r="BT99" s="141" t="s">
        <v>82</v>
      </c>
      <c r="BU99" s="141" t="s">
        <v>74</v>
      </c>
      <c r="BV99" s="141" t="s">
        <v>75</v>
      </c>
      <c r="BW99" s="141" t="s">
        <v>96</v>
      </c>
      <c r="BX99" s="141" t="s">
        <v>81</v>
      </c>
      <c r="CL99" s="141" t="s">
        <v>1</v>
      </c>
    </row>
    <row r="100" s="4" customFormat="1" ht="16.5" customHeight="1">
      <c r="A100" s="132" t="s">
        <v>83</v>
      </c>
      <c r="B100" s="70"/>
      <c r="C100" s="133"/>
      <c r="D100" s="133"/>
      <c r="E100" s="133"/>
      <c r="F100" s="134" t="s">
        <v>97</v>
      </c>
      <c r="G100" s="134"/>
      <c r="H100" s="134"/>
      <c r="I100" s="134"/>
      <c r="J100" s="134"/>
      <c r="K100" s="133"/>
      <c r="L100" s="134" t="s">
        <v>98</v>
      </c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5">
        <f>'SO 04.1 - Dodávka'!J34</f>
        <v>0</v>
      </c>
      <c r="AH100" s="133"/>
      <c r="AI100" s="133"/>
      <c r="AJ100" s="133"/>
      <c r="AK100" s="133"/>
      <c r="AL100" s="133"/>
      <c r="AM100" s="133"/>
      <c r="AN100" s="135">
        <f>SUM(AG100,AT100)</f>
        <v>0</v>
      </c>
      <c r="AO100" s="133"/>
      <c r="AP100" s="133"/>
      <c r="AQ100" s="136" t="s">
        <v>86</v>
      </c>
      <c r="AR100" s="72"/>
      <c r="AS100" s="137">
        <v>0</v>
      </c>
      <c r="AT100" s="138">
        <f>ROUND(SUM(AV100:AW100),2)</f>
        <v>0</v>
      </c>
      <c r="AU100" s="139">
        <f>'SO 04.1 - Dodávka'!P126</f>
        <v>0</v>
      </c>
      <c r="AV100" s="138">
        <f>'SO 04.1 - Dodávka'!J37</f>
        <v>0</v>
      </c>
      <c r="AW100" s="138">
        <f>'SO 04.1 - Dodávka'!J38</f>
        <v>0</v>
      </c>
      <c r="AX100" s="138">
        <f>'SO 04.1 - Dodávka'!J39</f>
        <v>0</v>
      </c>
      <c r="AY100" s="138">
        <f>'SO 04.1 - Dodávka'!J40</f>
        <v>0</v>
      </c>
      <c r="AZ100" s="138">
        <f>'SO 04.1 - Dodávka'!F37</f>
        <v>0</v>
      </c>
      <c r="BA100" s="138">
        <f>'SO 04.1 - Dodávka'!F38</f>
        <v>0</v>
      </c>
      <c r="BB100" s="138">
        <f>'SO 04.1 - Dodávka'!F39</f>
        <v>0</v>
      </c>
      <c r="BC100" s="138">
        <f>'SO 04.1 - Dodávka'!F40</f>
        <v>0</v>
      </c>
      <c r="BD100" s="140">
        <f>'SO 04.1 - Dodávka'!F41</f>
        <v>0</v>
      </c>
      <c r="BE100" s="4"/>
      <c r="BT100" s="141" t="s">
        <v>99</v>
      </c>
      <c r="BV100" s="141" t="s">
        <v>75</v>
      </c>
      <c r="BW100" s="141" t="s">
        <v>100</v>
      </c>
      <c r="BX100" s="141" t="s">
        <v>96</v>
      </c>
      <c r="CL100" s="141" t="s">
        <v>1</v>
      </c>
    </row>
    <row r="101" s="4" customFormat="1" ht="16.5" customHeight="1">
      <c r="A101" s="132" t="s">
        <v>83</v>
      </c>
      <c r="B101" s="70"/>
      <c r="C101" s="133"/>
      <c r="D101" s="133"/>
      <c r="E101" s="133"/>
      <c r="F101" s="134" t="s">
        <v>101</v>
      </c>
      <c r="G101" s="134"/>
      <c r="H101" s="134"/>
      <c r="I101" s="134"/>
      <c r="J101" s="134"/>
      <c r="K101" s="133"/>
      <c r="L101" s="134" t="s">
        <v>102</v>
      </c>
      <c r="M101" s="134"/>
      <c r="N101" s="134"/>
      <c r="O101" s="134"/>
      <c r="P101" s="134"/>
      <c r="Q101" s="134"/>
      <c r="R101" s="134"/>
      <c r="S101" s="134"/>
      <c r="T101" s="134"/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5">
        <f>'SO 04.2 - Montáž'!J34</f>
        <v>0</v>
      </c>
      <c r="AH101" s="133"/>
      <c r="AI101" s="133"/>
      <c r="AJ101" s="133"/>
      <c r="AK101" s="133"/>
      <c r="AL101" s="133"/>
      <c r="AM101" s="133"/>
      <c r="AN101" s="135">
        <f>SUM(AG101,AT101)</f>
        <v>0</v>
      </c>
      <c r="AO101" s="133"/>
      <c r="AP101" s="133"/>
      <c r="AQ101" s="136" t="s">
        <v>86</v>
      </c>
      <c r="AR101" s="72"/>
      <c r="AS101" s="137">
        <v>0</v>
      </c>
      <c r="AT101" s="138">
        <f>ROUND(SUM(AV101:AW101),2)</f>
        <v>0</v>
      </c>
      <c r="AU101" s="139">
        <f>'SO 04.2 - Montáž'!P126</f>
        <v>0</v>
      </c>
      <c r="AV101" s="138">
        <f>'SO 04.2 - Montáž'!J37</f>
        <v>0</v>
      </c>
      <c r="AW101" s="138">
        <f>'SO 04.2 - Montáž'!J38</f>
        <v>0</v>
      </c>
      <c r="AX101" s="138">
        <f>'SO 04.2 - Montáž'!J39</f>
        <v>0</v>
      </c>
      <c r="AY101" s="138">
        <f>'SO 04.2 - Montáž'!J40</f>
        <v>0</v>
      </c>
      <c r="AZ101" s="138">
        <f>'SO 04.2 - Montáž'!F37</f>
        <v>0</v>
      </c>
      <c r="BA101" s="138">
        <f>'SO 04.2 - Montáž'!F38</f>
        <v>0</v>
      </c>
      <c r="BB101" s="138">
        <f>'SO 04.2 - Montáž'!F39</f>
        <v>0</v>
      </c>
      <c r="BC101" s="138">
        <f>'SO 04.2 - Montáž'!F40</f>
        <v>0</v>
      </c>
      <c r="BD101" s="140">
        <f>'SO 04.2 - Montáž'!F41</f>
        <v>0</v>
      </c>
      <c r="BE101" s="4"/>
      <c r="BT101" s="141" t="s">
        <v>99</v>
      </c>
      <c r="BV101" s="141" t="s">
        <v>75</v>
      </c>
      <c r="BW101" s="141" t="s">
        <v>103</v>
      </c>
      <c r="BX101" s="141" t="s">
        <v>96</v>
      </c>
      <c r="CL101" s="141" t="s">
        <v>1</v>
      </c>
    </row>
    <row r="102" s="4" customFormat="1" ht="16.5" customHeight="1">
      <c r="A102" s="132" t="s">
        <v>83</v>
      </c>
      <c r="B102" s="70"/>
      <c r="C102" s="133"/>
      <c r="D102" s="133"/>
      <c r="E102" s="133"/>
      <c r="F102" s="134" t="s">
        <v>104</v>
      </c>
      <c r="G102" s="134"/>
      <c r="H102" s="134"/>
      <c r="I102" s="134"/>
      <c r="J102" s="134"/>
      <c r="K102" s="133"/>
      <c r="L102" s="134" t="s">
        <v>105</v>
      </c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5">
        <f>'SO 04.3 - Ostatní'!J34</f>
        <v>0</v>
      </c>
      <c r="AH102" s="133"/>
      <c r="AI102" s="133"/>
      <c r="AJ102" s="133"/>
      <c r="AK102" s="133"/>
      <c r="AL102" s="133"/>
      <c r="AM102" s="133"/>
      <c r="AN102" s="135">
        <f>SUM(AG102,AT102)</f>
        <v>0</v>
      </c>
      <c r="AO102" s="133"/>
      <c r="AP102" s="133"/>
      <c r="AQ102" s="136" t="s">
        <v>86</v>
      </c>
      <c r="AR102" s="72"/>
      <c r="AS102" s="137">
        <v>0</v>
      </c>
      <c r="AT102" s="138">
        <f>ROUND(SUM(AV102:AW102),2)</f>
        <v>0</v>
      </c>
      <c r="AU102" s="139">
        <f>'SO 04.3 - Ostatní'!P126</f>
        <v>0</v>
      </c>
      <c r="AV102" s="138">
        <f>'SO 04.3 - Ostatní'!J37</f>
        <v>0</v>
      </c>
      <c r="AW102" s="138">
        <f>'SO 04.3 - Ostatní'!J38</f>
        <v>0</v>
      </c>
      <c r="AX102" s="138">
        <f>'SO 04.3 - Ostatní'!J39</f>
        <v>0</v>
      </c>
      <c r="AY102" s="138">
        <f>'SO 04.3 - Ostatní'!J40</f>
        <v>0</v>
      </c>
      <c r="AZ102" s="138">
        <f>'SO 04.3 - Ostatní'!F37</f>
        <v>0</v>
      </c>
      <c r="BA102" s="138">
        <f>'SO 04.3 - Ostatní'!F38</f>
        <v>0</v>
      </c>
      <c r="BB102" s="138">
        <f>'SO 04.3 - Ostatní'!F39</f>
        <v>0</v>
      </c>
      <c r="BC102" s="138">
        <f>'SO 04.3 - Ostatní'!F40</f>
        <v>0</v>
      </c>
      <c r="BD102" s="140">
        <f>'SO 04.3 - Ostatní'!F41</f>
        <v>0</v>
      </c>
      <c r="BE102" s="4"/>
      <c r="BT102" s="141" t="s">
        <v>99</v>
      </c>
      <c r="BV102" s="141" t="s">
        <v>75</v>
      </c>
      <c r="BW102" s="141" t="s">
        <v>106</v>
      </c>
      <c r="BX102" s="141" t="s">
        <v>96</v>
      </c>
      <c r="CL102" s="141" t="s">
        <v>1</v>
      </c>
    </row>
    <row r="103" s="4" customFormat="1" ht="16.5" customHeight="1">
      <c r="A103" s="132" t="s">
        <v>83</v>
      </c>
      <c r="B103" s="70"/>
      <c r="C103" s="133"/>
      <c r="D103" s="133"/>
      <c r="E103" s="134" t="s">
        <v>107</v>
      </c>
      <c r="F103" s="134"/>
      <c r="G103" s="134"/>
      <c r="H103" s="134"/>
      <c r="I103" s="134"/>
      <c r="J103" s="133"/>
      <c r="K103" s="134" t="s">
        <v>108</v>
      </c>
      <c r="L103" s="134"/>
      <c r="M103" s="134"/>
      <c r="N103" s="134"/>
      <c r="O103" s="134"/>
      <c r="P103" s="134"/>
      <c r="Q103" s="134"/>
      <c r="R103" s="134"/>
      <c r="S103" s="134"/>
      <c r="T103" s="134"/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5">
        <f>'VRN - Vedlejší rozpočtové...'!J32</f>
        <v>0</v>
      </c>
      <c r="AH103" s="133"/>
      <c r="AI103" s="133"/>
      <c r="AJ103" s="133"/>
      <c r="AK103" s="133"/>
      <c r="AL103" s="133"/>
      <c r="AM103" s="133"/>
      <c r="AN103" s="135">
        <f>SUM(AG103,AT103)</f>
        <v>0</v>
      </c>
      <c r="AO103" s="133"/>
      <c r="AP103" s="133"/>
      <c r="AQ103" s="136" t="s">
        <v>86</v>
      </c>
      <c r="AR103" s="72"/>
      <c r="AS103" s="137">
        <v>0</v>
      </c>
      <c r="AT103" s="138">
        <f>ROUND(SUM(AV103:AW103),2)</f>
        <v>0</v>
      </c>
      <c r="AU103" s="139">
        <f>'VRN - Vedlejší rozpočtové...'!P121</f>
        <v>0</v>
      </c>
      <c r="AV103" s="138">
        <f>'VRN - Vedlejší rozpočtové...'!J35</f>
        <v>0</v>
      </c>
      <c r="AW103" s="138">
        <f>'VRN - Vedlejší rozpočtové...'!J36</f>
        <v>0</v>
      </c>
      <c r="AX103" s="138">
        <f>'VRN - Vedlejší rozpočtové...'!J37</f>
        <v>0</v>
      </c>
      <c r="AY103" s="138">
        <f>'VRN - Vedlejší rozpočtové...'!J38</f>
        <v>0</v>
      </c>
      <c r="AZ103" s="138">
        <f>'VRN - Vedlejší rozpočtové...'!F35</f>
        <v>0</v>
      </c>
      <c r="BA103" s="138">
        <f>'VRN - Vedlejší rozpočtové...'!F36</f>
        <v>0</v>
      </c>
      <c r="BB103" s="138">
        <f>'VRN - Vedlejší rozpočtové...'!F37</f>
        <v>0</v>
      </c>
      <c r="BC103" s="138">
        <f>'VRN - Vedlejší rozpočtové...'!F38</f>
        <v>0</v>
      </c>
      <c r="BD103" s="140">
        <f>'VRN - Vedlejší rozpočtové...'!F39</f>
        <v>0</v>
      </c>
      <c r="BE103" s="4"/>
      <c r="BT103" s="141" t="s">
        <v>82</v>
      </c>
      <c r="BV103" s="141" t="s">
        <v>75</v>
      </c>
      <c r="BW103" s="141" t="s">
        <v>109</v>
      </c>
      <c r="BX103" s="141" t="s">
        <v>81</v>
      </c>
      <c r="CL103" s="141" t="s">
        <v>1</v>
      </c>
    </row>
    <row r="104" s="7" customFormat="1" ht="16.5" customHeight="1">
      <c r="A104" s="7"/>
      <c r="B104" s="119"/>
      <c r="C104" s="120"/>
      <c r="D104" s="121" t="s">
        <v>110</v>
      </c>
      <c r="E104" s="121"/>
      <c r="F104" s="121"/>
      <c r="G104" s="121"/>
      <c r="H104" s="121"/>
      <c r="I104" s="122"/>
      <c r="J104" s="121" t="s">
        <v>111</v>
      </c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3">
        <f>ROUND(AG105+SUM(AG106:AG108)+AG112+AG115,2)</f>
        <v>0</v>
      </c>
      <c r="AH104" s="122"/>
      <c r="AI104" s="122"/>
      <c r="AJ104" s="122"/>
      <c r="AK104" s="122"/>
      <c r="AL104" s="122"/>
      <c r="AM104" s="122"/>
      <c r="AN104" s="124">
        <f>SUM(AG104,AT104)</f>
        <v>0</v>
      </c>
      <c r="AO104" s="122"/>
      <c r="AP104" s="122"/>
      <c r="AQ104" s="125" t="s">
        <v>79</v>
      </c>
      <c r="AR104" s="126"/>
      <c r="AS104" s="127">
        <f>ROUND(AS105+SUM(AS106:AS108)+AS112+AS115,2)</f>
        <v>0</v>
      </c>
      <c r="AT104" s="128">
        <f>ROUND(SUM(AV104:AW104),2)</f>
        <v>0</v>
      </c>
      <c r="AU104" s="129">
        <f>ROUND(AU105+SUM(AU106:AU108)+AU112+AU115,5)</f>
        <v>0</v>
      </c>
      <c r="AV104" s="128">
        <f>ROUND(AZ104*L29,2)</f>
        <v>0</v>
      </c>
      <c r="AW104" s="128">
        <f>ROUND(BA104*L30,2)</f>
        <v>0</v>
      </c>
      <c r="AX104" s="128">
        <f>ROUND(BB104*L29,2)</f>
        <v>0</v>
      </c>
      <c r="AY104" s="128">
        <f>ROUND(BC104*L30,2)</f>
        <v>0</v>
      </c>
      <c r="AZ104" s="128">
        <f>ROUND(AZ105+SUM(AZ106:AZ108)+AZ112+AZ115,2)</f>
        <v>0</v>
      </c>
      <c r="BA104" s="128">
        <f>ROUND(BA105+SUM(BA106:BA108)+BA112+BA115,2)</f>
        <v>0</v>
      </c>
      <c r="BB104" s="128">
        <f>ROUND(BB105+SUM(BB106:BB108)+BB112+BB115,2)</f>
        <v>0</v>
      </c>
      <c r="BC104" s="128">
        <f>ROUND(BC105+SUM(BC106:BC108)+BC112+BC115,2)</f>
        <v>0</v>
      </c>
      <c r="BD104" s="130">
        <f>ROUND(BD105+SUM(BD106:BD108)+BD112+BD115,2)</f>
        <v>0</v>
      </c>
      <c r="BE104" s="7"/>
      <c r="BS104" s="131" t="s">
        <v>72</v>
      </c>
      <c r="BT104" s="131" t="s">
        <v>80</v>
      </c>
      <c r="BU104" s="131" t="s">
        <v>74</v>
      </c>
      <c r="BV104" s="131" t="s">
        <v>75</v>
      </c>
      <c r="BW104" s="131" t="s">
        <v>112</v>
      </c>
      <c r="BX104" s="131" t="s">
        <v>5</v>
      </c>
      <c r="CL104" s="131" t="s">
        <v>1</v>
      </c>
      <c r="CM104" s="131" t="s">
        <v>82</v>
      </c>
    </row>
    <row r="105" s="4" customFormat="1" ht="16.5" customHeight="1">
      <c r="A105" s="132" t="s">
        <v>83</v>
      </c>
      <c r="B105" s="70"/>
      <c r="C105" s="133"/>
      <c r="D105" s="133"/>
      <c r="E105" s="134" t="s">
        <v>84</v>
      </c>
      <c r="F105" s="134"/>
      <c r="G105" s="134"/>
      <c r="H105" s="134"/>
      <c r="I105" s="134"/>
      <c r="J105" s="133"/>
      <c r="K105" s="134" t="s">
        <v>85</v>
      </c>
      <c r="L105" s="134"/>
      <c r="M105" s="134"/>
      <c r="N105" s="134"/>
      <c r="O105" s="134"/>
      <c r="P105" s="134"/>
      <c r="Q105" s="134"/>
      <c r="R105" s="134"/>
      <c r="S105" s="134"/>
      <c r="T105" s="134"/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5">
        <f>'SO 01 - Vlastní objekt_01'!J32</f>
        <v>0</v>
      </c>
      <c r="AH105" s="133"/>
      <c r="AI105" s="133"/>
      <c r="AJ105" s="133"/>
      <c r="AK105" s="133"/>
      <c r="AL105" s="133"/>
      <c r="AM105" s="133"/>
      <c r="AN105" s="135">
        <f>SUM(AG105,AT105)</f>
        <v>0</v>
      </c>
      <c r="AO105" s="133"/>
      <c r="AP105" s="133"/>
      <c r="AQ105" s="136" t="s">
        <v>86</v>
      </c>
      <c r="AR105" s="72"/>
      <c r="AS105" s="137">
        <v>0</v>
      </c>
      <c r="AT105" s="138">
        <f>ROUND(SUM(AV105:AW105),2)</f>
        <v>0</v>
      </c>
      <c r="AU105" s="139">
        <f>'SO 01 - Vlastní objekt_01'!P126</f>
        <v>0</v>
      </c>
      <c r="AV105" s="138">
        <f>'SO 01 - Vlastní objekt_01'!J35</f>
        <v>0</v>
      </c>
      <c r="AW105" s="138">
        <f>'SO 01 - Vlastní objekt_01'!J36</f>
        <v>0</v>
      </c>
      <c r="AX105" s="138">
        <f>'SO 01 - Vlastní objekt_01'!J37</f>
        <v>0</v>
      </c>
      <c r="AY105" s="138">
        <f>'SO 01 - Vlastní objekt_01'!J38</f>
        <v>0</v>
      </c>
      <c r="AZ105" s="138">
        <f>'SO 01 - Vlastní objekt_01'!F35</f>
        <v>0</v>
      </c>
      <c r="BA105" s="138">
        <f>'SO 01 - Vlastní objekt_01'!F36</f>
        <v>0</v>
      </c>
      <c r="BB105" s="138">
        <f>'SO 01 - Vlastní objekt_01'!F37</f>
        <v>0</v>
      </c>
      <c r="BC105" s="138">
        <f>'SO 01 - Vlastní objekt_01'!F38</f>
        <v>0</v>
      </c>
      <c r="BD105" s="140">
        <f>'SO 01 - Vlastní objekt_01'!F39</f>
        <v>0</v>
      </c>
      <c r="BE105" s="4"/>
      <c r="BT105" s="141" t="s">
        <v>82</v>
      </c>
      <c r="BV105" s="141" t="s">
        <v>75</v>
      </c>
      <c r="BW105" s="141" t="s">
        <v>113</v>
      </c>
      <c r="BX105" s="141" t="s">
        <v>112</v>
      </c>
      <c r="CL105" s="141" t="s">
        <v>1</v>
      </c>
    </row>
    <row r="106" s="4" customFormat="1" ht="16.5" customHeight="1">
      <c r="A106" s="132" t="s">
        <v>83</v>
      </c>
      <c r="B106" s="70"/>
      <c r="C106" s="133"/>
      <c r="D106" s="133"/>
      <c r="E106" s="134" t="s">
        <v>88</v>
      </c>
      <c r="F106" s="134"/>
      <c r="G106" s="134"/>
      <c r="H106" s="134"/>
      <c r="I106" s="134"/>
      <c r="J106" s="133"/>
      <c r="K106" s="134" t="s">
        <v>89</v>
      </c>
      <c r="L106" s="134"/>
      <c r="M106" s="134"/>
      <c r="N106" s="134"/>
      <c r="O106" s="134"/>
      <c r="P106" s="134"/>
      <c r="Q106" s="134"/>
      <c r="R106" s="134"/>
      <c r="S106" s="134"/>
      <c r="T106" s="134"/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5">
        <f>'SO 02 - Vodovodní přípojka_01'!J32</f>
        <v>0</v>
      </c>
      <c r="AH106" s="133"/>
      <c r="AI106" s="133"/>
      <c r="AJ106" s="133"/>
      <c r="AK106" s="133"/>
      <c r="AL106" s="133"/>
      <c r="AM106" s="133"/>
      <c r="AN106" s="135">
        <f>SUM(AG106,AT106)</f>
        <v>0</v>
      </c>
      <c r="AO106" s="133"/>
      <c r="AP106" s="133"/>
      <c r="AQ106" s="136" t="s">
        <v>86</v>
      </c>
      <c r="AR106" s="72"/>
      <c r="AS106" s="137">
        <v>0</v>
      </c>
      <c r="AT106" s="138">
        <f>ROUND(SUM(AV106:AW106),2)</f>
        <v>0</v>
      </c>
      <c r="AU106" s="139">
        <f>'SO 02 - Vodovodní přípojka_01'!P132</f>
        <v>0</v>
      </c>
      <c r="AV106" s="138">
        <f>'SO 02 - Vodovodní přípojka_01'!J35</f>
        <v>0</v>
      </c>
      <c r="AW106" s="138">
        <f>'SO 02 - Vodovodní přípojka_01'!J36</f>
        <v>0</v>
      </c>
      <c r="AX106" s="138">
        <f>'SO 02 - Vodovodní přípojka_01'!J37</f>
        <v>0</v>
      </c>
      <c r="AY106" s="138">
        <f>'SO 02 - Vodovodní přípojka_01'!J38</f>
        <v>0</v>
      </c>
      <c r="AZ106" s="138">
        <f>'SO 02 - Vodovodní přípojka_01'!F35</f>
        <v>0</v>
      </c>
      <c r="BA106" s="138">
        <f>'SO 02 - Vodovodní přípojka_01'!F36</f>
        <v>0</v>
      </c>
      <c r="BB106" s="138">
        <f>'SO 02 - Vodovodní přípojka_01'!F37</f>
        <v>0</v>
      </c>
      <c r="BC106" s="138">
        <f>'SO 02 - Vodovodní přípojka_01'!F38</f>
        <v>0</v>
      </c>
      <c r="BD106" s="140">
        <f>'SO 02 - Vodovodní přípojka_01'!F39</f>
        <v>0</v>
      </c>
      <c r="BE106" s="4"/>
      <c r="BT106" s="141" t="s">
        <v>82</v>
      </c>
      <c r="BV106" s="141" t="s">
        <v>75</v>
      </c>
      <c r="BW106" s="141" t="s">
        <v>114</v>
      </c>
      <c r="BX106" s="141" t="s">
        <v>112</v>
      </c>
      <c r="CL106" s="141" t="s">
        <v>1</v>
      </c>
    </row>
    <row r="107" s="4" customFormat="1" ht="16.5" customHeight="1">
      <c r="A107" s="132" t="s">
        <v>83</v>
      </c>
      <c r="B107" s="70"/>
      <c r="C107" s="133"/>
      <c r="D107" s="133"/>
      <c r="E107" s="134" t="s">
        <v>91</v>
      </c>
      <c r="F107" s="134"/>
      <c r="G107" s="134"/>
      <c r="H107" s="134"/>
      <c r="I107" s="134"/>
      <c r="J107" s="133"/>
      <c r="K107" s="134" t="s">
        <v>92</v>
      </c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5">
        <f>'SO 03 - Kanalizační přípojka_01'!J32</f>
        <v>0</v>
      </c>
      <c r="AH107" s="133"/>
      <c r="AI107" s="133"/>
      <c r="AJ107" s="133"/>
      <c r="AK107" s="133"/>
      <c r="AL107" s="133"/>
      <c r="AM107" s="133"/>
      <c r="AN107" s="135">
        <f>SUM(AG107,AT107)</f>
        <v>0</v>
      </c>
      <c r="AO107" s="133"/>
      <c r="AP107" s="133"/>
      <c r="AQ107" s="136" t="s">
        <v>86</v>
      </c>
      <c r="AR107" s="72"/>
      <c r="AS107" s="137">
        <v>0</v>
      </c>
      <c r="AT107" s="138">
        <f>ROUND(SUM(AV107:AW107),2)</f>
        <v>0</v>
      </c>
      <c r="AU107" s="139">
        <f>'SO 03 - Kanalizační přípojka_01'!P131</f>
        <v>0</v>
      </c>
      <c r="AV107" s="138">
        <f>'SO 03 - Kanalizační přípojka_01'!J35</f>
        <v>0</v>
      </c>
      <c r="AW107" s="138">
        <f>'SO 03 - Kanalizační přípojka_01'!J36</f>
        <v>0</v>
      </c>
      <c r="AX107" s="138">
        <f>'SO 03 - Kanalizační přípojka_01'!J37</f>
        <v>0</v>
      </c>
      <c r="AY107" s="138">
        <f>'SO 03 - Kanalizační přípojka_01'!J38</f>
        <v>0</v>
      </c>
      <c r="AZ107" s="138">
        <f>'SO 03 - Kanalizační přípojka_01'!F35</f>
        <v>0</v>
      </c>
      <c r="BA107" s="138">
        <f>'SO 03 - Kanalizační přípojka_01'!F36</f>
        <v>0</v>
      </c>
      <c r="BB107" s="138">
        <f>'SO 03 - Kanalizační přípojka_01'!F37</f>
        <v>0</v>
      </c>
      <c r="BC107" s="138">
        <f>'SO 03 - Kanalizační přípojka_01'!F38</f>
        <v>0</v>
      </c>
      <c r="BD107" s="140">
        <f>'SO 03 - Kanalizační přípojka_01'!F39</f>
        <v>0</v>
      </c>
      <c r="BE107" s="4"/>
      <c r="BT107" s="141" t="s">
        <v>82</v>
      </c>
      <c r="BV107" s="141" t="s">
        <v>75</v>
      </c>
      <c r="BW107" s="141" t="s">
        <v>115</v>
      </c>
      <c r="BX107" s="141" t="s">
        <v>112</v>
      </c>
      <c r="CL107" s="141" t="s">
        <v>1</v>
      </c>
    </row>
    <row r="108" s="4" customFormat="1" ht="16.5" customHeight="1">
      <c r="A108" s="4"/>
      <c r="B108" s="70"/>
      <c r="C108" s="133"/>
      <c r="D108" s="133"/>
      <c r="E108" s="134" t="s">
        <v>94</v>
      </c>
      <c r="F108" s="134"/>
      <c r="G108" s="134"/>
      <c r="H108" s="134"/>
      <c r="I108" s="134"/>
      <c r="J108" s="133"/>
      <c r="K108" s="134" t="s">
        <v>95</v>
      </c>
      <c r="L108" s="134"/>
      <c r="M108" s="134"/>
      <c r="N108" s="134"/>
      <c r="O108" s="134"/>
      <c r="P108" s="134"/>
      <c r="Q108" s="134"/>
      <c r="R108" s="134"/>
      <c r="S108" s="134"/>
      <c r="T108" s="134"/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42">
        <f>ROUND(SUM(AG109:AG111),2)</f>
        <v>0</v>
      </c>
      <c r="AH108" s="133"/>
      <c r="AI108" s="133"/>
      <c r="AJ108" s="133"/>
      <c r="AK108" s="133"/>
      <c r="AL108" s="133"/>
      <c r="AM108" s="133"/>
      <c r="AN108" s="135">
        <f>SUM(AG108,AT108)</f>
        <v>0</v>
      </c>
      <c r="AO108" s="133"/>
      <c r="AP108" s="133"/>
      <c r="AQ108" s="136" t="s">
        <v>86</v>
      </c>
      <c r="AR108" s="72"/>
      <c r="AS108" s="137">
        <f>ROUND(SUM(AS109:AS111),2)</f>
        <v>0</v>
      </c>
      <c r="AT108" s="138">
        <f>ROUND(SUM(AV108:AW108),2)</f>
        <v>0</v>
      </c>
      <c r="AU108" s="139">
        <f>ROUND(SUM(AU109:AU111),5)</f>
        <v>0</v>
      </c>
      <c r="AV108" s="138">
        <f>ROUND(AZ108*L29,2)</f>
        <v>0</v>
      </c>
      <c r="AW108" s="138">
        <f>ROUND(BA108*L30,2)</f>
        <v>0</v>
      </c>
      <c r="AX108" s="138">
        <f>ROUND(BB108*L29,2)</f>
        <v>0</v>
      </c>
      <c r="AY108" s="138">
        <f>ROUND(BC108*L30,2)</f>
        <v>0</v>
      </c>
      <c r="AZ108" s="138">
        <f>ROUND(SUM(AZ109:AZ111),2)</f>
        <v>0</v>
      </c>
      <c r="BA108" s="138">
        <f>ROUND(SUM(BA109:BA111),2)</f>
        <v>0</v>
      </c>
      <c r="BB108" s="138">
        <f>ROUND(SUM(BB109:BB111),2)</f>
        <v>0</v>
      </c>
      <c r="BC108" s="138">
        <f>ROUND(SUM(BC109:BC111),2)</f>
        <v>0</v>
      </c>
      <c r="BD108" s="140">
        <f>ROUND(SUM(BD109:BD111),2)</f>
        <v>0</v>
      </c>
      <c r="BE108" s="4"/>
      <c r="BS108" s="141" t="s">
        <v>72</v>
      </c>
      <c r="BT108" s="141" t="s">
        <v>82</v>
      </c>
      <c r="BU108" s="141" t="s">
        <v>74</v>
      </c>
      <c r="BV108" s="141" t="s">
        <v>75</v>
      </c>
      <c r="BW108" s="141" t="s">
        <v>116</v>
      </c>
      <c r="BX108" s="141" t="s">
        <v>112</v>
      </c>
      <c r="CL108" s="141" t="s">
        <v>1</v>
      </c>
    </row>
    <row r="109" s="4" customFormat="1" ht="16.5" customHeight="1">
      <c r="A109" s="132" t="s">
        <v>83</v>
      </c>
      <c r="B109" s="70"/>
      <c r="C109" s="133"/>
      <c r="D109" s="133"/>
      <c r="E109" s="133"/>
      <c r="F109" s="134" t="s">
        <v>97</v>
      </c>
      <c r="G109" s="134"/>
      <c r="H109" s="134"/>
      <c r="I109" s="134"/>
      <c r="J109" s="134"/>
      <c r="K109" s="133"/>
      <c r="L109" s="134" t="s">
        <v>98</v>
      </c>
      <c r="M109" s="134"/>
      <c r="N109" s="134"/>
      <c r="O109" s="134"/>
      <c r="P109" s="134"/>
      <c r="Q109" s="134"/>
      <c r="R109" s="134"/>
      <c r="S109" s="134"/>
      <c r="T109" s="134"/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5">
        <f>'SO 04.1 - Dodávka_01'!J34</f>
        <v>0</v>
      </c>
      <c r="AH109" s="133"/>
      <c r="AI109" s="133"/>
      <c r="AJ109" s="133"/>
      <c r="AK109" s="133"/>
      <c r="AL109" s="133"/>
      <c r="AM109" s="133"/>
      <c r="AN109" s="135">
        <f>SUM(AG109,AT109)</f>
        <v>0</v>
      </c>
      <c r="AO109" s="133"/>
      <c r="AP109" s="133"/>
      <c r="AQ109" s="136" t="s">
        <v>86</v>
      </c>
      <c r="AR109" s="72"/>
      <c r="AS109" s="137">
        <v>0</v>
      </c>
      <c r="AT109" s="138">
        <f>ROUND(SUM(AV109:AW109),2)</f>
        <v>0</v>
      </c>
      <c r="AU109" s="139">
        <f>'SO 04.1 - Dodávka_01'!P126</f>
        <v>0</v>
      </c>
      <c r="AV109" s="138">
        <f>'SO 04.1 - Dodávka_01'!J37</f>
        <v>0</v>
      </c>
      <c r="AW109" s="138">
        <f>'SO 04.1 - Dodávka_01'!J38</f>
        <v>0</v>
      </c>
      <c r="AX109" s="138">
        <f>'SO 04.1 - Dodávka_01'!J39</f>
        <v>0</v>
      </c>
      <c r="AY109" s="138">
        <f>'SO 04.1 - Dodávka_01'!J40</f>
        <v>0</v>
      </c>
      <c r="AZ109" s="138">
        <f>'SO 04.1 - Dodávka_01'!F37</f>
        <v>0</v>
      </c>
      <c r="BA109" s="138">
        <f>'SO 04.1 - Dodávka_01'!F38</f>
        <v>0</v>
      </c>
      <c r="BB109" s="138">
        <f>'SO 04.1 - Dodávka_01'!F39</f>
        <v>0</v>
      </c>
      <c r="BC109" s="138">
        <f>'SO 04.1 - Dodávka_01'!F40</f>
        <v>0</v>
      </c>
      <c r="BD109" s="140">
        <f>'SO 04.1 - Dodávka_01'!F41</f>
        <v>0</v>
      </c>
      <c r="BE109" s="4"/>
      <c r="BT109" s="141" t="s">
        <v>99</v>
      </c>
      <c r="BV109" s="141" t="s">
        <v>75</v>
      </c>
      <c r="BW109" s="141" t="s">
        <v>117</v>
      </c>
      <c r="BX109" s="141" t="s">
        <v>116</v>
      </c>
      <c r="CL109" s="141" t="s">
        <v>1</v>
      </c>
    </row>
    <row r="110" s="4" customFormat="1" ht="16.5" customHeight="1">
      <c r="A110" s="132" t="s">
        <v>83</v>
      </c>
      <c r="B110" s="70"/>
      <c r="C110" s="133"/>
      <c r="D110" s="133"/>
      <c r="E110" s="133"/>
      <c r="F110" s="134" t="s">
        <v>101</v>
      </c>
      <c r="G110" s="134"/>
      <c r="H110" s="134"/>
      <c r="I110" s="134"/>
      <c r="J110" s="134"/>
      <c r="K110" s="133"/>
      <c r="L110" s="134" t="s">
        <v>102</v>
      </c>
      <c r="M110" s="134"/>
      <c r="N110" s="134"/>
      <c r="O110" s="134"/>
      <c r="P110" s="134"/>
      <c r="Q110" s="134"/>
      <c r="R110" s="134"/>
      <c r="S110" s="134"/>
      <c r="T110" s="134"/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5">
        <f>'SO 04.2 - Montáž_01'!J34</f>
        <v>0</v>
      </c>
      <c r="AH110" s="133"/>
      <c r="AI110" s="133"/>
      <c r="AJ110" s="133"/>
      <c r="AK110" s="133"/>
      <c r="AL110" s="133"/>
      <c r="AM110" s="133"/>
      <c r="AN110" s="135">
        <f>SUM(AG110,AT110)</f>
        <v>0</v>
      </c>
      <c r="AO110" s="133"/>
      <c r="AP110" s="133"/>
      <c r="AQ110" s="136" t="s">
        <v>86</v>
      </c>
      <c r="AR110" s="72"/>
      <c r="AS110" s="137">
        <v>0</v>
      </c>
      <c r="AT110" s="138">
        <f>ROUND(SUM(AV110:AW110),2)</f>
        <v>0</v>
      </c>
      <c r="AU110" s="139">
        <f>'SO 04.2 - Montáž_01'!P126</f>
        <v>0</v>
      </c>
      <c r="AV110" s="138">
        <f>'SO 04.2 - Montáž_01'!J37</f>
        <v>0</v>
      </c>
      <c r="AW110" s="138">
        <f>'SO 04.2 - Montáž_01'!J38</f>
        <v>0</v>
      </c>
      <c r="AX110" s="138">
        <f>'SO 04.2 - Montáž_01'!J39</f>
        <v>0</v>
      </c>
      <c r="AY110" s="138">
        <f>'SO 04.2 - Montáž_01'!J40</f>
        <v>0</v>
      </c>
      <c r="AZ110" s="138">
        <f>'SO 04.2 - Montáž_01'!F37</f>
        <v>0</v>
      </c>
      <c r="BA110" s="138">
        <f>'SO 04.2 - Montáž_01'!F38</f>
        <v>0</v>
      </c>
      <c r="BB110" s="138">
        <f>'SO 04.2 - Montáž_01'!F39</f>
        <v>0</v>
      </c>
      <c r="BC110" s="138">
        <f>'SO 04.2 - Montáž_01'!F40</f>
        <v>0</v>
      </c>
      <c r="BD110" s="140">
        <f>'SO 04.2 - Montáž_01'!F41</f>
        <v>0</v>
      </c>
      <c r="BE110" s="4"/>
      <c r="BT110" s="141" t="s">
        <v>99</v>
      </c>
      <c r="BV110" s="141" t="s">
        <v>75</v>
      </c>
      <c r="BW110" s="141" t="s">
        <v>118</v>
      </c>
      <c r="BX110" s="141" t="s">
        <v>116</v>
      </c>
      <c r="CL110" s="141" t="s">
        <v>1</v>
      </c>
    </row>
    <row r="111" s="4" customFormat="1" ht="16.5" customHeight="1">
      <c r="A111" s="132" t="s">
        <v>83</v>
      </c>
      <c r="B111" s="70"/>
      <c r="C111" s="133"/>
      <c r="D111" s="133"/>
      <c r="E111" s="133"/>
      <c r="F111" s="134" t="s">
        <v>104</v>
      </c>
      <c r="G111" s="134"/>
      <c r="H111" s="134"/>
      <c r="I111" s="134"/>
      <c r="J111" s="134"/>
      <c r="K111" s="133"/>
      <c r="L111" s="134" t="s">
        <v>105</v>
      </c>
      <c r="M111" s="134"/>
      <c r="N111" s="134"/>
      <c r="O111" s="134"/>
      <c r="P111" s="134"/>
      <c r="Q111" s="134"/>
      <c r="R111" s="134"/>
      <c r="S111" s="134"/>
      <c r="T111" s="134"/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5">
        <f>'SO 04.3 - Ostatní_01'!J34</f>
        <v>0</v>
      </c>
      <c r="AH111" s="133"/>
      <c r="AI111" s="133"/>
      <c r="AJ111" s="133"/>
      <c r="AK111" s="133"/>
      <c r="AL111" s="133"/>
      <c r="AM111" s="133"/>
      <c r="AN111" s="135">
        <f>SUM(AG111,AT111)</f>
        <v>0</v>
      </c>
      <c r="AO111" s="133"/>
      <c r="AP111" s="133"/>
      <c r="AQ111" s="136" t="s">
        <v>86</v>
      </c>
      <c r="AR111" s="72"/>
      <c r="AS111" s="137">
        <v>0</v>
      </c>
      <c r="AT111" s="138">
        <f>ROUND(SUM(AV111:AW111),2)</f>
        <v>0</v>
      </c>
      <c r="AU111" s="139">
        <f>'SO 04.3 - Ostatní_01'!P126</f>
        <v>0</v>
      </c>
      <c r="AV111" s="138">
        <f>'SO 04.3 - Ostatní_01'!J37</f>
        <v>0</v>
      </c>
      <c r="AW111" s="138">
        <f>'SO 04.3 - Ostatní_01'!J38</f>
        <v>0</v>
      </c>
      <c r="AX111" s="138">
        <f>'SO 04.3 - Ostatní_01'!J39</f>
        <v>0</v>
      </c>
      <c r="AY111" s="138">
        <f>'SO 04.3 - Ostatní_01'!J40</f>
        <v>0</v>
      </c>
      <c r="AZ111" s="138">
        <f>'SO 04.3 - Ostatní_01'!F37</f>
        <v>0</v>
      </c>
      <c r="BA111" s="138">
        <f>'SO 04.3 - Ostatní_01'!F38</f>
        <v>0</v>
      </c>
      <c r="BB111" s="138">
        <f>'SO 04.3 - Ostatní_01'!F39</f>
        <v>0</v>
      </c>
      <c r="BC111" s="138">
        <f>'SO 04.3 - Ostatní_01'!F40</f>
        <v>0</v>
      </c>
      <c r="BD111" s="140">
        <f>'SO 04.3 - Ostatní_01'!F41</f>
        <v>0</v>
      </c>
      <c r="BE111" s="4"/>
      <c r="BT111" s="141" t="s">
        <v>99</v>
      </c>
      <c r="BV111" s="141" t="s">
        <v>75</v>
      </c>
      <c r="BW111" s="141" t="s">
        <v>119</v>
      </c>
      <c r="BX111" s="141" t="s">
        <v>116</v>
      </c>
      <c r="CL111" s="141" t="s">
        <v>1</v>
      </c>
    </row>
    <row r="112" s="4" customFormat="1" ht="16.5" customHeight="1">
      <c r="A112" s="4"/>
      <c r="B112" s="70"/>
      <c r="C112" s="133"/>
      <c r="D112" s="133"/>
      <c r="E112" s="134" t="s">
        <v>120</v>
      </c>
      <c r="F112" s="134"/>
      <c r="G112" s="134"/>
      <c r="H112" s="134"/>
      <c r="I112" s="134"/>
      <c r="J112" s="133"/>
      <c r="K112" s="134" t="s">
        <v>121</v>
      </c>
      <c r="L112" s="134"/>
      <c r="M112" s="134"/>
      <c r="N112" s="134"/>
      <c r="O112" s="134"/>
      <c r="P112" s="134"/>
      <c r="Q112" s="134"/>
      <c r="R112" s="134"/>
      <c r="S112" s="134"/>
      <c r="T112" s="134"/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42">
        <f>ROUND(SUM(AG113:AG114),2)</f>
        <v>0</v>
      </c>
      <c r="AH112" s="133"/>
      <c r="AI112" s="133"/>
      <c r="AJ112" s="133"/>
      <c r="AK112" s="133"/>
      <c r="AL112" s="133"/>
      <c r="AM112" s="133"/>
      <c r="AN112" s="135">
        <f>SUM(AG112,AT112)</f>
        <v>0</v>
      </c>
      <c r="AO112" s="133"/>
      <c r="AP112" s="133"/>
      <c r="AQ112" s="136" t="s">
        <v>86</v>
      </c>
      <c r="AR112" s="72"/>
      <c r="AS112" s="137">
        <f>ROUND(SUM(AS113:AS114),2)</f>
        <v>0</v>
      </c>
      <c r="AT112" s="138">
        <f>ROUND(SUM(AV112:AW112),2)</f>
        <v>0</v>
      </c>
      <c r="AU112" s="139">
        <f>ROUND(SUM(AU113:AU114),5)</f>
        <v>0</v>
      </c>
      <c r="AV112" s="138">
        <f>ROUND(AZ112*L29,2)</f>
        <v>0</v>
      </c>
      <c r="AW112" s="138">
        <f>ROUND(BA112*L30,2)</f>
        <v>0</v>
      </c>
      <c r="AX112" s="138">
        <f>ROUND(BB112*L29,2)</f>
        <v>0</v>
      </c>
      <c r="AY112" s="138">
        <f>ROUND(BC112*L30,2)</f>
        <v>0</v>
      </c>
      <c r="AZ112" s="138">
        <f>ROUND(SUM(AZ113:AZ114),2)</f>
        <v>0</v>
      </c>
      <c r="BA112" s="138">
        <f>ROUND(SUM(BA113:BA114),2)</f>
        <v>0</v>
      </c>
      <c r="BB112" s="138">
        <f>ROUND(SUM(BB113:BB114),2)</f>
        <v>0</v>
      </c>
      <c r="BC112" s="138">
        <f>ROUND(SUM(BC113:BC114),2)</f>
        <v>0</v>
      </c>
      <c r="BD112" s="140">
        <f>ROUND(SUM(BD113:BD114),2)</f>
        <v>0</v>
      </c>
      <c r="BE112" s="4"/>
      <c r="BS112" s="141" t="s">
        <v>72</v>
      </c>
      <c r="BT112" s="141" t="s">
        <v>82</v>
      </c>
      <c r="BU112" s="141" t="s">
        <v>74</v>
      </c>
      <c r="BV112" s="141" t="s">
        <v>75</v>
      </c>
      <c r="BW112" s="141" t="s">
        <v>122</v>
      </c>
      <c r="BX112" s="141" t="s">
        <v>112</v>
      </c>
      <c r="CL112" s="141" t="s">
        <v>1</v>
      </c>
    </row>
    <row r="113" s="4" customFormat="1" ht="16.5" customHeight="1">
      <c r="A113" s="132" t="s">
        <v>83</v>
      </c>
      <c r="B113" s="70"/>
      <c r="C113" s="133"/>
      <c r="D113" s="133"/>
      <c r="E113" s="133"/>
      <c r="F113" s="134" t="s">
        <v>123</v>
      </c>
      <c r="G113" s="134"/>
      <c r="H113" s="134"/>
      <c r="I113" s="134"/>
      <c r="J113" s="134"/>
      <c r="K113" s="133"/>
      <c r="L113" s="134" t="s">
        <v>98</v>
      </c>
      <c r="M113" s="134"/>
      <c r="N113" s="134"/>
      <c r="O113" s="134"/>
      <c r="P113" s="134"/>
      <c r="Q113" s="134"/>
      <c r="R113" s="134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5">
        <f>'SO 05.1 - Dodávka'!J34</f>
        <v>0</v>
      </c>
      <c r="AH113" s="133"/>
      <c r="AI113" s="133"/>
      <c r="AJ113" s="133"/>
      <c r="AK113" s="133"/>
      <c r="AL113" s="133"/>
      <c r="AM113" s="133"/>
      <c r="AN113" s="135">
        <f>SUM(AG113,AT113)</f>
        <v>0</v>
      </c>
      <c r="AO113" s="133"/>
      <c r="AP113" s="133"/>
      <c r="AQ113" s="136" t="s">
        <v>86</v>
      </c>
      <c r="AR113" s="72"/>
      <c r="AS113" s="137">
        <v>0</v>
      </c>
      <c r="AT113" s="138">
        <f>ROUND(SUM(AV113:AW113),2)</f>
        <v>0</v>
      </c>
      <c r="AU113" s="139">
        <f>'SO 05.1 - Dodávka'!P126</f>
        <v>0</v>
      </c>
      <c r="AV113" s="138">
        <f>'SO 05.1 - Dodávka'!J37</f>
        <v>0</v>
      </c>
      <c r="AW113" s="138">
        <f>'SO 05.1 - Dodávka'!J38</f>
        <v>0</v>
      </c>
      <c r="AX113" s="138">
        <f>'SO 05.1 - Dodávka'!J39</f>
        <v>0</v>
      </c>
      <c r="AY113" s="138">
        <f>'SO 05.1 - Dodávka'!J40</f>
        <v>0</v>
      </c>
      <c r="AZ113" s="138">
        <f>'SO 05.1 - Dodávka'!F37</f>
        <v>0</v>
      </c>
      <c r="BA113" s="138">
        <f>'SO 05.1 - Dodávka'!F38</f>
        <v>0</v>
      </c>
      <c r="BB113" s="138">
        <f>'SO 05.1 - Dodávka'!F39</f>
        <v>0</v>
      </c>
      <c r="BC113" s="138">
        <f>'SO 05.1 - Dodávka'!F40</f>
        <v>0</v>
      </c>
      <c r="BD113" s="140">
        <f>'SO 05.1 - Dodávka'!F41</f>
        <v>0</v>
      </c>
      <c r="BE113" s="4"/>
      <c r="BT113" s="141" t="s">
        <v>99</v>
      </c>
      <c r="BV113" s="141" t="s">
        <v>75</v>
      </c>
      <c r="BW113" s="141" t="s">
        <v>124</v>
      </c>
      <c r="BX113" s="141" t="s">
        <v>122</v>
      </c>
      <c r="CL113" s="141" t="s">
        <v>1</v>
      </c>
    </row>
    <row r="114" s="4" customFormat="1" ht="16.5" customHeight="1">
      <c r="A114" s="132" t="s">
        <v>83</v>
      </c>
      <c r="B114" s="70"/>
      <c r="C114" s="133"/>
      <c r="D114" s="133"/>
      <c r="E114" s="133"/>
      <c r="F114" s="134" t="s">
        <v>125</v>
      </c>
      <c r="G114" s="134"/>
      <c r="H114" s="134"/>
      <c r="I114" s="134"/>
      <c r="J114" s="134"/>
      <c r="K114" s="133"/>
      <c r="L114" s="134" t="s">
        <v>102</v>
      </c>
      <c r="M114" s="134"/>
      <c r="N114" s="134"/>
      <c r="O114" s="134"/>
      <c r="P114" s="134"/>
      <c r="Q114" s="134"/>
      <c r="R114" s="134"/>
      <c r="S114" s="134"/>
      <c r="T114" s="134"/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5">
        <f>'SO 05.2 - Montáž'!J34</f>
        <v>0</v>
      </c>
      <c r="AH114" s="133"/>
      <c r="AI114" s="133"/>
      <c r="AJ114" s="133"/>
      <c r="AK114" s="133"/>
      <c r="AL114" s="133"/>
      <c r="AM114" s="133"/>
      <c r="AN114" s="135">
        <f>SUM(AG114,AT114)</f>
        <v>0</v>
      </c>
      <c r="AO114" s="133"/>
      <c r="AP114" s="133"/>
      <c r="AQ114" s="136" t="s">
        <v>86</v>
      </c>
      <c r="AR114" s="72"/>
      <c r="AS114" s="137">
        <v>0</v>
      </c>
      <c r="AT114" s="138">
        <f>ROUND(SUM(AV114:AW114),2)</f>
        <v>0</v>
      </c>
      <c r="AU114" s="139">
        <f>'SO 05.2 - Montáž'!P126</f>
        <v>0</v>
      </c>
      <c r="AV114" s="138">
        <f>'SO 05.2 - Montáž'!J37</f>
        <v>0</v>
      </c>
      <c r="AW114" s="138">
        <f>'SO 05.2 - Montáž'!J38</f>
        <v>0</v>
      </c>
      <c r="AX114" s="138">
        <f>'SO 05.2 - Montáž'!J39</f>
        <v>0</v>
      </c>
      <c r="AY114" s="138">
        <f>'SO 05.2 - Montáž'!J40</f>
        <v>0</v>
      </c>
      <c r="AZ114" s="138">
        <f>'SO 05.2 - Montáž'!F37</f>
        <v>0</v>
      </c>
      <c r="BA114" s="138">
        <f>'SO 05.2 - Montáž'!F38</f>
        <v>0</v>
      </c>
      <c r="BB114" s="138">
        <f>'SO 05.2 - Montáž'!F39</f>
        <v>0</v>
      </c>
      <c r="BC114" s="138">
        <f>'SO 05.2 - Montáž'!F40</f>
        <v>0</v>
      </c>
      <c r="BD114" s="140">
        <f>'SO 05.2 - Montáž'!F41</f>
        <v>0</v>
      </c>
      <c r="BE114" s="4"/>
      <c r="BT114" s="141" t="s">
        <v>99</v>
      </c>
      <c r="BV114" s="141" t="s">
        <v>75</v>
      </c>
      <c r="BW114" s="141" t="s">
        <v>126</v>
      </c>
      <c r="BX114" s="141" t="s">
        <v>122</v>
      </c>
      <c r="CL114" s="141" t="s">
        <v>1</v>
      </c>
    </row>
    <row r="115" s="4" customFormat="1" ht="16.5" customHeight="1">
      <c r="A115" s="132" t="s">
        <v>83</v>
      </c>
      <c r="B115" s="70"/>
      <c r="C115" s="133"/>
      <c r="D115" s="133"/>
      <c r="E115" s="134" t="s">
        <v>107</v>
      </c>
      <c r="F115" s="134"/>
      <c r="G115" s="134"/>
      <c r="H115" s="134"/>
      <c r="I115" s="134"/>
      <c r="J115" s="133"/>
      <c r="K115" s="134" t="s">
        <v>108</v>
      </c>
      <c r="L115" s="134"/>
      <c r="M115" s="134"/>
      <c r="N115" s="134"/>
      <c r="O115" s="134"/>
      <c r="P115" s="134"/>
      <c r="Q115" s="134"/>
      <c r="R115" s="134"/>
      <c r="S115" s="134"/>
      <c r="T115" s="134"/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5">
        <f>'VRN - Vedlejší rozpočtové..._01'!J32</f>
        <v>0</v>
      </c>
      <c r="AH115" s="133"/>
      <c r="AI115" s="133"/>
      <c r="AJ115" s="133"/>
      <c r="AK115" s="133"/>
      <c r="AL115" s="133"/>
      <c r="AM115" s="133"/>
      <c r="AN115" s="135">
        <f>SUM(AG115,AT115)</f>
        <v>0</v>
      </c>
      <c r="AO115" s="133"/>
      <c r="AP115" s="133"/>
      <c r="AQ115" s="136" t="s">
        <v>86</v>
      </c>
      <c r="AR115" s="72"/>
      <c r="AS115" s="143">
        <v>0</v>
      </c>
      <c r="AT115" s="144">
        <f>ROUND(SUM(AV115:AW115),2)</f>
        <v>0</v>
      </c>
      <c r="AU115" s="145">
        <f>'VRN - Vedlejší rozpočtové..._01'!P121</f>
        <v>0</v>
      </c>
      <c r="AV115" s="144">
        <f>'VRN - Vedlejší rozpočtové..._01'!J35</f>
        <v>0</v>
      </c>
      <c r="AW115" s="144">
        <f>'VRN - Vedlejší rozpočtové..._01'!J36</f>
        <v>0</v>
      </c>
      <c r="AX115" s="144">
        <f>'VRN - Vedlejší rozpočtové..._01'!J37</f>
        <v>0</v>
      </c>
      <c r="AY115" s="144">
        <f>'VRN - Vedlejší rozpočtové..._01'!J38</f>
        <v>0</v>
      </c>
      <c r="AZ115" s="144">
        <f>'VRN - Vedlejší rozpočtové..._01'!F35</f>
        <v>0</v>
      </c>
      <c r="BA115" s="144">
        <f>'VRN - Vedlejší rozpočtové..._01'!F36</f>
        <v>0</v>
      </c>
      <c r="BB115" s="144">
        <f>'VRN - Vedlejší rozpočtové..._01'!F37</f>
        <v>0</v>
      </c>
      <c r="BC115" s="144">
        <f>'VRN - Vedlejší rozpočtové..._01'!F38</f>
        <v>0</v>
      </c>
      <c r="BD115" s="146">
        <f>'VRN - Vedlejší rozpočtové..._01'!F39</f>
        <v>0</v>
      </c>
      <c r="BE115" s="4"/>
      <c r="BT115" s="141" t="s">
        <v>82</v>
      </c>
      <c r="BV115" s="141" t="s">
        <v>75</v>
      </c>
      <c r="BW115" s="141" t="s">
        <v>127</v>
      </c>
      <c r="BX115" s="141" t="s">
        <v>112</v>
      </c>
      <c r="CL115" s="141" t="s">
        <v>1</v>
      </c>
    </row>
    <row r="116" s="2" customFormat="1" ht="30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4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</row>
    <row r="117" s="2" customFormat="1" ht="6.96" customHeight="1">
      <c r="A117" s="38"/>
      <c r="B117" s="66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44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</row>
  </sheetData>
  <sheetProtection sheet="1" formatColumns="0" formatRows="0" objects="1" scenarios="1" spinCount="100000" saltValue="3zXIha+y6rckqcbOJnv3b1/mYxE9Czc35HV71gpV8opWtMp05VowuVKRevzxBUoBrugMp+rxu45BkRURCO0Msw==" hashValue="UYJlKI30sM0RZd/GIM1V0KGIv3J+Xb6Ya5W8gtATZY4lDjZL7vZT7Iq/9Y2ux2jmOV20P2LpLxZaTnmFqfQbfQ==" algorithmName="SHA-512" password="CC35"/>
  <mergeCells count="122">
    <mergeCell ref="C92:G92"/>
    <mergeCell ref="D104:H104"/>
    <mergeCell ref="D95:H95"/>
    <mergeCell ref="E103:I103"/>
    <mergeCell ref="E98:I98"/>
    <mergeCell ref="E96:I96"/>
    <mergeCell ref="E99:I99"/>
    <mergeCell ref="E97:I97"/>
    <mergeCell ref="F100:J100"/>
    <mergeCell ref="F102:J102"/>
    <mergeCell ref="F101:J101"/>
    <mergeCell ref="I92:AF92"/>
    <mergeCell ref="J104:AF104"/>
    <mergeCell ref="J95:AF95"/>
    <mergeCell ref="K99:AF99"/>
    <mergeCell ref="K96:AF96"/>
    <mergeCell ref="K98:AF98"/>
    <mergeCell ref="K103:AF103"/>
    <mergeCell ref="K97:AF97"/>
    <mergeCell ref="L100:AF100"/>
    <mergeCell ref="L101:AF101"/>
    <mergeCell ref="L102:AF102"/>
    <mergeCell ref="L85:AO85"/>
    <mergeCell ref="E105:I105"/>
    <mergeCell ref="K105:AF105"/>
    <mergeCell ref="E106:I106"/>
    <mergeCell ref="K106:AF106"/>
    <mergeCell ref="E107:I107"/>
    <mergeCell ref="K107:AF107"/>
    <mergeCell ref="E108:I108"/>
    <mergeCell ref="K108:AF108"/>
    <mergeCell ref="F109:J109"/>
    <mergeCell ref="L109:AF109"/>
    <mergeCell ref="F110:J110"/>
    <mergeCell ref="L110:AF110"/>
    <mergeCell ref="F111:J111"/>
    <mergeCell ref="L111:AF111"/>
    <mergeCell ref="E112:I112"/>
    <mergeCell ref="K112:AF112"/>
    <mergeCell ref="F113:J113"/>
    <mergeCell ref="L113:AF113"/>
    <mergeCell ref="F114:J114"/>
    <mergeCell ref="L114:AF114"/>
    <mergeCell ref="E115:I115"/>
    <mergeCell ref="K115:AF115"/>
    <mergeCell ref="AG94:AM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98:AM98"/>
    <mergeCell ref="AG104:AM104"/>
    <mergeCell ref="AG103:AM103"/>
    <mergeCell ref="AG102:AM102"/>
    <mergeCell ref="AG101:AM101"/>
    <mergeCell ref="AG100:AM100"/>
    <mergeCell ref="AG92:AM92"/>
    <mergeCell ref="AG95:AM95"/>
    <mergeCell ref="AG97:AM97"/>
    <mergeCell ref="AG96:AM96"/>
    <mergeCell ref="AG99:AM99"/>
    <mergeCell ref="AM87:AN87"/>
    <mergeCell ref="AM89:AP89"/>
    <mergeCell ref="AM90:AP90"/>
    <mergeCell ref="AN104:AP104"/>
    <mergeCell ref="AN103:AP103"/>
    <mergeCell ref="AN96:AP96"/>
    <mergeCell ref="AN102:AP102"/>
    <mergeCell ref="AN99:AP99"/>
    <mergeCell ref="AN97:AP97"/>
    <mergeCell ref="AN101:AP101"/>
    <mergeCell ref="AN95:AP95"/>
    <mergeCell ref="AN100:AP100"/>
    <mergeCell ref="AN92:AP92"/>
    <mergeCell ref="AN98:AP98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N110:AP110"/>
    <mergeCell ref="AG110:AM110"/>
    <mergeCell ref="AN111:AP111"/>
    <mergeCell ref="AG111:AM111"/>
    <mergeCell ref="AN112:AP112"/>
    <mergeCell ref="AG112:AM112"/>
    <mergeCell ref="AN113:AP113"/>
    <mergeCell ref="AG113:AM113"/>
    <mergeCell ref="AN114:AP114"/>
    <mergeCell ref="AG114:AM114"/>
    <mergeCell ref="AN115:AP115"/>
    <mergeCell ref="AG115:AM115"/>
    <mergeCell ref="AN94:AP94"/>
  </mergeCells>
  <hyperlinks>
    <hyperlink ref="A96" location="'SO 01 - Vlastní objekt'!C2" display="/"/>
    <hyperlink ref="A97" location="'SO 02 - Vodovodní přípojka'!C2" display="/"/>
    <hyperlink ref="A98" location="'SO 03 - Kanalizační přípojka'!C2" display="/"/>
    <hyperlink ref="A100" location="'SO 04.1 - Dodávka'!C2" display="/"/>
    <hyperlink ref="A101" location="'SO 04.2 - Montáž'!C2" display="/"/>
    <hyperlink ref="A102" location="'SO 04.3 - Ostatní'!C2" display="/"/>
    <hyperlink ref="A103" location="'VRN - Vedlejší rozpočtové...'!C2" display="/"/>
    <hyperlink ref="A105" location="'SO 01 - Vlastní objekt_01'!C2" display="/"/>
    <hyperlink ref="A106" location="'SO 02 - Vodovodní přípojka_01'!C2" display="/"/>
    <hyperlink ref="A107" location="'SO 03 - Kanalizační přípojka_01'!C2" display="/"/>
    <hyperlink ref="A109" location="'SO 04.1 - Dodávka_01'!C2" display="/"/>
    <hyperlink ref="A110" location="'SO 04.2 - Montáž_01'!C2" display="/"/>
    <hyperlink ref="A111" location="'SO 04.3 - Ostatní_01'!C2" display="/"/>
    <hyperlink ref="A113" location="'SO 05.1 - Dodávka'!C2" display="/"/>
    <hyperlink ref="A114" location="'SO 05.2 - Montáž'!C2" display="/"/>
    <hyperlink ref="A115" location="'VRN - Vedlejší rozpočtové..._01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 s="1" customFormat="1" ht="12" customHeight="1">
      <c r="B8" s="20"/>
      <c r="D8" s="151" t="s">
        <v>129</v>
      </c>
      <c r="L8" s="20"/>
    </row>
    <row r="9" s="2" customFormat="1" ht="16.5" customHeight="1">
      <c r="A9" s="38"/>
      <c r="B9" s="44"/>
      <c r="C9" s="38"/>
      <c r="D9" s="38"/>
      <c r="E9" s="152" t="s">
        <v>130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132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133</v>
      </c>
      <c r="G14" s="38"/>
      <c r="H14" s="38"/>
      <c r="I14" s="151" t="s">
        <v>22</v>
      </c>
      <c r="J14" s="154" t="str">
        <f>'Rekapitulace stavby'!AN8</f>
        <v>15. 6. 2022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134</v>
      </c>
      <c r="F17" s="38"/>
      <c r="G17" s="38"/>
      <c r="H17" s="38"/>
      <c r="I17" s="151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135</v>
      </c>
      <c r="F23" s="38"/>
      <c r="G23" s="38"/>
      <c r="H23" s="38"/>
      <c r="I23" s="151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136</v>
      </c>
      <c r="F26" s="38"/>
      <c r="G26" s="38"/>
      <c r="H26" s="38"/>
      <c r="I26" s="151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ROUND((SUM(BE126:BE168)),  2)</f>
        <v>0</v>
      </c>
      <c r="G35" s="38"/>
      <c r="H35" s="38"/>
      <c r="I35" s="165">
        <v>0.20999999999999999</v>
      </c>
      <c r="J35" s="164">
        <f>ROUND(((SUM(BE126:BE168))*I35),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39</v>
      </c>
      <c r="F36" s="164">
        <f>ROUND((SUM(BF126:BF168)),  2)</f>
        <v>0</v>
      </c>
      <c r="G36" s="38"/>
      <c r="H36" s="38"/>
      <c r="I36" s="165">
        <v>0.14999999999999999</v>
      </c>
      <c r="J36" s="164">
        <f>ROUND(((SUM(BF126:BF168))*I36),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ROUND((SUM(BG126:BG168)),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ROUND((SUM(BH126:BH168)),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ROUND((SUM(BI126:BI168)),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01 - Vlastní objekt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Liberec</v>
      </c>
      <c r="G91" s="40"/>
      <c r="H91" s="40"/>
      <c r="I91" s="32" t="s">
        <v>22</v>
      </c>
      <c r="J91" s="79" t="str">
        <f>IF(J14="","",J14)</f>
        <v>15. 6. 2022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Liberec, nám.Dr.E.Beneše</v>
      </c>
      <c r="G93" s="40"/>
      <c r="H93" s="40"/>
      <c r="I93" s="32" t="s">
        <v>29</v>
      </c>
      <c r="J93" s="36" t="str">
        <f>E23</f>
        <v>Ing.Arch.Marie Procházková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PROPOS Liberec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138</v>
      </c>
      <c r="D96" s="186"/>
      <c r="E96" s="186"/>
      <c r="F96" s="186"/>
      <c r="G96" s="186"/>
      <c r="H96" s="186"/>
      <c r="I96" s="186"/>
      <c r="J96" s="187" t="s">
        <v>139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140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141</v>
      </c>
    </row>
    <row r="99" s="9" customFormat="1" ht="24.96" customHeight="1">
      <c r="A99" s="9"/>
      <c r="B99" s="189"/>
      <c r="C99" s="190"/>
      <c r="D99" s="191" t="s">
        <v>142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143</v>
      </c>
      <c r="E100" s="197"/>
      <c r="F100" s="197"/>
      <c r="G100" s="197"/>
      <c r="H100" s="197"/>
      <c r="I100" s="197"/>
      <c r="J100" s="198">
        <f>J128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144</v>
      </c>
      <c r="E101" s="197"/>
      <c r="F101" s="197"/>
      <c r="G101" s="197"/>
      <c r="H101" s="197"/>
      <c r="I101" s="197"/>
      <c r="J101" s="198">
        <f>J149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145</v>
      </c>
      <c r="E102" s="197"/>
      <c r="F102" s="197"/>
      <c r="G102" s="197"/>
      <c r="H102" s="197"/>
      <c r="I102" s="197"/>
      <c r="J102" s="198">
        <f>J159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146</v>
      </c>
      <c r="E103" s="197"/>
      <c r="F103" s="197"/>
      <c r="G103" s="197"/>
      <c r="H103" s="197"/>
      <c r="I103" s="197"/>
      <c r="J103" s="198">
        <f>J164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147</v>
      </c>
      <c r="E104" s="197"/>
      <c r="F104" s="197"/>
      <c r="G104" s="197"/>
      <c r="H104" s="197"/>
      <c r="I104" s="197"/>
      <c r="J104" s="198">
        <f>J167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Veřejná samočistící toaleta - Příprava území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129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4" t="s">
        <v>130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131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 01 - Vlastní objekt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Liberec</v>
      </c>
      <c r="G120" s="40"/>
      <c r="H120" s="40"/>
      <c r="I120" s="32" t="s">
        <v>22</v>
      </c>
      <c r="J120" s="79" t="str">
        <f>IF(J14="","",J14)</f>
        <v>15. 6. 2022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E17</f>
        <v>Statutární Město Liberec, nám.Dr.E.Beneše</v>
      </c>
      <c r="G122" s="40"/>
      <c r="H122" s="40"/>
      <c r="I122" s="32" t="s">
        <v>29</v>
      </c>
      <c r="J122" s="36" t="str">
        <f>E23</f>
        <v>Ing.Arch.Marie Procházková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27</v>
      </c>
      <c r="D123" s="40"/>
      <c r="E123" s="40"/>
      <c r="F123" s="27" t="str">
        <f>IF(E20="","",E20)</f>
        <v>Vyplň údaj</v>
      </c>
      <c r="G123" s="40"/>
      <c r="H123" s="40"/>
      <c r="I123" s="32" t="s">
        <v>31</v>
      </c>
      <c r="J123" s="36" t="str">
        <f>E26</f>
        <v>PROPOS Liberec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149</v>
      </c>
      <c r="D125" s="203" t="s">
        <v>58</v>
      </c>
      <c r="E125" s="203" t="s">
        <v>54</v>
      </c>
      <c r="F125" s="203" t="s">
        <v>55</v>
      </c>
      <c r="G125" s="203" t="s">
        <v>150</v>
      </c>
      <c r="H125" s="203" t="s">
        <v>151</v>
      </c>
      <c r="I125" s="203" t="s">
        <v>152</v>
      </c>
      <c r="J125" s="203" t="s">
        <v>139</v>
      </c>
      <c r="K125" s="204" t="s">
        <v>153</v>
      </c>
      <c r="L125" s="205"/>
      <c r="M125" s="100" t="s">
        <v>1</v>
      </c>
      <c r="N125" s="101" t="s">
        <v>37</v>
      </c>
      <c r="O125" s="101" t="s">
        <v>154</v>
      </c>
      <c r="P125" s="101" t="s">
        <v>155</v>
      </c>
      <c r="Q125" s="101" t="s">
        <v>156</v>
      </c>
      <c r="R125" s="101" t="s">
        <v>157</v>
      </c>
      <c r="S125" s="101" t="s">
        <v>158</v>
      </c>
      <c r="T125" s="102" t="s">
        <v>159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160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</f>
        <v>0</v>
      </c>
      <c r="Q126" s="104"/>
      <c r="R126" s="208">
        <f>R127</f>
        <v>9.6575147999999995</v>
      </c>
      <c r="S126" s="104"/>
      <c r="T126" s="209">
        <f>T127</f>
        <v>1.0508500000000001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141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161</v>
      </c>
      <c r="F127" s="214" t="s">
        <v>162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P128+P149+P159+P164+P167</f>
        <v>0</v>
      </c>
      <c r="Q127" s="219"/>
      <c r="R127" s="220">
        <f>R128+R149+R159+R164+R167</f>
        <v>9.6575147999999995</v>
      </c>
      <c r="S127" s="219"/>
      <c r="T127" s="221">
        <f>T128+T149+T159+T164+T167</f>
        <v>1.0508500000000001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80</v>
      </c>
      <c r="AT127" s="223" t="s">
        <v>72</v>
      </c>
      <c r="AU127" s="223" t="s">
        <v>73</v>
      </c>
      <c r="AY127" s="222" t="s">
        <v>163</v>
      </c>
      <c r="BK127" s="224">
        <f>BK128+BK149+BK159+BK164+BK167</f>
        <v>0</v>
      </c>
    </row>
    <row r="128" s="12" customFormat="1" ht="22.8" customHeight="1">
      <c r="A128" s="12"/>
      <c r="B128" s="211"/>
      <c r="C128" s="212"/>
      <c r="D128" s="213" t="s">
        <v>72</v>
      </c>
      <c r="E128" s="225" t="s">
        <v>80</v>
      </c>
      <c r="F128" s="225" t="s">
        <v>164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SUM(P129:P148)</f>
        <v>0</v>
      </c>
      <c r="Q128" s="219"/>
      <c r="R128" s="220">
        <f>SUM(R129:R148)</f>
        <v>0</v>
      </c>
      <c r="S128" s="219"/>
      <c r="T128" s="221">
        <f>SUM(T129:T148)</f>
        <v>1.0508500000000001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80</v>
      </c>
      <c r="AY128" s="222" t="s">
        <v>163</v>
      </c>
      <c r="BK128" s="224">
        <f>SUM(BK129:BK148)</f>
        <v>0</v>
      </c>
    </row>
    <row r="129" s="2" customFormat="1" ht="16.5" customHeight="1">
      <c r="A129" s="38"/>
      <c r="B129" s="39"/>
      <c r="C129" s="227" t="s">
        <v>80</v>
      </c>
      <c r="D129" s="227" t="s">
        <v>165</v>
      </c>
      <c r="E129" s="228" t="s">
        <v>166</v>
      </c>
      <c r="F129" s="229" t="s">
        <v>167</v>
      </c>
      <c r="G129" s="230" t="s">
        <v>168</v>
      </c>
      <c r="H129" s="231">
        <v>1.5</v>
      </c>
      <c r="I129" s="232"/>
      <c r="J129" s="233">
        <f>ROUND(I129*H129,2)</f>
        <v>0</v>
      </c>
      <c r="K129" s="229" t="s">
        <v>169</v>
      </c>
      <c r="L129" s="44"/>
      <c r="M129" s="234" t="s">
        <v>1</v>
      </c>
      <c r="N129" s="235" t="s">
        <v>38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0.28100000000000003</v>
      </c>
      <c r="T129" s="237">
        <f>S129*H129</f>
        <v>0.42150000000000004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170</v>
      </c>
      <c r="AT129" s="238" t="s">
        <v>165</v>
      </c>
      <c r="AU129" s="238" t="s">
        <v>82</v>
      </c>
      <c r="AY129" s="17" t="s">
        <v>163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80</v>
      </c>
      <c r="BK129" s="239">
        <f>ROUND(I129*H129,2)</f>
        <v>0</v>
      </c>
      <c r="BL129" s="17" t="s">
        <v>170</v>
      </c>
      <c r="BM129" s="238" t="s">
        <v>171</v>
      </c>
    </row>
    <row r="130" s="13" customFormat="1">
      <c r="A130" s="13"/>
      <c r="B130" s="240"/>
      <c r="C130" s="241"/>
      <c r="D130" s="242" t="s">
        <v>172</v>
      </c>
      <c r="E130" s="243" t="s">
        <v>1</v>
      </c>
      <c r="F130" s="244" t="s">
        <v>173</v>
      </c>
      <c r="G130" s="241"/>
      <c r="H130" s="243" t="s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172</v>
      </c>
      <c r="AU130" s="250" t="s">
        <v>82</v>
      </c>
      <c r="AV130" s="13" t="s">
        <v>80</v>
      </c>
      <c r="AW130" s="13" t="s">
        <v>30</v>
      </c>
      <c r="AX130" s="13" t="s">
        <v>73</v>
      </c>
      <c r="AY130" s="250" t="s">
        <v>163</v>
      </c>
    </row>
    <row r="131" s="14" customFormat="1">
      <c r="A131" s="14"/>
      <c r="B131" s="251"/>
      <c r="C131" s="252"/>
      <c r="D131" s="242" t="s">
        <v>172</v>
      </c>
      <c r="E131" s="253" t="s">
        <v>1</v>
      </c>
      <c r="F131" s="254" t="s">
        <v>174</v>
      </c>
      <c r="G131" s="252"/>
      <c r="H131" s="255">
        <v>1.5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172</v>
      </c>
      <c r="AU131" s="261" t="s">
        <v>82</v>
      </c>
      <c r="AV131" s="14" t="s">
        <v>82</v>
      </c>
      <c r="AW131" s="14" t="s">
        <v>30</v>
      </c>
      <c r="AX131" s="14" t="s">
        <v>80</v>
      </c>
      <c r="AY131" s="261" t="s">
        <v>163</v>
      </c>
    </row>
    <row r="132" s="2" customFormat="1" ht="16.5" customHeight="1">
      <c r="A132" s="38"/>
      <c r="B132" s="39"/>
      <c r="C132" s="227" t="s">
        <v>82</v>
      </c>
      <c r="D132" s="227" t="s">
        <v>165</v>
      </c>
      <c r="E132" s="228" t="s">
        <v>175</v>
      </c>
      <c r="F132" s="229" t="s">
        <v>176</v>
      </c>
      <c r="G132" s="230" t="s">
        <v>177</v>
      </c>
      <c r="H132" s="231">
        <v>3.0699999999999998</v>
      </c>
      <c r="I132" s="232"/>
      <c r="J132" s="233">
        <f>ROUND(I132*H132,2)</f>
        <v>0</v>
      </c>
      <c r="K132" s="229" t="s">
        <v>169</v>
      </c>
      <c r="L132" s="44"/>
      <c r="M132" s="234" t="s">
        <v>1</v>
      </c>
      <c r="N132" s="235" t="s">
        <v>38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0.20499999999999999</v>
      </c>
      <c r="T132" s="237">
        <f>S132*H132</f>
        <v>0.62934999999999996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170</v>
      </c>
      <c r="AT132" s="238" t="s">
        <v>165</v>
      </c>
      <c r="AU132" s="238" t="s">
        <v>82</v>
      </c>
      <c r="AY132" s="17" t="s">
        <v>163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80</v>
      </c>
      <c r="BK132" s="239">
        <f>ROUND(I132*H132,2)</f>
        <v>0</v>
      </c>
      <c r="BL132" s="17" t="s">
        <v>170</v>
      </c>
      <c r="BM132" s="238" t="s">
        <v>178</v>
      </c>
    </row>
    <row r="133" s="14" customFormat="1">
      <c r="A133" s="14"/>
      <c r="B133" s="251"/>
      <c r="C133" s="252"/>
      <c r="D133" s="242" t="s">
        <v>172</v>
      </c>
      <c r="E133" s="253" t="s">
        <v>1</v>
      </c>
      <c r="F133" s="254" t="s">
        <v>179</v>
      </c>
      <c r="G133" s="252"/>
      <c r="H133" s="255">
        <v>3.0699999999999998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172</v>
      </c>
      <c r="AU133" s="261" t="s">
        <v>82</v>
      </c>
      <c r="AV133" s="14" t="s">
        <v>82</v>
      </c>
      <c r="AW133" s="14" t="s">
        <v>30</v>
      </c>
      <c r="AX133" s="14" t="s">
        <v>80</v>
      </c>
      <c r="AY133" s="261" t="s">
        <v>163</v>
      </c>
    </row>
    <row r="134" s="2" customFormat="1" ht="16.5" customHeight="1">
      <c r="A134" s="38"/>
      <c r="B134" s="39"/>
      <c r="C134" s="227" t="s">
        <v>99</v>
      </c>
      <c r="D134" s="227" t="s">
        <v>165</v>
      </c>
      <c r="E134" s="228" t="s">
        <v>180</v>
      </c>
      <c r="F134" s="229" t="s">
        <v>181</v>
      </c>
      <c r="G134" s="230" t="s">
        <v>168</v>
      </c>
      <c r="H134" s="231">
        <v>10</v>
      </c>
      <c r="I134" s="232"/>
      <c r="J134" s="233">
        <f>ROUND(I134*H134,2)</f>
        <v>0</v>
      </c>
      <c r="K134" s="229" t="s">
        <v>169</v>
      </c>
      <c r="L134" s="44"/>
      <c r="M134" s="234" t="s">
        <v>1</v>
      </c>
      <c r="N134" s="235" t="s">
        <v>38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170</v>
      </c>
      <c r="AT134" s="238" t="s">
        <v>165</v>
      </c>
      <c r="AU134" s="238" t="s">
        <v>82</v>
      </c>
      <c r="AY134" s="17" t="s">
        <v>163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80</v>
      </c>
      <c r="BK134" s="239">
        <f>ROUND(I134*H134,2)</f>
        <v>0</v>
      </c>
      <c r="BL134" s="17" t="s">
        <v>170</v>
      </c>
      <c r="BM134" s="238" t="s">
        <v>182</v>
      </c>
    </row>
    <row r="135" s="13" customFormat="1">
      <c r="A135" s="13"/>
      <c r="B135" s="240"/>
      <c r="C135" s="241"/>
      <c r="D135" s="242" t="s">
        <v>172</v>
      </c>
      <c r="E135" s="243" t="s">
        <v>1</v>
      </c>
      <c r="F135" s="244" t="s">
        <v>173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172</v>
      </c>
      <c r="AU135" s="250" t="s">
        <v>82</v>
      </c>
      <c r="AV135" s="13" t="s">
        <v>80</v>
      </c>
      <c r="AW135" s="13" t="s">
        <v>30</v>
      </c>
      <c r="AX135" s="13" t="s">
        <v>73</v>
      </c>
      <c r="AY135" s="250" t="s">
        <v>163</v>
      </c>
    </row>
    <row r="136" s="14" customFormat="1">
      <c r="A136" s="14"/>
      <c r="B136" s="251"/>
      <c r="C136" s="252"/>
      <c r="D136" s="242" t="s">
        <v>172</v>
      </c>
      <c r="E136" s="253" t="s">
        <v>1</v>
      </c>
      <c r="F136" s="254" t="s">
        <v>183</v>
      </c>
      <c r="G136" s="252"/>
      <c r="H136" s="255">
        <v>10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172</v>
      </c>
      <c r="AU136" s="261" t="s">
        <v>82</v>
      </c>
      <c r="AV136" s="14" t="s">
        <v>82</v>
      </c>
      <c r="AW136" s="14" t="s">
        <v>30</v>
      </c>
      <c r="AX136" s="14" t="s">
        <v>80</v>
      </c>
      <c r="AY136" s="261" t="s">
        <v>163</v>
      </c>
    </row>
    <row r="137" s="2" customFormat="1" ht="16.5" customHeight="1">
      <c r="A137" s="38"/>
      <c r="B137" s="39"/>
      <c r="C137" s="227" t="s">
        <v>170</v>
      </c>
      <c r="D137" s="227" t="s">
        <v>165</v>
      </c>
      <c r="E137" s="228" t="s">
        <v>184</v>
      </c>
      <c r="F137" s="229" t="s">
        <v>185</v>
      </c>
      <c r="G137" s="230" t="s">
        <v>186</v>
      </c>
      <c r="H137" s="231">
        <v>1.6830000000000001</v>
      </c>
      <c r="I137" s="232"/>
      <c r="J137" s="233">
        <f>ROUND(I137*H137,2)</f>
        <v>0</v>
      </c>
      <c r="K137" s="229" t="s">
        <v>169</v>
      </c>
      <c r="L137" s="44"/>
      <c r="M137" s="234" t="s">
        <v>1</v>
      </c>
      <c r="N137" s="235" t="s">
        <v>38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170</v>
      </c>
      <c r="AT137" s="238" t="s">
        <v>165</v>
      </c>
      <c r="AU137" s="238" t="s">
        <v>82</v>
      </c>
      <c r="AY137" s="17" t="s">
        <v>163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80</v>
      </c>
      <c r="BK137" s="239">
        <f>ROUND(I137*H137,2)</f>
        <v>0</v>
      </c>
      <c r="BL137" s="17" t="s">
        <v>170</v>
      </c>
      <c r="BM137" s="238" t="s">
        <v>187</v>
      </c>
    </row>
    <row r="138" s="14" customFormat="1">
      <c r="A138" s="14"/>
      <c r="B138" s="251"/>
      <c r="C138" s="252"/>
      <c r="D138" s="242" t="s">
        <v>172</v>
      </c>
      <c r="E138" s="253" t="s">
        <v>1</v>
      </c>
      <c r="F138" s="254" t="s">
        <v>188</v>
      </c>
      <c r="G138" s="252"/>
      <c r="H138" s="255">
        <v>1.6830000000000001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172</v>
      </c>
      <c r="AU138" s="261" t="s">
        <v>82</v>
      </c>
      <c r="AV138" s="14" t="s">
        <v>82</v>
      </c>
      <c r="AW138" s="14" t="s">
        <v>30</v>
      </c>
      <c r="AX138" s="14" t="s">
        <v>80</v>
      </c>
      <c r="AY138" s="261" t="s">
        <v>163</v>
      </c>
    </row>
    <row r="139" s="2" customFormat="1" ht="21.75" customHeight="1">
      <c r="A139" s="38"/>
      <c r="B139" s="39"/>
      <c r="C139" s="227" t="s">
        <v>189</v>
      </c>
      <c r="D139" s="227" t="s">
        <v>165</v>
      </c>
      <c r="E139" s="228" t="s">
        <v>190</v>
      </c>
      <c r="F139" s="229" t="s">
        <v>191</v>
      </c>
      <c r="G139" s="230" t="s">
        <v>186</v>
      </c>
      <c r="H139" s="231">
        <v>4.8719999999999999</v>
      </c>
      <c r="I139" s="232"/>
      <c r="J139" s="233">
        <f>ROUND(I139*H139,2)</f>
        <v>0</v>
      </c>
      <c r="K139" s="229" t="s">
        <v>169</v>
      </c>
      <c r="L139" s="44"/>
      <c r="M139" s="234" t="s">
        <v>1</v>
      </c>
      <c r="N139" s="235" t="s">
        <v>38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170</v>
      </c>
      <c r="AT139" s="238" t="s">
        <v>165</v>
      </c>
      <c r="AU139" s="238" t="s">
        <v>82</v>
      </c>
      <c r="AY139" s="17" t="s">
        <v>163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80</v>
      </c>
      <c r="BK139" s="239">
        <f>ROUND(I139*H139,2)</f>
        <v>0</v>
      </c>
      <c r="BL139" s="17" t="s">
        <v>170</v>
      </c>
      <c r="BM139" s="238" t="s">
        <v>192</v>
      </c>
    </row>
    <row r="140" s="14" customFormat="1">
      <c r="A140" s="14"/>
      <c r="B140" s="251"/>
      <c r="C140" s="252"/>
      <c r="D140" s="242" t="s">
        <v>172</v>
      </c>
      <c r="E140" s="253" t="s">
        <v>1</v>
      </c>
      <c r="F140" s="254" t="s">
        <v>193</v>
      </c>
      <c r="G140" s="252"/>
      <c r="H140" s="255">
        <v>4.8719999999999999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172</v>
      </c>
      <c r="AU140" s="261" t="s">
        <v>82</v>
      </c>
      <c r="AV140" s="14" t="s">
        <v>82</v>
      </c>
      <c r="AW140" s="14" t="s">
        <v>30</v>
      </c>
      <c r="AX140" s="14" t="s">
        <v>80</v>
      </c>
      <c r="AY140" s="261" t="s">
        <v>163</v>
      </c>
    </row>
    <row r="141" s="2" customFormat="1" ht="21.75" customHeight="1">
      <c r="A141" s="38"/>
      <c r="B141" s="39"/>
      <c r="C141" s="227" t="s">
        <v>194</v>
      </c>
      <c r="D141" s="227" t="s">
        <v>165</v>
      </c>
      <c r="E141" s="228" t="s">
        <v>195</v>
      </c>
      <c r="F141" s="229" t="s">
        <v>196</v>
      </c>
      <c r="G141" s="230" t="s">
        <v>186</v>
      </c>
      <c r="H141" s="231">
        <v>4.3949999999999996</v>
      </c>
      <c r="I141" s="232"/>
      <c r="J141" s="233">
        <f>ROUND(I141*H141,2)</f>
        <v>0</v>
      </c>
      <c r="K141" s="229" t="s">
        <v>169</v>
      </c>
      <c r="L141" s="44"/>
      <c r="M141" s="234" t="s">
        <v>1</v>
      </c>
      <c r="N141" s="235" t="s">
        <v>38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170</v>
      </c>
      <c r="AT141" s="238" t="s">
        <v>165</v>
      </c>
      <c r="AU141" s="238" t="s">
        <v>82</v>
      </c>
      <c r="AY141" s="17" t="s">
        <v>163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80</v>
      </c>
      <c r="BK141" s="239">
        <f>ROUND(I141*H141,2)</f>
        <v>0</v>
      </c>
      <c r="BL141" s="17" t="s">
        <v>170</v>
      </c>
      <c r="BM141" s="238" t="s">
        <v>197</v>
      </c>
    </row>
    <row r="142" s="13" customFormat="1">
      <c r="A142" s="13"/>
      <c r="B142" s="240"/>
      <c r="C142" s="241"/>
      <c r="D142" s="242" t="s">
        <v>172</v>
      </c>
      <c r="E142" s="243" t="s">
        <v>1</v>
      </c>
      <c r="F142" s="244" t="s">
        <v>198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172</v>
      </c>
      <c r="AU142" s="250" t="s">
        <v>82</v>
      </c>
      <c r="AV142" s="13" t="s">
        <v>80</v>
      </c>
      <c r="AW142" s="13" t="s">
        <v>30</v>
      </c>
      <c r="AX142" s="13" t="s">
        <v>73</v>
      </c>
      <c r="AY142" s="250" t="s">
        <v>163</v>
      </c>
    </row>
    <row r="143" s="14" customFormat="1">
      <c r="A143" s="14"/>
      <c r="B143" s="251"/>
      <c r="C143" s="252"/>
      <c r="D143" s="242" t="s">
        <v>172</v>
      </c>
      <c r="E143" s="253" t="s">
        <v>1</v>
      </c>
      <c r="F143" s="254" t="s">
        <v>199</v>
      </c>
      <c r="G143" s="252"/>
      <c r="H143" s="255">
        <v>4.3949999999999996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172</v>
      </c>
      <c r="AU143" s="261" t="s">
        <v>82</v>
      </c>
      <c r="AV143" s="14" t="s">
        <v>82</v>
      </c>
      <c r="AW143" s="14" t="s">
        <v>30</v>
      </c>
      <c r="AX143" s="14" t="s">
        <v>80</v>
      </c>
      <c r="AY143" s="261" t="s">
        <v>163</v>
      </c>
    </row>
    <row r="144" s="2" customFormat="1" ht="16.5" customHeight="1">
      <c r="A144" s="38"/>
      <c r="B144" s="39"/>
      <c r="C144" s="227" t="s">
        <v>200</v>
      </c>
      <c r="D144" s="227" t="s">
        <v>165</v>
      </c>
      <c r="E144" s="228" t="s">
        <v>201</v>
      </c>
      <c r="F144" s="229" t="s">
        <v>202</v>
      </c>
      <c r="G144" s="230" t="s">
        <v>203</v>
      </c>
      <c r="H144" s="231">
        <v>7.9109999999999996</v>
      </c>
      <c r="I144" s="232"/>
      <c r="J144" s="233">
        <f>ROUND(I144*H144,2)</f>
        <v>0</v>
      </c>
      <c r="K144" s="229" t="s">
        <v>169</v>
      </c>
      <c r="L144" s="44"/>
      <c r="M144" s="234" t="s">
        <v>1</v>
      </c>
      <c r="N144" s="235" t="s">
        <v>38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170</v>
      </c>
      <c r="AT144" s="238" t="s">
        <v>165</v>
      </c>
      <c r="AU144" s="238" t="s">
        <v>82</v>
      </c>
      <c r="AY144" s="17" t="s">
        <v>163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80</v>
      </c>
      <c r="BK144" s="239">
        <f>ROUND(I144*H144,2)</f>
        <v>0</v>
      </c>
      <c r="BL144" s="17" t="s">
        <v>170</v>
      </c>
      <c r="BM144" s="238" t="s">
        <v>204</v>
      </c>
    </row>
    <row r="145" s="14" customFormat="1">
      <c r="A145" s="14"/>
      <c r="B145" s="251"/>
      <c r="C145" s="252"/>
      <c r="D145" s="242" t="s">
        <v>172</v>
      </c>
      <c r="E145" s="253" t="s">
        <v>1</v>
      </c>
      <c r="F145" s="254" t="s">
        <v>205</v>
      </c>
      <c r="G145" s="252"/>
      <c r="H145" s="255">
        <v>7.9109999999999996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172</v>
      </c>
      <c r="AU145" s="261" t="s">
        <v>82</v>
      </c>
      <c r="AV145" s="14" t="s">
        <v>82</v>
      </c>
      <c r="AW145" s="14" t="s">
        <v>30</v>
      </c>
      <c r="AX145" s="14" t="s">
        <v>80</v>
      </c>
      <c r="AY145" s="261" t="s">
        <v>163</v>
      </c>
    </row>
    <row r="146" s="2" customFormat="1" ht="16.5" customHeight="1">
      <c r="A146" s="38"/>
      <c r="B146" s="39"/>
      <c r="C146" s="227" t="s">
        <v>206</v>
      </c>
      <c r="D146" s="227" t="s">
        <v>165</v>
      </c>
      <c r="E146" s="228" t="s">
        <v>207</v>
      </c>
      <c r="F146" s="229" t="s">
        <v>208</v>
      </c>
      <c r="G146" s="230" t="s">
        <v>186</v>
      </c>
      <c r="H146" s="231">
        <v>2.1600000000000001</v>
      </c>
      <c r="I146" s="232"/>
      <c r="J146" s="233">
        <f>ROUND(I146*H146,2)</f>
        <v>0</v>
      </c>
      <c r="K146" s="229" t="s">
        <v>169</v>
      </c>
      <c r="L146" s="44"/>
      <c r="M146" s="234" t="s">
        <v>1</v>
      </c>
      <c r="N146" s="235" t="s">
        <v>38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170</v>
      </c>
      <c r="AT146" s="238" t="s">
        <v>165</v>
      </c>
      <c r="AU146" s="238" t="s">
        <v>82</v>
      </c>
      <c r="AY146" s="17" t="s">
        <v>163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80</v>
      </c>
      <c r="BK146" s="239">
        <f>ROUND(I146*H146,2)</f>
        <v>0</v>
      </c>
      <c r="BL146" s="17" t="s">
        <v>170</v>
      </c>
      <c r="BM146" s="238" t="s">
        <v>209</v>
      </c>
    </row>
    <row r="147" s="2" customFormat="1">
      <c r="A147" s="38"/>
      <c r="B147" s="39"/>
      <c r="C147" s="40"/>
      <c r="D147" s="242" t="s">
        <v>210</v>
      </c>
      <c r="E147" s="40"/>
      <c r="F147" s="262" t="s">
        <v>211</v>
      </c>
      <c r="G147" s="40"/>
      <c r="H147" s="40"/>
      <c r="I147" s="263"/>
      <c r="J147" s="40"/>
      <c r="K147" s="40"/>
      <c r="L147" s="44"/>
      <c r="M147" s="264"/>
      <c r="N147" s="26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210</v>
      </c>
      <c r="AU147" s="17" t="s">
        <v>82</v>
      </c>
    </row>
    <row r="148" s="14" customFormat="1">
      <c r="A148" s="14"/>
      <c r="B148" s="251"/>
      <c r="C148" s="252"/>
      <c r="D148" s="242" t="s">
        <v>172</v>
      </c>
      <c r="E148" s="253" t="s">
        <v>1</v>
      </c>
      <c r="F148" s="254" t="s">
        <v>212</v>
      </c>
      <c r="G148" s="252"/>
      <c r="H148" s="255">
        <v>2.1600000000000001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172</v>
      </c>
      <c r="AU148" s="261" t="s">
        <v>82</v>
      </c>
      <c r="AV148" s="14" t="s">
        <v>82</v>
      </c>
      <c r="AW148" s="14" t="s">
        <v>30</v>
      </c>
      <c r="AX148" s="14" t="s">
        <v>80</v>
      </c>
      <c r="AY148" s="261" t="s">
        <v>163</v>
      </c>
    </row>
    <row r="149" s="12" customFormat="1" ht="22.8" customHeight="1">
      <c r="A149" s="12"/>
      <c r="B149" s="211"/>
      <c r="C149" s="212"/>
      <c r="D149" s="213" t="s">
        <v>72</v>
      </c>
      <c r="E149" s="225" t="s">
        <v>82</v>
      </c>
      <c r="F149" s="225" t="s">
        <v>213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SUM(P150:P158)</f>
        <v>0</v>
      </c>
      <c r="Q149" s="219"/>
      <c r="R149" s="220">
        <f>SUM(R150:R158)</f>
        <v>9.6461747999999989</v>
      </c>
      <c r="S149" s="219"/>
      <c r="T149" s="221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80</v>
      </c>
      <c r="AT149" s="223" t="s">
        <v>72</v>
      </c>
      <c r="AU149" s="223" t="s">
        <v>80</v>
      </c>
      <c r="AY149" s="222" t="s">
        <v>163</v>
      </c>
      <c r="BK149" s="224">
        <f>SUM(BK150:BK158)</f>
        <v>0</v>
      </c>
    </row>
    <row r="150" s="2" customFormat="1" ht="16.5" customHeight="1">
      <c r="A150" s="38"/>
      <c r="B150" s="39"/>
      <c r="C150" s="227" t="s">
        <v>214</v>
      </c>
      <c r="D150" s="227" t="s">
        <v>165</v>
      </c>
      <c r="E150" s="228" t="s">
        <v>215</v>
      </c>
      <c r="F150" s="229" t="s">
        <v>216</v>
      </c>
      <c r="G150" s="230" t="s">
        <v>186</v>
      </c>
      <c r="H150" s="231">
        <v>1.3500000000000001</v>
      </c>
      <c r="I150" s="232"/>
      <c r="J150" s="233">
        <f>ROUND(I150*H150,2)</f>
        <v>0</v>
      </c>
      <c r="K150" s="229" t="s">
        <v>169</v>
      </c>
      <c r="L150" s="44"/>
      <c r="M150" s="234" t="s">
        <v>1</v>
      </c>
      <c r="N150" s="235" t="s">
        <v>38</v>
      </c>
      <c r="O150" s="91"/>
      <c r="P150" s="236">
        <f>O150*H150</f>
        <v>0</v>
      </c>
      <c r="Q150" s="236">
        <v>1.98</v>
      </c>
      <c r="R150" s="236">
        <f>Q150*H150</f>
        <v>2.673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170</v>
      </c>
      <c r="AT150" s="238" t="s">
        <v>165</v>
      </c>
      <c r="AU150" s="238" t="s">
        <v>82</v>
      </c>
      <c r="AY150" s="17" t="s">
        <v>163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80</v>
      </c>
      <c r="BK150" s="239">
        <f>ROUND(I150*H150,2)</f>
        <v>0</v>
      </c>
      <c r="BL150" s="17" t="s">
        <v>170</v>
      </c>
      <c r="BM150" s="238" t="s">
        <v>217</v>
      </c>
    </row>
    <row r="151" s="14" customFormat="1">
      <c r="A151" s="14"/>
      <c r="B151" s="251"/>
      <c r="C151" s="252"/>
      <c r="D151" s="242" t="s">
        <v>172</v>
      </c>
      <c r="E151" s="253" t="s">
        <v>1</v>
      </c>
      <c r="F151" s="254" t="s">
        <v>218</v>
      </c>
      <c r="G151" s="252"/>
      <c r="H151" s="255">
        <v>1.3500000000000001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172</v>
      </c>
      <c r="AU151" s="261" t="s">
        <v>82</v>
      </c>
      <c r="AV151" s="14" t="s">
        <v>82</v>
      </c>
      <c r="AW151" s="14" t="s">
        <v>30</v>
      </c>
      <c r="AX151" s="14" t="s">
        <v>80</v>
      </c>
      <c r="AY151" s="261" t="s">
        <v>163</v>
      </c>
    </row>
    <row r="152" s="2" customFormat="1" ht="16.5" customHeight="1">
      <c r="A152" s="38"/>
      <c r="B152" s="39"/>
      <c r="C152" s="227" t="s">
        <v>219</v>
      </c>
      <c r="D152" s="227" t="s">
        <v>165</v>
      </c>
      <c r="E152" s="228" t="s">
        <v>220</v>
      </c>
      <c r="F152" s="229" t="s">
        <v>221</v>
      </c>
      <c r="G152" s="230" t="s">
        <v>186</v>
      </c>
      <c r="H152" s="231">
        <v>0.35999999999999999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38</v>
      </c>
      <c r="O152" s="91"/>
      <c r="P152" s="236">
        <f>O152*H152</f>
        <v>0</v>
      </c>
      <c r="Q152" s="236">
        <v>2.3010199999999998</v>
      </c>
      <c r="R152" s="236">
        <f>Q152*H152</f>
        <v>0.82836719999999986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170</v>
      </c>
      <c r="AT152" s="238" t="s">
        <v>165</v>
      </c>
      <c r="AU152" s="238" t="s">
        <v>82</v>
      </c>
      <c r="AY152" s="17" t="s">
        <v>163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80</v>
      </c>
      <c r="BK152" s="239">
        <f>ROUND(I152*H152,2)</f>
        <v>0</v>
      </c>
      <c r="BL152" s="17" t="s">
        <v>170</v>
      </c>
      <c r="BM152" s="238" t="s">
        <v>222</v>
      </c>
    </row>
    <row r="153" s="14" customFormat="1">
      <c r="A153" s="14"/>
      <c r="B153" s="251"/>
      <c r="C153" s="252"/>
      <c r="D153" s="242" t="s">
        <v>172</v>
      </c>
      <c r="E153" s="253" t="s">
        <v>1</v>
      </c>
      <c r="F153" s="254" t="s">
        <v>223</v>
      </c>
      <c r="G153" s="252"/>
      <c r="H153" s="255">
        <v>0.35999999999999999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172</v>
      </c>
      <c r="AU153" s="261" t="s">
        <v>82</v>
      </c>
      <c r="AV153" s="14" t="s">
        <v>82</v>
      </c>
      <c r="AW153" s="14" t="s">
        <v>30</v>
      </c>
      <c r="AX153" s="14" t="s">
        <v>80</v>
      </c>
      <c r="AY153" s="261" t="s">
        <v>163</v>
      </c>
    </row>
    <row r="154" s="2" customFormat="1" ht="21.75" customHeight="1">
      <c r="A154" s="38"/>
      <c r="B154" s="39"/>
      <c r="C154" s="227" t="s">
        <v>224</v>
      </c>
      <c r="D154" s="227" t="s">
        <v>165</v>
      </c>
      <c r="E154" s="228" t="s">
        <v>225</v>
      </c>
      <c r="F154" s="229" t="s">
        <v>226</v>
      </c>
      <c r="G154" s="230" t="s">
        <v>168</v>
      </c>
      <c r="H154" s="231">
        <v>6</v>
      </c>
      <c r="I154" s="232"/>
      <c r="J154" s="233">
        <f>ROUND(I154*H154,2)</f>
        <v>0</v>
      </c>
      <c r="K154" s="229" t="s">
        <v>169</v>
      </c>
      <c r="L154" s="44"/>
      <c r="M154" s="234" t="s">
        <v>1</v>
      </c>
      <c r="N154" s="235" t="s">
        <v>38</v>
      </c>
      <c r="O154" s="91"/>
      <c r="P154" s="236">
        <f>O154*H154</f>
        <v>0</v>
      </c>
      <c r="Q154" s="236">
        <v>1.0146</v>
      </c>
      <c r="R154" s="236">
        <f>Q154*H154</f>
        <v>6.0876000000000001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170</v>
      </c>
      <c r="AT154" s="238" t="s">
        <v>165</v>
      </c>
      <c r="AU154" s="238" t="s">
        <v>82</v>
      </c>
      <c r="AY154" s="17" t="s">
        <v>163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80</v>
      </c>
      <c r="BK154" s="239">
        <f>ROUND(I154*H154,2)</f>
        <v>0</v>
      </c>
      <c r="BL154" s="17" t="s">
        <v>170</v>
      </c>
      <c r="BM154" s="238" t="s">
        <v>227</v>
      </c>
    </row>
    <row r="155" s="14" customFormat="1">
      <c r="A155" s="14"/>
      <c r="B155" s="251"/>
      <c r="C155" s="252"/>
      <c r="D155" s="242" t="s">
        <v>172</v>
      </c>
      <c r="E155" s="253" t="s">
        <v>1</v>
      </c>
      <c r="F155" s="254" t="s">
        <v>228</v>
      </c>
      <c r="G155" s="252"/>
      <c r="H155" s="255">
        <v>6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172</v>
      </c>
      <c r="AU155" s="261" t="s">
        <v>82</v>
      </c>
      <c r="AV155" s="14" t="s">
        <v>82</v>
      </c>
      <c r="AW155" s="14" t="s">
        <v>30</v>
      </c>
      <c r="AX155" s="14" t="s">
        <v>80</v>
      </c>
      <c r="AY155" s="261" t="s">
        <v>163</v>
      </c>
    </row>
    <row r="156" s="2" customFormat="1" ht="16.5" customHeight="1">
      <c r="A156" s="38"/>
      <c r="B156" s="39"/>
      <c r="C156" s="227" t="s">
        <v>229</v>
      </c>
      <c r="D156" s="227" t="s">
        <v>165</v>
      </c>
      <c r="E156" s="228" t="s">
        <v>230</v>
      </c>
      <c r="F156" s="229" t="s">
        <v>231</v>
      </c>
      <c r="G156" s="230" t="s">
        <v>203</v>
      </c>
      <c r="H156" s="231">
        <v>0.053999999999999999</v>
      </c>
      <c r="I156" s="232"/>
      <c r="J156" s="233">
        <f>ROUND(I156*H156,2)</f>
        <v>0</v>
      </c>
      <c r="K156" s="229" t="s">
        <v>169</v>
      </c>
      <c r="L156" s="44"/>
      <c r="M156" s="234" t="s">
        <v>1</v>
      </c>
      <c r="N156" s="235" t="s">
        <v>38</v>
      </c>
      <c r="O156" s="91"/>
      <c r="P156" s="236">
        <f>O156*H156</f>
        <v>0</v>
      </c>
      <c r="Q156" s="236">
        <v>1.0593999999999999</v>
      </c>
      <c r="R156" s="236">
        <f>Q156*H156</f>
        <v>0.05720759999999999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170</v>
      </c>
      <c r="AT156" s="238" t="s">
        <v>165</v>
      </c>
      <c r="AU156" s="238" t="s">
        <v>82</v>
      </c>
      <c r="AY156" s="17" t="s">
        <v>163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80</v>
      </c>
      <c r="BK156" s="239">
        <f>ROUND(I156*H156,2)</f>
        <v>0</v>
      </c>
      <c r="BL156" s="17" t="s">
        <v>170</v>
      </c>
      <c r="BM156" s="238" t="s">
        <v>232</v>
      </c>
    </row>
    <row r="157" s="13" customFormat="1">
      <c r="A157" s="13"/>
      <c r="B157" s="240"/>
      <c r="C157" s="241"/>
      <c r="D157" s="242" t="s">
        <v>172</v>
      </c>
      <c r="E157" s="243" t="s">
        <v>1</v>
      </c>
      <c r="F157" s="244" t="s">
        <v>233</v>
      </c>
      <c r="G157" s="241"/>
      <c r="H157" s="243" t="s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172</v>
      </c>
      <c r="AU157" s="250" t="s">
        <v>82</v>
      </c>
      <c r="AV157" s="13" t="s">
        <v>80</v>
      </c>
      <c r="AW157" s="13" t="s">
        <v>30</v>
      </c>
      <c r="AX157" s="13" t="s">
        <v>73</v>
      </c>
      <c r="AY157" s="250" t="s">
        <v>163</v>
      </c>
    </row>
    <row r="158" s="14" customFormat="1">
      <c r="A158" s="14"/>
      <c r="B158" s="251"/>
      <c r="C158" s="252"/>
      <c r="D158" s="242" t="s">
        <v>172</v>
      </c>
      <c r="E158" s="253" t="s">
        <v>1</v>
      </c>
      <c r="F158" s="254" t="s">
        <v>234</v>
      </c>
      <c r="G158" s="252"/>
      <c r="H158" s="255">
        <v>0.053999999999999999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172</v>
      </c>
      <c r="AU158" s="261" t="s">
        <v>82</v>
      </c>
      <c r="AV158" s="14" t="s">
        <v>82</v>
      </c>
      <c r="AW158" s="14" t="s">
        <v>30</v>
      </c>
      <c r="AX158" s="14" t="s">
        <v>80</v>
      </c>
      <c r="AY158" s="261" t="s">
        <v>163</v>
      </c>
    </row>
    <row r="159" s="12" customFormat="1" ht="22.8" customHeight="1">
      <c r="A159" s="12"/>
      <c r="B159" s="211"/>
      <c r="C159" s="212"/>
      <c r="D159" s="213" t="s">
        <v>72</v>
      </c>
      <c r="E159" s="225" t="s">
        <v>214</v>
      </c>
      <c r="F159" s="225" t="s">
        <v>235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SUM(P160:P163)</f>
        <v>0</v>
      </c>
      <c r="Q159" s="219"/>
      <c r="R159" s="220">
        <f>SUM(R160:R163)</f>
        <v>0.011340000000000001</v>
      </c>
      <c r="S159" s="219"/>
      <c r="T159" s="221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80</v>
      </c>
      <c r="AT159" s="223" t="s">
        <v>72</v>
      </c>
      <c r="AU159" s="223" t="s">
        <v>80</v>
      </c>
      <c r="AY159" s="222" t="s">
        <v>163</v>
      </c>
      <c r="BK159" s="224">
        <f>SUM(BK160:BK163)</f>
        <v>0</v>
      </c>
    </row>
    <row r="160" s="2" customFormat="1" ht="16.5" customHeight="1">
      <c r="A160" s="38"/>
      <c r="B160" s="39"/>
      <c r="C160" s="227" t="s">
        <v>236</v>
      </c>
      <c r="D160" s="227" t="s">
        <v>165</v>
      </c>
      <c r="E160" s="228" t="s">
        <v>237</v>
      </c>
      <c r="F160" s="229" t="s">
        <v>238</v>
      </c>
      <c r="G160" s="230" t="s">
        <v>177</v>
      </c>
      <c r="H160" s="231">
        <v>9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38</v>
      </c>
      <c r="O160" s="91"/>
      <c r="P160" s="236">
        <f>O160*H160</f>
        <v>0</v>
      </c>
      <c r="Q160" s="236">
        <v>0.0012600000000000001</v>
      </c>
      <c r="R160" s="236">
        <f>Q160*H160</f>
        <v>0.011340000000000001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170</v>
      </c>
      <c r="AT160" s="238" t="s">
        <v>165</v>
      </c>
      <c r="AU160" s="238" t="s">
        <v>82</v>
      </c>
      <c r="AY160" s="17" t="s">
        <v>163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80</v>
      </c>
      <c r="BK160" s="239">
        <f>ROUND(I160*H160,2)</f>
        <v>0</v>
      </c>
      <c r="BL160" s="17" t="s">
        <v>170</v>
      </c>
      <c r="BM160" s="238" t="s">
        <v>239</v>
      </c>
    </row>
    <row r="161" s="14" customFormat="1">
      <c r="A161" s="14"/>
      <c r="B161" s="251"/>
      <c r="C161" s="252"/>
      <c r="D161" s="242" t="s">
        <v>172</v>
      </c>
      <c r="E161" s="253" t="s">
        <v>1</v>
      </c>
      <c r="F161" s="254" t="s">
        <v>240</v>
      </c>
      <c r="G161" s="252"/>
      <c r="H161" s="255">
        <v>6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172</v>
      </c>
      <c r="AU161" s="261" t="s">
        <v>82</v>
      </c>
      <c r="AV161" s="14" t="s">
        <v>82</v>
      </c>
      <c r="AW161" s="14" t="s">
        <v>30</v>
      </c>
      <c r="AX161" s="14" t="s">
        <v>73</v>
      </c>
      <c r="AY161" s="261" t="s">
        <v>163</v>
      </c>
    </row>
    <row r="162" s="14" customFormat="1">
      <c r="A162" s="14"/>
      <c r="B162" s="251"/>
      <c r="C162" s="252"/>
      <c r="D162" s="242" t="s">
        <v>172</v>
      </c>
      <c r="E162" s="253" t="s">
        <v>1</v>
      </c>
      <c r="F162" s="254" t="s">
        <v>241</v>
      </c>
      <c r="G162" s="252"/>
      <c r="H162" s="255">
        <v>3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172</v>
      </c>
      <c r="AU162" s="261" t="s">
        <v>82</v>
      </c>
      <c r="AV162" s="14" t="s">
        <v>82</v>
      </c>
      <c r="AW162" s="14" t="s">
        <v>30</v>
      </c>
      <c r="AX162" s="14" t="s">
        <v>73</v>
      </c>
      <c r="AY162" s="261" t="s">
        <v>163</v>
      </c>
    </row>
    <row r="163" s="15" customFormat="1">
      <c r="A163" s="15"/>
      <c r="B163" s="266"/>
      <c r="C163" s="267"/>
      <c r="D163" s="242" t="s">
        <v>172</v>
      </c>
      <c r="E163" s="268" t="s">
        <v>1</v>
      </c>
      <c r="F163" s="269" t="s">
        <v>242</v>
      </c>
      <c r="G163" s="267"/>
      <c r="H163" s="270">
        <v>9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172</v>
      </c>
      <c r="AU163" s="276" t="s">
        <v>82</v>
      </c>
      <c r="AV163" s="15" t="s">
        <v>170</v>
      </c>
      <c r="AW163" s="15" t="s">
        <v>30</v>
      </c>
      <c r="AX163" s="15" t="s">
        <v>80</v>
      </c>
      <c r="AY163" s="276" t="s">
        <v>163</v>
      </c>
    </row>
    <row r="164" s="12" customFormat="1" ht="22.8" customHeight="1">
      <c r="A164" s="12"/>
      <c r="B164" s="211"/>
      <c r="C164" s="212"/>
      <c r="D164" s="213" t="s">
        <v>72</v>
      </c>
      <c r="E164" s="225" t="s">
        <v>243</v>
      </c>
      <c r="F164" s="225" t="s">
        <v>244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SUM(P165:P166)</f>
        <v>0</v>
      </c>
      <c r="Q164" s="219"/>
      <c r="R164" s="220">
        <f>SUM(R165:R166)</f>
        <v>0</v>
      </c>
      <c r="S164" s="219"/>
      <c r="T164" s="221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80</v>
      </c>
      <c r="AT164" s="223" t="s">
        <v>72</v>
      </c>
      <c r="AU164" s="223" t="s">
        <v>80</v>
      </c>
      <c r="AY164" s="222" t="s">
        <v>163</v>
      </c>
      <c r="BK164" s="224">
        <f>SUM(BK165:BK166)</f>
        <v>0</v>
      </c>
    </row>
    <row r="165" s="2" customFormat="1" ht="16.5" customHeight="1">
      <c r="A165" s="38"/>
      <c r="B165" s="39"/>
      <c r="C165" s="227" t="s">
        <v>245</v>
      </c>
      <c r="D165" s="227" t="s">
        <v>165</v>
      </c>
      <c r="E165" s="228" t="s">
        <v>246</v>
      </c>
      <c r="F165" s="229" t="s">
        <v>247</v>
      </c>
      <c r="G165" s="230" t="s">
        <v>203</v>
      </c>
      <c r="H165" s="231">
        <v>1.0509999999999999</v>
      </c>
      <c r="I165" s="232"/>
      <c r="J165" s="233">
        <f>ROUND(I165*H165,2)</f>
        <v>0</v>
      </c>
      <c r="K165" s="229" t="s">
        <v>169</v>
      </c>
      <c r="L165" s="44"/>
      <c r="M165" s="234" t="s">
        <v>1</v>
      </c>
      <c r="N165" s="235" t="s">
        <v>38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170</v>
      </c>
      <c r="AT165" s="238" t="s">
        <v>165</v>
      </c>
      <c r="AU165" s="238" t="s">
        <v>82</v>
      </c>
      <c r="AY165" s="17" t="s">
        <v>163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80</v>
      </c>
      <c r="BK165" s="239">
        <f>ROUND(I165*H165,2)</f>
        <v>0</v>
      </c>
      <c r="BL165" s="17" t="s">
        <v>170</v>
      </c>
      <c r="BM165" s="238" t="s">
        <v>248</v>
      </c>
    </row>
    <row r="166" s="2" customFormat="1" ht="21.75" customHeight="1">
      <c r="A166" s="38"/>
      <c r="B166" s="39"/>
      <c r="C166" s="227" t="s">
        <v>8</v>
      </c>
      <c r="D166" s="227" t="s">
        <v>165</v>
      </c>
      <c r="E166" s="228" t="s">
        <v>249</v>
      </c>
      <c r="F166" s="229" t="s">
        <v>250</v>
      </c>
      <c r="G166" s="230" t="s">
        <v>203</v>
      </c>
      <c r="H166" s="231">
        <v>1.0509999999999999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38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170</v>
      </c>
      <c r="AT166" s="238" t="s">
        <v>165</v>
      </c>
      <c r="AU166" s="238" t="s">
        <v>82</v>
      </c>
      <c r="AY166" s="17" t="s">
        <v>163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80</v>
      </c>
      <c r="BK166" s="239">
        <f>ROUND(I166*H166,2)</f>
        <v>0</v>
      </c>
      <c r="BL166" s="17" t="s">
        <v>170</v>
      </c>
      <c r="BM166" s="238" t="s">
        <v>251</v>
      </c>
    </row>
    <row r="167" s="12" customFormat="1" ht="22.8" customHeight="1">
      <c r="A167" s="12"/>
      <c r="B167" s="211"/>
      <c r="C167" s="212"/>
      <c r="D167" s="213" t="s">
        <v>72</v>
      </c>
      <c r="E167" s="225" t="s">
        <v>252</v>
      </c>
      <c r="F167" s="225" t="s">
        <v>253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P168</f>
        <v>0</v>
      </c>
      <c r="Q167" s="219"/>
      <c r="R167" s="220">
        <f>R168</f>
        <v>0</v>
      </c>
      <c r="S167" s="219"/>
      <c r="T167" s="221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80</v>
      </c>
      <c r="AT167" s="223" t="s">
        <v>72</v>
      </c>
      <c r="AU167" s="223" t="s">
        <v>80</v>
      </c>
      <c r="AY167" s="222" t="s">
        <v>163</v>
      </c>
      <c r="BK167" s="224">
        <f>BK168</f>
        <v>0</v>
      </c>
    </row>
    <row r="168" s="2" customFormat="1" ht="16.5" customHeight="1">
      <c r="A168" s="38"/>
      <c r="B168" s="39"/>
      <c r="C168" s="227" t="s">
        <v>254</v>
      </c>
      <c r="D168" s="227" t="s">
        <v>165</v>
      </c>
      <c r="E168" s="228" t="s">
        <v>255</v>
      </c>
      <c r="F168" s="229" t="s">
        <v>256</v>
      </c>
      <c r="G168" s="230" t="s">
        <v>203</v>
      </c>
      <c r="H168" s="231">
        <v>9.6579999999999995</v>
      </c>
      <c r="I168" s="232"/>
      <c r="J168" s="233">
        <f>ROUND(I168*H168,2)</f>
        <v>0</v>
      </c>
      <c r="K168" s="229" t="s">
        <v>169</v>
      </c>
      <c r="L168" s="44"/>
      <c r="M168" s="277" t="s">
        <v>1</v>
      </c>
      <c r="N168" s="278" t="s">
        <v>38</v>
      </c>
      <c r="O168" s="279"/>
      <c r="P168" s="280">
        <f>O168*H168</f>
        <v>0</v>
      </c>
      <c r="Q168" s="280">
        <v>0</v>
      </c>
      <c r="R168" s="280">
        <f>Q168*H168</f>
        <v>0</v>
      </c>
      <c r="S168" s="280">
        <v>0</v>
      </c>
      <c r="T168" s="28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170</v>
      </c>
      <c r="AT168" s="238" t="s">
        <v>165</v>
      </c>
      <c r="AU168" s="238" t="s">
        <v>82</v>
      </c>
      <c r="AY168" s="17" t="s">
        <v>163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80</v>
      </c>
      <c r="BK168" s="239">
        <f>ROUND(I168*H168,2)</f>
        <v>0</v>
      </c>
      <c r="BL168" s="17" t="s">
        <v>170</v>
      </c>
      <c r="BM168" s="238" t="s">
        <v>257</v>
      </c>
    </row>
    <row r="169" s="2" customFormat="1" ht="6.96" customHeight="1">
      <c r="A169" s="38"/>
      <c r="B169" s="66"/>
      <c r="C169" s="67"/>
      <c r="D169" s="67"/>
      <c r="E169" s="67"/>
      <c r="F169" s="67"/>
      <c r="G169" s="67"/>
      <c r="H169" s="67"/>
      <c r="I169" s="67"/>
      <c r="J169" s="67"/>
      <c r="K169" s="67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9oOA2S6wxUQiLV5NXEE35EW4x/sagRsXKZ6rEMZYvPkWNUdlLQ2IcQQEAoM8zRIpJMjWcaGbjwvvGaxB2myKVA==" hashValue="lNfBak2tWiCIPjwOpXQN0FPiZg7HkeAPuhgdk53qDErcdJ72NUrf0CpNOOFoJMpJe7kizxAz7d0lIPcMulExoQ==" algorithmName="SHA-512" password="CC35"/>
  <autoFilter ref="C125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 s="1" customFormat="1" ht="12" customHeight="1">
      <c r="B8" s="20"/>
      <c r="D8" s="151" t="s">
        <v>129</v>
      </c>
      <c r="L8" s="20"/>
    </row>
    <row r="9" s="2" customFormat="1" ht="16.5" customHeight="1">
      <c r="A9" s="38"/>
      <c r="B9" s="44"/>
      <c r="C9" s="38"/>
      <c r="D9" s="38"/>
      <c r="E9" s="152" t="s">
        <v>130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258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15. 6. 2022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1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ROUND((SUM(BE132:BE165)),  2)</f>
        <v>0</v>
      </c>
      <c r="G35" s="38"/>
      <c r="H35" s="38"/>
      <c r="I35" s="165">
        <v>0.20999999999999999</v>
      </c>
      <c r="J35" s="164">
        <f>ROUND(((SUM(BE132:BE165))*I35),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39</v>
      </c>
      <c r="F36" s="164">
        <f>ROUND((SUM(BF132:BF165)),  2)</f>
        <v>0</v>
      </c>
      <c r="G36" s="38"/>
      <c r="H36" s="38"/>
      <c r="I36" s="165">
        <v>0.14999999999999999</v>
      </c>
      <c r="J36" s="164">
        <f>ROUND(((SUM(BF132:BF165))*I36),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ROUND((SUM(BG132:BG165)),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ROUND((SUM(BH132:BH165)),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ROUND((SUM(BI132:BI165)),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02 - Vodovodní přípojka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138</v>
      </c>
      <c r="D96" s="186"/>
      <c r="E96" s="186"/>
      <c r="F96" s="186"/>
      <c r="G96" s="186"/>
      <c r="H96" s="186"/>
      <c r="I96" s="186"/>
      <c r="J96" s="187" t="s">
        <v>139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140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141</v>
      </c>
    </row>
    <row r="99" s="9" customFormat="1" ht="24.96" customHeight="1">
      <c r="A99" s="9"/>
      <c r="B99" s="189"/>
      <c r="C99" s="190"/>
      <c r="D99" s="191" t="s">
        <v>259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260</v>
      </c>
      <c r="E100" s="197"/>
      <c r="F100" s="197"/>
      <c r="G100" s="197"/>
      <c r="H100" s="197"/>
      <c r="I100" s="197"/>
      <c r="J100" s="198">
        <f>J134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261</v>
      </c>
      <c r="E101" s="197"/>
      <c r="F101" s="197"/>
      <c r="G101" s="197"/>
      <c r="H101" s="197"/>
      <c r="I101" s="197"/>
      <c r="J101" s="198">
        <f>J138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262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263</v>
      </c>
      <c r="E103" s="197"/>
      <c r="F103" s="197"/>
      <c r="G103" s="197"/>
      <c r="H103" s="197"/>
      <c r="I103" s="197"/>
      <c r="J103" s="198">
        <f>J143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264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265</v>
      </c>
      <c r="E105" s="197"/>
      <c r="F105" s="197"/>
      <c r="G105" s="197"/>
      <c r="H105" s="197"/>
      <c r="I105" s="197"/>
      <c r="J105" s="198">
        <f>J150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266</v>
      </c>
      <c r="E106" s="197"/>
      <c r="F106" s="197"/>
      <c r="G106" s="197"/>
      <c r="H106" s="197"/>
      <c r="I106" s="197"/>
      <c r="J106" s="198">
        <f>J152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267</v>
      </c>
      <c r="E107" s="197"/>
      <c r="F107" s="197"/>
      <c r="G107" s="197"/>
      <c r="H107" s="197"/>
      <c r="I107" s="197"/>
      <c r="J107" s="198">
        <f>J154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268</v>
      </c>
      <c r="E108" s="197"/>
      <c r="F108" s="197"/>
      <c r="G108" s="197"/>
      <c r="H108" s="197"/>
      <c r="I108" s="197"/>
      <c r="J108" s="198">
        <f>J156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269</v>
      </c>
      <c r="E109" s="197"/>
      <c r="F109" s="197"/>
      <c r="G109" s="197"/>
      <c r="H109" s="197"/>
      <c r="I109" s="197"/>
      <c r="J109" s="198">
        <f>J159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270</v>
      </c>
      <c r="E110" s="197"/>
      <c r="F110" s="197"/>
      <c r="G110" s="197"/>
      <c r="H110" s="197"/>
      <c r="I110" s="197"/>
      <c r="J110" s="198">
        <f>J164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148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4" t="str">
        <f>E7</f>
        <v>Veřejná samočistící toaleta - Příprava území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129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4" t="s">
        <v>130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131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SO 02 - Vodovodní přípojka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 xml:space="preserve"> </v>
      </c>
      <c r="G126" s="40"/>
      <c r="H126" s="40"/>
      <c r="I126" s="32" t="s">
        <v>22</v>
      </c>
      <c r="J126" s="79" t="str">
        <f>IF(J14="","",J14)</f>
        <v>15. 6. 2022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 xml:space="preserve"> </v>
      </c>
      <c r="G128" s="40"/>
      <c r="H128" s="40"/>
      <c r="I128" s="32" t="s">
        <v>29</v>
      </c>
      <c r="J128" s="36" t="str">
        <f>E23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27</v>
      </c>
      <c r="D129" s="40"/>
      <c r="E129" s="40"/>
      <c r="F129" s="27" t="str">
        <f>IF(E20="","",E20)</f>
        <v>Vyplň údaj</v>
      </c>
      <c r="G129" s="40"/>
      <c r="H129" s="40"/>
      <c r="I129" s="32" t="s">
        <v>31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149</v>
      </c>
      <c r="D131" s="203" t="s">
        <v>58</v>
      </c>
      <c r="E131" s="203" t="s">
        <v>54</v>
      </c>
      <c r="F131" s="203" t="s">
        <v>55</v>
      </c>
      <c r="G131" s="203" t="s">
        <v>150</v>
      </c>
      <c r="H131" s="203" t="s">
        <v>151</v>
      </c>
      <c r="I131" s="203" t="s">
        <v>152</v>
      </c>
      <c r="J131" s="203" t="s">
        <v>139</v>
      </c>
      <c r="K131" s="204" t="s">
        <v>153</v>
      </c>
      <c r="L131" s="205"/>
      <c r="M131" s="100" t="s">
        <v>1</v>
      </c>
      <c r="N131" s="101" t="s">
        <v>37</v>
      </c>
      <c r="O131" s="101" t="s">
        <v>154</v>
      </c>
      <c r="P131" s="101" t="s">
        <v>155</v>
      </c>
      <c r="Q131" s="101" t="s">
        <v>156</v>
      </c>
      <c r="R131" s="101" t="s">
        <v>157</v>
      </c>
      <c r="S131" s="101" t="s">
        <v>158</v>
      </c>
      <c r="T131" s="102" t="s">
        <v>159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160</v>
      </c>
      <c r="D132" s="40"/>
      <c r="E132" s="40"/>
      <c r="F132" s="40"/>
      <c r="G132" s="40"/>
      <c r="H132" s="40"/>
      <c r="I132" s="40"/>
      <c r="J132" s="206">
        <f>BK132</f>
        <v>0</v>
      </c>
      <c r="K132" s="40"/>
      <c r="L132" s="44"/>
      <c r="M132" s="103"/>
      <c r="N132" s="207"/>
      <c r="O132" s="104"/>
      <c r="P132" s="208">
        <f>P133</f>
        <v>0</v>
      </c>
      <c r="Q132" s="104"/>
      <c r="R132" s="208">
        <f>R133</f>
        <v>0</v>
      </c>
      <c r="S132" s="104"/>
      <c r="T132" s="209">
        <f>T133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72</v>
      </c>
      <c r="AU132" s="17" t="s">
        <v>141</v>
      </c>
      <c r="BK132" s="210">
        <f>BK133</f>
        <v>0</v>
      </c>
    </row>
    <row r="133" s="12" customFormat="1" ht="25.92" customHeight="1">
      <c r="A133" s="12"/>
      <c r="B133" s="211"/>
      <c r="C133" s="212"/>
      <c r="D133" s="213" t="s">
        <v>72</v>
      </c>
      <c r="E133" s="214" t="s">
        <v>271</v>
      </c>
      <c r="F133" s="214" t="s">
        <v>89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P134+P138+P140+P143+P147+P150+P152+P154+P156+P159+P164</f>
        <v>0</v>
      </c>
      <c r="Q133" s="219"/>
      <c r="R133" s="220">
        <f>R134+R138+R140+R143+R147+R150+R152+R154+R156+R159+R164</f>
        <v>0</v>
      </c>
      <c r="S133" s="219"/>
      <c r="T133" s="221">
        <f>T134+T138+T140+T143+T147+T150+T152+T154+T156+T159+T164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80</v>
      </c>
      <c r="AT133" s="223" t="s">
        <v>72</v>
      </c>
      <c r="AU133" s="223" t="s">
        <v>73</v>
      </c>
      <c r="AY133" s="222" t="s">
        <v>163</v>
      </c>
      <c r="BK133" s="224">
        <f>BK134+BK138+BK140+BK143+BK147+BK150+BK152+BK154+BK156+BK159+BK164</f>
        <v>0</v>
      </c>
    </row>
    <row r="134" s="12" customFormat="1" ht="22.8" customHeight="1">
      <c r="A134" s="12"/>
      <c r="B134" s="211"/>
      <c r="C134" s="212"/>
      <c r="D134" s="213" t="s">
        <v>72</v>
      </c>
      <c r="E134" s="225" t="s">
        <v>224</v>
      </c>
      <c r="F134" s="225" t="s">
        <v>272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SUM(P135:P137)</f>
        <v>0</v>
      </c>
      <c r="Q134" s="219"/>
      <c r="R134" s="220">
        <f>SUM(R135:R137)</f>
        <v>0</v>
      </c>
      <c r="S134" s="219"/>
      <c r="T134" s="221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80</v>
      </c>
      <c r="AT134" s="223" t="s">
        <v>72</v>
      </c>
      <c r="AU134" s="223" t="s">
        <v>80</v>
      </c>
      <c r="AY134" s="222" t="s">
        <v>163</v>
      </c>
      <c r="BK134" s="224">
        <f>SUM(BK135:BK137)</f>
        <v>0</v>
      </c>
    </row>
    <row r="135" s="2" customFormat="1" ht="16.5" customHeight="1">
      <c r="A135" s="38"/>
      <c r="B135" s="39"/>
      <c r="C135" s="227" t="s">
        <v>80</v>
      </c>
      <c r="D135" s="227" t="s">
        <v>165</v>
      </c>
      <c r="E135" s="228" t="s">
        <v>273</v>
      </c>
      <c r="F135" s="229" t="s">
        <v>274</v>
      </c>
      <c r="G135" s="230" t="s">
        <v>168</v>
      </c>
      <c r="H135" s="231">
        <v>5</v>
      </c>
      <c r="I135" s="232"/>
      <c r="J135" s="233">
        <f>ROUND(I135*H135,2)</f>
        <v>0</v>
      </c>
      <c r="K135" s="229" t="s">
        <v>275</v>
      </c>
      <c r="L135" s="44"/>
      <c r="M135" s="234" t="s">
        <v>1</v>
      </c>
      <c r="N135" s="235" t="s">
        <v>38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170</v>
      </c>
      <c r="AT135" s="238" t="s">
        <v>165</v>
      </c>
      <c r="AU135" s="238" t="s">
        <v>82</v>
      </c>
      <c r="AY135" s="17" t="s">
        <v>163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80</v>
      </c>
      <c r="BK135" s="239">
        <f>ROUND(I135*H135,2)</f>
        <v>0</v>
      </c>
      <c r="BL135" s="17" t="s">
        <v>170</v>
      </c>
      <c r="BM135" s="238" t="s">
        <v>82</v>
      </c>
    </row>
    <row r="136" s="2" customFormat="1" ht="16.5" customHeight="1">
      <c r="A136" s="38"/>
      <c r="B136" s="39"/>
      <c r="C136" s="227" t="s">
        <v>82</v>
      </c>
      <c r="D136" s="227" t="s">
        <v>165</v>
      </c>
      <c r="E136" s="228" t="s">
        <v>276</v>
      </c>
      <c r="F136" s="229" t="s">
        <v>277</v>
      </c>
      <c r="G136" s="230" t="s">
        <v>177</v>
      </c>
      <c r="H136" s="231">
        <v>3</v>
      </c>
      <c r="I136" s="232"/>
      <c r="J136" s="233">
        <f>ROUND(I136*H136,2)</f>
        <v>0</v>
      </c>
      <c r="K136" s="229" t="s">
        <v>275</v>
      </c>
      <c r="L136" s="44"/>
      <c r="M136" s="234" t="s">
        <v>1</v>
      </c>
      <c r="N136" s="235" t="s">
        <v>38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170</v>
      </c>
      <c r="AT136" s="238" t="s">
        <v>165</v>
      </c>
      <c r="AU136" s="238" t="s">
        <v>82</v>
      </c>
      <c r="AY136" s="17" t="s">
        <v>163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80</v>
      </c>
      <c r="BK136" s="239">
        <f>ROUND(I136*H136,2)</f>
        <v>0</v>
      </c>
      <c r="BL136" s="17" t="s">
        <v>170</v>
      </c>
      <c r="BM136" s="238" t="s">
        <v>170</v>
      </c>
    </row>
    <row r="137" s="2" customFormat="1" ht="16.5" customHeight="1">
      <c r="A137" s="38"/>
      <c r="B137" s="39"/>
      <c r="C137" s="227" t="s">
        <v>99</v>
      </c>
      <c r="D137" s="227" t="s">
        <v>165</v>
      </c>
      <c r="E137" s="228" t="s">
        <v>278</v>
      </c>
      <c r="F137" s="229" t="s">
        <v>279</v>
      </c>
      <c r="G137" s="230" t="s">
        <v>177</v>
      </c>
      <c r="H137" s="231">
        <v>1</v>
      </c>
      <c r="I137" s="232"/>
      <c r="J137" s="233">
        <f>ROUND(I137*H137,2)</f>
        <v>0</v>
      </c>
      <c r="K137" s="229" t="s">
        <v>275</v>
      </c>
      <c r="L137" s="44"/>
      <c r="M137" s="234" t="s">
        <v>1</v>
      </c>
      <c r="N137" s="235" t="s">
        <v>38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170</v>
      </c>
      <c r="AT137" s="238" t="s">
        <v>165</v>
      </c>
      <c r="AU137" s="238" t="s">
        <v>82</v>
      </c>
      <c r="AY137" s="17" t="s">
        <v>163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80</v>
      </c>
      <c r="BK137" s="239">
        <f>ROUND(I137*H137,2)</f>
        <v>0</v>
      </c>
      <c r="BL137" s="17" t="s">
        <v>170</v>
      </c>
      <c r="BM137" s="238" t="s">
        <v>194</v>
      </c>
    </row>
    <row r="138" s="12" customFormat="1" ht="22.8" customHeight="1">
      <c r="A138" s="12"/>
      <c r="B138" s="211"/>
      <c r="C138" s="212"/>
      <c r="D138" s="213" t="s">
        <v>72</v>
      </c>
      <c r="E138" s="225" t="s">
        <v>236</v>
      </c>
      <c r="F138" s="225" t="s">
        <v>280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P139</f>
        <v>0</v>
      </c>
      <c r="Q138" s="219"/>
      <c r="R138" s="220">
        <f>R139</f>
        <v>0</v>
      </c>
      <c r="S138" s="219"/>
      <c r="T138" s="22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80</v>
      </c>
      <c r="AT138" s="223" t="s">
        <v>72</v>
      </c>
      <c r="AU138" s="223" t="s">
        <v>80</v>
      </c>
      <c r="AY138" s="222" t="s">
        <v>163</v>
      </c>
      <c r="BK138" s="224">
        <f>BK139</f>
        <v>0</v>
      </c>
    </row>
    <row r="139" s="2" customFormat="1" ht="16.5" customHeight="1">
      <c r="A139" s="38"/>
      <c r="B139" s="39"/>
      <c r="C139" s="227" t="s">
        <v>170</v>
      </c>
      <c r="D139" s="227" t="s">
        <v>165</v>
      </c>
      <c r="E139" s="228" t="s">
        <v>281</v>
      </c>
      <c r="F139" s="229" t="s">
        <v>282</v>
      </c>
      <c r="G139" s="230" t="s">
        <v>186</v>
      </c>
      <c r="H139" s="231">
        <v>11.6</v>
      </c>
      <c r="I139" s="232"/>
      <c r="J139" s="233">
        <f>ROUND(I139*H139,2)</f>
        <v>0</v>
      </c>
      <c r="K139" s="229" t="s">
        <v>275</v>
      </c>
      <c r="L139" s="44"/>
      <c r="M139" s="234" t="s">
        <v>1</v>
      </c>
      <c r="N139" s="235" t="s">
        <v>38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170</v>
      </c>
      <c r="AT139" s="238" t="s">
        <v>165</v>
      </c>
      <c r="AU139" s="238" t="s">
        <v>82</v>
      </c>
      <c r="AY139" s="17" t="s">
        <v>163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80</v>
      </c>
      <c r="BK139" s="239">
        <f>ROUND(I139*H139,2)</f>
        <v>0</v>
      </c>
      <c r="BL139" s="17" t="s">
        <v>170</v>
      </c>
      <c r="BM139" s="238" t="s">
        <v>206</v>
      </c>
    </row>
    <row r="140" s="12" customFormat="1" ht="22.8" customHeight="1">
      <c r="A140" s="12"/>
      <c r="B140" s="211"/>
      <c r="C140" s="212"/>
      <c r="D140" s="213" t="s">
        <v>72</v>
      </c>
      <c r="E140" s="225" t="s">
        <v>8</v>
      </c>
      <c r="F140" s="225" t="s">
        <v>283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SUM(P141:P142)</f>
        <v>0</v>
      </c>
      <c r="Q140" s="219"/>
      <c r="R140" s="220">
        <f>SUM(R141:R142)</f>
        <v>0</v>
      </c>
      <c r="S140" s="219"/>
      <c r="T140" s="22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80</v>
      </c>
      <c r="AT140" s="223" t="s">
        <v>72</v>
      </c>
      <c r="AU140" s="223" t="s">
        <v>80</v>
      </c>
      <c r="AY140" s="222" t="s">
        <v>163</v>
      </c>
      <c r="BK140" s="224">
        <f>SUM(BK141:BK142)</f>
        <v>0</v>
      </c>
    </row>
    <row r="141" s="2" customFormat="1" ht="16.5" customHeight="1">
      <c r="A141" s="38"/>
      <c r="B141" s="39"/>
      <c r="C141" s="227" t="s">
        <v>189</v>
      </c>
      <c r="D141" s="227" t="s">
        <v>165</v>
      </c>
      <c r="E141" s="228" t="s">
        <v>284</v>
      </c>
      <c r="F141" s="229" t="s">
        <v>285</v>
      </c>
      <c r="G141" s="230" t="s">
        <v>168</v>
      </c>
      <c r="H141" s="231">
        <v>23.100000000000001</v>
      </c>
      <c r="I141" s="232"/>
      <c r="J141" s="233">
        <f>ROUND(I141*H141,2)</f>
        <v>0</v>
      </c>
      <c r="K141" s="229" t="s">
        <v>275</v>
      </c>
      <c r="L141" s="44"/>
      <c r="M141" s="234" t="s">
        <v>1</v>
      </c>
      <c r="N141" s="235" t="s">
        <v>38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170</v>
      </c>
      <c r="AT141" s="238" t="s">
        <v>165</v>
      </c>
      <c r="AU141" s="238" t="s">
        <v>82</v>
      </c>
      <c r="AY141" s="17" t="s">
        <v>163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80</v>
      </c>
      <c r="BK141" s="239">
        <f>ROUND(I141*H141,2)</f>
        <v>0</v>
      </c>
      <c r="BL141" s="17" t="s">
        <v>170</v>
      </c>
      <c r="BM141" s="238" t="s">
        <v>219</v>
      </c>
    </row>
    <row r="142" s="2" customFormat="1" ht="16.5" customHeight="1">
      <c r="A142" s="38"/>
      <c r="B142" s="39"/>
      <c r="C142" s="227" t="s">
        <v>194</v>
      </c>
      <c r="D142" s="227" t="s">
        <v>165</v>
      </c>
      <c r="E142" s="228" t="s">
        <v>286</v>
      </c>
      <c r="F142" s="229" t="s">
        <v>287</v>
      </c>
      <c r="G142" s="230" t="s">
        <v>168</v>
      </c>
      <c r="H142" s="231">
        <v>23.100000000000001</v>
      </c>
      <c r="I142" s="232"/>
      <c r="J142" s="233">
        <f>ROUND(I142*H142,2)</f>
        <v>0</v>
      </c>
      <c r="K142" s="229" t="s">
        <v>275</v>
      </c>
      <c r="L142" s="44"/>
      <c r="M142" s="234" t="s">
        <v>1</v>
      </c>
      <c r="N142" s="235" t="s">
        <v>38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170</v>
      </c>
      <c r="AT142" s="238" t="s">
        <v>165</v>
      </c>
      <c r="AU142" s="238" t="s">
        <v>82</v>
      </c>
      <c r="AY142" s="17" t="s">
        <v>163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80</v>
      </c>
      <c r="BK142" s="239">
        <f>ROUND(I142*H142,2)</f>
        <v>0</v>
      </c>
      <c r="BL142" s="17" t="s">
        <v>170</v>
      </c>
      <c r="BM142" s="238" t="s">
        <v>229</v>
      </c>
    </row>
    <row r="143" s="12" customFormat="1" ht="22.8" customHeight="1">
      <c r="A143" s="12"/>
      <c r="B143" s="211"/>
      <c r="C143" s="212"/>
      <c r="D143" s="213" t="s">
        <v>72</v>
      </c>
      <c r="E143" s="225" t="s">
        <v>254</v>
      </c>
      <c r="F143" s="225" t="s">
        <v>288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SUM(P144:P146)</f>
        <v>0</v>
      </c>
      <c r="Q143" s="219"/>
      <c r="R143" s="220">
        <f>SUM(R144:R146)</f>
        <v>0</v>
      </c>
      <c r="S143" s="219"/>
      <c r="T143" s="221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80</v>
      </c>
      <c r="AT143" s="223" t="s">
        <v>72</v>
      </c>
      <c r="AU143" s="223" t="s">
        <v>80</v>
      </c>
      <c r="AY143" s="222" t="s">
        <v>163</v>
      </c>
      <c r="BK143" s="224">
        <f>SUM(BK144:BK146)</f>
        <v>0</v>
      </c>
    </row>
    <row r="144" s="2" customFormat="1" ht="16.5" customHeight="1">
      <c r="A144" s="38"/>
      <c r="B144" s="39"/>
      <c r="C144" s="227" t="s">
        <v>200</v>
      </c>
      <c r="D144" s="227" t="s">
        <v>165</v>
      </c>
      <c r="E144" s="228" t="s">
        <v>289</v>
      </c>
      <c r="F144" s="229" t="s">
        <v>290</v>
      </c>
      <c r="G144" s="230" t="s">
        <v>186</v>
      </c>
      <c r="H144" s="231">
        <v>11.6</v>
      </c>
      <c r="I144" s="232"/>
      <c r="J144" s="233">
        <f>ROUND(I144*H144,2)</f>
        <v>0</v>
      </c>
      <c r="K144" s="229" t="s">
        <v>275</v>
      </c>
      <c r="L144" s="44"/>
      <c r="M144" s="234" t="s">
        <v>1</v>
      </c>
      <c r="N144" s="235" t="s">
        <v>38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170</v>
      </c>
      <c r="AT144" s="238" t="s">
        <v>165</v>
      </c>
      <c r="AU144" s="238" t="s">
        <v>82</v>
      </c>
      <c r="AY144" s="17" t="s">
        <v>163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80</v>
      </c>
      <c r="BK144" s="239">
        <f>ROUND(I144*H144,2)</f>
        <v>0</v>
      </c>
      <c r="BL144" s="17" t="s">
        <v>170</v>
      </c>
      <c r="BM144" s="238" t="s">
        <v>245</v>
      </c>
    </row>
    <row r="145" s="2" customFormat="1" ht="16.5" customHeight="1">
      <c r="A145" s="38"/>
      <c r="B145" s="39"/>
      <c r="C145" s="227" t="s">
        <v>206</v>
      </c>
      <c r="D145" s="227" t="s">
        <v>165</v>
      </c>
      <c r="E145" s="228" t="s">
        <v>291</v>
      </c>
      <c r="F145" s="229" t="s">
        <v>292</v>
      </c>
      <c r="G145" s="230" t="s">
        <v>186</v>
      </c>
      <c r="H145" s="231">
        <v>11.6</v>
      </c>
      <c r="I145" s="232"/>
      <c r="J145" s="233">
        <f>ROUND(I145*H145,2)</f>
        <v>0</v>
      </c>
      <c r="K145" s="229" t="s">
        <v>275</v>
      </c>
      <c r="L145" s="44"/>
      <c r="M145" s="234" t="s">
        <v>1</v>
      </c>
      <c r="N145" s="235" t="s">
        <v>38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170</v>
      </c>
      <c r="AT145" s="238" t="s">
        <v>165</v>
      </c>
      <c r="AU145" s="238" t="s">
        <v>82</v>
      </c>
      <c r="AY145" s="17" t="s">
        <v>163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80</v>
      </c>
      <c r="BK145" s="239">
        <f>ROUND(I145*H145,2)</f>
        <v>0</v>
      </c>
      <c r="BL145" s="17" t="s">
        <v>170</v>
      </c>
      <c r="BM145" s="238" t="s">
        <v>254</v>
      </c>
    </row>
    <row r="146" s="2" customFormat="1" ht="16.5" customHeight="1">
      <c r="A146" s="38"/>
      <c r="B146" s="39"/>
      <c r="C146" s="227" t="s">
        <v>214</v>
      </c>
      <c r="D146" s="227" t="s">
        <v>165</v>
      </c>
      <c r="E146" s="228" t="s">
        <v>293</v>
      </c>
      <c r="F146" s="229" t="s">
        <v>294</v>
      </c>
      <c r="G146" s="230" t="s">
        <v>186</v>
      </c>
      <c r="H146" s="231">
        <v>2.7999999999999998</v>
      </c>
      <c r="I146" s="232"/>
      <c r="J146" s="233">
        <f>ROUND(I146*H146,2)</f>
        <v>0</v>
      </c>
      <c r="K146" s="229" t="s">
        <v>275</v>
      </c>
      <c r="L146" s="44"/>
      <c r="M146" s="234" t="s">
        <v>1</v>
      </c>
      <c r="N146" s="235" t="s">
        <v>38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170</v>
      </c>
      <c r="AT146" s="238" t="s">
        <v>165</v>
      </c>
      <c r="AU146" s="238" t="s">
        <v>82</v>
      </c>
      <c r="AY146" s="17" t="s">
        <v>163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80</v>
      </c>
      <c r="BK146" s="239">
        <f>ROUND(I146*H146,2)</f>
        <v>0</v>
      </c>
      <c r="BL146" s="17" t="s">
        <v>170</v>
      </c>
      <c r="BM146" s="238" t="s">
        <v>295</v>
      </c>
    </row>
    <row r="147" s="12" customFormat="1" ht="22.8" customHeight="1">
      <c r="A147" s="12"/>
      <c r="B147" s="211"/>
      <c r="C147" s="212"/>
      <c r="D147" s="213" t="s">
        <v>72</v>
      </c>
      <c r="E147" s="225" t="s">
        <v>296</v>
      </c>
      <c r="F147" s="225" t="s">
        <v>297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SUM(P148:P149)</f>
        <v>0</v>
      </c>
      <c r="Q147" s="219"/>
      <c r="R147" s="220">
        <f>SUM(R148:R149)</f>
        <v>0</v>
      </c>
      <c r="S147" s="219"/>
      <c r="T147" s="22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80</v>
      </c>
      <c r="AT147" s="223" t="s">
        <v>72</v>
      </c>
      <c r="AU147" s="223" t="s">
        <v>80</v>
      </c>
      <c r="AY147" s="222" t="s">
        <v>163</v>
      </c>
      <c r="BK147" s="224">
        <f>SUM(BK148:BK149)</f>
        <v>0</v>
      </c>
    </row>
    <row r="148" s="2" customFormat="1" ht="16.5" customHeight="1">
      <c r="A148" s="38"/>
      <c r="B148" s="39"/>
      <c r="C148" s="227" t="s">
        <v>219</v>
      </c>
      <c r="D148" s="227" t="s">
        <v>165</v>
      </c>
      <c r="E148" s="228" t="s">
        <v>298</v>
      </c>
      <c r="F148" s="229" t="s">
        <v>299</v>
      </c>
      <c r="G148" s="230" t="s">
        <v>186</v>
      </c>
      <c r="H148" s="231">
        <v>2.7999999999999998</v>
      </c>
      <c r="I148" s="232"/>
      <c r="J148" s="233">
        <f>ROUND(I148*H148,2)</f>
        <v>0</v>
      </c>
      <c r="K148" s="229" t="s">
        <v>275</v>
      </c>
      <c r="L148" s="44"/>
      <c r="M148" s="234" t="s">
        <v>1</v>
      </c>
      <c r="N148" s="235" t="s">
        <v>38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170</v>
      </c>
      <c r="AT148" s="238" t="s">
        <v>165</v>
      </c>
      <c r="AU148" s="238" t="s">
        <v>82</v>
      </c>
      <c r="AY148" s="17" t="s">
        <v>163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80</v>
      </c>
      <c r="BK148" s="239">
        <f>ROUND(I148*H148,2)</f>
        <v>0</v>
      </c>
      <c r="BL148" s="17" t="s">
        <v>170</v>
      </c>
      <c r="BM148" s="238" t="s">
        <v>300</v>
      </c>
    </row>
    <row r="149" s="2" customFormat="1" ht="16.5" customHeight="1">
      <c r="A149" s="38"/>
      <c r="B149" s="39"/>
      <c r="C149" s="227" t="s">
        <v>224</v>
      </c>
      <c r="D149" s="227" t="s">
        <v>165</v>
      </c>
      <c r="E149" s="228" t="s">
        <v>301</v>
      </c>
      <c r="F149" s="229" t="s">
        <v>302</v>
      </c>
      <c r="G149" s="230" t="s">
        <v>186</v>
      </c>
      <c r="H149" s="231">
        <v>8.8000000000000007</v>
      </c>
      <c r="I149" s="232"/>
      <c r="J149" s="233">
        <f>ROUND(I149*H149,2)</f>
        <v>0</v>
      </c>
      <c r="K149" s="229" t="s">
        <v>275</v>
      </c>
      <c r="L149" s="44"/>
      <c r="M149" s="234" t="s">
        <v>1</v>
      </c>
      <c r="N149" s="235" t="s">
        <v>38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170</v>
      </c>
      <c r="AT149" s="238" t="s">
        <v>165</v>
      </c>
      <c r="AU149" s="238" t="s">
        <v>82</v>
      </c>
      <c r="AY149" s="17" t="s">
        <v>163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80</v>
      </c>
      <c r="BK149" s="239">
        <f>ROUND(I149*H149,2)</f>
        <v>0</v>
      </c>
      <c r="BL149" s="17" t="s">
        <v>170</v>
      </c>
      <c r="BM149" s="238" t="s">
        <v>303</v>
      </c>
    </row>
    <row r="150" s="12" customFormat="1" ht="22.8" customHeight="1">
      <c r="A150" s="12"/>
      <c r="B150" s="211"/>
      <c r="C150" s="212"/>
      <c r="D150" s="213" t="s">
        <v>72</v>
      </c>
      <c r="E150" s="225" t="s">
        <v>304</v>
      </c>
      <c r="F150" s="225" t="s">
        <v>305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P151</f>
        <v>0</v>
      </c>
      <c r="Q150" s="219"/>
      <c r="R150" s="220">
        <f>R151</f>
        <v>0</v>
      </c>
      <c r="S150" s="219"/>
      <c r="T150" s="22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80</v>
      </c>
      <c r="AT150" s="223" t="s">
        <v>72</v>
      </c>
      <c r="AU150" s="223" t="s">
        <v>80</v>
      </c>
      <c r="AY150" s="222" t="s">
        <v>163</v>
      </c>
      <c r="BK150" s="224">
        <f>BK151</f>
        <v>0</v>
      </c>
    </row>
    <row r="151" s="2" customFormat="1" ht="16.5" customHeight="1">
      <c r="A151" s="38"/>
      <c r="B151" s="39"/>
      <c r="C151" s="227" t="s">
        <v>229</v>
      </c>
      <c r="D151" s="227" t="s">
        <v>165</v>
      </c>
      <c r="E151" s="228" t="s">
        <v>306</v>
      </c>
      <c r="F151" s="229" t="s">
        <v>307</v>
      </c>
      <c r="G151" s="230" t="s">
        <v>186</v>
      </c>
      <c r="H151" s="231">
        <v>2.7999999999999998</v>
      </c>
      <c r="I151" s="232"/>
      <c r="J151" s="233">
        <f>ROUND(I151*H151,2)</f>
        <v>0</v>
      </c>
      <c r="K151" s="229" t="s">
        <v>275</v>
      </c>
      <c r="L151" s="44"/>
      <c r="M151" s="234" t="s">
        <v>1</v>
      </c>
      <c r="N151" s="235" t="s">
        <v>38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170</v>
      </c>
      <c r="AT151" s="238" t="s">
        <v>165</v>
      </c>
      <c r="AU151" s="238" t="s">
        <v>82</v>
      </c>
      <c r="AY151" s="17" t="s">
        <v>163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80</v>
      </c>
      <c r="BK151" s="239">
        <f>ROUND(I151*H151,2)</f>
        <v>0</v>
      </c>
      <c r="BL151" s="17" t="s">
        <v>170</v>
      </c>
      <c r="BM151" s="238" t="s">
        <v>308</v>
      </c>
    </row>
    <row r="152" s="12" customFormat="1" ht="22.8" customHeight="1">
      <c r="A152" s="12"/>
      <c r="B152" s="211"/>
      <c r="C152" s="212"/>
      <c r="D152" s="213" t="s">
        <v>72</v>
      </c>
      <c r="E152" s="225" t="s">
        <v>309</v>
      </c>
      <c r="F152" s="225" t="s">
        <v>310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P153</f>
        <v>0</v>
      </c>
      <c r="Q152" s="219"/>
      <c r="R152" s="220">
        <f>R153</f>
        <v>0</v>
      </c>
      <c r="S152" s="219"/>
      <c r="T152" s="221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80</v>
      </c>
      <c r="AT152" s="223" t="s">
        <v>72</v>
      </c>
      <c r="AU152" s="223" t="s">
        <v>80</v>
      </c>
      <c r="AY152" s="222" t="s">
        <v>163</v>
      </c>
      <c r="BK152" s="224">
        <f>BK153</f>
        <v>0</v>
      </c>
    </row>
    <row r="153" s="2" customFormat="1" ht="16.5" customHeight="1">
      <c r="A153" s="38"/>
      <c r="B153" s="39"/>
      <c r="C153" s="227" t="s">
        <v>236</v>
      </c>
      <c r="D153" s="227" t="s">
        <v>165</v>
      </c>
      <c r="E153" s="228" t="s">
        <v>311</v>
      </c>
      <c r="F153" s="229" t="s">
        <v>312</v>
      </c>
      <c r="G153" s="230" t="s">
        <v>168</v>
      </c>
      <c r="H153" s="231">
        <v>5</v>
      </c>
      <c r="I153" s="232"/>
      <c r="J153" s="233">
        <f>ROUND(I153*H153,2)</f>
        <v>0</v>
      </c>
      <c r="K153" s="229" t="s">
        <v>275</v>
      </c>
      <c r="L153" s="44"/>
      <c r="M153" s="234" t="s">
        <v>1</v>
      </c>
      <c r="N153" s="235" t="s">
        <v>38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170</v>
      </c>
      <c r="AT153" s="238" t="s">
        <v>165</v>
      </c>
      <c r="AU153" s="238" t="s">
        <v>82</v>
      </c>
      <c r="AY153" s="17" t="s">
        <v>163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80</v>
      </c>
      <c r="BK153" s="239">
        <f>ROUND(I153*H153,2)</f>
        <v>0</v>
      </c>
      <c r="BL153" s="17" t="s">
        <v>170</v>
      </c>
      <c r="BM153" s="238" t="s">
        <v>313</v>
      </c>
    </row>
    <row r="154" s="12" customFormat="1" ht="22.8" customHeight="1">
      <c r="A154" s="12"/>
      <c r="B154" s="211"/>
      <c r="C154" s="212"/>
      <c r="D154" s="213" t="s">
        <v>72</v>
      </c>
      <c r="E154" s="225" t="s">
        <v>314</v>
      </c>
      <c r="F154" s="225" t="s">
        <v>315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P155</f>
        <v>0</v>
      </c>
      <c r="Q154" s="219"/>
      <c r="R154" s="220">
        <f>R155</f>
        <v>0</v>
      </c>
      <c r="S154" s="219"/>
      <c r="T154" s="221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82</v>
      </c>
      <c r="AT154" s="223" t="s">
        <v>72</v>
      </c>
      <c r="AU154" s="223" t="s">
        <v>80</v>
      </c>
      <c r="AY154" s="222" t="s">
        <v>163</v>
      </c>
      <c r="BK154" s="224">
        <f>BK155</f>
        <v>0</v>
      </c>
    </row>
    <row r="155" s="2" customFormat="1" ht="16.5" customHeight="1">
      <c r="A155" s="38"/>
      <c r="B155" s="39"/>
      <c r="C155" s="227" t="s">
        <v>245</v>
      </c>
      <c r="D155" s="227" t="s">
        <v>165</v>
      </c>
      <c r="E155" s="228" t="s">
        <v>316</v>
      </c>
      <c r="F155" s="229" t="s">
        <v>317</v>
      </c>
      <c r="G155" s="230" t="s">
        <v>177</v>
      </c>
      <c r="H155" s="231">
        <v>9.1999999999999993</v>
      </c>
      <c r="I155" s="232"/>
      <c r="J155" s="233">
        <f>ROUND(I155*H155,2)</f>
        <v>0</v>
      </c>
      <c r="K155" s="229" t="s">
        <v>275</v>
      </c>
      <c r="L155" s="44"/>
      <c r="M155" s="234" t="s">
        <v>1</v>
      </c>
      <c r="N155" s="235" t="s">
        <v>38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254</v>
      </c>
      <c r="AT155" s="238" t="s">
        <v>165</v>
      </c>
      <c r="AU155" s="238" t="s">
        <v>82</v>
      </c>
      <c r="AY155" s="17" t="s">
        <v>163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80</v>
      </c>
      <c r="BK155" s="239">
        <f>ROUND(I155*H155,2)</f>
        <v>0</v>
      </c>
      <c r="BL155" s="17" t="s">
        <v>254</v>
      </c>
      <c r="BM155" s="238" t="s">
        <v>318</v>
      </c>
    </row>
    <row r="156" s="12" customFormat="1" ht="22.8" customHeight="1">
      <c r="A156" s="12"/>
      <c r="B156" s="211"/>
      <c r="C156" s="212"/>
      <c r="D156" s="213" t="s">
        <v>72</v>
      </c>
      <c r="E156" s="225" t="s">
        <v>319</v>
      </c>
      <c r="F156" s="225" t="s">
        <v>320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SUM(P157:P158)</f>
        <v>0</v>
      </c>
      <c r="Q156" s="219"/>
      <c r="R156" s="220">
        <f>SUM(R157:R158)</f>
        <v>0</v>
      </c>
      <c r="S156" s="219"/>
      <c r="T156" s="221">
        <f>SUM(T157:T158)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80</v>
      </c>
      <c r="AT156" s="223" t="s">
        <v>72</v>
      </c>
      <c r="AU156" s="223" t="s">
        <v>80</v>
      </c>
      <c r="AY156" s="222" t="s">
        <v>163</v>
      </c>
      <c r="BK156" s="224">
        <f>SUM(BK157:BK158)</f>
        <v>0</v>
      </c>
    </row>
    <row r="157" s="2" customFormat="1" ht="16.5" customHeight="1">
      <c r="A157" s="38"/>
      <c r="B157" s="39"/>
      <c r="C157" s="227" t="s">
        <v>8</v>
      </c>
      <c r="D157" s="227" t="s">
        <v>165</v>
      </c>
      <c r="E157" s="228" t="s">
        <v>321</v>
      </c>
      <c r="F157" s="229" t="s">
        <v>322</v>
      </c>
      <c r="G157" s="230" t="s">
        <v>177</v>
      </c>
      <c r="H157" s="231">
        <v>0</v>
      </c>
      <c r="I157" s="232"/>
      <c r="J157" s="233">
        <f>ROUND(I157*H157,2)</f>
        <v>0</v>
      </c>
      <c r="K157" s="229" t="s">
        <v>275</v>
      </c>
      <c r="L157" s="44"/>
      <c r="M157" s="234" t="s">
        <v>1</v>
      </c>
      <c r="N157" s="235" t="s">
        <v>38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170</v>
      </c>
      <c r="AT157" s="238" t="s">
        <v>165</v>
      </c>
      <c r="AU157" s="238" t="s">
        <v>82</v>
      </c>
      <c r="AY157" s="17" t="s">
        <v>163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80</v>
      </c>
      <c r="BK157" s="239">
        <f>ROUND(I157*H157,2)</f>
        <v>0</v>
      </c>
      <c r="BL157" s="17" t="s">
        <v>170</v>
      </c>
      <c r="BM157" s="238" t="s">
        <v>323</v>
      </c>
    </row>
    <row r="158" s="2" customFormat="1" ht="16.5" customHeight="1">
      <c r="A158" s="38"/>
      <c r="B158" s="39"/>
      <c r="C158" s="227" t="s">
        <v>254</v>
      </c>
      <c r="D158" s="227" t="s">
        <v>165</v>
      </c>
      <c r="E158" s="228" t="s">
        <v>324</v>
      </c>
      <c r="F158" s="229" t="s">
        <v>325</v>
      </c>
      <c r="G158" s="230" t="s">
        <v>177</v>
      </c>
      <c r="H158" s="231">
        <v>10</v>
      </c>
      <c r="I158" s="232"/>
      <c r="J158" s="233">
        <f>ROUND(I158*H158,2)</f>
        <v>0</v>
      </c>
      <c r="K158" s="229" t="s">
        <v>275</v>
      </c>
      <c r="L158" s="44"/>
      <c r="M158" s="234" t="s">
        <v>1</v>
      </c>
      <c r="N158" s="235" t="s">
        <v>38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170</v>
      </c>
      <c r="AT158" s="238" t="s">
        <v>165</v>
      </c>
      <c r="AU158" s="238" t="s">
        <v>82</v>
      </c>
      <c r="AY158" s="17" t="s">
        <v>163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80</v>
      </c>
      <c r="BK158" s="239">
        <f>ROUND(I158*H158,2)</f>
        <v>0</v>
      </c>
      <c r="BL158" s="17" t="s">
        <v>170</v>
      </c>
      <c r="BM158" s="238" t="s">
        <v>326</v>
      </c>
    </row>
    <row r="159" s="12" customFormat="1" ht="22.8" customHeight="1">
      <c r="A159" s="12"/>
      <c r="B159" s="211"/>
      <c r="C159" s="212"/>
      <c r="D159" s="213" t="s">
        <v>72</v>
      </c>
      <c r="E159" s="225" t="s">
        <v>327</v>
      </c>
      <c r="F159" s="225" t="s">
        <v>328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SUM(P160:P163)</f>
        <v>0</v>
      </c>
      <c r="Q159" s="219"/>
      <c r="R159" s="220">
        <f>SUM(R160:R163)</f>
        <v>0</v>
      </c>
      <c r="S159" s="219"/>
      <c r="T159" s="221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80</v>
      </c>
      <c r="AT159" s="223" t="s">
        <v>72</v>
      </c>
      <c r="AU159" s="223" t="s">
        <v>80</v>
      </c>
      <c r="AY159" s="222" t="s">
        <v>163</v>
      </c>
      <c r="BK159" s="224">
        <f>SUM(BK160:BK163)</f>
        <v>0</v>
      </c>
    </row>
    <row r="160" s="2" customFormat="1" ht="16.5" customHeight="1">
      <c r="A160" s="38"/>
      <c r="B160" s="39"/>
      <c r="C160" s="227" t="s">
        <v>296</v>
      </c>
      <c r="D160" s="227" t="s">
        <v>165</v>
      </c>
      <c r="E160" s="228" t="s">
        <v>329</v>
      </c>
      <c r="F160" s="229" t="s">
        <v>330</v>
      </c>
      <c r="G160" s="230" t="s">
        <v>177</v>
      </c>
      <c r="H160" s="231">
        <v>7.7000000000000002</v>
      </c>
      <c r="I160" s="232"/>
      <c r="J160" s="233">
        <f>ROUND(I160*H160,2)</f>
        <v>0</v>
      </c>
      <c r="K160" s="229" t="s">
        <v>275</v>
      </c>
      <c r="L160" s="44"/>
      <c r="M160" s="234" t="s">
        <v>1</v>
      </c>
      <c r="N160" s="235" t="s">
        <v>38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170</v>
      </c>
      <c r="AT160" s="238" t="s">
        <v>165</v>
      </c>
      <c r="AU160" s="238" t="s">
        <v>82</v>
      </c>
      <c r="AY160" s="17" t="s">
        <v>163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80</v>
      </c>
      <c r="BK160" s="239">
        <f>ROUND(I160*H160,2)</f>
        <v>0</v>
      </c>
      <c r="BL160" s="17" t="s">
        <v>170</v>
      </c>
      <c r="BM160" s="238" t="s">
        <v>331</v>
      </c>
    </row>
    <row r="161" s="2" customFormat="1" ht="16.5" customHeight="1">
      <c r="A161" s="38"/>
      <c r="B161" s="39"/>
      <c r="C161" s="227" t="s">
        <v>295</v>
      </c>
      <c r="D161" s="227" t="s">
        <v>165</v>
      </c>
      <c r="E161" s="228" t="s">
        <v>332</v>
      </c>
      <c r="F161" s="229" t="s">
        <v>333</v>
      </c>
      <c r="G161" s="230" t="s">
        <v>177</v>
      </c>
      <c r="H161" s="231">
        <v>7.7000000000000002</v>
      </c>
      <c r="I161" s="232"/>
      <c r="J161" s="233">
        <f>ROUND(I161*H161,2)</f>
        <v>0</v>
      </c>
      <c r="K161" s="229" t="s">
        <v>275</v>
      </c>
      <c r="L161" s="44"/>
      <c r="M161" s="234" t="s">
        <v>1</v>
      </c>
      <c r="N161" s="235" t="s">
        <v>38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170</v>
      </c>
      <c r="AT161" s="238" t="s">
        <v>165</v>
      </c>
      <c r="AU161" s="238" t="s">
        <v>82</v>
      </c>
      <c r="AY161" s="17" t="s">
        <v>163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80</v>
      </c>
      <c r="BK161" s="239">
        <f>ROUND(I161*H161,2)</f>
        <v>0</v>
      </c>
      <c r="BL161" s="17" t="s">
        <v>170</v>
      </c>
      <c r="BM161" s="238" t="s">
        <v>334</v>
      </c>
    </row>
    <row r="162" s="2" customFormat="1" ht="16.5" customHeight="1">
      <c r="A162" s="38"/>
      <c r="B162" s="39"/>
      <c r="C162" s="227" t="s">
        <v>304</v>
      </c>
      <c r="D162" s="227" t="s">
        <v>165</v>
      </c>
      <c r="E162" s="228" t="s">
        <v>335</v>
      </c>
      <c r="F162" s="229" t="s">
        <v>336</v>
      </c>
      <c r="G162" s="230" t="s">
        <v>337</v>
      </c>
      <c r="H162" s="231">
        <v>0</v>
      </c>
      <c r="I162" s="232"/>
      <c r="J162" s="233">
        <f>ROUND(I162*H162,2)</f>
        <v>0</v>
      </c>
      <c r="K162" s="229" t="s">
        <v>275</v>
      </c>
      <c r="L162" s="44"/>
      <c r="M162" s="234" t="s">
        <v>1</v>
      </c>
      <c r="N162" s="235" t="s">
        <v>38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170</v>
      </c>
      <c r="AT162" s="238" t="s">
        <v>165</v>
      </c>
      <c r="AU162" s="238" t="s">
        <v>82</v>
      </c>
      <c r="AY162" s="17" t="s">
        <v>163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80</v>
      </c>
      <c r="BK162" s="239">
        <f>ROUND(I162*H162,2)</f>
        <v>0</v>
      </c>
      <c r="BL162" s="17" t="s">
        <v>170</v>
      </c>
      <c r="BM162" s="238" t="s">
        <v>338</v>
      </c>
    </row>
    <row r="163" s="2" customFormat="1" ht="16.5" customHeight="1">
      <c r="A163" s="38"/>
      <c r="B163" s="39"/>
      <c r="C163" s="227" t="s">
        <v>300</v>
      </c>
      <c r="D163" s="227" t="s">
        <v>165</v>
      </c>
      <c r="E163" s="228" t="s">
        <v>339</v>
      </c>
      <c r="F163" s="229" t="s">
        <v>340</v>
      </c>
      <c r="G163" s="230" t="s">
        <v>337</v>
      </c>
      <c r="H163" s="231">
        <v>1</v>
      </c>
      <c r="I163" s="232"/>
      <c r="J163" s="233">
        <f>ROUND(I163*H163,2)</f>
        <v>0</v>
      </c>
      <c r="K163" s="229" t="s">
        <v>275</v>
      </c>
      <c r="L163" s="44"/>
      <c r="M163" s="234" t="s">
        <v>1</v>
      </c>
      <c r="N163" s="235" t="s">
        <v>38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170</v>
      </c>
      <c r="AT163" s="238" t="s">
        <v>165</v>
      </c>
      <c r="AU163" s="238" t="s">
        <v>82</v>
      </c>
      <c r="AY163" s="17" t="s">
        <v>163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80</v>
      </c>
      <c r="BK163" s="239">
        <f>ROUND(I163*H163,2)</f>
        <v>0</v>
      </c>
      <c r="BL163" s="17" t="s">
        <v>170</v>
      </c>
      <c r="BM163" s="238" t="s">
        <v>341</v>
      </c>
    </row>
    <row r="164" s="12" customFormat="1" ht="22.8" customHeight="1">
      <c r="A164" s="12"/>
      <c r="B164" s="211"/>
      <c r="C164" s="212"/>
      <c r="D164" s="213" t="s">
        <v>72</v>
      </c>
      <c r="E164" s="225" t="s">
        <v>342</v>
      </c>
      <c r="F164" s="225" t="s">
        <v>343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P165</f>
        <v>0</v>
      </c>
      <c r="Q164" s="219"/>
      <c r="R164" s="220">
        <f>R165</f>
        <v>0</v>
      </c>
      <c r="S164" s="219"/>
      <c r="T164" s="221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80</v>
      </c>
      <c r="AT164" s="223" t="s">
        <v>72</v>
      </c>
      <c r="AU164" s="223" t="s">
        <v>80</v>
      </c>
      <c r="AY164" s="222" t="s">
        <v>163</v>
      </c>
      <c r="BK164" s="224">
        <f>BK165</f>
        <v>0</v>
      </c>
    </row>
    <row r="165" s="2" customFormat="1" ht="16.5" customHeight="1">
      <c r="A165" s="38"/>
      <c r="B165" s="39"/>
      <c r="C165" s="227" t="s">
        <v>7</v>
      </c>
      <c r="D165" s="227" t="s">
        <v>165</v>
      </c>
      <c r="E165" s="228" t="s">
        <v>344</v>
      </c>
      <c r="F165" s="229" t="s">
        <v>345</v>
      </c>
      <c r="G165" s="230" t="s">
        <v>203</v>
      </c>
      <c r="H165" s="231">
        <v>8.4179999999999993</v>
      </c>
      <c r="I165" s="232"/>
      <c r="J165" s="233">
        <f>ROUND(I165*H165,2)</f>
        <v>0</v>
      </c>
      <c r="K165" s="229" t="s">
        <v>275</v>
      </c>
      <c r="L165" s="44"/>
      <c r="M165" s="277" t="s">
        <v>1</v>
      </c>
      <c r="N165" s="278" t="s">
        <v>38</v>
      </c>
      <c r="O165" s="279"/>
      <c r="P165" s="280">
        <f>O165*H165</f>
        <v>0</v>
      </c>
      <c r="Q165" s="280">
        <v>0</v>
      </c>
      <c r="R165" s="280">
        <f>Q165*H165</f>
        <v>0</v>
      </c>
      <c r="S165" s="280">
        <v>0</v>
      </c>
      <c r="T165" s="28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170</v>
      </c>
      <c r="AT165" s="238" t="s">
        <v>165</v>
      </c>
      <c r="AU165" s="238" t="s">
        <v>82</v>
      </c>
      <c r="AY165" s="17" t="s">
        <v>163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80</v>
      </c>
      <c r="BK165" s="239">
        <f>ROUND(I165*H165,2)</f>
        <v>0</v>
      </c>
      <c r="BL165" s="17" t="s">
        <v>170</v>
      </c>
      <c r="BM165" s="238" t="s">
        <v>346</v>
      </c>
    </row>
    <row r="166" s="2" customFormat="1" ht="6.96" customHeight="1">
      <c r="A166" s="38"/>
      <c r="B166" s="66"/>
      <c r="C166" s="67"/>
      <c r="D166" s="67"/>
      <c r="E166" s="67"/>
      <c r="F166" s="67"/>
      <c r="G166" s="67"/>
      <c r="H166" s="67"/>
      <c r="I166" s="67"/>
      <c r="J166" s="67"/>
      <c r="K166" s="67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pL1XKCYs+/ZMV+LCmMChjL7i2TypX/5DW15muiTo9nkiJhY6cm6b4jFbB1/N+RehDMOL9I926hdrt6uZtIygOg==" hashValue="KEOMvcZxDjT2U9rJotcXcM2YjYQT+jzEjUb2Eddvn0tGhGcLGcIamuAy5qDpNUpO2zTUcz8TBgQWxUXq9Kc87Q==" algorithmName="SHA-512" password="CC35"/>
  <autoFilter ref="C131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 s="1" customFormat="1" ht="12" customHeight="1">
      <c r="B8" s="20"/>
      <c r="D8" s="151" t="s">
        <v>129</v>
      </c>
      <c r="L8" s="20"/>
    </row>
    <row r="9" s="2" customFormat="1" ht="16.5" customHeight="1">
      <c r="A9" s="38"/>
      <c r="B9" s="44"/>
      <c r="C9" s="38"/>
      <c r="D9" s="38"/>
      <c r="E9" s="152" t="s">
        <v>130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347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21</v>
      </c>
      <c r="G14" s="38"/>
      <c r="H14" s="38"/>
      <c r="I14" s="151" t="s">
        <v>22</v>
      </c>
      <c r="J14" s="154" t="str">
        <f>'Rekapitulace stavby'!AN8</f>
        <v>15. 6. 2022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tr">
        <f>IF('Rekapitulace stavby'!AN10="","",'Rekapitulace stavby'!AN10)</f>
        <v/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tr">
        <f>IF('Rekapitulace stavby'!E11="","",'Rekapitulace stavby'!E11)</f>
        <v xml:space="preserve"> </v>
      </c>
      <c r="F17" s="38"/>
      <c r="G17" s="38"/>
      <c r="H17" s="38"/>
      <c r="I17" s="151" t="s">
        <v>26</v>
      </c>
      <c r="J17" s="141" t="str">
        <f>IF('Rekapitulace stavby'!AN11="","",'Rekapitulace stavby'!AN11)</f>
        <v/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tr">
        <f>IF('Rekapitulace stavby'!AN16="","",'Rekapitulace stavby'!AN16)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tr">
        <f>IF('Rekapitulace stavby'!E17="","",'Rekapitulace stavby'!E17)</f>
        <v xml:space="preserve"> </v>
      </c>
      <c r="F23" s="38"/>
      <c r="G23" s="38"/>
      <c r="H23" s="38"/>
      <c r="I23" s="151" t="s">
        <v>26</v>
      </c>
      <c r="J23" s="141" t="str">
        <f>IF('Rekapitulace stavby'!AN17="","",'Rekapitulace stavby'!AN17)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tr">
        <f>IF('Rekapitulace stavby'!AN19="","",'Rekapitulace stavby'!AN19)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tr">
        <f>IF('Rekapitulace stavby'!E20="","",'Rekapitulace stavby'!E20)</f>
        <v xml:space="preserve"> </v>
      </c>
      <c r="F26" s="38"/>
      <c r="G26" s="38"/>
      <c r="H26" s="38"/>
      <c r="I26" s="151" t="s">
        <v>26</v>
      </c>
      <c r="J26" s="141" t="str">
        <f>IF('Rekapitulace stavby'!AN20="","",'Rekapitulace stavby'!AN20)</f>
        <v/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ROUND((SUM(BE132:BE168)),  2)</f>
        <v>0</v>
      </c>
      <c r="G35" s="38"/>
      <c r="H35" s="38"/>
      <c r="I35" s="165">
        <v>0.20999999999999999</v>
      </c>
      <c r="J35" s="164">
        <f>ROUND(((SUM(BE132:BE168))*I35),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39</v>
      </c>
      <c r="F36" s="164">
        <f>ROUND((SUM(BF132:BF168)),  2)</f>
        <v>0</v>
      </c>
      <c r="G36" s="38"/>
      <c r="H36" s="38"/>
      <c r="I36" s="165">
        <v>0.14999999999999999</v>
      </c>
      <c r="J36" s="164">
        <f>ROUND(((SUM(BF132:BF168))*I36),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ROUND((SUM(BG132:BG168)),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ROUND((SUM(BH132:BH168)),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ROUND((SUM(BI132:BI168)),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03 - Kanalizační přípojka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 xml:space="preserve"> </v>
      </c>
      <c r="G91" s="40"/>
      <c r="H91" s="40"/>
      <c r="I91" s="32" t="s">
        <v>22</v>
      </c>
      <c r="J91" s="79" t="str">
        <f>IF(J14="","",J14)</f>
        <v>15. 6. 2022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5.15" customHeight="1">
      <c r="A93" s="38"/>
      <c r="B93" s="39"/>
      <c r="C93" s="32" t="s">
        <v>24</v>
      </c>
      <c r="D93" s="40"/>
      <c r="E93" s="40"/>
      <c r="F93" s="27" t="str">
        <f>E17</f>
        <v xml:space="preserve"> </v>
      </c>
      <c r="G93" s="40"/>
      <c r="H93" s="40"/>
      <c r="I93" s="32" t="s">
        <v>29</v>
      </c>
      <c r="J93" s="36" t="str">
        <f>E23</f>
        <v xml:space="preserve"> 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 xml:space="preserve"> 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138</v>
      </c>
      <c r="D96" s="186"/>
      <c r="E96" s="186"/>
      <c r="F96" s="186"/>
      <c r="G96" s="186"/>
      <c r="H96" s="186"/>
      <c r="I96" s="186"/>
      <c r="J96" s="187" t="s">
        <v>139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140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141</v>
      </c>
    </row>
    <row r="99" s="9" customFormat="1" ht="24.96" customHeight="1">
      <c r="A99" s="9"/>
      <c r="B99" s="189"/>
      <c r="C99" s="190"/>
      <c r="D99" s="191" t="s">
        <v>348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260</v>
      </c>
      <c r="E100" s="197"/>
      <c r="F100" s="197"/>
      <c r="G100" s="197"/>
      <c r="H100" s="197"/>
      <c r="I100" s="197"/>
      <c r="J100" s="198">
        <f>J134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261</v>
      </c>
      <c r="E101" s="197"/>
      <c r="F101" s="197"/>
      <c r="G101" s="197"/>
      <c r="H101" s="197"/>
      <c r="I101" s="197"/>
      <c r="J101" s="198">
        <f>J138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262</v>
      </c>
      <c r="E102" s="197"/>
      <c r="F102" s="197"/>
      <c r="G102" s="197"/>
      <c r="H102" s="197"/>
      <c r="I102" s="197"/>
      <c r="J102" s="198">
        <f>J140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263</v>
      </c>
      <c r="E103" s="197"/>
      <c r="F103" s="197"/>
      <c r="G103" s="197"/>
      <c r="H103" s="197"/>
      <c r="I103" s="197"/>
      <c r="J103" s="198">
        <f>J143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264</v>
      </c>
      <c r="E104" s="197"/>
      <c r="F104" s="197"/>
      <c r="G104" s="197"/>
      <c r="H104" s="197"/>
      <c r="I104" s="197"/>
      <c r="J104" s="198">
        <f>J147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5"/>
      <c r="C105" s="133"/>
      <c r="D105" s="196" t="s">
        <v>349</v>
      </c>
      <c r="E105" s="197"/>
      <c r="F105" s="197"/>
      <c r="G105" s="197"/>
      <c r="H105" s="197"/>
      <c r="I105" s="197"/>
      <c r="J105" s="198">
        <f>J150</f>
        <v>0</v>
      </c>
      <c r="K105" s="133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5"/>
      <c r="C106" s="133"/>
      <c r="D106" s="196" t="s">
        <v>266</v>
      </c>
      <c r="E106" s="197"/>
      <c r="F106" s="197"/>
      <c r="G106" s="197"/>
      <c r="H106" s="197"/>
      <c r="I106" s="197"/>
      <c r="J106" s="198">
        <f>J152</f>
        <v>0</v>
      </c>
      <c r="K106" s="133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5"/>
      <c r="C107" s="133"/>
      <c r="D107" s="196" t="s">
        <v>350</v>
      </c>
      <c r="E107" s="197"/>
      <c r="F107" s="197"/>
      <c r="G107" s="197"/>
      <c r="H107" s="197"/>
      <c r="I107" s="197"/>
      <c r="J107" s="198">
        <f>J154</f>
        <v>0</v>
      </c>
      <c r="K107" s="133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5"/>
      <c r="C108" s="133"/>
      <c r="D108" s="196" t="s">
        <v>351</v>
      </c>
      <c r="E108" s="197"/>
      <c r="F108" s="197"/>
      <c r="G108" s="197"/>
      <c r="H108" s="197"/>
      <c r="I108" s="197"/>
      <c r="J108" s="198">
        <f>J156</f>
        <v>0</v>
      </c>
      <c r="K108" s="133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5"/>
      <c r="C109" s="133"/>
      <c r="D109" s="196" t="s">
        <v>269</v>
      </c>
      <c r="E109" s="197"/>
      <c r="F109" s="197"/>
      <c r="G109" s="197"/>
      <c r="H109" s="197"/>
      <c r="I109" s="197"/>
      <c r="J109" s="198">
        <f>J161</f>
        <v>0</v>
      </c>
      <c r="K109" s="133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5"/>
      <c r="C110" s="133"/>
      <c r="D110" s="196" t="s">
        <v>270</v>
      </c>
      <c r="E110" s="197"/>
      <c r="F110" s="197"/>
      <c r="G110" s="197"/>
      <c r="H110" s="197"/>
      <c r="I110" s="197"/>
      <c r="J110" s="198">
        <f>J167</f>
        <v>0</v>
      </c>
      <c r="K110" s="133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148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4" t="str">
        <f>E7</f>
        <v>Veřejná samočistící toaleta - Příprava území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129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4" t="s">
        <v>130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131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SO 03 - Kanalizační přípojka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 xml:space="preserve"> </v>
      </c>
      <c r="G126" s="40"/>
      <c r="H126" s="40"/>
      <c r="I126" s="32" t="s">
        <v>22</v>
      </c>
      <c r="J126" s="79" t="str">
        <f>IF(J14="","",J14)</f>
        <v>15. 6. 2022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5.15" customHeight="1">
      <c r="A128" s="38"/>
      <c r="B128" s="39"/>
      <c r="C128" s="32" t="s">
        <v>24</v>
      </c>
      <c r="D128" s="40"/>
      <c r="E128" s="40"/>
      <c r="F128" s="27" t="str">
        <f>E17</f>
        <v xml:space="preserve"> </v>
      </c>
      <c r="G128" s="40"/>
      <c r="H128" s="40"/>
      <c r="I128" s="32" t="s">
        <v>29</v>
      </c>
      <c r="J128" s="36" t="str">
        <f>E23</f>
        <v xml:space="preserve"> 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5.15" customHeight="1">
      <c r="A129" s="38"/>
      <c r="B129" s="39"/>
      <c r="C129" s="32" t="s">
        <v>27</v>
      </c>
      <c r="D129" s="40"/>
      <c r="E129" s="40"/>
      <c r="F129" s="27" t="str">
        <f>IF(E20="","",E20)</f>
        <v>Vyplň údaj</v>
      </c>
      <c r="G129" s="40"/>
      <c r="H129" s="40"/>
      <c r="I129" s="32" t="s">
        <v>31</v>
      </c>
      <c r="J129" s="36" t="str">
        <f>E26</f>
        <v xml:space="preserve"> 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149</v>
      </c>
      <c r="D131" s="203" t="s">
        <v>58</v>
      </c>
      <c r="E131" s="203" t="s">
        <v>54</v>
      </c>
      <c r="F131" s="203" t="s">
        <v>55</v>
      </c>
      <c r="G131" s="203" t="s">
        <v>150</v>
      </c>
      <c r="H131" s="203" t="s">
        <v>151</v>
      </c>
      <c r="I131" s="203" t="s">
        <v>152</v>
      </c>
      <c r="J131" s="203" t="s">
        <v>139</v>
      </c>
      <c r="K131" s="204" t="s">
        <v>153</v>
      </c>
      <c r="L131" s="205"/>
      <c r="M131" s="100" t="s">
        <v>1</v>
      </c>
      <c r="N131" s="101" t="s">
        <v>37</v>
      </c>
      <c r="O131" s="101" t="s">
        <v>154</v>
      </c>
      <c r="P131" s="101" t="s">
        <v>155</v>
      </c>
      <c r="Q131" s="101" t="s">
        <v>156</v>
      </c>
      <c r="R131" s="101" t="s">
        <v>157</v>
      </c>
      <c r="S131" s="101" t="s">
        <v>158</v>
      </c>
      <c r="T131" s="102" t="s">
        <v>159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160</v>
      </c>
      <c r="D132" s="40"/>
      <c r="E132" s="40"/>
      <c r="F132" s="40"/>
      <c r="G132" s="40"/>
      <c r="H132" s="40"/>
      <c r="I132" s="40"/>
      <c r="J132" s="206">
        <f>BK132</f>
        <v>0</v>
      </c>
      <c r="K132" s="40"/>
      <c r="L132" s="44"/>
      <c r="M132" s="103"/>
      <c r="N132" s="207"/>
      <c r="O132" s="104"/>
      <c r="P132" s="208">
        <f>P133</f>
        <v>0</v>
      </c>
      <c r="Q132" s="104"/>
      <c r="R132" s="208">
        <f>R133</f>
        <v>0</v>
      </c>
      <c r="S132" s="104"/>
      <c r="T132" s="209">
        <f>T133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72</v>
      </c>
      <c r="AU132" s="17" t="s">
        <v>141</v>
      </c>
      <c r="BK132" s="210">
        <f>BK133</f>
        <v>0</v>
      </c>
    </row>
    <row r="133" s="12" customFormat="1" ht="25.92" customHeight="1">
      <c r="A133" s="12"/>
      <c r="B133" s="211"/>
      <c r="C133" s="212"/>
      <c r="D133" s="213" t="s">
        <v>72</v>
      </c>
      <c r="E133" s="214" t="s">
        <v>352</v>
      </c>
      <c r="F133" s="214" t="s">
        <v>92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P134+P138+P140+P143+P147+P150+P152+P154+P156+P161+P167</f>
        <v>0</v>
      </c>
      <c r="Q133" s="219"/>
      <c r="R133" s="220">
        <f>R134+R138+R140+R143+R147+R150+R152+R154+R156+R161+R167</f>
        <v>0</v>
      </c>
      <c r="S133" s="219"/>
      <c r="T133" s="221">
        <f>T134+T138+T140+T143+T147+T150+T152+T154+T156+T161+T167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80</v>
      </c>
      <c r="AT133" s="223" t="s">
        <v>72</v>
      </c>
      <c r="AU133" s="223" t="s">
        <v>73</v>
      </c>
      <c r="AY133" s="222" t="s">
        <v>163</v>
      </c>
      <c r="BK133" s="224">
        <f>BK134+BK138+BK140+BK143+BK147+BK150+BK152+BK154+BK156+BK161+BK167</f>
        <v>0</v>
      </c>
    </row>
    <row r="134" s="12" customFormat="1" ht="22.8" customHeight="1">
      <c r="A134" s="12"/>
      <c r="B134" s="211"/>
      <c r="C134" s="212"/>
      <c r="D134" s="213" t="s">
        <v>72</v>
      </c>
      <c r="E134" s="225" t="s">
        <v>224</v>
      </c>
      <c r="F134" s="225" t="s">
        <v>272</v>
      </c>
      <c r="G134" s="212"/>
      <c r="H134" s="212"/>
      <c r="I134" s="215"/>
      <c r="J134" s="226">
        <f>BK134</f>
        <v>0</v>
      </c>
      <c r="K134" s="212"/>
      <c r="L134" s="217"/>
      <c r="M134" s="218"/>
      <c r="N134" s="219"/>
      <c r="O134" s="219"/>
      <c r="P134" s="220">
        <f>SUM(P135:P137)</f>
        <v>0</v>
      </c>
      <c r="Q134" s="219"/>
      <c r="R134" s="220">
        <f>SUM(R135:R137)</f>
        <v>0</v>
      </c>
      <c r="S134" s="219"/>
      <c r="T134" s="221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80</v>
      </c>
      <c r="AT134" s="223" t="s">
        <v>72</v>
      </c>
      <c r="AU134" s="223" t="s">
        <v>80</v>
      </c>
      <c r="AY134" s="222" t="s">
        <v>163</v>
      </c>
      <c r="BK134" s="224">
        <f>SUM(BK135:BK137)</f>
        <v>0</v>
      </c>
    </row>
    <row r="135" s="2" customFormat="1" ht="16.5" customHeight="1">
      <c r="A135" s="38"/>
      <c r="B135" s="39"/>
      <c r="C135" s="227" t="s">
        <v>80</v>
      </c>
      <c r="D135" s="227" t="s">
        <v>165</v>
      </c>
      <c r="E135" s="228" t="s">
        <v>273</v>
      </c>
      <c r="F135" s="229" t="s">
        <v>274</v>
      </c>
      <c r="G135" s="230" t="s">
        <v>168</v>
      </c>
      <c r="H135" s="231">
        <v>6</v>
      </c>
      <c r="I135" s="232"/>
      <c r="J135" s="233">
        <f>ROUND(I135*H135,2)</f>
        <v>0</v>
      </c>
      <c r="K135" s="229" t="s">
        <v>275</v>
      </c>
      <c r="L135" s="44"/>
      <c r="M135" s="234" t="s">
        <v>1</v>
      </c>
      <c r="N135" s="235" t="s">
        <v>38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170</v>
      </c>
      <c r="AT135" s="238" t="s">
        <v>165</v>
      </c>
      <c r="AU135" s="238" t="s">
        <v>82</v>
      </c>
      <c r="AY135" s="17" t="s">
        <v>163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80</v>
      </c>
      <c r="BK135" s="239">
        <f>ROUND(I135*H135,2)</f>
        <v>0</v>
      </c>
      <c r="BL135" s="17" t="s">
        <v>170</v>
      </c>
      <c r="BM135" s="238" t="s">
        <v>353</v>
      </c>
    </row>
    <row r="136" s="2" customFormat="1" ht="16.5" customHeight="1">
      <c r="A136" s="38"/>
      <c r="B136" s="39"/>
      <c r="C136" s="227" t="s">
        <v>82</v>
      </c>
      <c r="D136" s="227" t="s">
        <v>165</v>
      </c>
      <c r="E136" s="228" t="s">
        <v>276</v>
      </c>
      <c r="F136" s="229" t="s">
        <v>277</v>
      </c>
      <c r="G136" s="230" t="s">
        <v>177</v>
      </c>
      <c r="H136" s="231">
        <v>3</v>
      </c>
      <c r="I136" s="232"/>
      <c r="J136" s="233">
        <f>ROUND(I136*H136,2)</f>
        <v>0</v>
      </c>
      <c r="K136" s="229" t="s">
        <v>275</v>
      </c>
      <c r="L136" s="44"/>
      <c r="M136" s="234" t="s">
        <v>1</v>
      </c>
      <c r="N136" s="235" t="s">
        <v>38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170</v>
      </c>
      <c r="AT136" s="238" t="s">
        <v>165</v>
      </c>
      <c r="AU136" s="238" t="s">
        <v>82</v>
      </c>
      <c r="AY136" s="17" t="s">
        <v>163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80</v>
      </c>
      <c r="BK136" s="239">
        <f>ROUND(I136*H136,2)</f>
        <v>0</v>
      </c>
      <c r="BL136" s="17" t="s">
        <v>170</v>
      </c>
      <c r="BM136" s="238" t="s">
        <v>354</v>
      </c>
    </row>
    <row r="137" s="2" customFormat="1" ht="16.5" customHeight="1">
      <c r="A137" s="38"/>
      <c r="B137" s="39"/>
      <c r="C137" s="227" t="s">
        <v>99</v>
      </c>
      <c r="D137" s="227" t="s">
        <v>165</v>
      </c>
      <c r="E137" s="228" t="s">
        <v>278</v>
      </c>
      <c r="F137" s="229" t="s">
        <v>279</v>
      </c>
      <c r="G137" s="230" t="s">
        <v>177</v>
      </c>
      <c r="H137" s="231">
        <v>2</v>
      </c>
      <c r="I137" s="232"/>
      <c r="J137" s="233">
        <f>ROUND(I137*H137,2)</f>
        <v>0</v>
      </c>
      <c r="K137" s="229" t="s">
        <v>275</v>
      </c>
      <c r="L137" s="44"/>
      <c r="M137" s="234" t="s">
        <v>1</v>
      </c>
      <c r="N137" s="235" t="s">
        <v>38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170</v>
      </c>
      <c r="AT137" s="238" t="s">
        <v>165</v>
      </c>
      <c r="AU137" s="238" t="s">
        <v>82</v>
      </c>
      <c r="AY137" s="17" t="s">
        <v>163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80</v>
      </c>
      <c r="BK137" s="239">
        <f>ROUND(I137*H137,2)</f>
        <v>0</v>
      </c>
      <c r="BL137" s="17" t="s">
        <v>170</v>
      </c>
      <c r="BM137" s="238" t="s">
        <v>355</v>
      </c>
    </row>
    <row r="138" s="12" customFormat="1" ht="22.8" customHeight="1">
      <c r="A138" s="12"/>
      <c r="B138" s="211"/>
      <c r="C138" s="212"/>
      <c r="D138" s="213" t="s">
        <v>72</v>
      </c>
      <c r="E138" s="225" t="s">
        <v>236</v>
      </c>
      <c r="F138" s="225" t="s">
        <v>280</v>
      </c>
      <c r="G138" s="212"/>
      <c r="H138" s="212"/>
      <c r="I138" s="215"/>
      <c r="J138" s="226">
        <f>BK138</f>
        <v>0</v>
      </c>
      <c r="K138" s="212"/>
      <c r="L138" s="217"/>
      <c r="M138" s="218"/>
      <c r="N138" s="219"/>
      <c r="O138" s="219"/>
      <c r="P138" s="220">
        <f>P139</f>
        <v>0</v>
      </c>
      <c r="Q138" s="219"/>
      <c r="R138" s="220">
        <f>R139</f>
        <v>0</v>
      </c>
      <c r="S138" s="219"/>
      <c r="T138" s="22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80</v>
      </c>
      <c r="AT138" s="223" t="s">
        <v>72</v>
      </c>
      <c r="AU138" s="223" t="s">
        <v>80</v>
      </c>
      <c r="AY138" s="222" t="s">
        <v>163</v>
      </c>
      <c r="BK138" s="224">
        <f>BK139</f>
        <v>0</v>
      </c>
    </row>
    <row r="139" s="2" customFormat="1" ht="16.5" customHeight="1">
      <c r="A139" s="38"/>
      <c r="B139" s="39"/>
      <c r="C139" s="227" t="s">
        <v>170</v>
      </c>
      <c r="D139" s="227" t="s">
        <v>165</v>
      </c>
      <c r="E139" s="228" t="s">
        <v>281</v>
      </c>
      <c r="F139" s="229" t="s">
        <v>282</v>
      </c>
      <c r="G139" s="230" t="s">
        <v>186</v>
      </c>
      <c r="H139" s="231">
        <v>14.6</v>
      </c>
      <c r="I139" s="232"/>
      <c r="J139" s="233">
        <f>ROUND(I139*H139,2)</f>
        <v>0</v>
      </c>
      <c r="K139" s="229" t="s">
        <v>275</v>
      </c>
      <c r="L139" s="44"/>
      <c r="M139" s="234" t="s">
        <v>1</v>
      </c>
      <c r="N139" s="235" t="s">
        <v>38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170</v>
      </c>
      <c r="AT139" s="238" t="s">
        <v>165</v>
      </c>
      <c r="AU139" s="238" t="s">
        <v>82</v>
      </c>
      <c r="AY139" s="17" t="s">
        <v>163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80</v>
      </c>
      <c r="BK139" s="239">
        <f>ROUND(I139*H139,2)</f>
        <v>0</v>
      </c>
      <c r="BL139" s="17" t="s">
        <v>170</v>
      </c>
      <c r="BM139" s="238" t="s">
        <v>356</v>
      </c>
    </row>
    <row r="140" s="12" customFormat="1" ht="22.8" customHeight="1">
      <c r="A140" s="12"/>
      <c r="B140" s="211"/>
      <c r="C140" s="212"/>
      <c r="D140" s="213" t="s">
        <v>72</v>
      </c>
      <c r="E140" s="225" t="s">
        <v>8</v>
      </c>
      <c r="F140" s="225" t="s">
        <v>283</v>
      </c>
      <c r="G140" s="212"/>
      <c r="H140" s="212"/>
      <c r="I140" s="215"/>
      <c r="J140" s="226">
        <f>BK140</f>
        <v>0</v>
      </c>
      <c r="K140" s="212"/>
      <c r="L140" s="217"/>
      <c r="M140" s="218"/>
      <c r="N140" s="219"/>
      <c r="O140" s="219"/>
      <c r="P140" s="220">
        <f>SUM(P141:P142)</f>
        <v>0</v>
      </c>
      <c r="Q140" s="219"/>
      <c r="R140" s="220">
        <f>SUM(R141:R142)</f>
        <v>0</v>
      </c>
      <c r="S140" s="219"/>
      <c r="T140" s="22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80</v>
      </c>
      <c r="AT140" s="223" t="s">
        <v>72</v>
      </c>
      <c r="AU140" s="223" t="s">
        <v>80</v>
      </c>
      <c r="AY140" s="222" t="s">
        <v>163</v>
      </c>
      <c r="BK140" s="224">
        <f>SUM(BK141:BK142)</f>
        <v>0</v>
      </c>
    </row>
    <row r="141" s="2" customFormat="1" ht="16.5" customHeight="1">
      <c r="A141" s="38"/>
      <c r="B141" s="39"/>
      <c r="C141" s="227" t="s">
        <v>189</v>
      </c>
      <c r="D141" s="227" t="s">
        <v>165</v>
      </c>
      <c r="E141" s="228" t="s">
        <v>284</v>
      </c>
      <c r="F141" s="229" t="s">
        <v>285</v>
      </c>
      <c r="G141" s="230" t="s">
        <v>168</v>
      </c>
      <c r="H141" s="231">
        <v>29.199999999999999</v>
      </c>
      <c r="I141" s="232"/>
      <c r="J141" s="233">
        <f>ROUND(I141*H141,2)</f>
        <v>0</v>
      </c>
      <c r="K141" s="229" t="s">
        <v>275</v>
      </c>
      <c r="L141" s="44"/>
      <c r="M141" s="234" t="s">
        <v>1</v>
      </c>
      <c r="N141" s="235" t="s">
        <v>38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170</v>
      </c>
      <c r="AT141" s="238" t="s">
        <v>165</v>
      </c>
      <c r="AU141" s="238" t="s">
        <v>82</v>
      </c>
      <c r="AY141" s="17" t="s">
        <v>163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80</v>
      </c>
      <c r="BK141" s="239">
        <f>ROUND(I141*H141,2)</f>
        <v>0</v>
      </c>
      <c r="BL141" s="17" t="s">
        <v>170</v>
      </c>
      <c r="BM141" s="238" t="s">
        <v>357</v>
      </c>
    </row>
    <row r="142" s="2" customFormat="1" ht="16.5" customHeight="1">
      <c r="A142" s="38"/>
      <c r="B142" s="39"/>
      <c r="C142" s="227" t="s">
        <v>194</v>
      </c>
      <c r="D142" s="227" t="s">
        <v>165</v>
      </c>
      <c r="E142" s="228" t="s">
        <v>286</v>
      </c>
      <c r="F142" s="229" t="s">
        <v>287</v>
      </c>
      <c r="G142" s="230" t="s">
        <v>168</v>
      </c>
      <c r="H142" s="231">
        <v>29.199999999999999</v>
      </c>
      <c r="I142" s="232"/>
      <c r="J142" s="233">
        <f>ROUND(I142*H142,2)</f>
        <v>0</v>
      </c>
      <c r="K142" s="229" t="s">
        <v>275</v>
      </c>
      <c r="L142" s="44"/>
      <c r="M142" s="234" t="s">
        <v>1</v>
      </c>
      <c r="N142" s="235" t="s">
        <v>38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170</v>
      </c>
      <c r="AT142" s="238" t="s">
        <v>165</v>
      </c>
      <c r="AU142" s="238" t="s">
        <v>82</v>
      </c>
      <c r="AY142" s="17" t="s">
        <v>163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80</v>
      </c>
      <c r="BK142" s="239">
        <f>ROUND(I142*H142,2)</f>
        <v>0</v>
      </c>
      <c r="BL142" s="17" t="s">
        <v>170</v>
      </c>
      <c r="BM142" s="238" t="s">
        <v>358</v>
      </c>
    </row>
    <row r="143" s="12" customFormat="1" ht="22.8" customHeight="1">
      <c r="A143" s="12"/>
      <c r="B143" s="211"/>
      <c r="C143" s="212"/>
      <c r="D143" s="213" t="s">
        <v>72</v>
      </c>
      <c r="E143" s="225" t="s">
        <v>254</v>
      </c>
      <c r="F143" s="225" t="s">
        <v>288</v>
      </c>
      <c r="G143" s="212"/>
      <c r="H143" s="212"/>
      <c r="I143" s="215"/>
      <c r="J143" s="226">
        <f>BK143</f>
        <v>0</v>
      </c>
      <c r="K143" s="212"/>
      <c r="L143" s="217"/>
      <c r="M143" s="218"/>
      <c r="N143" s="219"/>
      <c r="O143" s="219"/>
      <c r="P143" s="220">
        <f>SUM(P144:P146)</f>
        <v>0</v>
      </c>
      <c r="Q143" s="219"/>
      <c r="R143" s="220">
        <f>SUM(R144:R146)</f>
        <v>0</v>
      </c>
      <c r="S143" s="219"/>
      <c r="T143" s="221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80</v>
      </c>
      <c r="AT143" s="223" t="s">
        <v>72</v>
      </c>
      <c r="AU143" s="223" t="s">
        <v>80</v>
      </c>
      <c r="AY143" s="222" t="s">
        <v>163</v>
      </c>
      <c r="BK143" s="224">
        <f>SUM(BK144:BK146)</f>
        <v>0</v>
      </c>
    </row>
    <row r="144" s="2" customFormat="1" ht="16.5" customHeight="1">
      <c r="A144" s="38"/>
      <c r="B144" s="39"/>
      <c r="C144" s="227" t="s">
        <v>200</v>
      </c>
      <c r="D144" s="227" t="s">
        <v>165</v>
      </c>
      <c r="E144" s="228" t="s">
        <v>289</v>
      </c>
      <c r="F144" s="229" t="s">
        <v>290</v>
      </c>
      <c r="G144" s="230" t="s">
        <v>186</v>
      </c>
      <c r="H144" s="231">
        <v>14.6</v>
      </c>
      <c r="I144" s="232"/>
      <c r="J144" s="233">
        <f>ROUND(I144*H144,2)</f>
        <v>0</v>
      </c>
      <c r="K144" s="229" t="s">
        <v>275</v>
      </c>
      <c r="L144" s="44"/>
      <c r="M144" s="234" t="s">
        <v>1</v>
      </c>
      <c r="N144" s="235" t="s">
        <v>38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170</v>
      </c>
      <c r="AT144" s="238" t="s">
        <v>165</v>
      </c>
      <c r="AU144" s="238" t="s">
        <v>82</v>
      </c>
      <c r="AY144" s="17" t="s">
        <v>163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80</v>
      </c>
      <c r="BK144" s="239">
        <f>ROUND(I144*H144,2)</f>
        <v>0</v>
      </c>
      <c r="BL144" s="17" t="s">
        <v>170</v>
      </c>
      <c r="BM144" s="238" t="s">
        <v>359</v>
      </c>
    </row>
    <row r="145" s="2" customFormat="1" ht="16.5" customHeight="1">
      <c r="A145" s="38"/>
      <c r="B145" s="39"/>
      <c r="C145" s="227" t="s">
        <v>206</v>
      </c>
      <c r="D145" s="227" t="s">
        <v>165</v>
      </c>
      <c r="E145" s="228" t="s">
        <v>291</v>
      </c>
      <c r="F145" s="229" t="s">
        <v>292</v>
      </c>
      <c r="G145" s="230" t="s">
        <v>186</v>
      </c>
      <c r="H145" s="231">
        <v>14.6</v>
      </c>
      <c r="I145" s="232"/>
      <c r="J145" s="233">
        <f>ROUND(I145*H145,2)</f>
        <v>0</v>
      </c>
      <c r="K145" s="229" t="s">
        <v>275</v>
      </c>
      <c r="L145" s="44"/>
      <c r="M145" s="234" t="s">
        <v>1</v>
      </c>
      <c r="N145" s="235" t="s">
        <v>38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170</v>
      </c>
      <c r="AT145" s="238" t="s">
        <v>165</v>
      </c>
      <c r="AU145" s="238" t="s">
        <v>82</v>
      </c>
      <c r="AY145" s="17" t="s">
        <v>163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80</v>
      </c>
      <c r="BK145" s="239">
        <f>ROUND(I145*H145,2)</f>
        <v>0</v>
      </c>
      <c r="BL145" s="17" t="s">
        <v>170</v>
      </c>
      <c r="BM145" s="238" t="s">
        <v>360</v>
      </c>
    </row>
    <row r="146" s="2" customFormat="1" ht="16.5" customHeight="1">
      <c r="A146" s="38"/>
      <c r="B146" s="39"/>
      <c r="C146" s="227" t="s">
        <v>214</v>
      </c>
      <c r="D146" s="227" t="s">
        <v>165</v>
      </c>
      <c r="E146" s="228" t="s">
        <v>293</v>
      </c>
      <c r="F146" s="229" t="s">
        <v>294</v>
      </c>
      <c r="G146" s="230" t="s">
        <v>186</v>
      </c>
      <c r="H146" s="231">
        <v>4.7000000000000002</v>
      </c>
      <c r="I146" s="232"/>
      <c r="J146" s="233">
        <f>ROUND(I146*H146,2)</f>
        <v>0</v>
      </c>
      <c r="K146" s="229" t="s">
        <v>275</v>
      </c>
      <c r="L146" s="44"/>
      <c r="M146" s="234" t="s">
        <v>1</v>
      </c>
      <c r="N146" s="235" t="s">
        <v>38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170</v>
      </c>
      <c r="AT146" s="238" t="s">
        <v>165</v>
      </c>
      <c r="AU146" s="238" t="s">
        <v>82</v>
      </c>
      <c r="AY146" s="17" t="s">
        <v>163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80</v>
      </c>
      <c r="BK146" s="239">
        <f>ROUND(I146*H146,2)</f>
        <v>0</v>
      </c>
      <c r="BL146" s="17" t="s">
        <v>170</v>
      </c>
      <c r="BM146" s="238" t="s">
        <v>361</v>
      </c>
    </row>
    <row r="147" s="12" customFormat="1" ht="22.8" customHeight="1">
      <c r="A147" s="12"/>
      <c r="B147" s="211"/>
      <c r="C147" s="212"/>
      <c r="D147" s="213" t="s">
        <v>72</v>
      </c>
      <c r="E147" s="225" t="s">
        <v>296</v>
      </c>
      <c r="F147" s="225" t="s">
        <v>297</v>
      </c>
      <c r="G147" s="212"/>
      <c r="H147" s="212"/>
      <c r="I147" s="215"/>
      <c r="J147" s="226">
        <f>BK147</f>
        <v>0</v>
      </c>
      <c r="K147" s="212"/>
      <c r="L147" s="217"/>
      <c r="M147" s="218"/>
      <c r="N147" s="219"/>
      <c r="O147" s="219"/>
      <c r="P147" s="220">
        <f>SUM(P148:P149)</f>
        <v>0</v>
      </c>
      <c r="Q147" s="219"/>
      <c r="R147" s="220">
        <f>SUM(R148:R149)</f>
        <v>0</v>
      </c>
      <c r="S147" s="219"/>
      <c r="T147" s="22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80</v>
      </c>
      <c r="AT147" s="223" t="s">
        <v>72</v>
      </c>
      <c r="AU147" s="223" t="s">
        <v>80</v>
      </c>
      <c r="AY147" s="222" t="s">
        <v>163</v>
      </c>
      <c r="BK147" s="224">
        <f>SUM(BK148:BK149)</f>
        <v>0</v>
      </c>
    </row>
    <row r="148" s="2" customFormat="1" ht="16.5" customHeight="1">
      <c r="A148" s="38"/>
      <c r="B148" s="39"/>
      <c r="C148" s="227" t="s">
        <v>219</v>
      </c>
      <c r="D148" s="227" t="s">
        <v>165</v>
      </c>
      <c r="E148" s="228" t="s">
        <v>298</v>
      </c>
      <c r="F148" s="229" t="s">
        <v>299</v>
      </c>
      <c r="G148" s="230" t="s">
        <v>186</v>
      </c>
      <c r="H148" s="231">
        <v>4.0999999999999996</v>
      </c>
      <c r="I148" s="232"/>
      <c r="J148" s="233">
        <f>ROUND(I148*H148,2)</f>
        <v>0</v>
      </c>
      <c r="K148" s="229" t="s">
        <v>275</v>
      </c>
      <c r="L148" s="44"/>
      <c r="M148" s="234" t="s">
        <v>1</v>
      </c>
      <c r="N148" s="235" t="s">
        <v>38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170</v>
      </c>
      <c r="AT148" s="238" t="s">
        <v>165</v>
      </c>
      <c r="AU148" s="238" t="s">
        <v>82</v>
      </c>
      <c r="AY148" s="17" t="s">
        <v>163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80</v>
      </c>
      <c r="BK148" s="239">
        <f>ROUND(I148*H148,2)</f>
        <v>0</v>
      </c>
      <c r="BL148" s="17" t="s">
        <v>170</v>
      </c>
      <c r="BM148" s="238" t="s">
        <v>362</v>
      </c>
    </row>
    <row r="149" s="2" customFormat="1" ht="16.5" customHeight="1">
      <c r="A149" s="38"/>
      <c r="B149" s="39"/>
      <c r="C149" s="227" t="s">
        <v>224</v>
      </c>
      <c r="D149" s="227" t="s">
        <v>165</v>
      </c>
      <c r="E149" s="228" t="s">
        <v>301</v>
      </c>
      <c r="F149" s="229" t="s">
        <v>302</v>
      </c>
      <c r="G149" s="230" t="s">
        <v>186</v>
      </c>
      <c r="H149" s="231">
        <v>9.9000000000000004</v>
      </c>
      <c r="I149" s="232"/>
      <c r="J149" s="233">
        <f>ROUND(I149*H149,2)</f>
        <v>0</v>
      </c>
      <c r="K149" s="229" t="s">
        <v>275</v>
      </c>
      <c r="L149" s="44"/>
      <c r="M149" s="234" t="s">
        <v>1</v>
      </c>
      <c r="N149" s="235" t="s">
        <v>38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170</v>
      </c>
      <c r="AT149" s="238" t="s">
        <v>165</v>
      </c>
      <c r="AU149" s="238" t="s">
        <v>82</v>
      </c>
      <c r="AY149" s="17" t="s">
        <v>163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80</v>
      </c>
      <c r="BK149" s="239">
        <f>ROUND(I149*H149,2)</f>
        <v>0</v>
      </c>
      <c r="BL149" s="17" t="s">
        <v>170</v>
      </c>
      <c r="BM149" s="238" t="s">
        <v>363</v>
      </c>
    </row>
    <row r="150" s="12" customFormat="1" ht="22.8" customHeight="1">
      <c r="A150" s="12"/>
      <c r="B150" s="211"/>
      <c r="C150" s="212"/>
      <c r="D150" s="213" t="s">
        <v>72</v>
      </c>
      <c r="E150" s="225" t="s">
        <v>364</v>
      </c>
      <c r="F150" s="225" t="s">
        <v>365</v>
      </c>
      <c r="G150" s="212"/>
      <c r="H150" s="212"/>
      <c r="I150" s="215"/>
      <c r="J150" s="226">
        <f>BK150</f>
        <v>0</v>
      </c>
      <c r="K150" s="212"/>
      <c r="L150" s="217"/>
      <c r="M150" s="218"/>
      <c r="N150" s="219"/>
      <c r="O150" s="219"/>
      <c r="P150" s="220">
        <f>P151</f>
        <v>0</v>
      </c>
      <c r="Q150" s="219"/>
      <c r="R150" s="220">
        <f>R151</f>
        <v>0</v>
      </c>
      <c r="S150" s="219"/>
      <c r="T150" s="22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80</v>
      </c>
      <c r="AT150" s="223" t="s">
        <v>72</v>
      </c>
      <c r="AU150" s="223" t="s">
        <v>80</v>
      </c>
      <c r="AY150" s="222" t="s">
        <v>163</v>
      </c>
      <c r="BK150" s="224">
        <f>BK151</f>
        <v>0</v>
      </c>
    </row>
    <row r="151" s="2" customFormat="1" ht="16.5" customHeight="1">
      <c r="A151" s="38"/>
      <c r="B151" s="39"/>
      <c r="C151" s="227" t="s">
        <v>229</v>
      </c>
      <c r="D151" s="227" t="s">
        <v>165</v>
      </c>
      <c r="E151" s="228" t="s">
        <v>366</v>
      </c>
      <c r="F151" s="229" t="s">
        <v>367</v>
      </c>
      <c r="G151" s="230" t="s">
        <v>186</v>
      </c>
      <c r="H151" s="231">
        <v>0.40000000000000002</v>
      </c>
      <c r="I151" s="232"/>
      <c r="J151" s="233">
        <f>ROUND(I151*H151,2)</f>
        <v>0</v>
      </c>
      <c r="K151" s="229" t="s">
        <v>275</v>
      </c>
      <c r="L151" s="44"/>
      <c r="M151" s="234" t="s">
        <v>1</v>
      </c>
      <c r="N151" s="235" t="s">
        <v>38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170</v>
      </c>
      <c r="AT151" s="238" t="s">
        <v>165</v>
      </c>
      <c r="AU151" s="238" t="s">
        <v>82</v>
      </c>
      <c r="AY151" s="17" t="s">
        <v>163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80</v>
      </c>
      <c r="BK151" s="239">
        <f>ROUND(I151*H151,2)</f>
        <v>0</v>
      </c>
      <c r="BL151" s="17" t="s">
        <v>170</v>
      </c>
      <c r="BM151" s="238" t="s">
        <v>368</v>
      </c>
    </row>
    <row r="152" s="12" customFormat="1" ht="22.8" customHeight="1">
      <c r="A152" s="12"/>
      <c r="B152" s="211"/>
      <c r="C152" s="212"/>
      <c r="D152" s="213" t="s">
        <v>72</v>
      </c>
      <c r="E152" s="225" t="s">
        <v>309</v>
      </c>
      <c r="F152" s="225" t="s">
        <v>310</v>
      </c>
      <c r="G152" s="212"/>
      <c r="H152" s="212"/>
      <c r="I152" s="215"/>
      <c r="J152" s="226">
        <f>BK152</f>
        <v>0</v>
      </c>
      <c r="K152" s="212"/>
      <c r="L152" s="217"/>
      <c r="M152" s="218"/>
      <c r="N152" s="219"/>
      <c r="O152" s="219"/>
      <c r="P152" s="220">
        <f>P153</f>
        <v>0</v>
      </c>
      <c r="Q152" s="219"/>
      <c r="R152" s="220">
        <f>R153</f>
        <v>0</v>
      </c>
      <c r="S152" s="219"/>
      <c r="T152" s="221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80</v>
      </c>
      <c r="AT152" s="223" t="s">
        <v>72</v>
      </c>
      <c r="AU152" s="223" t="s">
        <v>80</v>
      </c>
      <c r="AY152" s="222" t="s">
        <v>163</v>
      </c>
      <c r="BK152" s="224">
        <f>BK153</f>
        <v>0</v>
      </c>
    </row>
    <row r="153" s="2" customFormat="1" ht="16.5" customHeight="1">
      <c r="A153" s="38"/>
      <c r="B153" s="39"/>
      <c r="C153" s="227" t="s">
        <v>236</v>
      </c>
      <c r="D153" s="227" t="s">
        <v>165</v>
      </c>
      <c r="E153" s="228" t="s">
        <v>311</v>
      </c>
      <c r="F153" s="229" t="s">
        <v>312</v>
      </c>
      <c r="G153" s="230" t="s">
        <v>168</v>
      </c>
      <c r="H153" s="231">
        <v>6</v>
      </c>
      <c r="I153" s="232"/>
      <c r="J153" s="233">
        <f>ROUND(I153*H153,2)</f>
        <v>0</v>
      </c>
      <c r="K153" s="229" t="s">
        <v>275</v>
      </c>
      <c r="L153" s="44"/>
      <c r="M153" s="234" t="s">
        <v>1</v>
      </c>
      <c r="N153" s="235" t="s">
        <v>38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170</v>
      </c>
      <c r="AT153" s="238" t="s">
        <v>165</v>
      </c>
      <c r="AU153" s="238" t="s">
        <v>82</v>
      </c>
      <c r="AY153" s="17" t="s">
        <v>163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80</v>
      </c>
      <c r="BK153" s="239">
        <f>ROUND(I153*H153,2)</f>
        <v>0</v>
      </c>
      <c r="BL153" s="17" t="s">
        <v>170</v>
      </c>
      <c r="BM153" s="238" t="s">
        <v>369</v>
      </c>
    </row>
    <row r="154" s="12" customFormat="1" ht="22.8" customHeight="1">
      <c r="A154" s="12"/>
      <c r="B154" s="211"/>
      <c r="C154" s="212"/>
      <c r="D154" s="213" t="s">
        <v>72</v>
      </c>
      <c r="E154" s="225" t="s">
        <v>370</v>
      </c>
      <c r="F154" s="225" t="s">
        <v>371</v>
      </c>
      <c r="G154" s="212"/>
      <c r="H154" s="212"/>
      <c r="I154" s="215"/>
      <c r="J154" s="226">
        <f>BK154</f>
        <v>0</v>
      </c>
      <c r="K154" s="212"/>
      <c r="L154" s="217"/>
      <c r="M154" s="218"/>
      <c r="N154" s="219"/>
      <c r="O154" s="219"/>
      <c r="P154" s="220">
        <f>P155</f>
        <v>0</v>
      </c>
      <c r="Q154" s="219"/>
      <c r="R154" s="220">
        <f>R155</f>
        <v>0</v>
      </c>
      <c r="S154" s="219"/>
      <c r="T154" s="221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82</v>
      </c>
      <c r="AT154" s="223" t="s">
        <v>72</v>
      </c>
      <c r="AU154" s="223" t="s">
        <v>80</v>
      </c>
      <c r="AY154" s="222" t="s">
        <v>163</v>
      </c>
      <c r="BK154" s="224">
        <f>BK155</f>
        <v>0</v>
      </c>
    </row>
    <row r="155" s="2" customFormat="1" ht="16.5" customHeight="1">
      <c r="A155" s="38"/>
      <c r="B155" s="39"/>
      <c r="C155" s="227" t="s">
        <v>245</v>
      </c>
      <c r="D155" s="227" t="s">
        <v>165</v>
      </c>
      <c r="E155" s="228" t="s">
        <v>372</v>
      </c>
      <c r="F155" s="229" t="s">
        <v>373</v>
      </c>
      <c r="G155" s="230" t="s">
        <v>177</v>
      </c>
      <c r="H155" s="231">
        <v>1.5</v>
      </c>
      <c r="I155" s="232"/>
      <c r="J155" s="233">
        <f>ROUND(I155*H155,2)</f>
        <v>0</v>
      </c>
      <c r="K155" s="229" t="s">
        <v>275</v>
      </c>
      <c r="L155" s="44"/>
      <c r="M155" s="234" t="s">
        <v>1</v>
      </c>
      <c r="N155" s="235" t="s">
        <v>38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254</v>
      </c>
      <c r="AT155" s="238" t="s">
        <v>165</v>
      </c>
      <c r="AU155" s="238" t="s">
        <v>82</v>
      </c>
      <c r="AY155" s="17" t="s">
        <v>163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80</v>
      </c>
      <c r="BK155" s="239">
        <f>ROUND(I155*H155,2)</f>
        <v>0</v>
      </c>
      <c r="BL155" s="17" t="s">
        <v>254</v>
      </c>
      <c r="BM155" s="238" t="s">
        <v>374</v>
      </c>
    </row>
    <row r="156" s="12" customFormat="1" ht="22.8" customHeight="1">
      <c r="A156" s="12"/>
      <c r="B156" s="211"/>
      <c r="C156" s="212"/>
      <c r="D156" s="213" t="s">
        <v>72</v>
      </c>
      <c r="E156" s="225" t="s">
        <v>375</v>
      </c>
      <c r="F156" s="225" t="s">
        <v>376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SUM(P157:P160)</f>
        <v>0</v>
      </c>
      <c r="Q156" s="219"/>
      <c r="R156" s="220">
        <f>SUM(R157:R160)</f>
        <v>0</v>
      </c>
      <c r="S156" s="219"/>
      <c r="T156" s="221">
        <f>SUM(T157:T160)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80</v>
      </c>
      <c r="AT156" s="223" t="s">
        <v>72</v>
      </c>
      <c r="AU156" s="223" t="s">
        <v>80</v>
      </c>
      <c r="AY156" s="222" t="s">
        <v>163</v>
      </c>
      <c r="BK156" s="224">
        <f>SUM(BK157:BK160)</f>
        <v>0</v>
      </c>
    </row>
    <row r="157" s="2" customFormat="1" ht="16.5" customHeight="1">
      <c r="A157" s="38"/>
      <c r="B157" s="39"/>
      <c r="C157" s="227" t="s">
        <v>8</v>
      </c>
      <c r="D157" s="227" t="s">
        <v>165</v>
      </c>
      <c r="E157" s="228" t="s">
        <v>377</v>
      </c>
      <c r="F157" s="229" t="s">
        <v>378</v>
      </c>
      <c r="G157" s="230" t="s">
        <v>177</v>
      </c>
      <c r="H157" s="231">
        <v>7.9000000000000004</v>
      </c>
      <c r="I157" s="232"/>
      <c r="J157" s="233">
        <f>ROUND(I157*H157,2)</f>
        <v>0</v>
      </c>
      <c r="K157" s="229" t="s">
        <v>275</v>
      </c>
      <c r="L157" s="44"/>
      <c r="M157" s="234" t="s">
        <v>1</v>
      </c>
      <c r="N157" s="235" t="s">
        <v>38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170</v>
      </c>
      <c r="AT157" s="238" t="s">
        <v>165</v>
      </c>
      <c r="AU157" s="238" t="s">
        <v>82</v>
      </c>
      <c r="AY157" s="17" t="s">
        <v>163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80</v>
      </c>
      <c r="BK157" s="239">
        <f>ROUND(I157*H157,2)</f>
        <v>0</v>
      </c>
      <c r="BL157" s="17" t="s">
        <v>170</v>
      </c>
      <c r="BM157" s="238" t="s">
        <v>379</v>
      </c>
    </row>
    <row r="158" s="2" customFormat="1" ht="16.5" customHeight="1">
      <c r="A158" s="38"/>
      <c r="B158" s="39"/>
      <c r="C158" s="227" t="s">
        <v>254</v>
      </c>
      <c r="D158" s="227" t="s">
        <v>165</v>
      </c>
      <c r="E158" s="228" t="s">
        <v>380</v>
      </c>
      <c r="F158" s="229" t="s">
        <v>381</v>
      </c>
      <c r="G158" s="230" t="s">
        <v>177</v>
      </c>
      <c r="H158" s="231">
        <v>9</v>
      </c>
      <c r="I158" s="232"/>
      <c r="J158" s="233">
        <f>ROUND(I158*H158,2)</f>
        <v>0</v>
      </c>
      <c r="K158" s="229" t="s">
        <v>275</v>
      </c>
      <c r="L158" s="44"/>
      <c r="M158" s="234" t="s">
        <v>1</v>
      </c>
      <c r="N158" s="235" t="s">
        <v>38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170</v>
      </c>
      <c r="AT158" s="238" t="s">
        <v>165</v>
      </c>
      <c r="AU158" s="238" t="s">
        <v>82</v>
      </c>
      <c r="AY158" s="17" t="s">
        <v>163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80</v>
      </c>
      <c r="BK158" s="239">
        <f>ROUND(I158*H158,2)</f>
        <v>0</v>
      </c>
      <c r="BL158" s="17" t="s">
        <v>170</v>
      </c>
      <c r="BM158" s="238" t="s">
        <v>382</v>
      </c>
    </row>
    <row r="159" s="2" customFormat="1" ht="16.5" customHeight="1">
      <c r="A159" s="38"/>
      <c r="B159" s="39"/>
      <c r="C159" s="227" t="s">
        <v>296</v>
      </c>
      <c r="D159" s="227" t="s">
        <v>165</v>
      </c>
      <c r="E159" s="228" t="s">
        <v>383</v>
      </c>
      <c r="F159" s="229" t="s">
        <v>384</v>
      </c>
      <c r="G159" s="230" t="s">
        <v>337</v>
      </c>
      <c r="H159" s="231">
        <v>1</v>
      </c>
      <c r="I159" s="232"/>
      <c r="J159" s="233">
        <f>ROUND(I159*H159,2)</f>
        <v>0</v>
      </c>
      <c r="K159" s="229" t="s">
        <v>275</v>
      </c>
      <c r="L159" s="44"/>
      <c r="M159" s="234" t="s">
        <v>1</v>
      </c>
      <c r="N159" s="235" t="s">
        <v>38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170</v>
      </c>
      <c r="AT159" s="238" t="s">
        <v>165</v>
      </c>
      <c r="AU159" s="238" t="s">
        <v>82</v>
      </c>
      <c r="AY159" s="17" t="s">
        <v>163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80</v>
      </c>
      <c r="BK159" s="239">
        <f>ROUND(I159*H159,2)</f>
        <v>0</v>
      </c>
      <c r="BL159" s="17" t="s">
        <v>170</v>
      </c>
      <c r="BM159" s="238" t="s">
        <v>385</v>
      </c>
    </row>
    <row r="160" s="2" customFormat="1" ht="16.5" customHeight="1">
      <c r="A160" s="38"/>
      <c r="B160" s="39"/>
      <c r="C160" s="227" t="s">
        <v>295</v>
      </c>
      <c r="D160" s="227" t="s">
        <v>165</v>
      </c>
      <c r="E160" s="228" t="s">
        <v>386</v>
      </c>
      <c r="F160" s="229" t="s">
        <v>387</v>
      </c>
      <c r="G160" s="230" t="s">
        <v>337</v>
      </c>
      <c r="H160" s="231">
        <v>1</v>
      </c>
      <c r="I160" s="232"/>
      <c r="J160" s="233">
        <f>ROUND(I160*H160,2)</f>
        <v>0</v>
      </c>
      <c r="K160" s="229" t="s">
        <v>275</v>
      </c>
      <c r="L160" s="44"/>
      <c r="M160" s="234" t="s">
        <v>1</v>
      </c>
      <c r="N160" s="235" t="s">
        <v>38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170</v>
      </c>
      <c r="AT160" s="238" t="s">
        <v>165</v>
      </c>
      <c r="AU160" s="238" t="s">
        <v>82</v>
      </c>
      <c r="AY160" s="17" t="s">
        <v>163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80</v>
      </c>
      <c r="BK160" s="239">
        <f>ROUND(I160*H160,2)</f>
        <v>0</v>
      </c>
      <c r="BL160" s="17" t="s">
        <v>170</v>
      </c>
      <c r="BM160" s="238" t="s">
        <v>388</v>
      </c>
    </row>
    <row r="161" s="12" customFormat="1" ht="22.8" customHeight="1">
      <c r="A161" s="12"/>
      <c r="B161" s="211"/>
      <c r="C161" s="212"/>
      <c r="D161" s="213" t="s">
        <v>72</v>
      </c>
      <c r="E161" s="225" t="s">
        <v>327</v>
      </c>
      <c r="F161" s="225" t="s">
        <v>328</v>
      </c>
      <c r="G161" s="212"/>
      <c r="H161" s="212"/>
      <c r="I161" s="215"/>
      <c r="J161" s="226">
        <f>BK161</f>
        <v>0</v>
      </c>
      <c r="K161" s="212"/>
      <c r="L161" s="217"/>
      <c r="M161" s="218"/>
      <c r="N161" s="219"/>
      <c r="O161" s="219"/>
      <c r="P161" s="220">
        <f>SUM(P162:P166)</f>
        <v>0</v>
      </c>
      <c r="Q161" s="219"/>
      <c r="R161" s="220">
        <f>SUM(R162:R166)</f>
        <v>0</v>
      </c>
      <c r="S161" s="219"/>
      <c r="T161" s="221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2" t="s">
        <v>80</v>
      </c>
      <c r="AT161" s="223" t="s">
        <v>72</v>
      </c>
      <c r="AU161" s="223" t="s">
        <v>80</v>
      </c>
      <c r="AY161" s="222" t="s">
        <v>163</v>
      </c>
      <c r="BK161" s="224">
        <f>SUM(BK162:BK166)</f>
        <v>0</v>
      </c>
    </row>
    <row r="162" s="2" customFormat="1" ht="16.5" customHeight="1">
      <c r="A162" s="38"/>
      <c r="B162" s="39"/>
      <c r="C162" s="227" t="s">
        <v>304</v>
      </c>
      <c r="D162" s="227" t="s">
        <v>165</v>
      </c>
      <c r="E162" s="228" t="s">
        <v>389</v>
      </c>
      <c r="F162" s="229" t="s">
        <v>390</v>
      </c>
      <c r="G162" s="230" t="s">
        <v>337</v>
      </c>
      <c r="H162" s="231">
        <v>1</v>
      </c>
      <c r="I162" s="232"/>
      <c r="J162" s="233">
        <f>ROUND(I162*H162,2)</f>
        <v>0</v>
      </c>
      <c r="K162" s="229" t="s">
        <v>275</v>
      </c>
      <c r="L162" s="44"/>
      <c r="M162" s="234" t="s">
        <v>1</v>
      </c>
      <c r="N162" s="235" t="s">
        <v>38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170</v>
      </c>
      <c r="AT162" s="238" t="s">
        <v>165</v>
      </c>
      <c r="AU162" s="238" t="s">
        <v>82</v>
      </c>
      <c r="AY162" s="17" t="s">
        <v>163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80</v>
      </c>
      <c r="BK162" s="239">
        <f>ROUND(I162*H162,2)</f>
        <v>0</v>
      </c>
      <c r="BL162" s="17" t="s">
        <v>170</v>
      </c>
      <c r="BM162" s="238" t="s">
        <v>391</v>
      </c>
    </row>
    <row r="163" s="2" customFormat="1" ht="16.5" customHeight="1">
      <c r="A163" s="38"/>
      <c r="B163" s="39"/>
      <c r="C163" s="227" t="s">
        <v>300</v>
      </c>
      <c r="D163" s="227" t="s">
        <v>165</v>
      </c>
      <c r="E163" s="228" t="s">
        <v>392</v>
      </c>
      <c r="F163" s="229" t="s">
        <v>393</v>
      </c>
      <c r="G163" s="230" t="s">
        <v>177</v>
      </c>
      <c r="H163" s="231">
        <v>7.9000000000000004</v>
      </c>
      <c r="I163" s="232"/>
      <c r="J163" s="233">
        <f>ROUND(I163*H163,2)</f>
        <v>0</v>
      </c>
      <c r="K163" s="229" t="s">
        <v>275</v>
      </c>
      <c r="L163" s="44"/>
      <c r="M163" s="234" t="s">
        <v>1</v>
      </c>
      <c r="N163" s="235" t="s">
        <v>38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170</v>
      </c>
      <c r="AT163" s="238" t="s">
        <v>165</v>
      </c>
      <c r="AU163" s="238" t="s">
        <v>82</v>
      </c>
      <c r="AY163" s="17" t="s">
        <v>163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80</v>
      </c>
      <c r="BK163" s="239">
        <f>ROUND(I163*H163,2)</f>
        <v>0</v>
      </c>
      <c r="BL163" s="17" t="s">
        <v>170</v>
      </c>
      <c r="BM163" s="238" t="s">
        <v>394</v>
      </c>
    </row>
    <row r="164" s="2" customFormat="1" ht="16.5" customHeight="1">
      <c r="A164" s="38"/>
      <c r="B164" s="39"/>
      <c r="C164" s="227" t="s">
        <v>7</v>
      </c>
      <c r="D164" s="227" t="s">
        <v>165</v>
      </c>
      <c r="E164" s="228" t="s">
        <v>395</v>
      </c>
      <c r="F164" s="229" t="s">
        <v>396</v>
      </c>
      <c r="G164" s="230" t="s">
        <v>397</v>
      </c>
      <c r="H164" s="231">
        <v>2</v>
      </c>
      <c r="I164" s="232"/>
      <c r="J164" s="233">
        <f>ROUND(I164*H164,2)</f>
        <v>0</v>
      </c>
      <c r="K164" s="229" t="s">
        <v>275</v>
      </c>
      <c r="L164" s="44"/>
      <c r="M164" s="234" t="s">
        <v>1</v>
      </c>
      <c r="N164" s="235" t="s">
        <v>38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170</v>
      </c>
      <c r="AT164" s="238" t="s">
        <v>165</v>
      </c>
      <c r="AU164" s="238" t="s">
        <v>82</v>
      </c>
      <c r="AY164" s="17" t="s">
        <v>163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80</v>
      </c>
      <c r="BK164" s="239">
        <f>ROUND(I164*H164,2)</f>
        <v>0</v>
      </c>
      <c r="BL164" s="17" t="s">
        <v>170</v>
      </c>
      <c r="BM164" s="238" t="s">
        <v>398</v>
      </c>
    </row>
    <row r="165" s="2" customFormat="1" ht="16.5" customHeight="1">
      <c r="A165" s="38"/>
      <c r="B165" s="39"/>
      <c r="C165" s="227" t="s">
        <v>303</v>
      </c>
      <c r="D165" s="227" t="s">
        <v>165</v>
      </c>
      <c r="E165" s="228" t="s">
        <v>399</v>
      </c>
      <c r="F165" s="229" t="s">
        <v>400</v>
      </c>
      <c r="G165" s="230" t="s">
        <v>177</v>
      </c>
      <c r="H165" s="231">
        <v>7.9000000000000004</v>
      </c>
      <c r="I165" s="232"/>
      <c r="J165" s="233">
        <f>ROUND(I165*H165,2)</f>
        <v>0</v>
      </c>
      <c r="K165" s="229" t="s">
        <v>275</v>
      </c>
      <c r="L165" s="44"/>
      <c r="M165" s="234" t="s">
        <v>1</v>
      </c>
      <c r="N165" s="235" t="s">
        <v>38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170</v>
      </c>
      <c r="AT165" s="238" t="s">
        <v>165</v>
      </c>
      <c r="AU165" s="238" t="s">
        <v>82</v>
      </c>
      <c r="AY165" s="17" t="s">
        <v>163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80</v>
      </c>
      <c r="BK165" s="239">
        <f>ROUND(I165*H165,2)</f>
        <v>0</v>
      </c>
      <c r="BL165" s="17" t="s">
        <v>170</v>
      </c>
      <c r="BM165" s="238" t="s">
        <v>401</v>
      </c>
    </row>
    <row r="166" s="2" customFormat="1" ht="16.5" customHeight="1">
      <c r="A166" s="38"/>
      <c r="B166" s="39"/>
      <c r="C166" s="227" t="s">
        <v>402</v>
      </c>
      <c r="D166" s="227" t="s">
        <v>165</v>
      </c>
      <c r="E166" s="228" t="s">
        <v>403</v>
      </c>
      <c r="F166" s="229" t="s">
        <v>404</v>
      </c>
      <c r="G166" s="230" t="s">
        <v>177</v>
      </c>
      <c r="H166" s="231">
        <v>7.9000000000000004</v>
      </c>
      <c r="I166" s="232"/>
      <c r="J166" s="233">
        <f>ROUND(I166*H166,2)</f>
        <v>0</v>
      </c>
      <c r="K166" s="229" t="s">
        <v>275</v>
      </c>
      <c r="L166" s="44"/>
      <c r="M166" s="234" t="s">
        <v>1</v>
      </c>
      <c r="N166" s="235" t="s">
        <v>38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170</v>
      </c>
      <c r="AT166" s="238" t="s">
        <v>165</v>
      </c>
      <c r="AU166" s="238" t="s">
        <v>82</v>
      </c>
      <c r="AY166" s="17" t="s">
        <v>163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80</v>
      </c>
      <c r="BK166" s="239">
        <f>ROUND(I166*H166,2)</f>
        <v>0</v>
      </c>
      <c r="BL166" s="17" t="s">
        <v>170</v>
      </c>
      <c r="BM166" s="238" t="s">
        <v>405</v>
      </c>
    </row>
    <row r="167" s="12" customFormat="1" ht="22.8" customHeight="1">
      <c r="A167" s="12"/>
      <c r="B167" s="211"/>
      <c r="C167" s="212"/>
      <c r="D167" s="213" t="s">
        <v>72</v>
      </c>
      <c r="E167" s="225" t="s">
        <v>342</v>
      </c>
      <c r="F167" s="225" t="s">
        <v>343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P168</f>
        <v>0</v>
      </c>
      <c r="Q167" s="219"/>
      <c r="R167" s="220">
        <f>R168</f>
        <v>0</v>
      </c>
      <c r="S167" s="219"/>
      <c r="T167" s="221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80</v>
      </c>
      <c r="AT167" s="223" t="s">
        <v>72</v>
      </c>
      <c r="AU167" s="223" t="s">
        <v>80</v>
      </c>
      <c r="AY167" s="222" t="s">
        <v>163</v>
      </c>
      <c r="BK167" s="224">
        <f>BK168</f>
        <v>0</v>
      </c>
    </row>
    <row r="168" s="2" customFormat="1" ht="16.5" customHeight="1">
      <c r="A168" s="38"/>
      <c r="B168" s="39"/>
      <c r="C168" s="227" t="s">
        <v>308</v>
      </c>
      <c r="D168" s="227" t="s">
        <v>165</v>
      </c>
      <c r="E168" s="228" t="s">
        <v>344</v>
      </c>
      <c r="F168" s="229" t="s">
        <v>345</v>
      </c>
      <c r="G168" s="230" t="s">
        <v>203</v>
      </c>
      <c r="H168" s="231">
        <v>12.586</v>
      </c>
      <c r="I168" s="232"/>
      <c r="J168" s="233">
        <f>ROUND(I168*H168,2)</f>
        <v>0</v>
      </c>
      <c r="K168" s="229" t="s">
        <v>275</v>
      </c>
      <c r="L168" s="44"/>
      <c r="M168" s="277" t="s">
        <v>1</v>
      </c>
      <c r="N168" s="278" t="s">
        <v>38</v>
      </c>
      <c r="O168" s="279"/>
      <c r="P168" s="280">
        <f>O168*H168</f>
        <v>0</v>
      </c>
      <c r="Q168" s="280">
        <v>0</v>
      </c>
      <c r="R168" s="280">
        <f>Q168*H168</f>
        <v>0</v>
      </c>
      <c r="S168" s="280">
        <v>0</v>
      </c>
      <c r="T168" s="28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170</v>
      </c>
      <c r="AT168" s="238" t="s">
        <v>165</v>
      </c>
      <c r="AU168" s="238" t="s">
        <v>82</v>
      </c>
      <c r="AY168" s="17" t="s">
        <v>163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80</v>
      </c>
      <c r="BK168" s="239">
        <f>ROUND(I168*H168,2)</f>
        <v>0</v>
      </c>
      <c r="BL168" s="17" t="s">
        <v>170</v>
      </c>
      <c r="BM168" s="238" t="s">
        <v>406</v>
      </c>
    </row>
    <row r="169" s="2" customFormat="1" ht="6.96" customHeight="1">
      <c r="A169" s="38"/>
      <c r="B169" s="66"/>
      <c r="C169" s="67"/>
      <c r="D169" s="67"/>
      <c r="E169" s="67"/>
      <c r="F169" s="67"/>
      <c r="G169" s="67"/>
      <c r="H169" s="67"/>
      <c r="I169" s="67"/>
      <c r="J169" s="67"/>
      <c r="K169" s="67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Us9baFidJgheiNs8K5rUKN2pJZnj0jEeMi9ER01Nllv4xzPy3pMVnil06hWHKXfJt7oSQg3w1hUC+QQXgSWFTA==" hashValue="+qmEvC8tq81yDWGRYJvzrTeKKN004nUgJZbdj4P1zbX/roG+43jGykSOF+c9not0DzS//Tbw7hDAwRX0YJOpSw==" algorithmName="SHA-512" password="CC35"/>
  <autoFilter ref="C131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100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130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407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408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409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15. 6. 2022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27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29</v>
      </c>
      <c r="E24" s="38"/>
      <c r="F24" s="38"/>
      <c r="G24" s="38"/>
      <c r="H24" s="38"/>
      <c r="I24" s="151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1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31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32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33</v>
      </c>
      <c r="E34" s="38"/>
      <c r="F34" s="38"/>
      <c r="G34" s="38"/>
      <c r="H34" s="38"/>
      <c r="I34" s="38"/>
      <c r="J34" s="161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35</v>
      </c>
      <c r="G36" s="38"/>
      <c r="H36" s="38"/>
      <c r="I36" s="162" t="s">
        <v>34</v>
      </c>
      <c r="J36" s="162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37</v>
      </c>
      <c r="E37" s="151" t="s">
        <v>38</v>
      </c>
      <c r="F37" s="164">
        <f>ROUND((SUM(BE126:BE176)),  2)</f>
        <v>0</v>
      </c>
      <c r="G37" s="38"/>
      <c r="H37" s="38"/>
      <c r="I37" s="165">
        <v>0.20999999999999999</v>
      </c>
      <c r="J37" s="164">
        <f>ROUND(((SUM(BE126:BE176))*I37),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39</v>
      </c>
      <c r="F38" s="164">
        <f>ROUND((SUM(BF126:BF176)),  2)</f>
        <v>0</v>
      </c>
      <c r="G38" s="38"/>
      <c r="H38" s="38"/>
      <c r="I38" s="165">
        <v>0.14999999999999999</v>
      </c>
      <c r="J38" s="164">
        <f>ROUND(((SUM(BF126:BF176))*I38),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40</v>
      </c>
      <c r="F39" s="164">
        <f>ROUND((SUM(BG126:BG176)),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41</v>
      </c>
      <c r="F40" s="164">
        <f>ROUND((SUM(BH126:BH176)),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42</v>
      </c>
      <c r="F41" s="164">
        <f>ROUND((SUM(BI126:BI176)),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43</v>
      </c>
      <c r="E43" s="168"/>
      <c r="F43" s="168"/>
      <c r="G43" s="169" t="s">
        <v>44</v>
      </c>
      <c r="H43" s="170" t="s">
        <v>45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130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2" t="s">
        <v>407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408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04.1 - Dodávka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32" t="s">
        <v>22</v>
      </c>
      <c r="J93" s="79" t="str">
        <f>IF(J16="","",J16)</f>
        <v>15. 6. 2022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32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138</v>
      </c>
      <c r="D98" s="186"/>
      <c r="E98" s="186"/>
      <c r="F98" s="186"/>
      <c r="G98" s="186"/>
      <c r="H98" s="186"/>
      <c r="I98" s="186"/>
      <c r="J98" s="187" t="s">
        <v>139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140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141</v>
      </c>
    </row>
    <row r="101" s="9" customFormat="1" ht="24.96" customHeight="1">
      <c r="A101" s="9"/>
      <c r="B101" s="189"/>
      <c r="C101" s="190"/>
      <c r="D101" s="191" t="s">
        <v>410</v>
      </c>
      <c r="E101" s="192"/>
      <c r="F101" s="192"/>
      <c r="G101" s="192"/>
      <c r="H101" s="192"/>
      <c r="I101" s="192"/>
      <c r="J101" s="193">
        <f>J127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411</v>
      </c>
      <c r="E102" s="192"/>
      <c r="F102" s="192"/>
      <c r="G102" s="192"/>
      <c r="H102" s="192"/>
      <c r="I102" s="192"/>
      <c r="J102" s="193">
        <f>J128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Veřejná samočistící toaleta - Příprava území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4" t="s">
        <v>130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82" t="s">
        <v>407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408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SO 04.1 - Dodávka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 xml:space="preserve"> </v>
      </c>
      <c r="G120" s="40"/>
      <c r="H120" s="40"/>
      <c r="I120" s="32" t="s">
        <v>22</v>
      </c>
      <c r="J120" s="79" t="str">
        <f>IF(J16="","",J16)</f>
        <v>15. 6. 2022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E19</f>
        <v xml:space="preserve"> </v>
      </c>
      <c r="G122" s="40"/>
      <c r="H122" s="40"/>
      <c r="I122" s="32" t="s">
        <v>29</v>
      </c>
      <c r="J122" s="36" t="str">
        <f>E25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IF(E22="","",E22)</f>
        <v>Vyplň údaj</v>
      </c>
      <c r="G123" s="40"/>
      <c r="H123" s="40"/>
      <c r="I123" s="32" t="s">
        <v>31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149</v>
      </c>
      <c r="D125" s="203" t="s">
        <v>58</v>
      </c>
      <c r="E125" s="203" t="s">
        <v>54</v>
      </c>
      <c r="F125" s="203" t="s">
        <v>55</v>
      </c>
      <c r="G125" s="203" t="s">
        <v>150</v>
      </c>
      <c r="H125" s="203" t="s">
        <v>151</v>
      </c>
      <c r="I125" s="203" t="s">
        <v>152</v>
      </c>
      <c r="J125" s="203" t="s">
        <v>139</v>
      </c>
      <c r="K125" s="204" t="s">
        <v>153</v>
      </c>
      <c r="L125" s="205"/>
      <c r="M125" s="100" t="s">
        <v>1</v>
      </c>
      <c r="N125" s="101" t="s">
        <v>37</v>
      </c>
      <c r="O125" s="101" t="s">
        <v>154</v>
      </c>
      <c r="P125" s="101" t="s">
        <v>155</v>
      </c>
      <c r="Q125" s="101" t="s">
        <v>156</v>
      </c>
      <c r="R125" s="101" t="s">
        <v>157</v>
      </c>
      <c r="S125" s="101" t="s">
        <v>158</v>
      </c>
      <c r="T125" s="102" t="s">
        <v>159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160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P127+P128</f>
        <v>0</v>
      </c>
      <c r="Q126" s="104"/>
      <c r="R126" s="208">
        <f>R127+R128</f>
        <v>0</v>
      </c>
      <c r="S126" s="104"/>
      <c r="T126" s="209">
        <f>T127+T128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141</v>
      </c>
      <c r="BK126" s="210">
        <f>BK127+BK128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271</v>
      </c>
      <c r="F127" s="214" t="s">
        <v>412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v>0</v>
      </c>
      <c r="Q127" s="219"/>
      <c r="R127" s="220">
        <v>0</v>
      </c>
      <c r="S127" s="219"/>
      <c r="T127" s="221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80</v>
      </c>
      <c r="AT127" s="223" t="s">
        <v>72</v>
      </c>
      <c r="AU127" s="223" t="s">
        <v>73</v>
      </c>
      <c r="AY127" s="222" t="s">
        <v>163</v>
      </c>
      <c r="BK127" s="224">
        <v>0</v>
      </c>
    </row>
    <row r="128" s="12" customFormat="1" ht="25.92" customHeight="1">
      <c r="A128" s="12"/>
      <c r="B128" s="211"/>
      <c r="C128" s="212"/>
      <c r="D128" s="213" t="s">
        <v>72</v>
      </c>
      <c r="E128" s="214" t="s">
        <v>352</v>
      </c>
      <c r="F128" s="214" t="s">
        <v>413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SUM(P129:P176)</f>
        <v>0</v>
      </c>
      <c r="Q128" s="219"/>
      <c r="R128" s="220">
        <f>SUM(R129:R176)</f>
        <v>0</v>
      </c>
      <c r="S128" s="219"/>
      <c r="T128" s="221">
        <f>SUM(T129:T176)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73</v>
      </c>
      <c r="AY128" s="222" t="s">
        <v>163</v>
      </c>
      <c r="BK128" s="224">
        <f>SUM(BK129:BK176)</f>
        <v>0</v>
      </c>
    </row>
    <row r="129" s="2" customFormat="1" ht="16.5" customHeight="1">
      <c r="A129" s="38"/>
      <c r="B129" s="39"/>
      <c r="C129" s="227" t="s">
        <v>80</v>
      </c>
      <c r="D129" s="227" t="s">
        <v>165</v>
      </c>
      <c r="E129" s="228" t="s">
        <v>414</v>
      </c>
      <c r="F129" s="229" t="s">
        <v>415</v>
      </c>
      <c r="G129" s="230" t="s">
        <v>416</v>
      </c>
      <c r="H129" s="231">
        <v>34.649999999999999</v>
      </c>
      <c r="I129" s="232"/>
      <c r="J129" s="233">
        <f>ROUND(I129*H129,2)</f>
        <v>0</v>
      </c>
      <c r="K129" s="229" t="s">
        <v>1</v>
      </c>
      <c r="L129" s="44"/>
      <c r="M129" s="234" t="s">
        <v>1</v>
      </c>
      <c r="N129" s="235" t="s">
        <v>38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170</v>
      </c>
      <c r="AT129" s="238" t="s">
        <v>165</v>
      </c>
      <c r="AU129" s="238" t="s">
        <v>80</v>
      </c>
      <c r="AY129" s="17" t="s">
        <v>163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80</v>
      </c>
      <c r="BK129" s="239">
        <f>ROUND(I129*H129,2)</f>
        <v>0</v>
      </c>
      <c r="BL129" s="17" t="s">
        <v>170</v>
      </c>
      <c r="BM129" s="238" t="s">
        <v>82</v>
      </c>
    </row>
    <row r="130" s="2" customFormat="1" ht="16.5" customHeight="1">
      <c r="A130" s="38"/>
      <c r="B130" s="39"/>
      <c r="C130" s="227" t="s">
        <v>82</v>
      </c>
      <c r="D130" s="227" t="s">
        <v>165</v>
      </c>
      <c r="E130" s="228" t="s">
        <v>417</v>
      </c>
      <c r="F130" s="229" t="s">
        <v>418</v>
      </c>
      <c r="G130" s="230" t="s">
        <v>416</v>
      </c>
      <c r="H130" s="231">
        <v>7.3499999999999996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38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170</v>
      </c>
      <c r="AT130" s="238" t="s">
        <v>165</v>
      </c>
      <c r="AU130" s="238" t="s">
        <v>80</v>
      </c>
      <c r="AY130" s="17" t="s">
        <v>163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80</v>
      </c>
      <c r="BK130" s="239">
        <f>ROUND(I130*H130,2)</f>
        <v>0</v>
      </c>
      <c r="BL130" s="17" t="s">
        <v>170</v>
      </c>
      <c r="BM130" s="238" t="s">
        <v>170</v>
      </c>
    </row>
    <row r="131" s="2" customFormat="1" ht="16.5" customHeight="1">
      <c r="A131" s="38"/>
      <c r="B131" s="39"/>
      <c r="C131" s="227" t="s">
        <v>99</v>
      </c>
      <c r="D131" s="227" t="s">
        <v>165</v>
      </c>
      <c r="E131" s="228" t="s">
        <v>419</v>
      </c>
      <c r="F131" s="229" t="s">
        <v>420</v>
      </c>
      <c r="G131" s="230" t="s">
        <v>416</v>
      </c>
      <c r="H131" s="231">
        <v>7.3499999999999996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38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170</v>
      </c>
      <c r="AT131" s="238" t="s">
        <v>165</v>
      </c>
      <c r="AU131" s="238" t="s">
        <v>80</v>
      </c>
      <c r="AY131" s="17" t="s">
        <v>163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80</v>
      </c>
      <c r="BK131" s="239">
        <f>ROUND(I131*H131,2)</f>
        <v>0</v>
      </c>
      <c r="BL131" s="17" t="s">
        <v>170</v>
      </c>
      <c r="BM131" s="238" t="s">
        <v>194</v>
      </c>
    </row>
    <row r="132" s="2" customFormat="1" ht="16.5" customHeight="1">
      <c r="A132" s="38"/>
      <c r="B132" s="39"/>
      <c r="C132" s="227" t="s">
        <v>170</v>
      </c>
      <c r="D132" s="227" t="s">
        <v>165</v>
      </c>
      <c r="E132" s="228" t="s">
        <v>421</v>
      </c>
      <c r="F132" s="229" t="s">
        <v>422</v>
      </c>
      <c r="G132" s="230" t="s">
        <v>416</v>
      </c>
      <c r="H132" s="231">
        <v>4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38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170</v>
      </c>
      <c r="AT132" s="238" t="s">
        <v>165</v>
      </c>
      <c r="AU132" s="238" t="s">
        <v>80</v>
      </c>
      <c r="AY132" s="17" t="s">
        <v>163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80</v>
      </c>
      <c r="BK132" s="239">
        <f>ROUND(I132*H132,2)</f>
        <v>0</v>
      </c>
      <c r="BL132" s="17" t="s">
        <v>170</v>
      </c>
      <c r="BM132" s="238" t="s">
        <v>206</v>
      </c>
    </row>
    <row r="133" s="2" customFormat="1" ht="16.5" customHeight="1">
      <c r="A133" s="38"/>
      <c r="B133" s="39"/>
      <c r="C133" s="227" t="s">
        <v>189</v>
      </c>
      <c r="D133" s="227" t="s">
        <v>165</v>
      </c>
      <c r="E133" s="228" t="s">
        <v>423</v>
      </c>
      <c r="F133" s="229" t="s">
        <v>424</v>
      </c>
      <c r="G133" s="230" t="s">
        <v>416</v>
      </c>
      <c r="H133" s="231">
        <v>20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38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170</v>
      </c>
      <c r="AT133" s="238" t="s">
        <v>165</v>
      </c>
      <c r="AU133" s="238" t="s">
        <v>80</v>
      </c>
      <c r="AY133" s="17" t="s">
        <v>163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80</v>
      </c>
      <c r="BK133" s="239">
        <f>ROUND(I133*H133,2)</f>
        <v>0</v>
      </c>
      <c r="BL133" s="17" t="s">
        <v>170</v>
      </c>
      <c r="BM133" s="238" t="s">
        <v>219</v>
      </c>
    </row>
    <row r="134" s="2" customFormat="1" ht="16.5" customHeight="1">
      <c r="A134" s="38"/>
      <c r="B134" s="39"/>
      <c r="C134" s="227" t="s">
        <v>194</v>
      </c>
      <c r="D134" s="227" t="s">
        <v>165</v>
      </c>
      <c r="E134" s="228" t="s">
        <v>425</v>
      </c>
      <c r="F134" s="229" t="s">
        <v>426</v>
      </c>
      <c r="G134" s="230" t="s">
        <v>416</v>
      </c>
      <c r="H134" s="231">
        <v>1.5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38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170</v>
      </c>
      <c r="AT134" s="238" t="s">
        <v>165</v>
      </c>
      <c r="AU134" s="238" t="s">
        <v>80</v>
      </c>
      <c r="AY134" s="17" t="s">
        <v>163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80</v>
      </c>
      <c r="BK134" s="239">
        <f>ROUND(I134*H134,2)</f>
        <v>0</v>
      </c>
      <c r="BL134" s="17" t="s">
        <v>170</v>
      </c>
      <c r="BM134" s="238" t="s">
        <v>229</v>
      </c>
    </row>
    <row r="135" s="2" customFormat="1" ht="16.5" customHeight="1">
      <c r="A135" s="38"/>
      <c r="B135" s="39"/>
      <c r="C135" s="227" t="s">
        <v>200</v>
      </c>
      <c r="D135" s="227" t="s">
        <v>165</v>
      </c>
      <c r="E135" s="228" t="s">
        <v>427</v>
      </c>
      <c r="F135" s="229" t="s">
        <v>428</v>
      </c>
      <c r="G135" s="230" t="s">
        <v>429</v>
      </c>
      <c r="H135" s="231">
        <v>5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38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170</v>
      </c>
      <c r="AT135" s="238" t="s">
        <v>165</v>
      </c>
      <c r="AU135" s="238" t="s">
        <v>80</v>
      </c>
      <c r="AY135" s="17" t="s">
        <v>163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80</v>
      </c>
      <c r="BK135" s="239">
        <f>ROUND(I135*H135,2)</f>
        <v>0</v>
      </c>
      <c r="BL135" s="17" t="s">
        <v>170</v>
      </c>
      <c r="BM135" s="238" t="s">
        <v>245</v>
      </c>
    </row>
    <row r="136" s="2" customFormat="1" ht="16.5" customHeight="1">
      <c r="A136" s="38"/>
      <c r="B136" s="39"/>
      <c r="C136" s="227" t="s">
        <v>206</v>
      </c>
      <c r="D136" s="227" t="s">
        <v>165</v>
      </c>
      <c r="E136" s="228" t="s">
        <v>430</v>
      </c>
      <c r="F136" s="229" t="s">
        <v>431</v>
      </c>
      <c r="G136" s="230" t="s">
        <v>432</v>
      </c>
      <c r="H136" s="231">
        <v>0.050000000000000003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38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170</v>
      </c>
      <c r="AT136" s="238" t="s">
        <v>165</v>
      </c>
      <c r="AU136" s="238" t="s">
        <v>80</v>
      </c>
      <c r="AY136" s="17" t="s">
        <v>163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80</v>
      </c>
      <c r="BK136" s="239">
        <f>ROUND(I136*H136,2)</f>
        <v>0</v>
      </c>
      <c r="BL136" s="17" t="s">
        <v>170</v>
      </c>
      <c r="BM136" s="238" t="s">
        <v>254</v>
      </c>
    </row>
    <row r="137" s="2" customFormat="1" ht="16.5" customHeight="1">
      <c r="A137" s="38"/>
      <c r="B137" s="39"/>
      <c r="C137" s="227" t="s">
        <v>214</v>
      </c>
      <c r="D137" s="227" t="s">
        <v>165</v>
      </c>
      <c r="E137" s="228" t="s">
        <v>433</v>
      </c>
      <c r="F137" s="229" t="s">
        <v>434</v>
      </c>
      <c r="G137" s="230" t="s">
        <v>432</v>
      </c>
      <c r="H137" s="231">
        <v>0.050000000000000003</v>
      </c>
      <c r="I137" s="232"/>
      <c r="J137" s="233">
        <f>ROUND(I137*H137,2)</f>
        <v>0</v>
      </c>
      <c r="K137" s="229" t="s">
        <v>1</v>
      </c>
      <c r="L137" s="44"/>
      <c r="M137" s="234" t="s">
        <v>1</v>
      </c>
      <c r="N137" s="235" t="s">
        <v>38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170</v>
      </c>
      <c r="AT137" s="238" t="s">
        <v>165</v>
      </c>
      <c r="AU137" s="238" t="s">
        <v>80</v>
      </c>
      <c r="AY137" s="17" t="s">
        <v>163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80</v>
      </c>
      <c r="BK137" s="239">
        <f>ROUND(I137*H137,2)</f>
        <v>0</v>
      </c>
      <c r="BL137" s="17" t="s">
        <v>170</v>
      </c>
      <c r="BM137" s="238" t="s">
        <v>295</v>
      </c>
    </row>
    <row r="138" s="2" customFormat="1" ht="16.5" customHeight="1">
      <c r="A138" s="38"/>
      <c r="B138" s="39"/>
      <c r="C138" s="227" t="s">
        <v>219</v>
      </c>
      <c r="D138" s="227" t="s">
        <v>165</v>
      </c>
      <c r="E138" s="228" t="s">
        <v>435</v>
      </c>
      <c r="F138" s="229" t="s">
        <v>436</v>
      </c>
      <c r="G138" s="230" t="s">
        <v>432</v>
      </c>
      <c r="H138" s="231">
        <v>0.10000000000000001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38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170</v>
      </c>
      <c r="AT138" s="238" t="s">
        <v>165</v>
      </c>
      <c r="AU138" s="238" t="s">
        <v>80</v>
      </c>
      <c r="AY138" s="17" t="s">
        <v>163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80</v>
      </c>
      <c r="BK138" s="239">
        <f>ROUND(I138*H138,2)</f>
        <v>0</v>
      </c>
      <c r="BL138" s="17" t="s">
        <v>170</v>
      </c>
      <c r="BM138" s="238" t="s">
        <v>300</v>
      </c>
    </row>
    <row r="139" s="2" customFormat="1" ht="16.5" customHeight="1">
      <c r="A139" s="38"/>
      <c r="B139" s="39"/>
      <c r="C139" s="227" t="s">
        <v>224</v>
      </c>
      <c r="D139" s="227" t="s">
        <v>165</v>
      </c>
      <c r="E139" s="228" t="s">
        <v>437</v>
      </c>
      <c r="F139" s="229" t="s">
        <v>438</v>
      </c>
      <c r="G139" s="230" t="s">
        <v>429</v>
      </c>
      <c r="H139" s="231">
        <v>1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38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170</v>
      </c>
      <c r="AT139" s="238" t="s">
        <v>165</v>
      </c>
      <c r="AU139" s="238" t="s">
        <v>80</v>
      </c>
      <c r="AY139" s="17" t="s">
        <v>163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80</v>
      </c>
      <c r="BK139" s="239">
        <f>ROUND(I139*H139,2)</f>
        <v>0</v>
      </c>
      <c r="BL139" s="17" t="s">
        <v>170</v>
      </c>
      <c r="BM139" s="238" t="s">
        <v>303</v>
      </c>
    </row>
    <row r="140" s="2" customFormat="1" ht="16.5" customHeight="1">
      <c r="A140" s="38"/>
      <c r="B140" s="39"/>
      <c r="C140" s="227" t="s">
        <v>229</v>
      </c>
      <c r="D140" s="227" t="s">
        <v>165</v>
      </c>
      <c r="E140" s="228" t="s">
        <v>439</v>
      </c>
      <c r="F140" s="229" t="s">
        <v>440</v>
      </c>
      <c r="G140" s="230" t="s">
        <v>429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38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170</v>
      </c>
      <c r="AT140" s="238" t="s">
        <v>165</v>
      </c>
      <c r="AU140" s="238" t="s">
        <v>80</v>
      </c>
      <c r="AY140" s="17" t="s">
        <v>163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80</v>
      </c>
      <c r="BK140" s="239">
        <f>ROUND(I140*H140,2)</f>
        <v>0</v>
      </c>
      <c r="BL140" s="17" t="s">
        <v>170</v>
      </c>
      <c r="BM140" s="238" t="s">
        <v>308</v>
      </c>
    </row>
    <row r="141" s="2" customFormat="1" ht="16.5" customHeight="1">
      <c r="A141" s="38"/>
      <c r="B141" s="39"/>
      <c r="C141" s="227" t="s">
        <v>236</v>
      </c>
      <c r="D141" s="227" t="s">
        <v>165</v>
      </c>
      <c r="E141" s="228" t="s">
        <v>441</v>
      </c>
      <c r="F141" s="229" t="s">
        <v>442</v>
      </c>
      <c r="G141" s="230" t="s">
        <v>429</v>
      </c>
      <c r="H141" s="231">
        <v>1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38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170</v>
      </c>
      <c r="AT141" s="238" t="s">
        <v>165</v>
      </c>
      <c r="AU141" s="238" t="s">
        <v>80</v>
      </c>
      <c r="AY141" s="17" t="s">
        <v>163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80</v>
      </c>
      <c r="BK141" s="239">
        <f>ROUND(I141*H141,2)</f>
        <v>0</v>
      </c>
      <c r="BL141" s="17" t="s">
        <v>170</v>
      </c>
      <c r="BM141" s="238" t="s">
        <v>313</v>
      </c>
    </row>
    <row r="142" s="2" customFormat="1" ht="16.5" customHeight="1">
      <c r="A142" s="38"/>
      <c r="B142" s="39"/>
      <c r="C142" s="227" t="s">
        <v>245</v>
      </c>
      <c r="D142" s="227" t="s">
        <v>165</v>
      </c>
      <c r="E142" s="228" t="s">
        <v>443</v>
      </c>
      <c r="F142" s="229" t="s">
        <v>444</v>
      </c>
      <c r="G142" s="230" t="s">
        <v>445</v>
      </c>
      <c r="H142" s="231">
        <v>29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38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170</v>
      </c>
      <c r="AT142" s="238" t="s">
        <v>165</v>
      </c>
      <c r="AU142" s="238" t="s">
        <v>80</v>
      </c>
      <c r="AY142" s="17" t="s">
        <v>163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80</v>
      </c>
      <c r="BK142" s="239">
        <f>ROUND(I142*H142,2)</f>
        <v>0</v>
      </c>
      <c r="BL142" s="17" t="s">
        <v>170</v>
      </c>
      <c r="BM142" s="238" t="s">
        <v>318</v>
      </c>
    </row>
    <row r="143" s="2" customFormat="1" ht="16.5" customHeight="1">
      <c r="A143" s="38"/>
      <c r="B143" s="39"/>
      <c r="C143" s="227" t="s">
        <v>8</v>
      </c>
      <c r="D143" s="227" t="s">
        <v>165</v>
      </c>
      <c r="E143" s="228" t="s">
        <v>446</v>
      </c>
      <c r="F143" s="229" t="s">
        <v>447</v>
      </c>
      <c r="G143" s="230" t="s">
        <v>445</v>
      </c>
      <c r="H143" s="231">
        <v>10.454000000000001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38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170</v>
      </c>
      <c r="AT143" s="238" t="s">
        <v>165</v>
      </c>
      <c r="AU143" s="238" t="s">
        <v>80</v>
      </c>
      <c r="AY143" s="17" t="s">
        <v>163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80</v>
      </c>
      <c r="BK143" s="239">
        <f>ROUND(I143*H143,2)</f>
        <v>0</v>
      </c>
      <c r="BL143" s="17" t="s">
        <v>170</v>
      </c>
      <c r="BM143" s="238" t="s">
        <v>323</v>
      </c>
    </row>
    <row r="144" s="2" customFormat="1" ht="16.5" customHeight="1">
      <c r="A144" s="38"/>
      <c r="B144" s="39"/>
      <c r="C144" s="227" t="s">
        <v>254</v>
      </c>
      <c r="D144" s="227" t="s">
        <v>165</v>
      </c>
      <c r="E144" s="228" t="s">
        <v>448</v>
      </c>
      <c r="F144" s="229" t="s">
        <v>449</v>
      </c>
      <c r="G144" s="230" t="s">
        <v>429</v>
      </c>
      <c r="H144" s="231">
        <v>1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38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170</v>
      </c>
      <c r="AT144" s="238" t="s">
        <v>165</v>
      </c>
      <c r="AU144" s="238" t="s">
        <v>80</v>
      </c>
      <c r="AY144" s="17" t="s">
        <v>163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80</v>
      </c>
      <c r="BK144" s="239">
        <f>ROUND(I144*H144,2)</f>
        <v>0</v>
      </c>
      <c r="BL144" s="17" t="s">
        <v>170</v>
      </c>
      <c r="BM144" s="238" t="s">
        <v>326</v>
      </c>
    </row>
    <row r="145" s="2" customFormat="1" ht="16.5" customHeight="1">
      <c r="A145" s="38"/>
      <c r="B145" s="39"/>
      <c r="C145" s="227" t="s">
        <v>296</v>
      </c>
      <c r="D145" s="227" t="s">
        <v>165</v>
      </c>
      <c r="E145" s="228" t="s">
        <v>450</v>
      </c>
      <c r="F145" s="229" t="s">
        <v>451</v>
      </c>
      <c r="G145" s="230" t="s">
        <v>452</v>
      </c>
      <c r="H145" s="231">
        <v>0.0080000000000000002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38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170</v>
      </c>
      <c r="AT145" s="238" t="s">
        <v>165</v>
      </c>
      <c r="AU145" s="238" t="s">
        <v>80</v>
      </c>
      <c r="AY145" s="17" t="s">
        <v>163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80</v>
      </c>
      <c r="BK145" s="239">
        <f>ROUND(I145*H145,2)</f>
        <v>0</v>
      </c>
      <c r="BL145" s="17" t="s">
        <v>170</v>
      </c>
      <c r="BM145" s="238" t="s">
        <v>331</v>
      </c>
    </row>
    <row r="146" s="2" customFormat="1">
      <c r="A146" s="38"/>
      <c r="B146" s="39"/>
      <c r="C146" s="40"/>
      <c r="D146" s="242" t="s">
        <v>210</v>
      </c>
      <c r="E146" s="40"/>
      <c r="F146" s="262" t="s">
        <v>453</v>
      </c>
      <c r="G146" s="40"/>
      <c r="H146" s="40"/>
      <c r="I146" s="263"/>
      <c r="J146" s="40"/>
      <c r="K146" s="40"/>
      <c r="L146" s="44"/>
      <c r="M146" s="264"/>
      <c r="N146" s="26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210</v>
      </c>
      <c r="AU146" s="17" t="s">
        <v>80</v>
      </c>
    </row>
    <row r="147" s="2" customFormat="1" ht="16.5" customHeight="1">
      <c r="A147" s="38"/>
      <c r="B147" s="39"/>
      <c r="C147" s="227" t="s">
        <v>295</v>
      </c>
      <c r="D147" s="227" t="s">
        <v>165</v>
      </c>
      <c r="E147" s="228" t="s">
        <v>454</v>
      </c>
      <c r="F147" s="229" t="s">
        <v>455</v>
      </c>
      <c r="G147" s="230" t="s">
        <v>452</v>
      </c>
      <c r="H147" s="231">
        <v>0.002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38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170</v>
      </c>
      <c r="AT147" s="238" t="s">
        <v>165</v>
      </c>
      <c r="AU147" s="238" t="s">
        <v>80</v>
      </c>
      <c r="AY147" s="17" t="s">
        <v>163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80</v>
      </c>
      <c r="BK147" s="239">
        <f>ROUND(I147*H147,2)</f>
        <v>0</v>
      </c>
      <c r="BL147" s="17" t="s">
        <v>170</v>
      </c>
      <c r="BM147" s="238" t="s">
        <v>334</v>
      </c>
    </row>
    <row r="148" s="2" customFormat="1">
      <c r="A148" s="38"/>
      <c r="B148" s="39"/>
      <c r="C148" s="40"/>
      <c r="D148" s="242" t="s">
        <v>210</v>
      </c>
      <c r="E148" s="40"/>
      <c r="F148" s="262" t="s">
        <v>456</v>
      </c>
      <c r="G148" s="40"/>
      <c r="H148" s="40"/>
      <c r="I148" s="263"/>
      <c r="J148" s="40"/>
      <c r="K148" s="40"/>
      <c r="L148" s="44"/>
      <c r="M148" s="264"/>
      <c r="N148" s="26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210</v>
      </c>
      <c r="AU148" s="17" t="s">
        <v>80</v>
      </c>
    </row>
    <row r="149" s="2" customFormat="1" ht="16.5" customHeight="1">
      <c r="A149" s="38"/>
      <c r="B149" s="39"/>
      <c r="C149" s="227" t="s">
        <v>304</v>
      </c>
      <c r="D149" s="227" t="s">
        <v>165</v>
      </c>
      <c r="E149" s="228" t="s">
        <v>457</v>
      </c>
      <c r="F149" s="229" t="s">
        <v>458</v>
      </c>
      <c r="G149" s="230" t="s">
        <v>429</v>
      </c>
      <c r="H149" s="231">
        <v>0.084000000000000005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38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170</v>
      </c>
      <c r="AT149" s="238" t="s">
        <v>165</v>
      </c>
      <c r="AU149" s="238" t="s">
        <v>80</v>
      </c>
      <c r="AY149" s="17" t="s">
        <v>163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80</v>
      </c>
      <c r="BK149" s="239">
        <f>ROUND(I149*H149,2)</f>
        <v>0</v>
      </c>
      <c r="BL149" s="17" t="s">
        <v>170</v>
      </c>
      <c r="BM149" s="238" t="s">
        <v>338</v>
      </c>
    </row>
    <row r="150" s="2" customFormat="1" ht="16.5" customHeight="1">
      <c r="A150" s="38"/>
      <c r="B150" s="39"/>
      <c r="C150" s="227" t="s">
        <v>300</v>
      </c>
      <c r="D150" s="227" t="s">
        <v>165</v>
      </c>
      <c r="E150" s="228" t="s">
        <v>459</v>
      </c>
      <c r="F150" s="229" t="s">
        <v>460</v>
      </c>
      <c r="G150" s="230" t="s">
        <v>461</v>
      </c>
      <c r="H150" s="231">
        <v>12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38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170</v>
      </c>
      <c r="AT150" s="238" t="s">
        <v>165</v>
      </c>
      <c r="AU150" s="238" t="s">
        <v>80</v>
      </c>
      <c r="AY150" s="17" t="s">
        <v>163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80</v>
      </c>
      <c r="BK150" s="239">
        <f>ROUND(I150*H150,2)</f>
        <v>0</v>
      </c>
      <c r="BL150" s="17" t="s">
        <v>170</v>
      </c>
      <c r="BM150" s="238" t="s">
        <v>341</v>
      </c>
    </row>
    <row r="151" s="2" customFormat="1" ht="16.5" customHeight="1">
      <c r="A151" s="38"/>
      <c r="B151" s="39"/>
      <c r="C151" s="227" t="s">
        <v>7</v>
      </c>
      <c r="D151" s="227" t="s">
        <v>165</v>
      </c>
      <c r="E151" s="228" t="s">
        <v>462</v>
      </c>
      <c r="F151" s="229" t="s">
        <v>463</v>
      </c>
      <c r="G151" s="230" t="s">
        <v>429</v>
      </c>
      <c r="H151" s="231">
        <v>1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38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170</v>
      </c>
      <c r="AT151" s="238" t="s">
        <v>165</v>
      </c>
      <c r="AU151" s="238" t="s">
        <v>80</v>
      </c>
      <c r="AY151" s="17" t="s">
        <v>163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80</v>
      </c>
      <c r="BK151" s="239">
        <f>ROUND(I151*H151,2)</f>
        <v>0</v>
      </c>
      <c r="BL151" s="17" t="s">
        <v>170</v>
      </c>
      <c r="BM151" s="238" t="s">
        <v>346</v>
      </c>
    </row>
    <row r="152" s="2" customFormat="1" ht="16.5" customHeight="1">
      <c r="A152" s="38"/>
      <c r="B152" s="39"/>
      <c r="C152" s="227" t="s">
        <v>303</v>
      </c>
      <c r="D152" s="227" t="s">
        <v>165</v>
      </c>
      <c r="E152" s="228" t="s">
        <v>464</v>
      </c>
      <c r="F152" s="229" t="s">
        <v>465</v>
      </c>
      <c r="G152" s="230" t="s">
        <v>429</v>
      </c>
      <c r="H152" s="231">
        <v>1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38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170</v>
      </c>
      <c r="AT152" s="238" t="s">
        <v>165</v>
      </c>
      <c r="AU152" s="238" t="s">
        <v>80</v>
      </c>
      <c r="AY152" s="17" t="s">
        <v>163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80</v>
      </c>
      <c r="BK152" s="239">
        <f>ROUND(I152*H152,2)</f>
        <v>0</v>
      </c>
      <c r="BL152" s="17" t="s">
        <v>170</v>
      </c>
      <c r="BM152" s="238" t="s">
        <v>353</v>
      </c>
    </row>
    <row r="153" s="2" customFormat="1">
      <c r="A153" s="38"/>
      <c r="B153" s="39"/>
      <c r="C153" s="40"/>
      <c r="D153" s="242" t="s">
        <v>210</v>
      </c>
      <c r="E153" s="40"/>
      <c r="F153" s="262" t="s">
        <v>466</v>
      </c>
      <c r="G153" s="40"/>
      <c r="H153" s="40"/>
      <c r="I153" s="263"/>
      <c r="J153" s="40"/>
      <c r="K153" s="40"/>
      <c r="L153" s="44"/>
      <c r="M153" s="264"/>
      <c r="N153" s="26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210</v>
      </c>
      <c r="AU153" s="17" t="s">
        <v>80</v>
      </c>
    </row>
    <row r="154" s="2" customFormat="1" ht="16.5" customHeight="1">
      <c r="A154" s="38"/>
      <c r="B154" s="39"/>
      <c r="C154" s="227" t="s">
        <v>402</v>
      </c>
      <c r="D154" s="227" t="s">
        <v>165</v>
      </c>
      <c r="E154" s="228" t="s">
        <v>467</v>
      </c>
      <c r="F154" s="229" t="s">
        <v>468</v>
      </c>
      <c r="G154" s="230" t="s">
        <v>429</v>
      </c>
      <c r="H154" s="231">
        <v>1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38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170</v>
      </c>
      <c r="AT154" s="238" t="s">
        <v>165</v>
      </c>
      <c r="AU154" s="238" t="s">
        <v>80</v>
      </c>
      <c r="AY154" s="17" t="s">
        <v>163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80</v>
      </c>
      <c r="BK154" s="239">
        <f>ROUND(I154*H154,2)</f>
        <v>0</v>
      </c>
      <c r="BL154" s="17" t="s">
        <v>170</v>
      </c>
      <c r="BM154" s="238" t="s">
        <v>354</v>
      </c>
    </row>
    <row r="155" s="2" customFormat="1" ht="16.5" customHeight="1">
      <c r="A155" s="38"/>
      <c r="B155" s="39"/>
      <c r="C155" s="227" t="s">
        <v>308</v>
      </c>
      <c r="D155" s="227" t="s">
        <v>165</v>
      </c>
      <c r="E155" s="228" t="s">
        <v>469</v>
      </c>
      <c r="F155" s="229" t="s">
        <v>470</v>
      </c>
      <c r="G155" s="230" t="s">
        <v>461</v>
      </c>
      <c r="H155" s="231">
        <v>0.40600000000000003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38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170</v>
      </c>
      <c r="AT155" s="238" t="s">
        <v>165</v>
      </c>
      <c r="AU155" s="238" t="s">
        <v>80</v>
      </c>
      <c r="AY155" s="17" t="s">
        <v>163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80</v>
      </c>
      <c r="BK155" s="239">
        <f>ROUND(I155*H155,2)</f>
        <v>0</v>
      </c>
      <c r="BL155" s="17" t="s">
        <v>170</v>
      </c>
      <c r="BM155" s="238" t="s">
        <v>355</v>
      </c>
    </row>
    <row r="156" s="2" customFormat="1" ht="16.5" customHeight="1">
      <c r="A156" s="38"/>
      <c r="B156" s="39"/>
      <c r="C156" s="227" t="s">
        <v>471</v>
      </c>
      <c r="D156" s="227" t="s">
        <v>165</v>
      </c>
      <c r="E156" s="228" t="s">
        <v>472</v>
      </c>
      <c r="F156" s="229" t="s">
        <v>473</v>
      </c>
      <c r="G156" s="230" t="s">
        <v>429</v>
      </c>
      <c r="H156" s="231">
        <v>3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38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170</v>
      </c>
      <c r="AT156" s="238" t="s">
        <v>165</v>
      </c>
      <c r="AU156" s="238" t="s">
        <v>80</v>
      </c>
      <c r="AY156" s="17" t="s">
        <v>163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80</v>
      </c>
      <c r="BK156" s="239">
        <f>ROUND(I156*H156,2)</f>
        <v>0</v>
      </c>
      <c r="BL156" s="17" t="s">
        <v>170</v>
      </c>
      <c r="BM156" s="238" t="s">
        <v>356</v>
      </c>
    </row>
    <row r="157" s="2" customFormat="1" ht="16.5" customHeight="1">
      <c r="A157" s="38"/>
      <c r="B157" s="39"/>
      <c r="C157" s="227" t="s">
        <v>313</v>
      </c>
      <c r="D157" s="227" t="s">
        <v>165</v>
      </c>
      <c r="E157" s="228" t="s">
        <v>474</v>
      </c>
      <c r="F157" s="229" t="s">
        <v>475</v>
      </c>
      <c r="G157" s="230" t="s">
        <v>461</v>
      </c>
      <c r="H157" s="231">
        <v>0.40000000000000002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38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170</v>
      </c>
      <c r="AT157" s="238" t="s">
        <v>165</v>
      </c>
      <c r="AU157" s="238" t="s">
        <v>80</v>
      </c>
      <c r="AY157" s="17" t="s">
        <v>163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80</v>
      </c>
      <c r="BK157" s="239">
        <f>ROUND(I157*H157,2)</f>
        <v>0</v>
      </c>
      <c r="BL157" s="17" t="s">
        <v>170</v>
      </c>
      <c r="BM157" s="238" t="s">
        <v>357</v>
      </c>
    </row>
    <row r="158" s="2" customFormat="1" ht="16.5" customHeight="1">
      <c r="A158" s="38"/>
      <c r="B158" s="39"/>
      <c r="C158" s="227" t="s">
        <v>476</v>
      </c>
      <c r="D158" s="227" t="s">
        <v>165</v>
      </c>
      <c r="E158" s="228" t="s">
        <v>477</v>
      </c>
      <c r="F158" s="229" t="s">
        <v>478</v>
      </c>
      <c r="G158" s="230" t="s">
        <v>461</v>
      </c>
      <c r="H158" s="231">
        <v>19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38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170</v>
      </c>
      <c r="AT158" s="238" t="s">
        <v>165</v>
      </c>
      <c r="AU158" s="238" t="s">
        <v>80</v>
      </c>
      <c r="AY158" s="17" t="s">
        <v>163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80</v>
      </c>
      <c r="BK158" s="239">
        <f>ROUND(I158*H158,2)</f>
        <v>0</v>
      </c>
      <c r="BL158" s="17" t="s">
        <v>170</v>
      </c>
      <c r="BM158" s="238" t="s">
        <v>358</v>
      </c>
    </row>
    <row r="159" s="2" customFormat="1" ht="16.5" customHeight="1">
      <c r="A159" s="38"/>
      <c r="B159" s="39"/>
      <c r="C159" s="227" t="s">
        <v>318</v>
      </c>
      <c r="D159" s="227" t="s">
        <v>165</v>
      </c>
      <c r="E159" s="228" t="s">
        <v>479</v>
      </c>
      <c r="F159" s="229" t="s">
        <v>480</v>
      </c>
      <c r="G159" s="230" t="s">
        <v>461</v>
      </c>
      <c r="H159" s="231">
        <v>2.0499999999999998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38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170</v>
      </c>
      <c r="AT159" s="238" t="s">
        <v>165</v>
      </c>
      <c r="AU159" s="238" t="s">
        <v>80</v>
      </c>
      <c r="AY159" s="17" t="s">
        <v>163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80</v>
      </c>
      <c r="BK159" s="239">
        <f>ROUND(I159*H159,2)</f>
        <v>0</v>
      </c>
      <c r="BL159" s="17" t="s">
        <v>170</v>
      </c>
      <c r="BM159" s="238" t="s">
        <v>359</v>
      </c>
    </row>
    <row r="160" s="2" customFormat="1" ht="16.5" customHeight="1">
      <c r="A160" s="38"/>
      <c r="B160" s="39"/>
      <c r="C160" s="227" t="s">
        <v>481</v>
      </c>
      <c r="D160" s="227" t="s">
        <v>165</v>
      </c>
      <c r="E160" s="228" t="s">
        <v>482</v>
      </c>
      <c r="F160" s="229" t="s">
        <v>483</v>
      </c>
      <c r="G160" s="230" t="s">
        <v>484</v>
      </c>
      <c r="H160" s="231">
        <v>0.5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38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170</v>
      </c>
      <c r="AT160" s="238" t="s">
        <v>165</v>
      </c>
      <c r="AU160" s="238" t="s">
        <v>80</v>
      </c>
      <c r="AY160" s="17" t="s">
        <v>163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80</v>
      </c>
      <c r="BK160" s="239">
        <f>ROUND(I160*H160,2)</f>
        <v>0</v>
      </c>
      <c r="BL160" s="17" t="s">
        <v>170</v>
      </c>
      <c r="BM160" s="238" t="s">
        <v>360</v>
      </c>
    </row>
    <row r="161" s="2" customFormat="1" ht="16.5" customHeight="1">
      <c r="A161" s="38"/>
      <c r="B161" s="39"/>
      <c r="C161" s="227" t="s">
        <v>323</v>
      </c>
      <c r="D161" s="227" t="s">
        <v>165</v>
      </c>
      <c r="E161" s="228" t="s">
        <v>485</v>
      </c>
      <c r="F161" s="229" t="s">
        <v>486</v>
      </c>
      <c r="G161" s="230" t="s">
        <v>461</v>
      </c>
      <c r="H161" s="231">
        <v>384.72000000000003</v>
      </c>
      <c r="I161" s="232"/>
      <c r="J161" s="233">
        <f>ROUND(I161*H161,2)</f>
        <v>0</v>
      </c>
      <c r="K161" s="229" t="s">
        <v>1</v>
      </c>
      <c r="L161" s="44"/>
      <c r="M161" s="234" t="s">
        <v>1</v>
      </c>
      <c r="N161" s="235" t="s">
        <v>38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170</v>
      </c>
      <c r="AT161" s="238" t="s">
        <v>165</v>
      </c>
      <c r="AU161" s="238" t="s">
        <v>80</v>
      </c>
      <c r="AY161" s="17" t="s">
        <v>163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80</v>
      </c>
      <c r="BK161" s="239">
        <f>ROUND(I161*H161,2)</f>
        <v>0</v>
      </c>
      <c r="BL161" s="17" t="s">
        <v>170</v>
      </c>
      <c r="BM161" s="238" t="s">
        <v>361</v>
      </c>
    </row>
    <row r="162" s="2" customFormat="1" ht="16.5" customHeight="1">
      <c r="A162" s="38"/>
      <c r="B162" s="39"/>
      <c r="C162" s="227" t="s">
        <v>487</v>
      </c>
      <c r="D162" s="227" t="s">
        <v>165</v>
      </c>
      <c r="E162" s="228" t="s">
        <v>488</v>
      </c>
      <c r="F162" s="229" t="s">
        <v>489</v>
      </c>
      <c r="G162" s="230" t="s">
        <v>461</v>
      </c>
      <c r="H162" s="231">
        <v>3462.48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38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170</v>
      </c>
      <c r="AT162" s="238" t="s">
        <v>165</v>
      </c>
      <c r="AU162" s="238" t="s">
        <v>80</v>
      </c>
      <c r="AY162" s="17" t="s">
        <v>163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80</v>
      </c>
      <c r="BK162" s="239">
        <f>ROUND(I162*H162,2)</f>
        <v>0</v>
      </c>
      <c r="BL162" s="17" t="s">
        <v>170</v>
      </c>
      <c r="BM162" s="238" t="s">
        <v>362</v>
      </c>
    </row>
    <row r="163" s="2" customFormat="1" ht="16.5" customHeight="1">
      <c r="A163" s="38"/>
      <c r="B163" s="39"/>
      <c r="C163" s="227" t="s">
        <v>326</v>
      </c>
      <c r="D163" s="227" t="s">
        <v>165</v>
      </c>
      <c r="E163" s="228" t="s">
        <v>490</v>
      </c>
      <c r="F163" s="229" t="s">
        <v>491</v>
      </c>
      <c r="G163" s="230" t="s">
        <v>461</v>
      </c>
      <c r="H163" s="231">
        <v>4592.5</v>
      </c>
      <c r="I163" s="232"/>
      <c r="J163" s="233">
        <f>ROUND(I163*H163,2)</f>
        <v>0</v>
      </c>
      <c r="K163" s="229" t="s">
        <v>1</v>
      </c>
      <c r="L163" s="44"/>
      <c r="M163" s="234" t="s">
        <v>1</v>
      </c>
      <c r="N163" s="235" t="s">
        <v>38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170</v>
      </c>
      <c r="AT163" s="238" t="s">
        <v>165</v>
      </c>
      <c r="AU163" s="238" t="s">
        <v>80</v>
      </c>
      <c r="AY163" s="17" t="s">
        <v>163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80</v>
      </c>
      <c r="BK163" s="239">
        <f>ROUND(I163*H163,2)</f>
        <v>0</v>
      </c>
      <c r="BL163" s="17" t="s">
        <v>170</v>
      </c>
      <c r="BM163" s="238" t="s">
        <v>363</v>
      </c>
    </row>
    <row r="164" s="2" customFormat="1" ht="16.5" customHeight="1">
      <c r="A164" s="38"/>
      <c r="B164" s="39"/>
      <c r="C164" s="227" t="s">
        <v>492</v>
      </c>
      <c r="D164" s="227" t="s">
        <v>165</v>
      </c>
      <c r="E164" s="228" t="s">
        <v>493</v>
      </c>
      <c r="F164" s="229" t="s">
        <v>494</v>
      </c>
      <c r="G164" s="230" t="s">
        <v>461</v>
      </c>
      <c r="H164" s="231">
        <v>1500</v>
      </c>
      <c r="I164" s="232"/>
      <c r="J164" s="233">
        <f>ROUND(I164*H164,2)</f>
        <v>0</v>
      </c>
      <c r="K164" s="229" t="s">
        <v>1</v>
      </c>
      <c r="L164" s="44"/>
      <c r="M164" s="234" t="s">
        <v>1</v>
      </c>
      <c r="N164" s="235" t="s">
        <v>38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170</v>
      </c>
      <c r="AT164" s="238" t="s">
        <v>165</v>
      </c>
      <c r="AU164" s="238" t="s">
        <v>80</v>
      </c>
      <c r="AY164" s="17" t="s">
        <v>163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80</v>
      </c>
      <c r="BK164" s="239">
        <f>ROUND(I164*H164,2)</f>
        <v>0</v>
      </c>
      <c r="BL164" s="17" t="s">
        <v>170</v>
      </c>
      <c r="BM164" s="238" t="s">
        <v>368</v>
      </c>
    </row>
    <row r="165" s="2" customFormat="1" ht="16.5" customHeight="1">
      <c r="A165" s="38"/>
      <c r="B165" s="39"/>
      <c r="C165" s="227" t="s">
        <v>331</v>
      </c>
      <c r="D165" s="227" t="s">
        <v>165</v>
      </c>
      <c r="E165" s="228" t="s">
        <v>495</v>
      </c>
      <c r="F165" s="229" t="s">
        <v>496</v>
      </c>
      <c r="G165" s="230" t="s">
        <v>429</v>
      </c>
      <c r="H165" s="231">
        <v>0.0060000000000000001</v>
      </c>
      <c r="I165" s="232"/>
      <c r="J165" s="233">
        <f>ROUND(I165*H165,2)</f>
        <v>0</v>
      </c>
      <c r="K165" s="229" t="s">
        <v>1</v>
      </c>
      <c r="L165" s="44"/>
      <c r="M165" s="234" t="s">
        <v>1</v>
      </c>
      <c r="N165" s="235" t="s">
        <v>38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170</v>
      </c>
      <c r="AT165" s="238" t="s">
        <v>165</v>
      </c>
      <c r="AU165" s="238" t="s">
        <v>80</v>
      </c>
      <c r="AY165" s="17" t="s">
        <v>163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80</v>
      </c>
      <c r="BK165" s="239">
        <f>ROUND(I165*H165,2)</f>
        <v>0</v>
      </c>
      <c r="BL165" s="17" t="s">
        <v>170</v>
      </c>
      <c r="BM165" s="238" t="s">
        <v>369</v>
      </c>
    </row>
    <row r="166" s="2" customFormat="1" ht="16.5" customHeight="1">
      <c r="A166" s="38"/>
      <c r="B166" s="39"/>
      <c r="C166" s="227" t="s">
        <v>497</v>
      </c>
      <c r="D166" s="227" t="s">
        <v>165</v>
      </c>
      <c r="E166" s="228" t="s">
        <v>498</v>
      </c>
      <c r="F166" s="229" t="s">
        <v>499</v>
      </c>
      <c r="G166" s="230" t="s">
        <v>461</v>
      </c>
      <c r="H166" s="231">
        <v>7.29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38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170</v>
      </c>
      <c r="AT166" s="238" t="s">
        <v>165</v>
      </c>
      <c r="AU166" s="238" t="s">
        <v>80</v>
      </c>
      <c r="AY166" s="17" t="s">
        <v>163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80</v>
      </c>
      <c r="BK166" s="239">
        <f>ROUND(I166*H166,2)</f>
        <v>0</v>
      </c>
      <c r="BL166" s="17" t="s">
        <v>170</v>
      </c>
      <c r="BM166" s="238" t="s">
        <v>374</v>
      </c>
    </row>
    <row r="167" s="2" customFormat="1" ht="16.5" customHeight="1">
      <c r="A167" s="38"/>
      <c r="B167" s="39"/>
      <c r="C167" s="227" t="s">
        <v>334</v>
      </c>
      <c r="D167" s="227" t="s">
        <v>165</v>
      </c>
      <c r="E167" s="228" t="s">
        <v>500</v>
      </c>
      <c r="F167" s="229" t="s">
        <v>501</v>
      </c>
      <c r="G167" s="230" t="s">
        <v>461</v>
      </c>
      <c r="H167" s="231">
        <v>4741.3159999999998</v>
      </c>
      <c r="I167" s="232"/>
      <c r="J167" s="233">
        <f>ROUND(I167*H167,2)</f>
        <v>0</v>
      </c>
      <c r="K167" s="229" t="s">
        <v>1</v>
      </c>
      <c r="L167" s="44"/>
      <c r="M167" s="234" t="s">
        <v>1</v>
      </c>
      <c r="N167" s="235" t="s">
        <v>38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170</v>
      </c>
      <c r="AT167" s="238" t="s">
        <v>165</v>
      </c>
      <c r="AU167" s="238" t="s">
        <v>80</v>
      </c>
      <c r="AY167" s="17" t="s">
        <v>163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80</v>
      </c>
      <c r="BK167" s="239">
        <f>ROUND(I167*H167,2)</f>
        <v>0</v>
      </c>
      <c r="BL167" s="17" t="s">
        <v>170</v>
      </c>
      <c r="BM167" s="238" t="s">
        <v>379</v>
      </c>
    </row>
    <row r="168" s="2" customFormat="1" ht="16.5" customHeight="1">
      <c r="A168" s="38"/>
      <c r="B168" s="39"/>
      <c r="C168" s="227" t="s">
        <v>502</v>
      </c>
      <c r="D168" s="227" t="s">
        <v>165</v>
      </c>
      <c r="E168" s="228" t="s">
        <v>503</v>
      </c>
      <c r="F168" s="229" t="s">
        <v>504</v>
      </c>
      <c r="G168" s="230" t="s">
        <v>461</v>
      </c>
      <c r="H168" s="231">
        <v>0.35999999999999999</v>
      </c>
      <c r="I168" s="232"/>
      <c r="J168" s="233">
        <f>ROUND(I168*H168,2)</f>
        <v>0</v>
      </c>
      <c r="K168" s="229" t="s">
        <v>1</v>
      </c>
      <c r="L168" s="44"/>
      <c r="M168" s="234" t="s">
        <v>1</v>
      </c>
      <c r="N168" s="235" t="s">
        <v>38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170</v>
      </c>
      <c r="AT168" s="238" t="s">
        <v>165</v>
      </c>
      <c r="AU168" s="238" t="s">
        <v>80</v>
      </c>
      <c r="AY168" s="17" t="s">
        <v>163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80</v>
      </c>
      <c r="BK168" s="239">
        <f>ROUND(I168*H168,2)</f>
        <v>0</v>
      </c>
      <c r="BL168" s="17" t="s">
        <v>170</v>
      </c>
      <c r="BM168" s="238" t="s">
        <v>382</v>
      </c>
    </row>
    <row r="169" s="2" customFormat="1" ht="16.5" customHeight="1">
      <c r="A169" s="38"/>
      <c r="B169" s="39"/>
      <c r="C169" s="227" t="s">
        <v>338</v>
      </c>
      <c r="D169" s="227" t="s">
        <v>165</v>
      </c>
      <c r="E169" s="228" t="s">
        <v>505</v>
      </c>
      <c r="F169" s="229" t="s">
        <v>506</v>
      </c>
      <c r="G169" s="230" t="s">
        <v>461</v>
      </c>
      <c r="H169" s="231">
        <v>12.51</v>
      </c>
      <c r="I169" s="232"/>
      <c r="J169" s="233">
        <f>ROUND(I169*H169,2)</f>
        <v>0</v>
      </c>
      <c r="K169" s="229" t="s">
        <v>1</v>
      </c>
      <c r="L169" s="44"/>
      <c r="M169" s="234" t="s">
        <v>1</v>
      </c>
      <c r="N169" s="235" t="s">
        <v>38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170</v>
      </c>
      <c r="AT169" s="238" t="s">
        <v>165</v>
      </c>
      <c r="AU169" s="238" t="s">
        <v>80</v>
      </c>
      <c r="AY169" s="17" t="s">
        <v>163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80</v>
      </c>
      <c r="BK169" s="239">
        <f>ROUND(I169*H169,2)</f>
        <v>0</v>
      </c>
      <c r="BL169" s="17" t="s">
        <v>170</v>
      </c>
      <c r="BM169" s="238" t="s">
        <v>385</v>
      </c>
    </row>
    <row r="170" s="2" customFormat="1" ht="16.5" customHeight="1">
      <c r="A170" s="38"/>
      <c r="B170" s="39"/>
      <c r="C170" s="227" t="s">
        <v>507</v>
      </c>
      <c r="D170" s="227" t="s">
        <v>165</v>
      </c>
      <c r="E170" s="228" t="s">
        <v>508</v>
      </c>
      <c r="F170" s="229" t="s">
        <v>509</v>
      </c>
      <c r="G170" s="230" t="s">
        <v>461</v>
      </c>
      <c r="H170" s="231">
        <v>392.80000000000001</v>
      </c>
      <c r="I170" s="232"/>
      <c r="J170" s="233">
        <f>ROUND(I170*H170,2)</f>
        <v>0</v>
      </c>
      <c r="K170" s="229" t="s">
        <v>1</v>
      </c>
      <c r="L170" s="44"/>
      <c r="M170" s="234" t="s">
        <v>1</v>
      </c>
      <c r="N170" s="235" t="s">
        <v>38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170</v>
      </c>
      <c r="AT170" s="238" t="s">
        <v>165</v>
      </c>
      <c r="AU170" s="238" t="s">
        <v>80</v>
      </c>
      <c r="AY170" s="17" t="s">
        <v>163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80</v>
      </c>
      <c r="BK170" s="239">
        <f>ROUND(I170*H170,2)</f>
        <v>0</v>
      </c>
      <c r="BL170" s="17" t="s">
        <v>170</v>
      </c>
      <c r="BM170" s="238" t="s">
        <v>388</v>
      </c>
    </row>
    <row r="171" s="2" customFormat="1" ht="16.5" customHeight="1">
      <c r="A171" s="38"/>
      <c r="B171" s="39"/>
      <c r="C171" s="227" t="s">
        <v>341</v>
      </c>
      <c r="D171" s="227" t="s">
        <v>165</v>
      </c>
      <c r="E171" s="228" t="s">
        <v>510</v>
      </c>
      <c r="F171" s="229" t="s">
        <v>511</v>
      </c>
      <c r="G171" s="230" t="s">
        <v>461</v>
      </c>
      <c r="H171" s="231">
        <v>797.58000000000004</v>
      </c>
      <c r="I171" s="232"/>
      <c r="J171" s="233">
        <f>ROUND(I171*H171,2)</f>
        <v>0</v>
      </c>
      <c r="K171" s="229" t="s">
        <v>1</v>
      </c>
      <c r="L171" s="44"/>
      <c r="M171" s="234" t="s">
        <v>1</v>
      </c>
      <c r="N171" s="235" t="s">
        <v>38</v>
      </c>
      <c r="O171" s="91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8" t="s">
        <v>170</v>
      </c>
      <c r="AT171" s="238" t="s">
        <v>165</v>
      </c>
      <c r="AU171" s="238" t="s">
        <v>80</v>
      </c>
      <c r="AY171" s="17" t="s">
        <v>163</v>
      </c>
      <c r="BE171" s="239">
        <f>IF(N171="základní",J171,0)</f>
        <v>0</v>
      </c>
      <c r="BF171" s="239">
        <f>IF(N171="snížená",J171,0)</f>
        <v>0</v>
      </c>
      <c r="BG171" s="239">
        <f>IF(N171="zákl. přenesená",J171,0)</f>
        <v>0</v>
      </c>
      <c r="BH171" s="239">
        <f>IF(N171="sníž. přenesená",J171,0)</f>
        <v>0</v>
      </c>
      <c r="BI171" s="239">
        <f>IF(N171="nulová",J171,0)</f>
        <v>0</v>
      </c>
      <c r="BJ171" s="17" t="s">
        <v>80</v>
      </c>
      <c r="BK171" s="239">
        <f>ROUND(I171*H171,2)</f>
        <v>0</v>
      </c>
      <c r="BL171" s="17" t="s">
        <v>170</v>
      </c>
      <c r="BM171" s="238" t="s">
        <v>391</v>
      </c>
    </row>
    <row r="172" s="2" customFormat="1" ht="16.5" customHeight="1">
      <c r="A172" s="38"/>
      <c r="B172" s="39"/>
      <c r="C172" s="227" t="s">
        <v>512</v>
      </c>
      <c r="D172" s="227" t="s">
        <v>165</v>
      </c>
      <c r="E172" s="228" t="s">
        <v>513</v>
      </c>
      <c r="F172" s="229" t="s">
        <v>514</v>
      </c>
      <c r="G172" s="230" t="s">
        <v>461</v>
      </c>
      <c r="H172" s="231">
        <v>930.50999999999999</v>
      </c>
      <c r="I172" s="232"/>
      <c r="J172" s="233">
        <f>ROUND(I172*H172,2)</f>
        <v>0</v>
      </c>
      <c r="K172" s="229" t="s">
        <v>1</v>
      </c>
      <c r="L172" s="44"/>
      <c r="M172" s="234" t="s">
        <v>1</v>
      </c>
      <c r="N172" s="235" t="s">
        <v>38</v>
      </c>
      <c r="O172" s="91"/>
      <c r="P172" s="236">
        <f>O172*H172</f>
        <v>0</v>
      </c>
      <c r="Q172" s="236">
        <v>0</v>
      </c>
      <c r="R172" s="236">
        <f>Q172*H172</f>
        <v>0</v>
      </c>
      <c r="S172" s="236">
        <v>0</v>
      </c>
      <c r="T172" s="23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8" t="s">
        <v>170</v>
      </c>
      <c r="AT172" s="238" t="s">
        <v>165</v>
      </c>
      <c r="AU172" s="238" t="s">
        <v>80</v>
      </c>
      <c r="AY172" s="17" t="s">
        <v>163</v>
      </c>
      <c r="BE172" s="239">
        <f>IF(N172="základní",J172,0)</f>
        <v>0</v>
      </c>
      <c r="BF172" s="239">
        <f>IF(N172="snížená",J172,0)</f>
        <v>0</v>
      </c>
      <c r="BG172" s="239">
        <f>IF(N172="zákl. přenesená",J172,0)</f>
        <v>0</v>
      </c>
      <c r="BH172" s="239">
        <f>IF(N172="sníž. přenesená",J172,0)</f>
        <v>0</v>
      </c>
      <c r="BI172" s="239">
        <f>IF(N172="nulová",J172,0)</f>
        <v>0</v>
      </c>
      <c r="BJ172" s="17" t="s">
        <v>80</v>
      </c>
      <c r="BK172" s="239">
        <f>ROUND(I172*H172,2)</f>
        <v>0</v>
      </c>
      <c r="BL172" s="17" t="s">
        <v>170</v>
      </c>
      <c r="BM172" s="238" t="s">
        <v>394</v>
      </c>
    </row>
    <row r="173" s="2" customFormat="1" ht="16.5" customHeight="1">
      <c r="A173" s="38"/>
      <c r="B173" s="39"/>
      <c r="C173" s="227" t="s">
        <v>346</v>
      </c>
      <c r="D173" s="227" t="s">
        <v>165</v>
      </c>
      <c r="E173" s="228" t="s">
        <v>515</v>
      </c>
      <c r="F173" s="229" t="s">
        <v>516</v>
      </c>
      <c r="G173" s="230" t="s">
        <v>461</v>
      </c>
      <c r="H173" s="231">
        <v>930.50999999999999</v>
      </c>
      <c r="I173" s="232"/>
      <c r="J173" s="233">
        <f>ROUND(I173*H173,2)</f>
        <v>0</v>
      </c>
      <c r="K173" s="229" t="s">
        <v>1</v>
      </c>
      <c r="L173" s="44"/>
      <c r="M173" s="234" t="s">
        <v>1</v>
      </c>
      <c r="N173" s="235" t="s">
        <v>38</v>
      </c>
      <c r="O173" s="91"/>
      <c r="P173" s="236">
        <f>O173*H173</f>
        <v>0</v>
      </c>
      <c r="Q173" s="236">
        <v>0</v>
      </c>
      <c r="R173" s="236">
        <f>Q173*H173</f>
        <v>0</v>
      </c>
      <c r="S173" s="236">
        <v>0</v>
      </c>
      <c r="T173" s="23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38" t="s">
        <v>170</v>
      </c>
      <c r="AT173" s="238" t="s">
        <v>165</v>
      </c>
      <c r="AU173" s="238" t="s">
        <v>80</v>
      </c>
      <c r="AY173" s="17" t="s">
        <v>163</v>
      </c>
      <c r="BE173" s="239">
        <f>IF(N173="základní",J173,0)</f>
        <v>0</v>
      </c>
      <c r="BF173" s="239">
        <f>IF(N173="snížená",J173,0)</f>
        <v>0</v>
      </c>
      <c r="BG173" s="239">
        <f>IF(N173="zákl. přenesená",J173,0)</f>
        <v>0</v>
      </c>
      <c r="BH173" s="239">
        <f>IF(N173="sníž. přenesená",J173,0)</f>
        <v>0</v>
      </c>
      <c r="BI173" s="239">
        <f>IF(N173="nulová",J173,0)</f>
        <v>0</v>
      </c>
      <c r="BJ173" s="17" t="s">
        <v>80</v>
      </c>
      <c r="BK173" s="239">
        <f>ROUND(I173*H173,2)</f>
        <v>0</v>
      </c>
      <c r="BL173" s="17" t="s">
        <v>170</v>
      </c>
      <c r="BM173" s="238" t="s">
        <v>398</v>
      </c>
    </row>
    <row r="174" s="2" customFormat="1" ht="16.5" customHeight="1">
      <c r="A174" s="38"/>
      <c r="B174" s="39"/>
      <c r="C174" s="227" t="s">
        <v>517</v>
      </c>
      <c r="D174" s="227" t="s">
        <v>165</v>
      </c>
      <c r="E174" s="228" t="s">
        <v>518</v>
      </c>
      <c r="F174" s="229" t="s">
        <v>519</v>
      </c>
      <c r="G174" s="230" t="s">
        <v>520</v>
      </c>
      <c r="H174" s="231">
        <v>0.0040000000000000001</v>
      </c>
      <c r="I174" s="232"/>
      <c r="J174" s="233">
        <f>ROUND(I174*H174,2)</f>
        <v>0</v>
      </c>
      <c r="K174" s="229" t="s">
        <v>1</v>
      </c>
      <c r="L174" s="44"/>
      <c r="M174" s="234" t="s">
        <v>1</v>
      </c>
      <c r="N174" s="235" t="s">
        <v>38</v>
      </c>
      <c r="O174" s="91"/>
      <c r="P174" s="236">
        <f>O174*H174</f>
        <v>0</v>
      </c>
      <c r="Q174" s="236">
        <v>0</v>
      </c>
      <c r="R174" s="236">
        <f>Q174*H174</f>
        <v>0</v>
      </c>
      <c r="S174" s="236">
        <v>0</v>
      </c>
      <c r="T174" s="237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8" t="s">
        <v>170</v>
      </c>
      <c r="AT174" s="238" t="s">
        <v>165</v>
      </c>
      <c r="AU174" s="238" t="s">
        <v>80</v>
      </c>
      <c r="AY174" s="17" t="s">
        <v>163</v>
      </c>
      <c r="BE174" s="239">
        <f>IF(N174="základní",J174,0)</f>
        <v>0</v>
      </c>
      <c r="BF174" s="239">
        <f>IF(N174="snížená",J174,0)</f>
        <v>0</v>
      </c>
      <c r="BG174" s="239">
        <f>IF(N174="zákl. přenesená",J174,0)</f>
        <v>0</v>
      </c>
      <c r="BH174" s="239">
        <f>IF(N174="sníž. přenesená",J174,0)</f>
        <v>0</v>
      </c>
      <c r="BI174" s="239">
        <f>IF(N174="nulová",J174,0)</f>
        <v>0</v>
      </c>
      <c r="BJ174" s="17" t="s">
        <v>80</v>
      </c>
      <c r="BK174" s="239">
        <f>ROUND(I174*H174,2)</f>
        <v>0</v>
      </c>
      <c r="BL174" s="17" t="s">
        <v>170</v>
      </c>
      <c r="BM174" s="238" t="s">
        <v>401</v>
      </c>
    </row>
    <row r="175" s="2" customFormat="1" ht="16.5" customHeight="1">
      <c r="A175" s="38"/>
      <c r="B175" s="39"/>
      <c r="C175" s="227" t="s">
        <v>353</v>
      </c>
      <c r="D175" s="227" t="s">
        <v>165</v>
      </c>
      <c r="E175" s="228" t="s">
        <v>521</v>
      </c>
      <c r="F175" s="229" t="s">
        <v>522</v>
      </c>
      <c r="G175" s="230" t="s">
        <v>520</v>
      </c>
      <c r="H175" s="231">
        <v>0.104</v>
      </c>
      <c r="I175" s="232"/>
      <c r="J175" s="233">
        <f>ROUND(I175*H175,2)</f>
        <v>0</v>
      </c>
      <c r="K175" s="229" t="s">
        <v>1</v>
      </c>
      <c r="L175" s="44"/>
      <c r="M175" s="234" t="s">
        <v>1</v>
      </c>
      <c r="N175" s="235" t="s">
        <v>38</v>
      </c>
      <c r="O175" s="91"/>
      <c r="P175" s="236">
        <f>O175*H175</f>
        <v>0</v>
      </c>
      <c r="Q175" s="236">
        <v>0</v>
      </c>
      <c r="R175" s="236">
        <f>Q175*H175</f>
        <v>0</v>
      </c>
      <c r="S175" s="236">
        <v>0</v>
      </c>
      <c r="T175" s="23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8" t="s">
        <v>170</v>
      </c>
      <c r="AT175" s="238" t="s">
        <v>165</v>
      </c>
      <c r="AU175" s="238" t="s">
        <v>80</v>
      </c>
      <c r="AY175" s="17" t="s">
        <v>163</v>
      </c>
      <c r="BE175" s="239">
        <f>IF(N175="základní",J175,0)</f>
        <v>0</v>
      </c>
      <c r="BF175" s="239">
        <f>IF(N175="snížená",J175,0)</f>
        <v>0</v>
      </c>
      <c r="BG175" s="239">
        <f>IF(N175="zákl. přenesená",J175,0)</f>
        <v>0</v>
      </c>
      <c r="BH175" s="239">
        <f>IF(N175="sníž. přenesená",J175,0)</f>
        <v>0</v>
      </c>
      <c r="BI175" s="239">
        <f>IF(N175="nulová",J175,0)</f>
        <v>0</v>
      </c>
      <c r="BJ175" s="17" t="s">
        <v>80</v>
      </c>
      <c r="BK175" s="239">
        <f>ROUND(I175*H175,2)</f>
        <v>0</v>
      </c>
      <c r="BL175" s="17" t="s">
        <v>170</v>
      </c>
      <c r="BM175" s="238" t="s">
        <v>405</v>
      </c>
    </row>
    <row r="176" s="2" customFormat="1" ht="16.5" customHeight="1">
      <c r="A176" s="38"/>
      <c r="B176" s="39"/>
      <c r="C176" s="227" t="s">
        <v>364</v>
      </c>
      <c r="D176" s="227" t="s">
        <v>165</v>
      </c>
      <c r="E176" s="228" t="s">
        <v>523</v>
      </c>
      <c r="F176" s="229" t="s">
        <v>524</v>
      </c>
      <c r="G176" s="230" t="s">
        <v>429</v>
      </c>
      <c r="H176" s="231">
        <v>1</v>
      </c>
      <c r="I176" s="232"/>
      <c r="J176" s="233">
        <f>ROUND(I176*H176,2)</f>
        <v>0</v>
      </c>
      <c r="K176" s="229" t="s">
        <v>1</v>
      </c>
      <c r="L176" s="44"/>
      <c r="M176" s="277" t="s">
        <v>1</v>
      </c>
      <c r="N176" s="278" t="s">
        <v>38</v>
      </c>
      <c r="O176" s="279"/>
      <c r="P176" s="280">
        <f>O176*H176</f>
        <v>0</v>
      </c>
      <c r="Q176" s="280">
        <v>0</v>
      </c>
      <c r="R176" s="280">
        <f>Q176*H176</f>
        <v>0</v>
      </c>
      <c r="S176" s="280">
        <v>0</v>
      </c>
      <c r="T176" s="281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8" t="s">
        <v>170</v>
      </c>
      <c r="AT176" s="238" t="s">
        <v>165</v>
      </c>
      <c r="AU176" s="238" t="s">
        <v>80</v>
      </c>
      <c r="AY176" s="17" t="s">
        <v>163</v>
      </c>
      <c r="BE176" s="239">
        <f>IF(N176="základní",J176,0)</f>
        <v>0</v>
      </c>
      <c r="BF176" s="239">
        <f>IF(N176="snížená",J176,0)</f>
        <v>0</v>
      </c>
      <c r="BG176" s="239">
        <f>IF(N176="zákl. přenesená",J176,0)</f>
        <v>0</v>
      </c>
      <c r="BH176" s="239">
        <f>IF(N176="sníž. přenesená",J176,0)</f>
        <v>0</v>
      </c>
      <c r="BI176" s="239">
        <f>IF(N176="nulová",J176,0)</f>
        <v>0</v>
      </c>
      <c r="BJ176" s="17" t="s">
        <v>80</v>
      </c>
      <c r="BK176" s="239">
        <f>ROUND(I176*H176,2)</f>
        <v>0</v>
      </c>
      <c r="BL176" s="17" t="s">
        <v>170</v>
      </c>
      <c r="BM176" s="238" t="s">
        <v>406</v>
      </c>
    </row>
    <row r="177" s="2" customFormat="1" ht="6.96" customHeight="1">
      <c r="A177" s="38"/>
      <c r="B177" s="66"/>
      <c r="C177" s="67"/>
      <c r="D177" s="67"/>
      <c r="E177" s="67"/>
      <c r="F177" s="67"/>
      <c r="G177" s="67"/>
      <c r="H177" s="67"/>
      <c r="I177" s="67"/>
      <c r="J177" s="67"/>
      <c r="K177" s="67"/>
      <c r="L177" s="44"/>
      <c r="M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</sheetData>
  <sheetProtection sheet="1" autoFilter="0" formatColumns="0" formatRows="0" objects="1" scenarios="1" spinCount="100000" saltValue="9uVDcBrOfxQiBvHFEMHc3vS8jN/yaoGEiT8haLo9aqOfKIZyKxWV/FLx1lVMdwzt4VKxvaytwHkD6DiKxCkymw==" hashValue="i0iHjOJ/Q2WlbY/5a7Egp3RhlMeIYQShPiubOyhUNoEpo27Q6/yDpyem3GGLez/RHwq0P7Samvvm2MIDMBbT3A==" algorithmName="SHA-512" password="CC35"/>
  <autoFilter ref="C125:K176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130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407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408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525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15. 6. 2022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27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29</v>
      </c>
      <c r="E24" s="38"/>
      <c r="F24" s="38"/>
      <c r="G24" s="38"/>
      <c r="H24" s="38"/>
      <c r="I24" s="151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1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31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32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33</v>
      </c>
      <c r="E34" s="38"/>
      <c r="F34" s="38"/>
      <c r="G34" s="38"/>
      <c r="H34" s="38"/>
      <c r="I34" s="38"/>
      <c r="J34" s="161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35</v>
      </c>
      <c r="G36" s="38"/>
      <c r="H36" s="38"/>
      <c r="I36" s="162" t="s">
        <v>34</v>
      </c>
      <c r="J36" s="162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37</v>
      </c>
      <c r="E37" s="151" t="s">
        <v>38</v>
      </c>
      <c r="F37" s="164">
        <f>ROUND((SUM(BE126:BE168)),  2)</f>
        <v>0</v>
      </c>
      <c r="G37" s="38"/>
      <c r="H37" s="38"/>
      <c r="I37" s="165">
        <v>0.20999999999999999</v>
      </c>
      <c r="J37" s="164">
        <f>ROUND(((SUM(BE126:BE168))*I37),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39</v>
      </c>
      <c r="F38" s="164">
        <f>ROUND((SUM(BF126:BF168)),  2)</f>
        <v>0</v>
      </c>
      <c r="G38" s="38"/>
      <c r="H38" s="38"/>
      <c r="I38" s="165">
        <v>0.14999999999999999</v>
      </c>
      <c r="J38" s="164">
        <f>ROUND(((SUM(BF126:BF168))*I38),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40</v>
      </c>
      <c r="F39" s="164">
        <f>ROUND((SUM(BG126:BG168)),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41</v>
      </c>
      <c r="F40" s="164">
        <f>ROUND((SUM(BH126:BH168)),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42</v>
      </c>
      <c r="F41" s="164">
        <f>ROUND((SUM(BI126:BI168)),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43</v>
      </c>
      <c r="E43" s="168"/>
      <c r="F43" s="168"/>
      <c r="G43" s="169" t="s">
        <v>44</v>
      </c>
      <c r="H43" s="170" t="s">
        <v>45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130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2" t="s">
        <v>407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408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04.2 - Montáž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32" t="s">
        <v>22</v>
      </c>
      <c r="J93" s="79" t="str">
        <f>IF(J16="","",J16)</f>
        <v>15. 6. 2022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32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138</v>
      </c>
      <c r="D98" s="186"/>
      <c r="E98" s="186"/>
      <c r="F98" s="186"/>
      <c r="G98" s="186"/>
      <c r="H98" s="186"/>
      <c r="I98" s="186"/>
      <c r="J98" s="187" t="s">
        <v>139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140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141</v>
      </c>
    </row>
    <row r="101" s="9" customFormat="1" ht="24.96" customHeight="1">
      <c r="A101" s="9"/>
      <c r="B101" s="189"/>
      <c r="C101" s="190"/>
      <c r="D101" s="191" t="s">
        <v>410</v>
      </c>
      <c r="E101" s="192"/>
      <c r="F101" s="192"/>
      <c r="G101" s="192"/>
      <c r="H101" s="192"/>
      <c r="I101" s="192"/>
      <c r="J101" s="193">
        <f>J127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411</v>
      </c>
      <c r="E102" s="192"/>
      <c r="F102" s="192"/>
      <c r="G102" s="192"/>
      <c r="H102" s="192"/>
      <c r="I102" s="192"/>
      <c r="J102" s="193">
        <f>J128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Veřejná samočistící toaleta - Příprava území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4" t="s">
        <v>130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82" t="s">
        <v>407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408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SO 04.2 - Montáž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 xml:space="preserve"> </v>
      </c>
      <c r="G120" s="40"/>
      <c r="H120" s="40"/>
      <c r="I120" s="32" t="s">
        <v>22</v>
      </c>
      <c r="J120" s="79" t="str">
        <f>IF(J16="","",J16)</f>
        <v>15. 6. 2022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E19</f>
        <v xml:space="preserve"> </v>
      </c>
      <c r="G122" s="40"/>
      <c r="H122" s="40"/>
      <c r="I122" s="32" t="s">
        <v>29</v>
      </c>
      <c r="J122" s="36" t="str">
        <f>E25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IF(E22="","",E22)</f>
        <v>Vyplň údaj</v>
      </c>
      <c r="G123" s="40"/>
      <c r="H123" s="40"/>
      <c r="I123" s="32" t="s">
        <v>31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149</v>
      </c>
      <c r="D125" s="203" t="s">
        <v>58</v>
      </c>
      <c r="E125" s="203" t="s">
        <v>54</v>
      </c>
      <c r="F125" s="203" t="s">
        <v>55</v>
      </c>
      <c r="G125" s="203" t="s">
        <v>150</v>
      </c>
      <c r="H125" s="203" t="s">
        <v>151</v>
      </c>
      <c r="I125" s="203" t="s">
        <v>152</v>
      </c>
      <c r="J125" s="203" t="s">
        <v>139</v>
      </c>
      <c r="K125" s="204" t="s">
        <v>153</v>
      </c>
      <c r="L125" s="205"/>
      <c r="M125" s="100" t="s">
        <v>1</v>
      </c>
      <c r="N125" s="101" t="s">
        <v>37</v>
      </c>
      <c r="O125" s="101" t="s">
        <v>154</v>
      </c>
      <c r="P125" s="101" t="s">
        <v>155</v>
      </c>
      <c r="Q125" s="101" t="s">
        <v>156</v>
      </c>
      <c r="R125" s="101" t="s">
        <v>157</v>
      </c>
      <c r="S125" s="101" t="s">
        <v>158</v>
      </c>
      <c r="T125" s="102" t="s">
        <v>159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160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P127+P128</f>
        <v>0</v>
      </c>
      <c r="Q126" s="104"/>
      <c r="R126" s="208">
        <f>R127+R128</f>
        <v>0</v>
      </c>
      <c r="S126" s="104"/>
      <c r="T126" s="209">
        <f>T127+T128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141</v>
      </c>
      <c r="BK126" s="210">
        <f>BK127+BK128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271</v>
      </c>
      <c r="F127" s="214" t="s">
        <v>412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v>0</v>
      </c>
      <c r="Q127" s="219"/>
      <c r="R127" s="220">
        <v>0</v>
      </c>
      <c r="S127" s="219"/>
      <c r="T127" s="221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80</v>
      </c>
      <c r="AT127" s="223" t="s">
        <v>72</v>
      </c>
      <c r="AU127" s="223" t="s">
        <v>73</v>
      </c>
      <c r="AY127" s="222" t="s">
        <v>163</v>
      </c>
      <c r="BK127" s="224">
        <v>0</v>
      </c>
    </row>
    <row r="128" s="12" customFormat="1" ht="25.92" customHeight="1">
      <c r="A128" s="12"/>
      <c r="B128" s="211"/>
      <c r="C128" s="212"/>
      <c r="D128" s="213" t="s">
        <v>72</v>
      </c>
      <c r="E128" s="214" t="s">
        <v>352</v>
      </c>
      <c r="F128" s="214" t="s">
        <v>413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SUM(P129:P168)</f>
        <v>0</v>
      </c>
      <c r="Q128" s="219"/>
      <c r="R128" s="220">
        <f>SUM(R129:R168)</f>
        <v>0</v>
      </c>
      <c r="S128" s="219"/>
      <c r="T128" s="221">
        <f>SUM(T129:T168)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73</v>
      </c>
      <c r="AY128" s="222" t="s">
        <v>163</v>
      </c>
      <c r="BK128" s="224">
        <f>SUM(BK129:BK168)</f>
        <v>0</v>
      </c>
    </row>
    <row r="129" s="2" customFormat="1" ht="16.5" customHeight="1">
      <c r="A129" s="38"/>
      <c r="B129" s="39"/>
      <c r="C129" s="227" t="s">
        <v>80</v>
      </c>
      <c r="D129" s="227" t="s">
        <v>165</v>
      </c>
      <c r="E129" s="228" t="s">
        <v>526</v>
      </c>
      <c r="F129" s="229" t="s">
        <v>527</v>
      </c>
      <c r="G129" s="230" t="s">
        <v>416</v>
      </c>
      <c r="H129" s="231">
        <v>33</v>
      </c>
      <c r="I129" s="232"/>
      <c r="J129" s="233">
        <f>ROUND(I129*H129,2)</f>
        <v>0</v>
      </c>
      <c r="K129" s="229" t="s">
        <v>1</v>
      </c>
      <c r="L129" s="44"/>
      <c r="M129" s="234" t="s">
        <v>1</v>
      </c>
      <c r="N129" s="235" t="s">
        <v>38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170</v>
      </c>
      <c r="AT129" s="238" t="s">
        <v>165</v>
      </c>
      <c r="AU129" s="238" t="s">
        <v>80</v>
      </c>
      <c r="AY129" s="17" t="s">
        <v>163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80</v>
      </c>
      <c r="BK129" s="239">
        <f>ROUND(I129*H129,2)</f>
        <v>0</v>
      </c>
      <c r="BL129" s="17" t="s">
        <v>170</v>
      </c>
      <c r="BM129" s="238" t="s">
        <v>82</v>
      </c>
    </row>
    <row r="130" s="2" customFormat="1" ht="16.5" customHeight="1">
      <c r="A130" s="38"/>
      <c r="B130" s="39"/>
      <c r="C130" s="227" t="s">
        <v>82</v>
      </c>
      <c r="D130" s="227" t="s">
        <v>165</v>
      </c>
      <c r="E130" s="228" t="s">
        <v>528</v>
      </c>
      <c r="F130" s="229" t="s">
        <v>529</v>
      </c>
      <c r="G130" s="230" t="s">
        <v>416</v>
      </c>
      <c r="H130" s="231">
        <v>7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38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170</v>
      </c>
      <c r="AT130" s="238" t="s">
        <v>165</v>
      </c>
      <c r="AU130" s="238" t="s">
        <v>80</v>
      </c>
      <c r="AY130" s="17" t="s">
        <v>163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80</v>
      </c>
      <c r="BK130" s="239">
        <f>ROUND(I130*H130,2)</f>
        <v>0</v>
      </c>
      <c r="BL130" s="17" t="s">
        <v>170</v>
      </c>
      <c r="BM130" s="238" t="s">
        <v>170</v>
      </c>
    </row>
    <row r="131" s="2" customFormat="1" ht="16.5" customHeight="1">
      <c r="A131" s="38"/>
      <c r="B131" s="39"/>
      <c r="C131" s="227" t="s">
        <v>99</v>
      </c>
      <c r="D131" s="227" t="s">
        <v>165</v>
      </c>
      <c r="E131" s="228" t="s">
        <v>530</v>
      </c>
      <c r="F131" s="229" t="s">
        <v>531</v>
      </c>
      <c r="G131" s="230" t="s">
        <v>416</v>
      </c>
      <c r="H131" s="231">
        <v>7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38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170</v>
      </c>
      <c r="AT131" s="238" t="s">
        <v>165</v>
      </c>
      <c r="AU131" s="238" t="s">
        <v>80</v>
      </c>
      <c r="AY131" s="17" t="s">
        <v>163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80</v>
      </c>
      <c r="BK131" s="239">
        <f>ROUND(I131*H131,2)</f>
        <v>0</v>
      </c>
      <c r="BL131" s="17" t="s">
        <v>170</v>
      </c>
      <c r="BM131" s="238" t="s">
        <v>194</v>
      </c>
    </row>
    <row r="132" s="2" customFormat="1" ht="16.5" customHeight="1">
      <c r="A132" s="38"/>
      <c r="B132" s="39"/>
      <c r="C132" s="227" t="s">
        <v>170</v>
      </c>
      <c r="D132" s="227" t="s">
        <v>165</v>
      </c>
      <c r="E132" s="228" t="s">
        <v>532</v>
      </c>
      <c r="F132" s="229" t="s">
        <v>533</v>
      </c>
      <c r="G132" s="230" t="s">
        <v>416</v>
      </c>
      <c r="H132" s="231">
        <v>4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38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170</v>
      </c>
      <c r="AT132" s="238" t="s">
        <v>165</v>
      </c>
      <c r="AU132" s="238" t="s">
        <v>80</v>
      </c>
      <c r="AY132" s="17" t="s">
        <v>163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80</v>
      </c>
      <c r="BK132" s="239">
        <f>ROUND(I132*H132,2)</f>
        <v>0</v>
      </c>
      <c r="BL132" s="17" t="s">
        <v>170</v>
      </c>
      <c r="BM132" s="238" t="s">
        <v>206</v>
      </c>
    </row>
    <row r="133" s="2" customFormat="1" ht="16.5" customHeight="1">
      <c r="A133" s="38"/>
      <c r="B133" s="39"/>
      <c r="C133" s="227" t="s">
        <v>189</v>
      </c>
      <c r="D133" s="227" t="s">
        <v>165</v>
      </c>
      <c r="E133" s="228" t="s">
        <v>534</v>
      </c>
      <c r="F133" s="229" t="s">
        <v>535</v>
      </c>
      <c r="G133" s="230" t="s">
        <v>416</v>
      </c>
      <c r="H133" s="231">
        <v>20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38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170</v>
      </c>
      <c r="AT133" s="238" t="s">
        <v>165</v>
      </c>
      <c r="AU133" s="238" t="s">
        <v>80</v>
      </c>
      <c r="AY133" s="17" t="s">
        <v>163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80</v>
      </c>
      <c r="BK133" s="239">
        <f>ROUND(I133*H133,2)</f>
        <v>0</v>
      </c>
      <c r="BL133" s="17" t="s">
        <v>170</v>
      </c>
      <c r="BM133" s="238" t="s">
        <v>219</v>
      </c>
    </row>
    <row r="134" s="2" customFormat="1" ht="16.5" customHeight="1">
      <c r="A134" s="38"/>
      <c r="B134" s="39"/>
      <c r="C134" s="227" t="s">
        <v>194</v>
      </c>
      <c r="D134" s="227" t="s">
        <v>165</v>
      </c>
      <c r="E134" s="228" t="s">
        <v>536</v>
      </c>
      <c r="F134" s="229" t="s">
        <v>537</v>
      </c>
      <c r="G134" s="230" t="s">
        <v>416</v>
      </c>
      <c r="H134" s="231">
        <v>1.5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38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170</v>
      </c>
      <c r="AT134" s="238" t="s">
        <v>165</v>
      </c>
      <c r="AU134" s="238" t="s">
        <v>80</v>
      </c>
      <c r="AY134" s="17" t="s">
        <v>163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80</v>
      </c>
      <c r="BK134" s="239">
        <f>ROUND(I134*H134,2)</f>
        <v>0</v>
      </c>
      <c r="BL134" s="17" t="s">
        <v>170</v>
      </c>
      <c r="BM134" s="238" t="s">
        <v>229</v>
      </c>
    </row>
    <row r="135" s="2" customFormat="1" ht="16.5" customHeight="1">
      <c r="A135" s="38"/>
      <c r="B135" s="39"/>
      <c r="C135" s="227" t="s">
        <v>200</v>
      </c>
      <c r="D135" s="227" t="s">
        <v>165</v>
      </c>
      <c r="E135" s="228" t="s">
        <v>538</v>
      </c>
      <c r="F135" s="229" t="s">
        <v>539</v>
      </c>
      <c r="G135" s="230" t="s">
        <v>429</v>
      </c>
      <c r="H135" s="231">
        <v>5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38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170</v>
      </c>
      <c r="AT135" s="238" t="s">
        <v>165</v>
      </c>
      <c r="AU135" s="238" t="s">
        <v>80</v>
      </c>
      <c r="AY135" s="17" t="s">
        <v>163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80</v>
      </c>
      <c r="BK135" s="239">
        <f>ROUND(I135*H135,2)</f>
        <v>0</v>
      </c>
      <c r="BL135" s="17" t="s">
        <v>170</v>
      </c>
      <c r="BM135" s="238" t="s">
        <v>245</v>
      </c>
    </row>
    <row r="136" s="2" customFormat="1" ht="16.5" customHeight="1">
      <c r="A136" s="38"/>
      <c r="B136" s="39"/>
      <c r="C136" s="227" t="s">
        <v>206</v>
      </c>
      <c r="D136" s="227" t="s">
        <v>165</v>
      </c>
      <c r="E136" s="228" t="s">
        <v>540</v>
      </c>
      <c r="F136" s="229" t="s">
        <v>541</v>
      </c>
      <c r="G136" s="230" t="s">
        <v>429</v>
      </c>
      <c r="H136" s="231">
        <v>5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38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170</v>
      </c>
      <c r="AT136" s="238" t="s">
        <v>165</v>
      </c>
      <c r="AU136" s="238" t="s">
        <v>80</v>
      </c>
      <c r="AY136" s="17" t="s">
        <v>163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80</v>
      </c>
      <c r="BK136" s="239">
        <f>ROUND(I136*H136,2)</f>
        <v>0</v>
      </c>
      <c r="BL136" s="17" t="s">
        <v>170</v>
      </c>
      <c r="BM136" s="238" t="s">
        <v>254</v>
      </c>
    </row>
    <row r="137" s="2" customFormat="1" ht="16.5" customHeight="1">
      <c r="A137" s="38"/>
      <c r="B137" s="39"/>
      <c r="C137" s="227" t="s">
        <v>214</v>
      </c>
      <c r="D137" s="227" t="s">
        <v>165</v>
      </c>
      <c r="E137" s="228" t="s">
        <v>542</v>
      </c>
      <c r="F137" s="229" t="s">
        <v>543</v>
      </c>
      <c r="G137" s="230" t="s">
        <v>429</v>
      </c>
      <c r="H137" s="231">
        <v>8</v>
      </c>
      <c r="I137" s="232"/>
      <c r="J137" s="233">
        <f>ROUND(I137*H137,2)</f>
        <v>0</v>
      </c>
      <c r="K137" s="229" t="s">
        <v>1</v>
      </c>
      <c r="L137" s="44"/>
      <c r="M137" s="234" t="s">
        <v>1</v>
      </c>
      <c r="N137" s="235" t="s">
        <v>38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170</v>
      </c>
      <c r="AT137" s="238" t="s">
        <v>165</v>
      </c>
      <c r="AU137" s="238" t="s">
        <v>80</v>
      </c>
      <c r="AY137" s="17" t="s">
        <v>163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80</v>
      </c>
      <c r="BK137" s="239">
        <f>ROUND(I137*H137,2)</f>
        <v>0</v>
      </c>
      <c r="BL137" s="17" t="s">
        <v>170</v>
      </c>
      <c r="BM137" s="238" t="s">
        <v>295</v>
      </c>
    </row>
    <row r="138" s="2" customFormat="1" ht="16.5" customHeight="1">
      <c r="A138" s="38"/>
      <c r="B138" s="39"/>
      <c r="C138" s="227" t="s">
        <v>219</v>
      </c>
      <c r="D138" s="227" t="s">
        <v>165</v>
      </c>
      <c r="E138" s="228" t="s">
        <v>544</v>
      </c>
      <c r="F138" s="229" t="s">
        <v>545</v>
      </c>
      <c r="G138" s="230" t="s">
        <v>429</v>
      </c>
      <c r="H138" s="231">
        <v>10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38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170</v>
      </c>
      <c r="AT138" s="238" t="s">
        <v>165</v>
      </c>
      <c r="AU138" s="238" t="s">
        <v>80</v>
      </c>
      <c r="AY138" s="17" t="s">
        <v>163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80</v>
      </c>
      <c r="BK138" s="239">
        <f>ROUND(I138*H138,2)</f>
        <v>0</v>
      </c>
      <c r="BL138" s="17" t="s">
        <v>170</v>
      </c>
      <c r="BM138" s="238" t="s">
        <v>300</v>
      </c>
    </row>
    <row r="139" s="2" customFormat="1" ht="16.5" customHeight="1">
      <c r="A139" s="38"/>
      <c r="B139" s="39"/>
      <c r="C139" s="227" t="s">
        <v>224</v>
      </c>
      <c r="D139" s="227" t="s">
        <v>165</v>
      </c>
      <c r="E139" s="228" t="s">
        <v>546</v>
      </c>
      <c r="F139" s="229" t="s">
        <v>547</v>
      </c>
      <c r="G139" s="230" t="s">
        <v>429</v>
      </c>
      <c r="H139" s="231">
        <v>6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38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170</v>
      </c>
      <c r="AT139" s="238" t="s">
        <v>165</v>
      </c>
      <c r="AU139" s="238" t="s">
        <v>80</v>
      </c>
      <c r="AY139" s="17" t="s">
        <v>163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80</v>
      </c>
      <c r="BK139" s="239">
        <f>ROUND(I139*H139,2)</f>
        <v>0</v>
      </c>
      <c r="BL139" s="17" t="s">
        <v>170</v>
      </c>
      <c r="BM139" s="238" t="s">
        <v>303</v>
      </c>
    </row>
    <row r="140" s="2" customFormat="1" ht="16.5" customHeight="1">
      <c r="A140" s="38"/>
      <c r="B140" s="39"/>
      <c r="C140" s="227" t="s">
        <v>229</v>
      </c>
      <c r="D140" s="227" t="s">
        <v>165</v>
      </c>
      <c r="E140" s="228" t="s">
        <v>548</v>
      </c>
      <c r="F140" s="229" t="s">
        <v>549</v>
      </c>
      <c r="G140" s="230" t="s">
        <v>429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38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170</v>
      </c>
      <c r="AT140" s="238" t="s">
        <v>165</v>
      </c>
      <c r="AU140" s="238" t="s">
        <v>80</v>
      </c>
      <c r="AY140" s="17" t="s">
        <v>163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80</v>
      </c>
      <c r="BK140" s="239">
        <f>ROUND(I140*H140,2)</f>
        <v>0</v>
      </c>
      <c r="BL140" s="17" t="s">
        <v>170</v>
      </c>
      <c r="BM140" s="238" t="s">
        <v>308</v>
      </c>
    </row>
    <row r="141" s="2" customFormat="1" ht="16.5" customHeight="1">
      <c r="A141" s="38"/>
      <c r="B141" s="39"/>
      <c r="C141" s="227" t="s">
        <v>236</v>
      </c>
      <c r="D141" s="227" t="s">
        <v>165</v>
      </c>
      <c r="E141" s="228" t="s">
        <v>550</v>
      </c>
      <c r="F141" s="229" t="s">
        <v>551</v>
      </c>
      <c r="G141" s="230" t="s">
        <v>416</v>
      </c>
      <c r="H141" s="231">
        <v>30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38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170</v>
      </c>
      <c r="AT141" s="238" t="s">
        <v>165</v>
      </c>
      <c r="AU141" s="238" t="s">
        <v>80</v>
      </c>
      <c r="AY141" s="17" t="s">
        <v>163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80</v>
      </c>
      <c r="BK141" s="239">
        <f>ROUND(I141*H141,2)</f>
        <v>0</v>
      </c>
      <c r="BL141" s="17" t="s">
        <v>170</v>
      </c>
      <c r="BM141" s="238" t="s">
        <v>313</v>
      </c>
    </row>
    <row r="142" s="2" customFormat="1" ht="16.5" customHeight="1">
      <c r="A142" s="38"/>
      <c r="B142" s="39"/>
      <c r="C142" s="227" t="s">
        <v>245</v>
      </c>
      <c r="D142" s="227" t="s">
        <v>165</v>
      </c>
      <c r="E142" s="228" t="s">
        <v>552</v>
      </c>
      <c r="F142" s="229" t="s">
        <v>553</v>
      </c>
      <c r="G142" s="230" t="s">
        <v>429</v>
      </c>
      <c r="H142" s="231">
        <v>1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38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170</v>
      </c>
      <c r="AT142" s="238" t="s">
        <v>165</v>
      </c>
      <c r="AU142" s="238" t="s">
        <v>80</v>
      </c>
      <c r="AY142" s="17" t="s">
        <v>163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80</v>
      </c>
      <c r="BK142" s="239">
        <f>ROUND(I142*H142,2)</f>
        <v>0</v>
      </c>
      <c r="BL142" s="17" t="s">
        <v>170</v>
      </c>
      <c r="BM142" s="238" t="s">
        <v>318</v>
      </c>
    </row>
    <row r="143" s="2" customFormat="1" ht="16.5" customHeight="1">
      <c r="A143" s="38"/>
      <c r="B143" s="39"/>
      <c r="C143" s="227" t="s">
        <v>8</v>
      </c>
      <c r="D143" s="227" t="s">
        <v>165</v>
      </c>
      <c r="E143" s="228" t="s">
        <v>554</v>
      </c>
      <c r="F143" s="229" t="s">
        <v>555</v>
      </c>
      <c r="G143" s="230" t="s">
        <v>429</v>
      </c>
      <c r="H143" s="231">
        <v>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38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170</v>
      </c>
      <c r="AT143" s="238" t="s">
        <v>165</v>
      </c>
      <c r="AU143" s="238" t="s">
        <v>80</v>
      </c>
      <c r="AY143" s="17" t="s">
        <v>163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80</v>
      </c>
      <c r="BK143" s="239">
        <f>ROUND(I143*H143,2)</f>
        <v>0</v>
      </c>
      <c r="BL143" s="17" t="s">
        <v>170</v>
      </c>
      <c r="BM143" s="238" t="s">
        <v>323</v>
      </c>
    </row>
    <row r="144" s="2" customFormat="1" ht="16.5" customHeight="1">
      <c r="A144" s="38"/>
      <c r="B144" s="39"/>
      <c r="C144" s="227" t="s">
        <v>254</v>
      </c>
      <c r="D144" s="227" t="s">
        <v>165</v>
      </c>
      <c r="E144" s="228" t="s">
        <v>556</v>
      </c>
      <c r="F144" s="229" t="s">
        <v>557</v>
      </c>
      <c r="G144" s="230" t="s">
        <v>416</v>
      </c>
      <c r="H144" s="231">
        <v>6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38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170</v>
      </c>
      <c r="AT144" s="238" t="s">
        <v>165</v>
      </c>
      <c r="AU144" s="238" t="s">
        <v>80</v>
      </c>
      <c r="AY144" s="17" t="s">
        <v>163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80</v>
      </c>
      <c r="BK144" s="239">
        <f>ROUND(I144*H144,2)</f>
        <v>0</v>
      </c>
      <c r="BL144" s="17" t="s">
        <v>170</v>
      </c>
      <c r="BM144" s="238" t="s">
        <v>326</v>
      </c>
    </row>
    <row r="145" s="2" customFormat="1" ht="16.5" customHeight="1">
      <c r="A145" s="38"/>
      <c r="B145" s="39"/>
      <c r="C145" s="227" t="s">
        <v>296</v>
      </c>
      <c r="D145" s="227" t="s">
        <v>165</v>
      </c>
      <c r="E145" s="228" t="s">
        <v>558</v>
      </c>
      <c r="F145" s="229" t="s">
        <v>559</v>
      </c>
      <c r="G145" s="230" t="s">
        <v>416</v>
      </c>
      <c r="H145" s="231">
        <v>23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38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170</v>
      </c>
      <c r="AT145" s="238" t="s">
        <v>165</v>
      </c>
      <c r="AU145" s="238" t="s">
        <v>80</v>
      </c>
      <c r="AY145" s="17" t="s">
        <v>163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80</v>
      </c>
      <c r="BK145" s="239">
        <f>ROUND(I145*H145,2)</f>
        <v>0</v>
      </c>
      <c r="BL145" s="17" t="s">
        <v>170</v>
      </c>
      <c r="BM145" s="238" t="s">
        <v>331</v>
      </c>
    </row>
    <row r="146" s="2" customFormat="1" ht="16.5" customHeight="1">
      <c r="A146" s="38"/>
      <c r="B146" s="39"/>
      <c r="C146" s="227" t="s">
        <v>295</v>
      </c>
      <c r="D146" s="227" t="s">
        <v>165</v>
      </c>
      <c r="E146" s="228" t="s">
        <v>560</v>
      </c>
      <c r="F146" s="229" t="s">
        <v>561</v>
      </c>
      <c r="G146" s="230" t="s">
        <v>416</v>
      </c>
      <c r="H146" s="231">
        <v>10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38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170</v>
      </c>
      <c r="AT146" s="238" t="s">
        <v>165</v>
      </c>
      <c r="AU146" s="238" t="s">
        <v>80</v>
      </c>
      <c r="AY146" s="17" t="s">
        <v>163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80</v>
      </c>
      <c r="BK146" s="239">
        <f>ROUND(I146*H146,2)</f>
        <v>0</v>
      </c>
      <c r="BL146" s="17" t="s">
        <v>170</v>
      </c>
      <c r="BM146" s="238" t="s">
        <v>334</v>
      </c>
    </row>
    <row r="147" s="2" customFormat="1" ht="16.5" customHeight="1">
      <c r="A147" s="38"/>
      <c r="B147" s="39"/>
      <c r="C147" s="227" t="s">
        <v>304</v>
      </c>
      <c r="D147" s="227" t="s">
        <v>165</v>
      </c>
      <c r="E147" s="228" t="s">
        <v>562</v>
      </c>
      <c r="F147" s="229" t="s">
        <v>563</v>
      </c>
      <c r="G147" s="230" t="s">
        <v>429</v>
      </c>
      <c r="H147" s="231">
        <v>1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38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170</v>
      </c>
      <c r="AT147" s="238" t="s">
        <v>165</v>
      </c>
      <c r="AU147" s="238" t="s">
        <v>80</v>
      </c>
      <c r="AY147" s="17" t="s">
        <v>163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80</v>
      </c>
      <c r="BK147" s="239">
        <f>ROUND(I147*H147,2)</f>
        <v>0</v>
      </c>
      <c r="BL147" s="17" t="s">
        <v>170</v>
      </c>
      <c r="BM147" s="238" t="s">
        <v>338</v>
      </c>
    </row>
    <row r="148" s="2" customFormat="1" ht="16.5" customHeight="1">
      <c r="A148" s="38"/>
      <c r="B148" s="39"/>
      <c r="C148" s="227" t="s">
        <v>300</v>
      </c>
      <c r="D148" s="227" t="s">
        <v>165</v>
      </c>
      <c r="E148" s="228" t="s">
        <v>564</v>
      </c>
      <c r="F148" s="229" t="s">
        <v>565</v>
      </c>
      <c r="G148" s="230" t="s">
        <v>416</v>
      </c>
      <c r="H148" s="231">
        <v>2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38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170</v>
      </c>
      <c r="AT148" s="238" t="s">
        <v>165</v>
      </c>
      <c r="AU148" s="238" t="s">
        <v>80</v>
      </c>
      <c r="AY148" s="17" t="s">
        <v>163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80</v>
      </c>
      <c r="BK148" s="239">
        <f>ROUND(I148*H148,2)</f>
        <v>0</v>
      </c>
      <c r="BL148" s="17" t="s">
        <v>170</v>
      </c>
      <c r="BM148" s="238" t="s">
        <v>341</v>
      </c>
    </row>
    <row r="149" s="2" customFormat="1" ht="16.5" customHeight="1">
      <c r="A149" s="38"/>
      <c r="B149" s="39"/>
      <c r="C149" s="227" t="s">
        <v>7</v>
      </c>
      <c r="D149" s="227" t="s">
        <v>165</v>
      </c>
      <c r="E149" s="228" t="s">
        <v>566</v>
      </c>
      <c r="F149" s="229" t="s">
        <v>567</v>
      </c>
      <c r="G149" s="230" t="s">
        <v>416</v>
      </c>
      <c r="H149" s="231">
        <v>2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38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170</v>
      </c>
      <c r="AT149" s="238" t="s">
        <v>165</v>
      </c>
      <c r="AU149" s="238" t="s">
        <v>80</v>
      </c>
      <c r="AY149" s="17" t="s">
        <v>163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80</v>
      </c>
      <c r="BK149" s="239">
        <f>ROUND(I149*H149,2)</f>
        <v>0</v>
      </c>
      <c r="BL149" s="17" t="s">
        <v>170</v>
      </c>
      <c r="BM149" s="238" t="s">
        <v>346</v>
      </c>
    </row>
    <row r="150" s="2" customFormat="1" ht="16.5" customHeight="1">
      <c r="A150" s="38"/>
      <c r="B150" s="39"/>
      <c r="C150" s="227" t="s">
        <v>303</v>
      </c>
      <c r="D150" s="227" t="s">
        <v>165</v>
      </c>
      <c r="E150" s="228" t="s">
        <v>568</v>
      </c>
      <c r="F150" s="229" t="s">
        <v>569</v>
      </c>
      <c r="G150" s="230" t="s">
        <v>429</v>
      </c>
      <c r="H150" s="231">
        <v>2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38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170</v>
      </c>
      <c r="AT150" s="238" t="s">
        <v>165</v>
      </c>
      <c r="AU150" s="238" t="s">
        <v>80</v>
      </c>
      <c r="AY150" s="17" t="s">
        <v>163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80</v>
      </c>
      <c r="BK150" s="239">
        <f>ROUND(I150*H150,2)</f>
        <v>0</v>
      </c>
      <c r="BL150" s="17" t="s">
        <v>170</v>
      </c>
      <c r="BM150" s="238" t="s">
        <v>353</v>
      </c>
    </row>
    <row r="151" s="2" customFormat="1" ht="16.5" customHeight="1">
      <c r="A151" s="38"/>
      <c r="B151" s="39"/>
      <c r="C151" s="227" t="s">
        <v>402</v>
      </c>
      <c r="D151" s="227" t="s">
        <v>165</v>
      </c>
      <c r="E151" s="228" t="s">
        <v>570</v>
      </c>
      <c r="F151" s="229" t="s">
        <v>571</v>
      </c>
      <c r="G151" s="230" t="s">
        <v>416</v>
      </c>
      <c r="H151" s="231">
        <v>10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38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170</v>
      </c>
      <c r="AT151" s="238" t="s">
        <v>165</v>
      </c>
      <c r="AU151" s="238" t="s">
        <v>80</v>
      </c>
      <c r="AY151" s="17" t="s">
        <v>163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80</v>
      </c>
      <c r="BK151" s="239">
        <f>ROUND(I151*H151,2)</f>
        <v>0</v>
      </c>
      <c r="BL151" s="17" t="s">
        <v>170</v>
      </c>
      <c r="BM151" s="238" t="s">
        <v>354</v>
      </c>
    </row>
    <row r="152" s="2" customFormat="1" ht="16.5" customHeight="1">
      <c r="A152" s="38"/>
      <c r="B152" s="39"/>
      <c r="C152" s="227" t="s">
        <v>308</v>
      </c>
      <c r="D152" s="227" t="s">
        <v>165</v>
      </c>
      <c r="E152" s="228" t="s">
        <v>572</v>
      </c>
      <c r="F152" s="229" t="s">
        <v>573</v>
      </c>
      <c r="G152" s="230" t="s">
        <v>429</v>
      </c>
      <c r="H152" s="231">
        <v>1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38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170</v>
      </c>
      <c r="AT152" s="238" t="s">
        <v>165</v>
      </c>
      <c r="AU152" s="238" t="s">
        <v>80</v>
      </c>
      <c r="AY152" s="17" t="s">
        <v>163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80</v>
      </c>
      <c r="BK152" s="239">
        <f>ROUND(I152*H152,2)</f>
        <v>0</v>
      </c>
      <c r="BL152" s="17" t="s">
        <v>170</v>
      </c>
      <c r="BM152" s="238" t="s">
        <v>355</v>
      </c>
    </row>
    <row r="153" s="2" customFormat="1" ht="16.5" customHeight="1">
      <c r="A153" s="38"/>
      <c r="B153" s="39"/>
      <c r="C153" s="227" t="s">
        <v>471</v>
      </c>
      <c r="D153" s="227" t="s">
        <v>165</v>
      </c>
      <c r="E153" s="228" t="s">
        <v>574</v>
      </c>
      <c r="F153" s="229" t="s">
        <v>575</v>
      </c>
      <c r="G153" s="230" t="s">
        <v>429</v>
      </c>
      <c r="H153" s="231">
        <v>2</v>
      </c>
      <c r="I153" s="232"/>
      <c r="J153" s="233">
        <f>ROUND(I153*H153,2)</f>
        <v>0</v>
      </c>
      <c r="K153" s="229" t="s">
        <v>1</v>
      </c>
      <c r="L153" s="44"/>
      <c r="M153" s="234" t="s">
        <v>1</v>
      </c>
      <c r="N153" s="235" t="s">
        <v>38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170</v>
      </c>
      <c r="AT153" s="238" t="s">
        <v>165</v>
      </c>
      <c r="AU153" s="238" t="s">
        <v>80</v>
      </c>
      <c r="AY153" s="17" t="s">
        <v>163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80</v>
      </c>
      <c r="BK153" s="239">
        <f>ROUND(I153*H153,2)</f>
        <v>0</v>
      </c>
      <c r="BL153" s="17" t="s">
        <v>170</v>
      </c>
      <c r="BM153" s="238" t="s">
        <v>356</v>
      </c>
    </row>
    <row r="154" s="2" customFormat="1" ht="16.5" customHeight="1">
      <c r="A154" s="38"/>
      <c r="B154" s="39"/>
      <c r="C154" s="227" t="s">
        <v>313</v>
      </c>
      <c r="D154" s="227" t="s">
        <v>165</v>
      </c>
      <c r="E154" s="228" t="s">
        <v>576</v>
      </c>
      <c r="F154" s="229" t="s">
        <v>577</v>
      </c>
      <c r="G154" s="230" t="s">
        <v>416</v>
      </c>
      <c r="H154" s="231">
        <v>1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38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170</v>
      </c>
      <c r="AT154" s="238" t="s">
        <v>165</v>
      </c>
      <c r="AU154" s="238" t="s">
        <v>80</v>
      </c>
      <c r="AY154" s="17" t="s">
        <v>163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80</v>
      </c>
      <c r="BK154" s="239">
        <f>ROUND(I154*H154,2)</f>
        <v>0</v>
      </c>
      <c r="BL154" s="17" t="s">
        <v>170</v>
      </c>
      <c r="BM154" s="238" t="s">
        <v>357</v>
      </c>
    </row>
    <row r="155" s="2" customFormat="1" ht="16.5" customHeight="1">
      <c r="A155" s="38"/>
      <c r="B155" s="39"/>
      <c r="C155" s="227" t="s">
        <v>476</v>
      </c>
      <c r="D155" s="227" t="s">
        <v>165</v>
      </c>
      <c r="E155" s="228" t="s">
        <v>578</v>
      </c>
      <c r="F155" s="229" t="s">
        <v>579</v>
      </c>
      <c r="G155" s="230" t="s">
        <v>429</v>
      </c>
      <c r="H155" s="231">
        <v>3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38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170</v>
      </c>
      <c r="AT155" s="238" t="s">
        <v>165</v>
      </c>
      <c r="AU155" s="238" t="s">
        <v>80</v>
      </c>
      <c r="AY155" s="17" t="s">
        <v>163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80</v>
      </c>
      <c r="BK155" s="239">
        <f>ROUND(I155*H155,2)</f>
        <v>0</v>
      </c>
      <c r="BL155" s="17" t="s">
        <v>170</v>
      </c>
      <c r="BM155" s="238" t="s">
        <v>358</v>
      </c>
    </row>
    <row r="156" s="2" customFormat="1" ht="16.5" customHeight="1">
      <c r="A156" s="38"/>
      <c r="B156" s="39"/>
      <c r="C156" s="227" t="s">
        <v>318</v>
      </c>
      <c r="D156" s="227" t="s">
        <v>165</v>
      </c>
      <c r="E156" s="228" t="s">
        <v>580</v>
      </c>
      <c r="F156" s="229" t="s">
        <v>581</v>
      </c>
      <c r="G156" s="230" t="s">
        <v>416</v>
      </c>
      <c r="H156" s="231">
        <v>2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38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170</v>
      </c>
      <c r="AT156" s="238" t="s">
        <v>165</v>
      </c>
      <c r="AU156" s="238" t="s">
        <v>80</v>
      </c>
      <c r="AY156" s="17" t="s">
        <v>163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80</v>
      </c>
      <c r="BK156" s="239">
        <f>ROUND(I156*H156,2)</f>
        <v>0</v>
      </c>
      <c r="BL156" s="17" t="s">
        <v>170</v>
      </c>
      <c r="BM156" s="238" t="s">
        <v>359</v>
      </c>
    </row>
    <row r="157" s="2" customFormat="1" ht="16.5" customHeight="1">
      <c r="A157" s="38"/>
      <c r="B157" s="39"/>
      <c r="C157" s="227" t="s">
        <v>481</v>
      </c>
      <c r="D157" s="227" t="s">
        <v>165</v>
      </c>
      <c r="E157" s="228" t="s">
        <v>582</v>
      </c>
      <c r="F157" s="229" t="s">
        <v>583</v>
      </c>
      <c r="G157" s="230" t="s">
        <v>484</v>
      </c>
      <c r="H157" s="231">
        <v>0.5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38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170</v>
      </c>
      <c r="AT157" s="238" t="s">
        <v>165</v>
      </c>
      <c r="AU157" s="238" t="s">
        <v>80</v>
      </c>
      <c r="AY157" s="17" t="s">
        <v>163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80</v>
      </c>
      <c r="BK157" s="239">
        <f>ROUND(I157*H157,2)</f>
        <v>0</v>
      </c>
      <c r="BL157" s="17" t="s">
        <v>170</v>
      </c>
      <c r="BM157" s="238" t="s">
        <v>360</v>
      </c>
    </row>
    <row r="158" s="2" customFormat="1" ht="16.5" customHeight="1">
      <c r="A158" s="38"/>
      <c r="B158" s="39"/>
      <c r="C158" s="227" t="s">
        <v>323</v>
      </c>
      <c r="D158" s="227" t="s">
        <v>165</v>
      </c>
      <c r="E158" s="228" t="s">
        <v>584</v>
      </c>
      <c r="F158" s="229" t="s">
        <v>585</v>
      </c>
      <c r="G158" s="230" t="s">
        <v>484</v>
      </c>
      <c r="H158" s="231">
        <v>0.5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38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170</v>
      </c>
      <c r="AT158" s="238" t="s">
        <v>165</v>
      </c>
      <c r="AU158" s="238" t="s">
        <v>80</v>
      </c>
      <c r="AY158" s="17" t="s">
        <v>163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80</v>
      </c>
      <c r="BK158" s="239">
        <f>ROUND(I158*H158,2)</f>
        <v>0</v>
      </c>
      <c r="BL158" s="17" t="s">
        <v>170</v>
      </c>
      <c r="BM158" s="238" t="s">
        <v>361</v>
      </c>
    </row>
    <row r="159" s="2" customFormat="1" ht="16.5" customHeight="1">
      <c r="A159" s="38"/>
      <c r="B159" s="39"/>
      <c r="C159" s="227" t="s">
        <v>487</v>
      </c>
      <c r="D159" s="227" t="s">
        <v>165</v>
      </c>
      <c r="E159" s="228" t="s">
        <v>586</v>
      </c>
      <c r="F159" s="229" t="s">
        <v>587</v>
      </c>
      <c r="G159" s="230" t="s">
        <v>484</v>
      </c>
      <c r="H159" s="231">
        <v>8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38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170</v>
      </c>
      <c r="AT159" s="238" t="s">
        <v>165</v>
      </c>
      <c r="AU159" s="238" t="s">
        <v>80</v>
      </c>
      <c r="AY159" s="17" t="s">
        <v>163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80</v>
      </c>
      <c r="BK159" s="239">
        <f>ROUND(I159*H159,2)</f>
        <v>0</v>
      </c>
      <c r="BL159" s="17" t="s">
        <v>170</v>
      </c>
      <c r="BM159" s="238" t="s">
        <v>362</v>
      </c>
    </row>
    <row r="160" s="2" customFormat="1" ht="16.5" customHeight="1">
      <c r="A160" s="38"/>
      <c r="B160" s="39"/>
      <c r="C160" s="227" t="s">
        <v>326</v>
      </c>
      <c r="D160" s="227" t="s">
        <v>165</v>
      </c>
      <c r="E160" s="228" t="s">
        <v>588</v>
      </c>
      <c r="F160" s="229" t="s">
        <v>589</v>
      </c>
      <c r="G160" s="230" t="s">
        <v>484</v>
      </c>
      <c r="H160" s="231">
        <v>8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38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170</v>
      </c>
      <c r="AT160" s="238" t="s">
        <v>165</v>
      </c>
      <c r="AU160" s="238" t="s">
        <v>80</v>
      </c>
      <c r="AY160" s="17" t="s">
        <v>163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80</v>
      </c>
      <c r="BK160" s="239">
        <f>ROUND(I160*H160,2)</f>
        <v>0</v>
      </c>
      <c r="BL160" s="17" t="s">
        <v>170</v>
      </c>
      <c r="BM160" s="238" t="s">
        <v>363</v>
      </c>
    </row>
    <row r="161" s="2" customFormat="1" ht="16.5" customHeight="1">
      <c r="A161" s="38"/>
      <c r="B161" s="39"/>
      <c r="C161" s="227" t="s">
        <v>492</v>
      </c>
      <c r="D161" s="227" t="s">
        <v>165</v>
      </c>
      <c r="E161" s="228" t="s">
        <v>590</v>
      </c>
      <c r="F161" s="229" t="s">
        <v>591</v>
      </c>
      <c r="G161" s="230" t="s">
        <v>484</v>
      </c>
      <c r="H161" s="231">
        <v>17</v>
      </c>
      <c r="I161" s="232"/>
      <c r="J161" s="233">
        <f>ROUND(I161*H161,2)</f>
        <v>0</v>
      </c>
      <c r="K161" s="229" t="s">
        <v>1</v>
      </c>
      <c r="L161" s="44"/>
      <c r="M161" s="234" t="s">
        <v>1</v>
      </c>
      <c r="N161" s="235" t="s">
        <v>38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170</v>
      </c>
      <c r="AT161" s="238" t="s">
        <v>165</v>
      </c>
      <c r="AU161" s="238" t="s">
        <v>80</v>
      </c>
      <c r="AY161" s="17" t="s">
        <v>163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80</v>
      </c>
      <c r="BK161" s="239">
        <f>ROUND(I161*H161,2)</f>
        <v>0</v>
      </c>
      <c r="BL161" s="17" t="s">
        <v>170</v>
      </c>
      <c r="BM161" s="238" t="s">
        <v>368</v>
      </c>
    </row>
    <row r="162" s="2" customFormat="1" ht="16.5" customHeight="1">
      <c r="A162" s="38"/>
      <c r="B162" s="39"/>
      <c r="C162" s="227" t="s">
        <v>331</v>
      </c>
      <c r="D162" s="227" t="s">
        <v>165</v>
      </c>
      <c r="E162" s="228" t="s">
        <v>592</v>
      </c>
      <c r="F162" s="229" t="s">
        <v>593</v>
      </c>
      <c r="G162" s="230" t="s">
        <v>484</v>
      </c>
      <c r="H162" s="231">
        <v>17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38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170</v>
      </c>
      <c r="AT162" s="238" t="s">
        <v>165</v>
      </c>
      <c r="AU162" s="238" t="s">
        <v>80</v>
      </c>
      <c r="AY162" s="17" t="s">
        <v>163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80</v>
      </c>
      <c r="BK162" s="239">
        <f>ROUND(I162*H162,2)</f>
        <v>0</v>
      </c>
      <c r="BL162" s="17" t="s">
        <v>170</v>
      </c>
      <c r="BM162" s="238" t="s">
        <v>369</v>
      </c>
    </row>
    <row r="163" s="2" customFormat="1" ht="16.5" customHeight="1">
      <c r="A163" s="38"/>
      <c r="B163" s="39"/>
      <c r="C163" s="227" t="s">
        <v>497</v>
      </c>
      <c r="D163" s="227" t="s">
        <v>165</v>
      </c>
      <c r="E163" s="228" t="s">
        <v>594</v>
      </c>
      <c r="F163" s="229" t="s">
        <v>595</v>
      </c>
      <c r="G163" s="230" t="s">
        <v>484</v>
      </c>
      <c r="H163" s="231">
        <v>3</v>
      </c>
      <c r="I163" s="232"/>
      <c r="J163" s="233">
        <f>ROUND(I163*H163,2)</f>
        <v>0</v>
      </c>
      <c r="K163" s="229" t="s">
        <v>1</v>
      </c>
      <c r="L163" s="44"/>
      <c r="M163" s="234" t="s">
        <v>1</v>
      </c>
      <c r="N163" s="235" t="s">
        <v>38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170</v>
      </c>
      <c r="AT163" s="238" t="s">
        <v>165</v>
      </c>
      <c r="AU163" s="238" t="s">
        <v>80</v>
      </c>
      <c r="AY163" s="17" t="s">
        <v>163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80</v>
      </c>
      <c r="BK163" s="239">
        <f>ROUND(I163*H163,2)</f>
        <v>0</v>
      </c>
      <c r="BL163" s="17" t="s">
        <v>170</v>
      </c>
      <c r="BM163" s="238" t="s">
        <v>374</v>
      </c>
    </row>
    <row r="164" s="2" customFormat="1" ht="16.5" customHeight="1">
      <c r="A164" s="38"/>
      <c r="B164" s="39"/>
      <c r="C164" s="227" t="s">
        <v>334</v>
      </c>
      <c r="D164" s="227" t="s">
        <v>165</v>
      </c>
      <c r="E164" s="228" t="s">
        <v>596</v>
      </c>
      <c r="F164" s="229" t="s">
        <v>597</v>
      </c>
      <c r="G164" s="230" t="s">
        <v>484</v>
      </c>
      <c r="H164" s="231">
        <v>3</v>
      </c>
      <c r="I164" s="232"/>
      <c r="J164" s="233">
        <f>ROUND(I164*H164,2)</f>
        <v>0</v>
      </c>
      <c r="K164" s="229" t="s">
        <v>1</v>
      </c>
      <c r="L164" s="44"/>
      <c r="M164" s="234" t="s">
        <v>1</v>
      </c>
      <c r="N164" s="235" t="s">
        <v>38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170</v>
      </c>
      <c r="AT164" s="238" t="s">
        <v>165</v>
      </c>
      <c r="AU164" s="238" t="s">
        <v>80</v>
      </c>
      <c r="AY164" s="17" t="s">
        <v>163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80</v>
      </c>
      <c r="BK164" s="239">
        <f>ROUND(I164*H164,2)</f>
        <v>0</v>
      </c>
      <c r="BL164" s="17" t="s">
        <v>170</v>
      </c>
      <c r="BM164" s="238" t="s">
        <v>379</v>
      </c>
    </row>
    <row r="165" s="2" customFormat="1" ht="16.5" customHeight="1">
      <c r="A165" s="38"/>
      <c r="B165" s="39"/>
      <c r="C165" s="227" t="s">
        <v>502</v>
      </c>
      <c r="D165" s="227" t="s">
        <v>165</v>
      </c>
      <c r="E165" s="228" t="s">
        <v>598</v>
      </c>
      <c r="F165" s="229" t="s">
        <v>599</v>
      </c>
      <c r="G165" s="230" t="s">
        <v>484</v>
      </c>
      <c r="H165" s="231">
        <v>4</v>
      </c>
      <c r="I165" s="232"/>
      <c r="J165" s="233">
        <f>ROUND(I165*H165,2)</f>
        <v>0</v>
      </c>
      <c r="K165" s="229" t="s">
        <v>1</v>
      </c>
      <c r="L165" s="44"/>
      <c r="M165" s="234" t="s">
        <v>1</v>
      </c>
      <c r="N165" s="235" t="s">
        <v>38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170</v>
      </c>
      <c r="AT165" s="238" t="s">
        <v>165</v>
      </c>
      <c r="AU165" s="238" t="s">
        <v>80</v>
      </c>
      <c r="AY165" s="17" t="s">
        <v>163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80</v>
      </c>
      <c r="BK165" s="239">
        <f>ROUND(I165*H165,2)</f>
        <v>0</v>
      </c>
      <c r="BL165" s="17" t="s">
        <v>170</v>
      </c>
      <c r="BM165" s="238" t="s">
        <v>382</v>
      </c>
    </row>
    <row r="166" s="2" customFormat="1" ht="16.5" customHeight="1">
      <c r="A166" s="38"/>
      <c r="B166" s="39"/>
      <c r="C166" s="227" t="s">
        <v>338</v>
      </c>
      <c r="D166" s="227" t="s">
        <v>165</v>
      </c>
      <c r="E166" s="228" t="s">
        <v>600</v>
      </c>
      <c r="F166" s="229" t="s">
        <v>601</v>
      </c>
      <c r="G166" s="230" t="s">
        <v>484</v>
      </c>
      <c r="H166" s="231">
        <v>4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38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170</v>
      </c>
      <c r="AT166" s="238" t="s">
        <v>165</v>
      </c>
      <c r="AU166" s="238" t="s">
        <v>80</v>
      </c>
      <c r="AY166" s="17" t="s">
        <v>163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80</v>
      </c>
      <c r="BK166" s="239">
        <f>ROUND(I166*H166,2)</f>
        <v>0</v>
      </c>
      <c r="BL166" s="17" t="s">
        <v>170</v>
      </c>
      <c r="BM166" s="238" t="s">
        <v>385</v>
      </c>
    </row>
    <row r="167" s="2" customFormat="1" ht="16.5" customHeight="1">
      <c r="A167" s="38"/>
      <c r="B167" s="39"/>
      <c r="C167" s="227" t="s">
        <v>507</v>
      </c>
      <c r="D167" s="227" t="s">
        <v>165</v>
      </c>
      <c r="E167" s="228" t="s">
        <v>602</v>
      </c>
      <c r="F167" s="229" t="s">
        <v>603</v>
      </c>
      <c r="G167" s="230" t="s">
        <v>416</v>
      </c>
      <c r="H167" s="231">
        <v>2</v>
      </c>
      <c r="I167" s="232"/>
      <c r="J167" s="233">
        <f>ROUND(I167*H167,2)</f>
        <v>0</v>
      </c>
      <c r="K167" s="229" t="s">
        <v>1</v>
      </c>
      <c r="L167" s="44"/>
      <c r="M167" s="234" t="s">
        <v>1</v>
      </c>
      <c r="N167" s="235" t="s">
        <v>38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170</v>
      </c>
      <c r="AT167" s="238" t="s">
        <v>165</v>
      </c>
      <c r="AU167" s="238" t="s">
        <v>80</v>
      </c>
      <c r="AY167" s="17" t="s">
        <v>163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80</v>
      </c>
      <c r="BK167" s="239">
        <f>ROUND(I167*H167,2)</f>
        <v>0</v>
      </c>
      <c r="BL167" s="17" t="s">
        <v>170</v>
      </c>
      <c r="BM167" s="238" t="s">
        <v>388</v>
      </c>
    </row>
    <row r="168" s="2" customFormat="1" ht="16.5" customHeight="1">
      <c r="A168" s="38"/>
      <c r="B168" s="39"/>
      <c r="C168" s="227" t="s">
        <v>341</v>
      </c>
      <c r="D168" s="227" t="s">
        <v>165</v>
      </c>
      <c r="E168" s="228" t="s">
        <v>604</v>
      </c>
      <c r="F168" s="229" t="s">
        <v>605</v>
      </c>
      <c r="G168" s="230" t="s">
        <v>416</v>
      </c>
      <c r="H168" s="231">
        <v>2</v>
      </c>
      <c r="I168" s="232"/>
      <c r="J168" s="233">
        <f>ROUND(I168*H168,2)</f>
        <v>0</v>
      </c>
      <c r="K168" s="229" t="s">
        <v>1</v>
      </c>
      <c r="L168" s="44"/>
      <c r="M168" s="277" t="s">
        <v>1</v>
      </c>
      <c r="N168" s="278" t="s">
        <v>38</v>
      </c>
      <c r="O168" s="279"/>
      <c r="P168" s="280">
        <f>O168*H168</f>
        <v>0</v>
      </c>
      <c r="Q168" s="280">
        <v>0</v>
      </c>
      <c r="R168" s="280">
        <f>Q168*H168</f>
        <v>0</v>
      </c>
      <c r="S168" s="280">
        <v>0</v>
      </c>
      <c r="T168" s="28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170</v>
      </c>
      <c r="AT168" s="238" t="s">
        <v>165</v>
      </c>
      <c r="AU168" s="238" t="s">
        <v>80</v>
      </c>
      <c r="AY168" s="17" t="s">
        <v>163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80</v>
      </c>
      <c r="BK168" s="239">
        <f>ROUND(I168*H168,2)</f>
        <v>0</v>
      </c>
      <c r="BL168" s="17" t="s">
        <v>170</v>
      </c>
      <c r="BM168" s="238" t="s">
        <v>391</v>
      </c>
    </row>
    <row r="169" s="2" customFormat="1" ht="6.96" customHeight="1">
      <c r="A169" s="38"/>
      <c r="B169" s="66"/>
      <c r="C169" s="67"/>
      <c r="D169" s="67"/>
      <c r="E169" s="67"/>
      <c r="F169" s="67"/>
      <c r="G169" s="67"/>
      <c r="H169" s="67"/>
      <c r="I169" s="67"/>
      <c r="J169" s="67"/>
      <c r="K169" s="67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oeksjOlYDIhOQTHjTuIuMBwqlEU8Y4rbZjodWOglX7AUJy+3Fb1yaDJQ9Y0D2HkZtzSJs359HAmXMpfAeO/r/g==" hashValue="s7pr0BZ0i6YaiWcBQUQdqXxc/65v8crw9weUCAEPgHYwXM2L7LnXq+T5gNUUoVDBB13mnw6/6CLdjAhOeEWXsg==" algorithmName="SHA-512" password="CC35"/>
  <autoFilter ref="C125:K168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130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407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408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606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21</v>
      </c>
      <c r="G16" s="38"/>
      <c r="H16" s="38"/>
      <c r="I16" s="151" t="s">
        <v>22</v>
      </c>
      <c r="J16" s="154" t="str">
        <f>'Rekapitulace stavby'!AN8</f>
        <v>15. 6. 2022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tr">
        <f>IF('Rekapitulace stavby'!AN10="","",'Rekapitulace stavby'!AN10)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tr">
        <f>IF('Rekapitulace stavby'!E11="","",'Rekapitulace stavby'!E11)</f>
        <v xml:space="preserve"> </v>
      </c>
      <c r="F19" s="38"/>
      <c r="G19" s="38"/>
      <c r="H19" s="38"/>
      <c r="I19" s="151" t="s">
        <v>26</v>
      </c>
      <c r="J19" s="141" t="str">
        <f>IF('Rekapitulace stavby'!AN11="","",'Rekapitulace stavby'!AN11)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27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29</v>
      </c>
      <c r="E24" s="38"/>
      <c r="F24" s="38"/>
      <c r="G24" s="38"/>
      <c r="H24" s="38"/>
      <c r="I24" s="151" t="s">
        <v>25</v>
      </c>
      <c r="J24" s="141" t="str">
        <f>IF('Rekapitulace stavby'!AN16="","",'Rekapitulace stavby'!AN16)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tr">
        <f>IF('Rekapitulace stavby'!E17="","",'Rekapitulace stavby'!E17)</f>
        <v xml:space="preserve"> </v>
      </c>
      <c r="F25" s="38"/>
      <c r="G25" s="38"/>
      <c r="H25" s="38"/>
      <c r="I25" s="151" t="s">
        <v>26</v>
      </c>
      <c r="J25" s="141" t="str">
        <f>IF('Rekapitulace stavby'!AN17="","",'Rekapitulace stavby'!AN17)</f>
        <v/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31</v>
      </c>
      <c r="E27" s="38"/>
      <c r="F27" s="38"/>
      <c r="G27" s="38"/>
      <c r="H27" s="38"/>
      <c r="I27" s="151" t="s">
        <v>25</v>
      </c>
      <c r="J27" s="141" t="str">
        <f>IF('Rekapitulace stavby'!AN19="","",'Rekapitulace stavby'!AN19)</f>
        <v/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tr">
        <f>IF('Rekapitulace stavby'!E20="","",'Rekapitulace stavby'!E20)</f>
        <v xml:space="preserve"> </v>
      </c>
      <c r="F28" s="38"/>
      <c r="G28" s="38"/>
      <c r="H28" s="38"/>
      <c r="I28" s="151" t="s">
        <v>26</v>
      </c>
      <c r="J28" s="141" t="str">
        <f>IF('Rekapitulace stavby'!AN20="","",'Rekapitulace stavby'!AN20)</f>
        <v/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32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33</v>
      </c>
      <c r="E34" s="38"/>
      <c r="F34" s="38"/>
      <c r="G34" s="38"/>
      <c r="H34" s="38"/>
      <c r="I34" s="38"/>
      <c r="J34" s="161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35</v>
      </c>
      <c r="G36" s="38"/>
      <c r="H36" s="38"/>
      <c r="I36" s="162" t="s">
        <v>34</v>
      </c>
      <c r="J36" s="162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37</v>
      </c>
      <c r="E37" s="151" t="s">
        <v>38</v>
      </c>
      <c r="F37" s="164">
        <f>ROUND((SUM(BE126:BE129)),  2)</f>
        <v>0</v>
      </c>
      <c r="G37" s="38"/>
      <c r="H37" s="38"/>
      <c r="I37" s="165">
        <v>0.20999999999999999</v>
      </c>
      <c r="J37" s="164">
        <f>ROUND(((SUM(BE126:BE129))*I37),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39</v>
      </c>
      <c r="F38" s="164">
        <f>ROUND((SUM(BF126:BF129)),  2)</f>
        <v>0</v>
      </c>
      <c r="G38" s="38"/>
      <c r="H38" s="38"/>
      <c r="I38" s="165">
        <v>0.14999999999999999</v>
      </c>
      <c r="J38" s="164">
        <f>ROUND(((SUM(BF126:BF129))*I38),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40</v>
      </c>
      <c r="F39" s="164">
        <f>ROUND((SUM(BG126:BG129)),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41</v>
      </c>
      <c r="F40" s="164">
        <f>ROUND((SUM(BH126:BH129)),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42</v>
      </c>
      <c r="F41" s="164">
        <f>ROUND((SUM(BI126:BI129)),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43</v>
      </c>
      <c r="E43" s="168"/>
      <c r="F43" s="168"/>
      <c r="G43" s="169" t="s">
        <v>44</v>
      </c>
      <c r="H43" s="170" t="s">
        <v>45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130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2" t="s">
        <v>407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408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04.3 - Ostatní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 xml:space="preserve"> </v>
      </c>
      <c r="G93" s="40"/>
      <c r="H93" s="40"/>
      <c r="I93" s="32" t="s">
        <v>22</v>
      </c>
      <c r="J93" s="79" t="str">
        <f>IF(J16="","",J16)</f>
        <v>15. 6. 2022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5.15" customHeight="1">
      <c r="A95" s="38"/>
      <c r="B95" s="39"/>
      <c r="C95" s="32" t="s">
        <v>24</v>
      </c>
      <c r="D95" s="40"/>
      <c r="E95" s="40"/>
      <c r="F95" s="27" t="str">
        <f>E19</f>
        <v xml:space="preserve"> </v>
      </c>
      <c r="G95" s="40"/>
      <c r="H95" s="40"/>
      <c r="I95" s="32" t="s">
        <v>29</v>
      </c>
      <c r="J95" s="36" t="str">
        <f>E25</f>
        <v xml:space="preserve"> 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15.1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32" t="s">
        <v>31</v>
      </c>
      <c r="J96" s="36" t="str">
        <f>E28</f>
        <v xml:space="preserve"> 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138</v>
      </c>
      <c r="D98" s="186"/>
      <c r="E98" s="186"/>
      <c r="F98" s="186"/>
      <c r="G98" s="186"/>
      <c r="H98" s="186"/>
      <c r="I98" s="186"/>
      <c r="J98" s="187" t="s">
        <v>139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140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141</v>
      </c>
    </row>
    <row r="101" s="9" customFormat="1" ht="24.96" customHeight="1">
      <c r="A101" s="9"/>
      <c r="B101" s="189"/>
      <c r="C101" s="190"/>
      <c r="D101" s="191" t="s">
        <v>410</v>
      </c>
      <c r="E101" s="192"/>
      <c r="F101" s="192"/>
      <c r="G101" s="192"/>
      <c r="H101" s="192"/>
      <c r="I101" s="192"/>
      <c r="J101" s="193">
        <f>J127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411</v>
      </c>
      <c r="E102" s="192"/>
      <c r="F102" s="192"/>
      <c r="G102" s="192"/>
      <c r="H102" s="192"/>
      <c r="I102" s="192"/>
      <c r="J102" s="193">
        <f>J128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Veřejná samočistící toaleta - Příprava území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4" t="s">
        <v>130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82" t="s">
        <v>407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408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SO 04.3 - Ostatní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 xml:space="preserve"> </v>
      </c>
      <c r="G120" s="40"/>
      <c r="H120" s="40"/>
      <c r="I120" s="32" t="s">
        <v>22</v>
      </c>
      <c r="J120" s="79" t="str">
        <f>IF(J16="","",J16)</f>
        <v>15. 6. 2022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24</v>
      </c>
      <c r="D122" s="40"/>
      <c r="E122" s="40"/>
      <c r="F122" s="27" t="str">
        <f>E19</f>
        <v xml:space="preserve"> </v>
      </c>
      <c r="G122" s="40"/>
      <c r="H122" s="40"/>
      <c r="I122" s="32" t="s">
        <v>29</v>
      </c>
      <c r="J122" s="36" t="str">
        <f>E25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27</v>
      </c>
      <c r="D123" s="40"/>
      <c r="E123" s="40"/>
      <c r="F123" s="27" t="str">
        <f>IF(E22="","",E22)</f>
        <v>Vyplň údaj</v>
      </c>
      <c r="G123" s="40"/>
      <c r="H123" s="40"/>
      <c r="I123" s="32" t="s">
        <v>31</v>
      </c>
      <c r="J123" s="36" t="str">
        <f>E28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149</v>
      </c>
      <c r="D125" s="203" t="s">
        <v>58</v>
      </c>
      <c r="E125" s="203" t="s">
        <v>54</v>
      </c>
      <c r="F125" s="203" t="s">
        <v>55</v>
      </c>
      <c r="G125" s="203" t="s">
        <v>150</v>
      </c>
      <c r="H125" s="203" t="s">
        <v>151</v>
      </c>
      <c r="I125" s="203" t="s">
        <v>152</v>
      </c>
      <c r="J125" s="203" t="s">
        <v>139</v>
      </c>
      <c r="K125" s="204" t="s">
        <v>153</v>
      </c>
      <c r="L125" s="205"/>
      <c r="M125" s="100" t="s">
        <v>1</v>
      </c>
      <c r="N125" s="101" t="s">
        <v>37</v>
      </c>
      <c r="O125" s="101" t="s">
        <v>154</v>
      </c>
      <c r="P125" s="101" t="s">
        <v>155</v>
      </c>
      <c r="Q125" s="101" t="s">
        <v>156</v>
      </c>
      <c r="R125" s="101" t="s">
        <v>157</v>
      </c>
      <c r="S125" s="101" t="s">
        <v>158</v>
      </c>
      <c r="T125" s="102" t="s">
        <v>159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160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P127+P128</f>
        <v>0</v>
      </c>
      <c r="Q126" s="104"/>
      <c r="R126" s="208">
        <f>R127+R128</f>
        <v>0</v>
      </c>
      <c r="S126" s="104"/>
      <c r="T126" s="209">
        <f>T127+T128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141</v>
      </c>
      <c r="BK126" s="210">
        <f>BK127+BK128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271</v>
      </c>
      <c r="F127" s="214" t="s">
        <v>412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v>0</v>
      </c>
      <c r="Q127" s="219"/>
      <c r="R127" s="220">
        <v>0</v>
      </c>
      <c r="S127" s="219"/>
      <c r="T127" s="221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80</v>
      </c>
      <c r="AT127" s="223" t="s">
        <v>72</v>
      </c>
      <c r="AU127" s="223" t="s">
        <v>73</v>
      </c>
      <c r="AY127" s="222" t="s">
        <v>163</v>
      </c>
      <c r="BK127" s="224">
        <v>0</v>
      </c>
    </row>
    <row r="128" s="12" customFormat="1" ht="25.92" customHeight="1">
      <c r="A128" s="12"/>
      <c r="B128" s="211"/>
      <c r="C128" s="212"/>
      <c r="D128" s="213" t="s">
        <v>72</v>
      </c>
      <c r="E128" s="214" t="s">
        <v>352</v>
      </c>
      <c r="F128" s="214" t="s">
        <v>413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</f>
        <v>0</v>
      </c>
      <c r="Q128" s="219"/>
      <c r="R128" s="220">
        <f>R129</f>
        <v>0</v>
      </c>
      <c r="S128" s="219"/>
      <c r="T128" s="22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73</v>
      </c>
      <c r="AY128" s="222" t="s">
        <v>163</v>
      </c>
      <c r="BK128" s="224">
        <f>BK129</f>
        <v>0</v>
      </c>
    </row>
    <row r="129" s="2" customFormat="1" ht="16.5" customHeight="1">
      <c r="A129" s="38"/>
      <c r="B129" s="39"/>
      <c r="C129" s="227" t="s">
        <v>80</v>
      </c>
      <c r="D129" s="227" t="s">
        <v>165</v>
      </c>
      <c r="E129" s="228" t="s">
        <v>437</v>
      </c>
      <c r="F129" s="229" t="s">
        <v>438</v>
      </c>
      <c r="G129" s="230" t="s">
        <v>429</v>
      </c>
      <c r="H129" s="231">
        <v>1</v>
      </c>
      <c r="I129" s="232"/>
      <c r="J129" s="233">
        <f>ROUND(I129*H129,2)</f>
        <v>0</v>
      </c>
      <c r="K129" s="229" t="s">
        <v>1</v>
      </c>
      <c r="L129" s="44"/>
      <c r="M129" s="277" t="s">
        <v>1</v>
      </c>
      <c r="N129" s="278" t="s">
        <v>38</v>
      </c>
      <c r="O129" s="279"/>
      <c r="P129" s="280">
        <f>O129*H129</f>
        <v>0</v>
      </c>
      <c r="Q129" s="280">
        <v>0</v>
      </c>
      <c r="R129" s="280">
        <f>Q129*H129</f>
        <v>0</v>
      </c>
      <c r="S129" s="280">
        <v>0</v>
      </c>
      <c r="T129" s="28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170</v>
      </c>
      <c r="AT129" s="238" t="s">
        <v>165</v>
      </c>
      <c r="AU129" s="238" t="s">
        <v>80</v>
      </c>
      <c r="AY129" s="17" t="s">
        <v>163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80</v>
      </c>
      <c r="BK129" s="239">
        <f>ROUND(I129*H129,2)</f>
        <v>0</v>
      </c>
      <c r="BL129" s="17" t="s">
        <v>170</v>
      </c>
      <c r="BM129" s="238" t="s">
        <v>82</v>
      </c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67"/>
      <c r="J130" s="67"/>
      <c r="K130" s="67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NUOCuUsEzNvp6KhYTR+x0J5+4tPinIQF5BbeDwSNQEn6LHXeMnUuA3wHR8qANocn6TBZrl+lCrcIqbYx8Lw+Ug==" hashValue="F9aWUCF4SYlqmHExjcrOpz3/Ovdt5CPlz/f1IvLOJfVanQ4mUHQIktJ1MPDrcKVULNf6gg+ZHNqxZvyaP9OXxA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109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 s="1" customFormat="1" ht="12" customHeight="1">
      <c r="B8" s="20"/>
      <c r="D8" s="151" t="s">
        <v>129</v>
      </c>
      <c r="L8" s="20"/>
    </row>
    <row r="9" s="2" customFormat="1" ht="16.5" customHeight="1">
      <c r="A9" s="38"/>
      <c r="B9" s="44"/>
      <c r="C9" s="38"/>
      <c r="D9" s="38"/>
      <c r="E9" s="152" t="s">
        <v>130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607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133</v>
      </c>
      <c r="G14" s="38"/>
      <c r="H14" s="38"/>
      <c r="I14" s="151" t="s">
        <v>22</v>
      </c>
      <c r="J14" s="154" t="str">
        <f>'Rekapitulace stavby'!AN8</f>
        <v>15. 6. 2022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134</v>
      </c>
      <c r="F17" s="38"/>
      <c r="G17" s="38"/>
      <c r="H17" s="38"/>
      <c r="I17" s="151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135</v>
      </c>
      <c r="F23" s="38"/>
      <c r="G23" s="38"/>
      <c r="H23" s="38"/>
      <c r="I23" s="151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136</v>
      </c>
      <c r="F26" s="38"/>
      <c r="G26" s="38"/>
      <c r="H26" s="38"/>
      <c r="I26" s="151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ROUND((SUM(BE121:BE128)),  2)</f>
        <v>0</v>
      </c>
      <c r="G35" s="38"/>
      <c r="H35" s="38"/>
      <c r="I35" s="165">
        <v>0.20999999999999999</v>
      </c>
      <c r="J35" s="164">
        <f>ROUND(((SUM(BE121:BE128))*I35),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39</v>
      </c>
      <c r="F36" s="164">
        <f>ROUND((SUM(BF121:BF128)),  2)</f>
        <v>0</v>
      </c>
      <c r="G36" s="38"/>
      <c r="H36" s="38"/>
      <c r="I36" s="165">
        <v>0.14999999999999999</v>
      </c>
      <c r="J36" s="164">
        <f>ROUND(((SUM(BF121:BF128))*I36),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ROUND((SUM(BG121:BG128)),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ROUND((SUM(BH121:BH128)),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ROUND((SUM(BI121:BI128)),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130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VRN - Vedlejší rozpočtové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Liberec</v>
      </c>
      <c r="G91" s="40"/>
      <c r="H91" s="40"/>
      <c r="I91" s="32" t="s">
        <v>22</v>
      </c>
      <c r="J91" s="79" t="str">
        <f>IF(J14="","",J14)</f>
        <v>15. 6. 2022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Liberec, nám.Dr.E.Beneše</v>
      </c>
      <c r="G93" s="40"/>
      <c r="H93" s="40"/>
      <c r="I93" s="32" t="s">
        <v>29</v>
      </c>
      <c r="J93" s="36" t="str">
        <f>E23</f>
        <v>Ing.Arch.Marie Procházková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PROPOS Liberec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138</v>
      </c>
      <c r="D96" s="186"/>
      <c r="E96" s="186"/>
      <c r="F96" s="186"/>
      <c r="G96" s="186"/>
      <c r="H96" s="186"/>
      <c r="I96" s="186"/>
      <c r="J96" s="187" t="s">
        <v>139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140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141</v>
      </c>
    </row>
    <row r="99" s="9" customFormat="1" ht="24.96" customHeight="1">
      <c r="A99" s="9"/>
      <c r="B99" s="189"/>
      <c r="C99" s="190"/>
      <c r="D99" s="191" t="s">
        <v>607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148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4" t="str">
        <f>E7</f>
        <v>Veřejná samočistící toaleta - Příprava území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129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4" t="s">
        <v>130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131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VRN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Liberec</v>
      </c>
      <c r="G115" s="40"/>
      <c r="H115" s="40"/>
      <c r="I115" s="32" t="s">
        <v>22</v>
      </c>
      <c r="J115" s="79" t="str">
        <f>IF(J14="","",J14)</f>
        <v>15. 6. 2022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E17</f>
        <v>Statutární Město Liberec, nám.Dr.E.Beneše</v>
      </c>
      <c r="G117" s="40"/>
      <c r="H117" s="40"/>
      <c r="I117" s="32" t="s">
        <v>29</v>
      </c>
      <c r="J117" s="36" t="str">
        <f>E23</f>
        <v>Ing.Arch.Marie Procházková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32" t="s">
        <v>31</v>
      </c>
      <c r="J118" s="36" t="str">
        <f>E26</f>
        <v>PROPOS Liberec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149</v>
      </c>
      <c r="D120" s="203" t="s">
        <v>58</v>
      </c>
      <c r="E120" s="203" t="s">
        <v>54</v>
      </c>
      <c r="F120" s="203" t="s">
        <v>55</v>
      </c>
      <c r="G120" s="203" t="s">
        <v>150</v>
      </c>
      <c r="H120" s="203" t="s">
        <v>151</v>
      </c>
      <c r="I120" s="203" t="s">
        <v>152</v>
      </c>
      <c r="J120" s="203" t="s">
        <v>139</v>
      </c>
      <c r="K120" s="204" t="s">
        <v>153</v>
      </c>
      <c r="L120" s="205"/>
      <c r="M120" s="100" t="s">
        <v>1</v>
      </c>
      <c r="N120" s="101" t="s">
        <v>37</v>
      </c>
      <c r="O120" s="101" t="s">
        <v>154</v>
      </c>
      <c r="P120" s="101" t="s">
        <v>155</v>
      </c>
      <c r="Q120" s="101" t="s">
        <v>156</v>
      </c>
      <c r="R120" s="101" t="s">
        <v>157</v>
      </c>
      <c r="S120" s="101" t="s">
        <v>158</v>
      </c>
      <c r="T120" s="102" t="s">
        <v>159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160</v>
      </c>
      <c r="D121" s="40"/>
      <c r="E121" s="40"/>
      <c r="F121" s="40"/>
      <c r="G121" s="40"/>
      <c r="H121" s="40"/>
      <c r="I121" s="40"/>
      <c r="J121" s="206">
        <f>BK121</f>
        <v>0</v>
      </c>
      <c r="K121" s="40"/>
      <c r="L121" s="44"/>
      <c r="M121" s="103"/>
      <c r="N121" s="207"/>
      <c r="O121" s="104"/>
      <c r="P121" s="208">
        <f>P122</f>
        <v>0</v>
      </c>
      <c r="Q121" s="104"/>
      <c r="R121" s="208">
        <f>R122</f>
        <v>0</v>
      </c>
      <c r="S121" s="104"/>
      <c r="T121" s="209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141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72</v>
      </c>
      <c r="E122" s="214" t="s">
        <v>107</v>
      </c>
      <c r="F122" s="214" t="s">
        <v>108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SUM(P123:P128)</f>
        <v>0</v>
      </c>
      <c r="Q122" s="219"/>
      <c r="R122" s="220">
        <f>SUM(R123:R128)</f>
        <v>0</v>
      </c>
      <c r="S122" s="219"/>
      <c r="T122" s="221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189</v>
      </c>
      <c r="AT122" s="223" t="s">
        <v>72</v>
      </c>
      <c r="AU122" s="223" t="s">
        <v>73</v>
      </c>
      <c r="AY122" s="222" t="s">
        <v>163</v>
      </c>
      <c r="BK122" s="224">
        <f>SUM(BK123:BK128)</f>
        <v>0</v>
      </c>
    </row>
    <row r="123" s="2" customFormat="1" ht="16.5" customHeight="1">
      <c r="A123" s="38"/>
      <c r="B123" s="39"/>
      <c r="C123" s="227" t="s">
        <v>80</v>
      </c>
      <c r="D123" s="227" t="s">
        <v>165</v>
      </c>
      <c r="E123" s="228" t="s">
        <v>608</v>
      </c>
      <c r="F123" s="229" t="s">
        <v>609</v>
      </c>
      <c r="G123" s="230" t="s">
        <v>610</v>
      </c>
      <c r="H123" s="231">
        <v>1</v>
      </c>
      <c r="I123" s="232"/>
      <c r="J123" s="233">
        <f>ROUND(I123*H123,2)</f>
        <v>0</v>
      </c>
      <c r="K123" s="229" t="s">
        <v>1</v>
      </c>
      <c r="L123" s="44"/>
      <c r="M123" s="234" t="s">
        <v>1</v>
      </c>
      <c r="N123" s="235" t="s">
        <v>38</v>
      </c>
      <c r="O123" s="91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8" t="s">
        <v>611</v>
      </c>
      <c r="AT123" s="238" t="s">
        <v>165</v>
      </c>
      <c r="AU123" s="238" t="s">
        <v>80</v>
      </c>
      <c r="AY123" s="17" t="s">
        <v>163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7" t="s">
        <v>80</v>
      </c>
      <c r="BK123" s="239">
        <f>ROUND(I123*H123,2)</f>
        <v>0</v>
      </c>
      <c r="BL123" s="17" t="s">
        <v>611</v>
      </c>
      <c r="BM123" s="238" t="s">
        <v>612</v>
      </c>
    </row>
    <row r="124" s="2" customFormat="1" ht="16.5" customHeight="1">
      <c r="A124" s="38"/>
      <c r="B124" s="39"/>
      <c r="C124" s="227" t="s">
        <v>82</v>
      </c>
      <c r="D124" s="227" t="s">
        <v>165</v>
      </c>
      <c r="E124" s="228" t="s">
        <v>613</v>
      </c>
      <c r="F124" s="229" t="s">
        <v>614</v>
      </c>
      <c r="G124" s="230" t="s">
        <v>610</v>
      </c>
      <c r="H124" s="231">
        <v>1</v>
      </c>
      <c r="I124" s="232"/>
      <c r="J124" s="233">
        <f>ROUND(I124*H124,2)</f>
        <v>0</v>
      </c>
      <c r="K124" s="229" t="s">
        <v>1</v>
      </c>
      <c r="L124" s="44"/>
      <c r="M124" s="234" t="s">
        <v>1</v>
      </c>
      <c r="N124" s="235" t="s">
        <v>38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611</v>
      </c>
      <c r="AT124" s="238" t="s">
        <v>165</v>
      </c>
      <c r="AU124" s="238" t="s">
        <v>80</v>
      </c>
      <c r="AY124" s="17" t="s">
        <v>163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80</v>
      </c>
      <c r="BK124" s="239">
        <f>ROUND(I124*H124,2)</f>
        <v>0</v>
      </c>
      <c r="BL124" s="17" t="s">
        <v>611</v>
      </c>
      <c r="BM124" s="238" t="s">
        <v>615</v>
      </c>
    </row>
    <row r="125" s="2" customFormat="1" ht="16.5" customHeight="1">
      <c r="A125" s="38"/>
      <c r="B125" s="39"/>
      <c r="C125" s="227" t="s">
        <v>99</v>
      </c>
      <c r="D125" s="227" t="s">
        <v>165</v>
      </c>
      <c r="E125" s="228" t="s">
        <v>616</v>
      </c>
      <c r="F125" s="229" t="s">
        <v>617</v>
      </c>
      <c r="G125" s="230" t="s">
        <v>610</v>
      </c>
      <c r="H125" s="231">
        <v>1</v>
      </c>
      <c r="I125" s="232"/>
      <c r="J125" s="233">
        <f>ROUND(I125*H125,2)</f>
        <v>0</v>
      </c>
      <c r="K125" s="229" t="s">
        <v>1</v>
      </c>
      <c r="L125" s="44"/>
      <c r="M125" s="234" t="s">
        <v>1</v>
      </c>
      <c r="N125" s="235" t="s">
        <v>38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611</v>
      </c>
      <c r="AT125" s="238" t="s">
        <v>165</v>
      </c>
      <c r="AU125" s="238" t="s">
        <v>80</v>
      </c>
      <c r="AY125" s="17" t="s">
        <v>163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80</v>
      </c>
      <c r="BK125" s="239">
        <f>ROUND(I125*H125,2)</f>
        <v>0</v>
      </c>
      <c r="BL125" s="17" t="s">
        <v>611</v>
      </c>
      <c r="BM125" s="238" t="s">
        <v>618</v>
      </c>
    </row>
    <row r="126" s="2" customFormat="1" ht="16.5" customHeight="1">
      <c r="A126" s="38"/>
      <c r="B126" s="39"/>
      <c r="C126" s="227" t="s">
        <v>170</v>
      </c>
      <c r="D126" s="227" t="s">
        <v>165</v>
      </c>
      <c r="E126" s="228" t="s">
        <v>619</v>
      </c>
      <c r="F126" s="229" t="s">
        <v>620</v>
      </c>
      <c r="G126" s="230" t="s">
        <v>610</v>
      </c>
      <c r="H126" s="231">
        <v>1</v>
      </c>
      <c r="I126" s="232"/>
      <c r="J126" s="233">
        <f>ROUND(I126*H126,2)</f>
        <v>0</v>
      </c>
      <c r="K126" s="229" t="s">
        <v>1</v>
      </c>
      <c r="L126" s="44"/>
      <c r="M126" s="234" t="s">
        <v>1</v>
      </c>
      <c r="N126" s="235" t="s">
        <v>38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611</v>
      </c>
      <c r="AT126" s="238" t="s">
        <v>165</v>
      </c>
      <c r="AU126" s="238" t="s">
        <v>80</v>
      </c>
      <c r="AY126" s="17" t="s">
        <v>163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80</v>
      </c>
      <c r="BK126" s="239">
        <f>ROUND(I126*H126,2)</f>
        <v>0</v>
      </c>
      <c r="BL126" s="17" t="s">
        <v>611</v>
      </c>
      <c r="BM126" s="238" t="s">
        <v>621</v>
      </c>
    </row>
    <row r="127" s="2" customFormat="1" ht="16.5" customHeight="1">
      <c r="A127" s="38"/>
      <c r="B127" s="39"/>
      <c r="C127" s="227" t="s">
        <v>189</v>
      </c>
      <c r="D127" s="227" t="s">
        <v>165</v>
      </c>
      <c r="E127" s="228" t="s">
        <v>622</v>
      </c>
      <c r="F127" s="229" t="s">
        <v>623</v>
      </c>
      <c r="G127" s="230" t="s">
        <v>610</v>
      </c>
      <c r="H127" s="231">
        <v>1</v>
      </c>
      <c r="I127" s="232"/>
      <c r="J127" s="233">
        <f>ROUND(I127*H127,2)</f>
        <v>0</v>
      </c>
      <c r="K127" s="229" t="s">
        <v>1</v>
      </c>
      <c r="L127" s="44"/>
      <c r="M127" s="234" t="s">
        <v>1</v>
      </c>
      <c r="N127" s="235" t="s">
        <v>38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611</v>
      </c>
      <c r="AT127" s="238" t="s">
        <v>165</v>
      </c>
      <c r="AU127" s="238" t="s">
        <v>80</v>
      </c>
      <c r="AY127" s="17" t="s">
        <v>163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80</v>
      </c>
      <c r="BK127" s="239">
        <f>ROUND(I127*H127,2)</f>
        <v>0</v>
      </c>
      <c r="BL127" s="17" t="s">
        <v>611</v>
      </c>
      <c r="BM127" s="238" t="s">
        <v>624</v>
      </c>
    </row>
    <row r="128" s="2" customFormat="1" ht="16.5" customHeight="1">
      <c r="A128" s="38"/>
      <c r="B128" s="39"/>
      <c r="C128" s="227" t="s">
        <v>194</v>
      </c>
      <c r="D128" s="227" t="s">
        <v>165</v>
      </c>
      <c r="E128" s="228" t="s">
        <v>625</v>
      </c>
      <c r="F128" s="229" t="s">
        <v>626</v>
      </c>
      <c r="G128" s="230" t="s">
        <v>610</v>
      </c>
      <c r="H128" s="231">
        <v>1</v>
      </c>
      <c r="I128" s="232"/>
      <c r="J128" s="233">
        <f>ROUND(I128*H128,2)</f>
        <v>0</v>
      </c>
      <c r="K128" s="229" t="s">
        <v>1</v>
      </c>
      <c r="L128" s="44"/>
      <c r="M128" s="277" t="s">
        <v>1</v>
      </c>
      <c r="N128" s="278" t="s">
        <v>38</v>
      </c>
      <c r="O128" s="279"/>
      <c r="P128" s="280">
        <f>O128*H128</f>
        <v>0</v>
      </c>
      <c r="Q128" s="280">
        <v>0</v>
      </c>
      <c r="R128" s="280">
        <f>Q128*H128</f>
        <v>0</v>
      </c>
      <c r="S128" s="280">
        <v>0</v>
      </c>
      <c r="T128" s="28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611</v>
      </c>
      <c r="AT128" s="238" t="s">
        <v>165</v>
      </c>
      <c r="AU128" s="238" t="s">
        <v>80</v>
      </c>
      <c r="AY128" s="17" t="s">
        <v>163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80</v>
      </c>
      <c r="BK128" s="239">
        <f>ROUND(I128*H128,2)</f>
        <v>0</v>
      </c>
      <c r="BL128" s="17" t="s">
        <v>611</v>
      </c>
      <c r="BM128" s="238" t="s">
        <v>627</v>
      </c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67"/>
      <c r="J129" s="67"/>
      <c r="K129" s="67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IwP1wWPQAWhMev3mYIW1lV62h2f4+Qulmk1jOG2Dc6lvPZsfoBdDmjXPHEbj7l7APGr2Ppd8bzZt/iABGn8t6A==" hashValue="2nTvbEAC6usnjynYJVuaksFXOE66KNFdOKlMIUBzdJu5yYXFy/P14DaewhmeRUrVhYvwtezzQE+rAfAYwAwAWA==" algorithmName="SHA-512" password="CC35"/>
  <autoFilter ref="C120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113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 s="1" customFormat="1" ht="12" customHeight="1">
      <c r="B8" s="20"/>
      <c r="D8" s="151" t="s">
        <v>129</v>
      </c>
      <c r="L8" s="20"/>
    </row>
    <row r="9" s="2" customFormat="1" ht="16.5" customHeight="1">
      <c r="A9" s="38"/>
      <c r="B9" s="44"/>
      <c r="C9" s="38"/>
      <c r="D9" s="38"/>
      <c r="E9" s="152" t="s">
        <v>628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132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133</v>
      </c>
      <c r="G14" s="38"/>
      <c r="H14" s="38"/>
      <c r="I14" s="151" t="s">
        <v>22</v>
      </c>
      <c r="J14" s="154" t="str">
        <f>'Rekapitulace stavby'!AN8</f>
        <v>15. 6. 2022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134</v>
      </c>
      <c r="F17" s="38"/>
      <c r="G17" s="38"/>
      <c r="H17" s="38"/>
      <c r="I17" s="151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135</v>
      </c>
      <c r="F23" s="38"/>
      <c r="G23" s="38"/>
      <c r="H23" s="38"/>
      <c r="I23" s="151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136</v>
      </c>
      <c r="F26" s="38"/>
      <c r="G26" s="38"/>
      <c r="H26" s="38"/>
      <c r="I26" s="151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ROUND(J126,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ROUND((SUM(BE126:BE168)),  2)</f>
        <v>0</v>
      </c>
      <c r="G35" s="38"/>
      <c r="H35" s="38"/>
      <c r="I35" s="165">
        <v>0.20999999999999999</v>
      </c>
      <c r="J35" s="164">
        <f>ROUND(((SUM(BE126:BE168))*I35),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39</v>
      </c>
      <c r="F36" s="164">
        <f>ROUND((SUM(BF126:BF168)),  2)</f>
        <v>0</v>
      </c>
      <c r="G36" s="38"/>
      <c r="H36" s="38"/>
      <c r="I36" s="165">
        <v>0.14999999999999999</v>
      </c>
      <c r="J36" s="164">
        <f>ROUND(((SUM(BF126:BF168))*I36),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ROUND((SUM(BG126:BG168)),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ROUND((SUM(BH126:BH168)),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ROUND((SUM(BI126:BI168)),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628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01 - Vlastní objekt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Liberec</v>
      </c>
      <c r="G91" s="40"/>
      <c r="H91" s="40"/>
      <c r="I91" s="32" t="s">
        <v>22</v>
      </c>
      <c r="J91" s="79" t="str">
        <f>IF(J14="","",J14)</f>
        <v>15. 6. 2022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Liberec, nám.Dr.E.Beneše</v>
      </c>
      <c r="G93" s="40"/>
      <c r="H93" s="40"/>
      <c r="I93" s="32" t="s">
        <v>29</v>
      </c>
      <c r="J93" s="36" t="str">
        <f>E23</f>
        <v>Ing.Arch.Marie Procházková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PROPOS Liberec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138</v>
      </c>
      <c r="D96" s="186"/>
      <c r="E96" s="186"/>
      <c r="F96" s="186"/>
      <c r="G96" s="186"/>
      <c r="H96" s="186"/>
      <c r="I96" s="186"/>
      <c r="J96" s="187" t="s">
        <v>139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140</v>
      </c>
      <c r="D98" s="40"/>
      <c r="E98" s="40"/>
      <c r="F98" s="40"/>
      <c r="G98" s="40"/>
      <c r="H98" s="40"/>
      <c r="I98" s="40"/>
      <c r="J98" s="110">
        <f>J126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141</v>
      </c>
    </row>
    <row r="99" s="9" customFormat="1" ht="24.96" customHeight="1">
      <c r="A99" s="9"/>
      <c r="B99" s="189"/>
      <c r="C99" s="190"/>
      <c r="D99" s="191" t="s">
        <v>142</v>
      </c>
      <c r="E99" s="192"/>
      <c r="F99" s="192"/>
      <c r="G99" s="192"/>
      <c r="H99" s="192"/>
      <c r="I99" s="192"/>
      <c r="J99" s="193">
        <f>J127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5"/>
      <c r="C100" s="133"/>
      <c r="D100" s="196" t="s">
        <v>143</v>
      </c>
      <c r="E100" s="197"/>
      <c r="F100" s="197"/>
      <c r="G100" s="197"/>
      <c r="H100" s="197"/>
      <c r="I100" s="197"/>
      <c r="J100" s="198">
        <f>J128</f>
        <v>0</v>
      </c>
      <c r="K100" s="133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5"/>
      <c r="C101" s="133"/>
      <c r="D101" s="196" t="s">
        <v>144</v>
      </c>
      <c r="E101" s="197"/>
      <c r="F101" s="197"/>
      <c r="G101" s="197"/>
      <c r="H101" s="197"/>
      <c r="I101" s="197"/>
      <c r="J101" s="198">
        <f>J149</f>
        <v>0</v>
      </c>
      <c r="K101" s="133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5"/>
      <c r="C102" s="133"/>
      <c r="D102" s="196" t="s">
        <v>145</v>
      </c>
      <c r="E102" s="197"/>
      <c r="F102" s="197"/>
      <c r="G102" s="197"/>
      <c r="H102" s="197"/>
      <c r="I102" s="197"/>
      <c r="J102" s="198">
        <f>J159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5"/>
      <c r="C103" s="133"/>
      <c r="D103" s="196" t="s">
        <v>146</v>
      </c>
      <c r="E103" s="197"/>
      <c r="F103" s="197"/>
      <c r="G103" s="197"/>
      <c r="H103" s="197"/>
      <c r="I103" s="197"/>
      <c r="J103" s="198">
        <f>J164</f>
        <v>0</v>
      </c>
      <c r="K103" s="133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5"/>
      <c r="C104" s="133"/>
      <c r="D104" s="196" t="s">
        <v>147</v>
      </c>
      <c r="E104" s="197"/>
      <c r="F104" s="197"/>
      <c r="G104" s="197"/>
      <c r="H104" s="197"/>
      <c r="I104" s="197"/>
      <c r="J104" s="198">
        <f>J167</f>
        <v>0</v>
      </c>
      <c r="K104" s="133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66"/>
      <c r="C106" s="67"/>
      <c r="D106" s="67"/>
      <c r="E106" s="67"/>
      <c r="F106" s="67"/>
      <c r="G106" s="67"/>
      <c r="H106" s="67"/>
      <c r="I106" s="67"/>
      <c r="J106" s="67"/>
      <c r="K106" s="67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10" s="2" customFormat="1" ht="6.96" customHeight="1">
      <c r="A110" s="38"/>
      <c r="B110" s="68"/>
      <c r="C110" s="69"/>
      <c r="D110" s="69"/>
      <c r="E110" s="69"/>
      <c r="F110" s="69"/>
      <c r="G110" s="69"/>
      <c r="H110" s="69"/>
      <c r="I110" s="69"/>
      <c r="J110" s="69"/>
      <c r="K110" s="69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24.96" customHeight="1">
      <c r="A111" s="38"/>
      <c r="B111" s="39"/>
      <c r="C111" s="23" t="s">
        <v>148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184" t="str">
        <f>E7</f>
        <v>Veřejná samočistící toaleta - Příprava území</v>
      </c>
      <c r="F114" s="32"/>
      <c r="G114" s="32"/>
      <c r="H114" s="32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1" customFormat="1" ht="12" customHeight="1">
      <c r="B115" s="21"/>
      <c r="C115" s="32" t="s">
        <v>129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184" t="s">
        <v>628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131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E11</f>
        <v>SO 01 - Vlastní objekt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F14</f>
        <v>Liberec</v>
      </c>
      <c r="G120" s="40"/>
      <c r="H120" s="40"/>
      <c r="I120" s="32" t="s">
        <v>22</v>
      </c>
      <c r="J120" s="79" t="str">
        <f>IF(J14="","",J14)</f>
        <v>15. 6. 2022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E17</f>
        <v>Statutární Město Liberec, nám.Dr.E.Beneše</v>
      </c>
      <c r="G122" s="40"/>
      <c r="H122" s="40"/>
      <c r="I122" s="32" t="s">
        <v>29</v>
      </c>
      <c r="J122" s="36" t="str">
        <f>E23</f>
        <v>Ing.Arch.Marie Procházková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27</v>
      </c>
      <c r="D123" s="40"/>
      <c r="E123" s="40"/>
      <c r="F123" s="27" t="str">
        <f>IF(E20="","",E20)</f>
        <v>Vyplň údaj</v>
      </c>
      <c r="G123" s="40"/>
      <c r="H123" s="40"/>
      <c r="I123" s="32" t="s">
        <v>31</v>
      </c>
      <c r="J123" s="36" t="str">
        <f>E26</f>
        <v>PROPOS Liberec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149</v>
      </c>
      <c r="D125" s="203" t="s">
        <v>58</v>
      </c>
      <c r="E125" s="203" t="s">
        <v>54</v>
      </c>
      <c r="F125" s="203" t="s">
        <v>55</v>
      </c>
      <c r="G125" s="203" t="s">
        <v>150</v>
      </c>
      <c r="H125" s="203" t="s">
        <v>151</v>
      </c>
      <c r="I125" s="203" t="s">
        <v>152</v>
      </c>
      <c r="J125" s="203" t="s">
        <v>139</v>
      </c>
      <c r="K125" s="204" t="s">
        <v>153</v>
      </c>
      <c r="L125" s="205"/>
      <c r="M125" s="100" t="s">
        <v>1</v>
      </c>
      <c r="N125" s="101" t="s">
        <v>37</v>
      </c>
      <c r="O125" s="101" t="s">
        <v>154</v>
      </c>
      <c r="P125" s="101" t="s">
        <v>155</v>
      </c>
      <c r="Q125" s="101" t="s">
        <v>156</v>
      </c>
      <c r="R125" s="101" t="s">
        <v>157</v>
      </c>
      <c r="S125" s="101" t="s">
        <v>158</v>
      </c>
      <c r="T125" s="102" t="s">
        <v>159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160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</f>
        <v>0</v>
      </c>
      <c r="Q126" s="104"/>
      <c r="R126" s="208">
        <f>R127</f>
        <v>9.6575147999999995</v>
      </c>
      <c r="S126" s="104"/>
      <c r="T126" s="209">
        <f>T127</f>
        <v>0.7964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141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161</v>
      </c>
      <c r="F127" s="214" t="s">
        <v>162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P128+P149+P159+P164+P167</f>
        <v>0</v>
      </c>
      <c r="Q127" s="219"/>
      <c r="R127" s="220">
        <f>R128+R149+R159+R164+R167</f>
        <v>9.6575147999999995</v>
      </c>
      <c r="S127" s="219"/>
      <c r="T127" s="221">
        <f>T128+T149+T159+T164+T167</f>
        <v>0.7964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80</v>
      </c>
      <c r="AT127" s="223" t="s">
        <v>72</v>
      </c>
      <c r="AU127" s="223" t="s">
        <v>73</v>
      </c>
      <c r="AY127" s="222" t="s">
        <v>163</v>
      </c>
      <c r="BK127" s="224">
        <f>BK128+BK149+BK159+BK164+BK167</f>
        <v>0</v>
      </c>
    </row>
    <row r="128" s="12" customFormat="1" ht="22.8" customHeight="1">
      <c r="A128" s="12"/>
      <c r="B128" s="211"/>
      <c r="C128" s="212"/>
      <c r="D128" s="213" t="s">
        <v>72</v>
      </c>
      <c r="E128" s="225" t="s">
        <v>80</v>
      </c>
      <c r="F128" s="225" t="s">
        <v>164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SUM(P129:P148)</f>
        <v>0</v>
      </c>
      <c r="Q128" s="219"/>
      <c r="R128" s="220">
        <f>SUM(R129:R148)</f>
        <v>0</v>
      </c>
      <c r="S128" s="219"/>
      <c r="T128" s="221">
        <f>SUM(T129:T148)</f>
        <v>0.7964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80</v>
      </c>
      <c r="AY128" s="222" t="s">
        <v>163</v>
      </c>
      <c r="BK128" s="224">
        <f>SUM(BK129:BK148)</f>
        <v>0</v>
      </c>
    </row>
    <row r="129" s="2" customFormat="1" ht="16.5" customHeight="1">
      <c r="A129" s="38"/>
      <c r="B129" s="39"/>
      <c r="C129" s="227" t="s">
        <v>80</v>
      </c>
      <c r="D129" s="227" t="s">
        <v>165</v>
      </c>
      <c r="E129" s="228" t="s">
        <v>629</v>
      </c>
      <c r="F129" s="229" t="s">
        <v>167</v>
      </c>
      <c r="G129" s="230" t="s">
        <v>168</v>
      </c>
      <c r="H129" s="231">
        <v>1.5</v>
      </c>
      <c r="I129" s="232"/>
      <c r="J129" s="233">
        <f>ROUND(I129*H129,2)</f>
        <v>0</v>
      </c>
      <c r="K129" s="229" t="s">
        <v>1</v>
      </c>
      <c r="L129" s="44"/>
      <c r="M129" s="234" t="s">
        <v>1</v>
      </c>
      <c r="N129" s="235" t="s">
        <v>38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0.28100000000000003</v>
      </c>
      <c r="T129" s="237">
        <f>S129*H129</f>
        <v>0.42150000000000004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170</v>
      </c>
      <c r="AT129" s="238" t="s">
        <v>165</v>
      </c>
      <c r="AU129" s="238" t="s">
        <v>82</v>
      </c>
      <c r="AY129" s="17" t="s">
        <v>163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80</v>
      </c>
      <c r="BK129" s="239">
        <f>ROUND(I129*H129,2)</f>
        <v>0</v>
      </c>
      <c r="BL129" s="17" t="s">
        <v>170</v>
      </c>
      <c r="BM129" s="238" t="s">
        <v>171</v>
      </c>
    </row>
    <row r="130" s="13" customFormat="1">
      <c r="A130" s="13"/>
      <c r="B130" s="240"/>
      <c r="C130" s="241"/>
      <c r="D130" s="242" t="s">
        <v>172</v>
      </c>
      <c r="E130" s="243" t="s">
        <v>1</v>
      </c>
      <c r="F130" s="244" t="s">
        <v>173</v>
      </c>
      <c r="G130" s="241"/>
      <c r="H130" s="243" t="s">
        <v>1</v>
      </c>
      <c r="I130" s="245"/>
      <c r="J130" s="241"/>
      <c r="K130" s="241"/>
      <c r="L130" s="246"/>
      <c r="M130" s="247"/>
      <c r="N130" s="248"/>
      <c r="O130" s="248"/>
      <c r="P130" s="248"/>
      <c r="Q130" s="248"/>
      <c r="R130" s="248"/>
      <c r="S130" s="248"/>
      <c r="T130" s="249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0" t="s">
        <v>172</v>
      </c>
      <c r="AU130" s="250" t="s">
        <v>82</v>
      </c>
      <c r="AV130" s="13" t="s">
        <v>80</v>
      </c>
      <c r="AW130" s="13" t="s">
        <v>30</v>
      </c>
      <c r="AX130" s="13" t="s">
        <v>73</v>
      </c>
      <c r="AY130" s="250" t="s">
        <v>163</v>
      </c>
    </row>
    <row r="131" s="14" customFormat="1">
      <c r="A131" s="14"/>
      <c r="B131" s="251"/>
      <c r="C131" s="252"/>
      <c r="D131" s="242" t="s">
        <v>172</v>
      </c>
      <c r="E131" s="253" t="s">
        <v>1</v>
      </c>
      <c r="F131" s="254" t="s">
        <v>174</v>
      </c>
      <c r="G131" s="252"/>
      <c r="H131" s="255">
        <v>1.5</v>
      </c>
      <c r="I131" s="256"/>
      <c r="J131" s="252"/>
      <c r="K131" s="252"/>
      <c r="L131" s="257"/>
      <c r="M131" s="258"/>
      <c r="N131" s="259"/>
      <c r="O131" s="259"/>
      <c r="P131" s="259"/>
      <c r="Q131" s="259"/>
      <c r="R131" s="259"/>
      <c r="S131" s="259"/>
      <c r="T131" s="26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61" t="s">
        <v>172</v>
      </c>
      <c r="AU131" s="261" t="s">
        <v>82</v>
      </c>
      <c r="AV131" s="14" t="s">
        <v>82</v>
      </c>
      <c r="AW131" s="14" t="s">
        <v>30</v>
      </c>
      <c r="AX131" s="14" t="s">
        <v>80</v>
      </c>
      <c r="AY131" s="261" t="s">
        <v>163</v>
      </c>
    </row>
    <row r="132" s="2" customFormat="1" ht="16.5" customHeight="1">
      <c r="A132" s="38"/>
      <c r="B132" s="39"/>
      <c r="C132" s="227" t="s">
        <v>82</v>
      </c>
      <c r="D132" s="227" t="s">
        <v>165</v>
      </c>
      <c r="E132" s="228" t="s">
        <v>630</v>
      </c>
      <c r="F132" s="229" t="s">
        <v>631</v>
      </c>
      <c r="G132" s="230" t="s">
        <v>177</v>
      </c>
      <c r="H132" s="231">
        <v>3.2599999999999998</v>
      </c>
      <c r="I132" s="232"/>
      <c r="J132" s="233">
        <f>ROUND(I132*H132,2)</f>
        <v>0</v>
      </c>
      <c r="K132" s="229" t="s">
        <v>169</v>
      </c>
      <c r="L132" s="44"/>
      <c r="M132" s="234" t="s">
        <v>1</v>
      </c>
      <c r="N132" s="235" t="s">
        <v>38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0.11500000000000001</v>
      </c>
      <c r="T132" s="237">
        <f>S132*H132</f>
        <v>0.37490000000000001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170</v>
      </c>
      <c r="AT132" s="238" t="s">
        <v>165</v>
      </c>
      <c r="AU132" s="238" t="s">
        <v>82</v>
      </c>
      <c r="AY132" s="17" t="s">
        <v>163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80</v>
      </c>
      <c r="BK132" s="239">
        <f>ROUND(I132*H132,2)</f>
        <v>0</v>
      </c>
      <c r="BL132" s="17" t="s">
        <v>170</v>
      </c>
      <c r="BM132" s="238" t="s">
        <v>632</v>
      </c>
    </row>
    <row r="133" s="14" customFormat="1">
      <c r="A133" s="14"/>
      <c r="B133" s="251"/>
      <c r="C133" s="252"/>
      <c r="D133" s="242" t="s">
        <v>172</v>
      </c>
      <c r="E133" s="253" t="s">
        <v>1</v>
      </c>
      <c r="F133" s="254" t="s">
        <v>633</v>
      </c>
      <c r="G133" s="252"/>
      <c r="H133" s="255">
        <v>3.2599999999999998</v>
      </c>
      <c r="I133" s="256"/>
      <c r="J133" s="252"/>
      <c r="K133" s="252"/>
      <c r="L133" s="257"/>
      <c r="M133" s="258"/>
      <c r="N133" s="259"/>
      <c r="O133" s="259"/>
      <c r="P133" s="259"/>
      <c r="Q133" s="259"/>
      <c r="R133" s="259"/>
      <c r="S133" s="259"/>
      <c r="T133" s="260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61" t="s">
        <v>172</v>
      </c>
      <c r="AU133" s="261" t="s">
        <v>82</v>
      </c>
      <c r="AV133" s="14" t="s">
        <v>82</v>
      </c>
      <c r="AW133" s="14" t="s">
        <v>30</v>
      </c>
      <c r="AX133" s="14" t="s">
        <v>80</v>
      </c>
      <c r="AY133" s="261" t="s">
        <v>163</v>
      </c>
    </row>
    <row r="134" s="2" customFormat="1" ht="16.5" customHeight="1">
      <c r="A134" s="38"/>
      <c r="B134" s="39"/>
      <c r="C134" s="227" t="s">
        <v>99</v>
      </c>
      <c r="D134" s="227" t="s">
        <v>165</v>
      </c>
      <c r="E134" s="228" t="s">
        <v>180</v>
      </c>
      <c r="F134" s="229" t="s">
        <v>181</v>
      </c>
      <c r="G134" s="230" t="s">
        <v>168</v>
      </c>
      <c r="H134" s="231">
        <v>10</v>
      </c>
      <c r="I134" s="232"/>
      <c r="J134" s="233">
        <f>ROUND(I134*H134,2)</f>
        <v>0</v>
      </c>
      <c r="K134" s="229" t="s">
        <v>169</v>
      </c>
      <c r="L134" s="44"/>
      <c r="M134" s="234" t="s">
        <v>1</v>
      </c>
      <c r="N134" s="235" t="s">
        <v>38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170</v>
      </c>
      <c r="AT134" s="238" t="s">
        <v>165</v>
      </c>
      <c r="AU134" s="238" t="s">
        <v>82</v>
      </c>
      <c r="AY134" s="17" t="s">
        <v>163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80</v>
      </c>
      <c r="BK134" s="239">
        <f>ROUND(I134*H134,2)</f>
        <v>0</v>
      </c>
      <c r="BL134" s="17" t="s">
        <v>170</v>
      </c>
      <c r="BM134" s="238" t="s">
        <v>182</v>
      </c>
    </row>
    <row r="135" s="13" customFormat="1">
      <c r="A135" s="13"/>
      <c r="B135" s="240"/>
      <c r="C135" s="241"/>
      <c r="D135" s="242" t="s">
        <v>172</v>
      </c>
      <c r="E135" s="243" t="s">
        <v>1</v>
      </c>
      <c r="F135" s="244" t="s">
        <v>173</v>
      </c>
      <c r="G135" s="241"/>
      <c r="H135" s="243" t="s">
        <v>1</v>
      </c>
      <c r="I135" s="245"/>
      <c r="J135" s="241"/>
      <c r="K135" s="241"/>
      <c r="L135" s="246"/>
      <c r="M135" s="247"/>
      <c r="N135" s="248"/>
      <c r="O135" s="248"/>
      <c r="P135" s="248"/>
      <c r="Q135" s="248"/>
      <c r="R135" s="248"/>
      <c r="S135" s="248"/>
      <c r="T135" s="249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0" t="s">
        <v>172</v>
      </c>
      <c r="AU135" s="250" t="s">
        <v>82</v>
      </c>
      <c r="AV135" s="13" t="s">
        <v>80</v>
      </c>
      <c r="AW135" s="13" t="s">
        <v>30</v>
      </c>
      <c r="AX135" s="13" t="s">
        <v>73</v>
      </c>
      <c r="AY135" s="250" t="s">
        <v>163</v>
      </c>
    </row>
    <row r="136" s="14" customFormat="1">
      <c r="A136" s="14"/>
      <c r="B136" s="251"/>
      <c r="C136" s="252"/>
      <c r="D136" s="242" t="s">
        <v>172</v>
      </c>
      <c r="E136" s="253" t="s">
        <v>1</v>
      </c>
      <c r="F136" s="254" t="s">
        <v>183</v>
      </c>
      <c r="G136" s="252"/>
      <c r="H136" s="255">
        <v>10</v>
      </c>
      <c r="I136" s="256"/>
      <c r="J136" s="252"/>
      <c r="K136" s="252"/>
      <c r="L136" s="257"/>
      <c r="M136" s="258"/>
      <c r="N136" s="259"/>
      <c r="O136" s="259"/>
      <c r="P136" s="259"/>
      <c r="Q136" s="259"/>
      <c r="R136" s="259"/>
      <c r="S136" s="259"/>
      <c r="T136" s="260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1" t="s">
        <v>172</v>
      </c>
      <c r="AU136" s="261" t="s">
        <v>82</v>
      </c>
      <c r="AV136" s="14" t="s">
        <v>82</v>
      </c>
      <c r="AW136" s="14" t="s">
        <v>30</v>
      </c>
      <c r="AX136" s="14" t="s">
        <v>80</v>
      </c>
      <c r="AY136" s="261" t="s">
        <v>163</v>
      </c>
    </row>
    <row r="137" s="2" customFormat="1" ht="16.5" customHeight="1">
      <c r="A137" s="38"/>
      <c r="B137" s="39"/>
      <c r="C137" s="227" t="s">
        <v>170</v>
      </c>
      <c r="D137" s="227" t="s">
        <v>165</v>
      </c>
      <c r="E137" s="228" t="s">
        <v>184</v>
      </c>
      <c r="F137" s="229" t="s">
        <v>185</v>
      </c>
      <c r="G137" s="230" t="s">
        <v>186</v>
      </c>
      <c r="H137" s="231">
        <v>1.6830000000000001</v>
      </c>
      <c r="I137" s="232"/>
      <c r="J137" s="233">
        <f>ROUND(I137*H137,2)</f>
        <v>0</v>
      </c>
      <c r="K137" s="229" t="s">
        <v>169</v>
      </c>
      <c r="L137" s="44"/>
      <c r="M137" s="234" t="s">
        <v>1</v>
      </c>
      <c r="N137" s="235" t="s">
        <v>38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170</v>
      </c>
      <c r="AT137" s="238" t="s">
        <v>165</v>
      </c>
      <c r="AU137" s="238" t="s">
        <v>82</v>
      </c>
      <c r="AY137" s="17" t="s">
        <v>163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80</v>
      </c>
      <c r="BK137" s="239">
        <f>ROUND(I137*H137,2)</f>
        <v>0</v>
      </c>
      <c r="BL137" s="17" t="s">
        <v>170</v>
      </c>
      <c r="BM137" s="238" t="s">
        <v>187</v>
      </c>
    </row>
    <row r="138" s="14" customFormat="1">
      <c r="A138" s="14"/>
      <c r="B138" s="251"/>
      <c r="C138" s="252"/>
      <c r="D138" s="242" t="s">
        <v>172</v>
      </c>
      <c r="E138" s="253" t="s">
        <v>1</v>
      </c>
      <c r="F138" s="254" t="s">
        <v>188</v>
      </c>
      <c r="G138" s="252"/>
      <c r="H138" s="255">
        <v>1.6830000000000001</v>
      </c>
      <c r="I138" s="256"/>
      <c r="J138" s="252"/>
      <c r="K138" s="252"/>
      <c r="L138" s="257"/>
      <c r="M138" s="258"/>
      <c r="N138" s="259"/>
      <c r="O138" s="259"/>
      <c r="P138" s="259"/>
      <c r="Q138" s="259"/>
      <c r="R138" s="259"/>
      <c r="S138" s="259"/>
      <c r="T138" s="260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61" t="s">
        <v>172</v>
      </c>
      <c r="AU138" s="261" t="s">
        <v>82</v>
      </c>
      <c r="AV138" s="14" t="s">
        <v>82</v>
      </c>
      <c r="AW138" s="14" t="s">
        <v>30</v>
      </c>
      <c r="AX138" s="14" t="s">
        <v>80</v>
      </c>
      <c r="AY138" s="261" t="s">
        <v>163</v>
      </c>
    </row>
    <row r="139" s="2" customFormat="1" ht="21.75" customHeight="1">
      <c r="A139" s="38"/>
      <c r="B139" s="39"/>
      <c r="C139" s="227" t="s">
        <v>189</v>
      </c>
      <c r="D139" s="227" t="s">
        <v>165</v>
      </c>
      <c r="E139" s="228" t="s">
        <v>190</v>
      </c>
      <c r="F139" s="229" t="s">
        <v>191</v>
      </c>
      <c r="G139" s="230" t="s">
        <v>186</v>
      </c>
      <c r="H139" s="231">
        <v>4.8719999999999999</v>
      </c>
      <c r="I139" s="232"/>
      <c r="J139" s="233">
        <f>ROUND(I139*H139,2)</f>
        <v>0</v>
      </c>
      <c r="K139" s="229" t="s">
        <v>169</v>
      </c>
      <c r="L139" s="44"/>
      <c r="M139" s="234" t="s">
        <v>1</v>
      </c>
      <c r="N139" s="235" t="s">
        <v>38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170</v>
      </c>
      <c r="AT139" s="238" t="s">
        <v>165</v>
      </c>
      <c r="AU139" s="238" t="s">
        <v>82</v>
      </c>
      <c r="AY139" s="17" t="s">
        <v>163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80</v>
      </c>
      <c r="BK139" s="239">
        <f>ROUND(I139*H139,2)</f>
        <v>0</v>
      </c>
      <c r="BL139" s="17" t="s">
        <v>170</v>
      </c>
      <c r="BM139" s="238" t="s">
        <v>192</v>
      </c>
    </row>
    <row r="140" s="14" customFormat="1">
      <c r="A140" s="14"/>
      <c r="B140" s="251"/>
      <c r="C140" s="252"/>
      <c r="D140" s="242" t="s">
        <v>172</v>
      </c>
      <c r="E140" s="253" t="s">
        <v>1</v>
      </c>
      <c r="F140" s="254" t="s">
        <v>193</v>
      </c>
      <c r="G140" s="252"/>
      <c r="H140" s="255">
        <v>4.8719999999999999</v>
      </c>
      <c r="I140" s="256"/>
      <c r="J140" s="252"/>
      <c r="K140" s="252"/>
      <c r="L140" s="257"/>
      <c r="M140" s="258"/>
      <c r="N140" s="259"/>
      <c r="O140" s="259"/>
      <c r="P140" s="259"/>
      <c r="Q140" s="259"/>
      <c r="R140" s="259"/>
      <c r="S140" s="259"/>
      <c r="T140" s="260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61" t="s">
        <v>172</v>
      </c>
      <c r="AU140" s="261" t="s">
        <v>82</v>
      </c>
      <c r="AV140" s="14" t="s">
        <v>82</v>
      </c>
      <c r="AW140" s="14" t="s">
        <v>30</v>
      </c>
      <c r="AX140" s="14" t="s">
        <v>80</v>
      </c>
      <c r="AY140" s="261" t="s">
        <v>163</v>
      </c>
    </row>
    <row r="141" s="2" customFormat="1" ht="21.75" customHeight="1">
      <c r="A141" s="38"/>
      <c r="B141" s="39"/>
      <c r="C141" s="227" t="s">
        <v>194</v>
      </c>
      <c r="D141" s="227" t="s">
        <v>165</v>
      </c>
      <c r="E141" s="228" t="s">
        <v>195</v>
      </c>
      <c r="F141" s="229" t="s">
        <v>196</v>
      </c>
      <c r="G141" s="230" t="s">
        <v>186</v>
      </c>
      <c r="H141" s="231">
        <v>4.3949999999999996</v>
      </c>
      <c r="I141" s="232"/>
      <c r="J141" s="233">
        <f>ROUND(I141*H141,2)</f>
        <v>0</v>
      </c>
      <c r="K141" s="229" t="s">
        <v>169</v>
      </c>
      <c r="L141" s="44"/>
      <c r="M141" s="234" t="s">
        <v>1</v>
      </c>
      <c r="N141" s="235" t="s">
        <v>38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170</v>
      </c>
      <c r="AT141" s="238" t="s">
        <v>165</v>
      </c>
      <c r="AU141" s="238" t="s">
        <v>82</v>
      </c>
      <c r="AY141" s="17" t="s">
        <v>163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80</v>
      </c>
      <c r="BK141" s="239">
        <f>ROUND(I141*H141,2)</f>
        <v>0</v>
      </c>
      <c r="BL141" s="17" t="s">
        <v>170</v>
      </c>
      <c r="BM141" s="238" t="s">
        <v>197</v>
      </c>
    </row>
    <row r="142" s="13" customFormat="1">
      <c r="A142" s="13"/>
      <c r="B142" s="240"/>
      <c r="C142" s="241"/>
      <c r="D142" s="242" t="s">
        <v>172</v>
      </c>
      <c r="E142" s="243" t="s">
        <v>1</v>
      </c>
      <c r="F142" s="244" t="s">
        <v>198</v>
      </c>
      <c r="G142" s="241"/>
      <c r="H142" s="243" t="s">
        <v>1</v>
      </c>
      <c r="I142" s="245"/>
      <c r="J142" s="241"/>
      <c r="K142" s="241"/>
      <c r="L142" s="246"/>
      <c r="M142" s="247"/>
      <c r="N142" s="248"/>
      <c r="O142" s="248"/>
      <c r="P142" s="248"/>
      <c r="Q142" s="248"/>
      <c r="R142" s="248"/>
      <c r="S142" s="248"/>
      <c r="T142" s="249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0" t="s">
        <v>172</v>
      </c>
      <c r="AU142" s="250" t="s">
        <v>82</v>
      </c>
      <c r="AV142" s="13" t="s">
        <v>80</v>
      </c>
      <c r="AW142" s="13" t="s">
        <v>30</v>
      </c>
      <c r="AX142" s="13" t="s">
        <v>73</v>
      </c>
      <c r="AY142" s="250" t="s">
        <v>163</v>
      </c>
    </row>
    <row r="143" s="14" customFormat="1">
      <c r="A143" s="14"/>
      <c r="B143" s="251"/>
      <c r="C143" s="252"/>
      <c r="D143" s="242" t="s">
        <v>172</v>
      </c>
      <c r="E143" s="253" t="s">
        <v>1</v>
      </c>
      <c r="F143" s="254" t="s">
        <v>199</v>
      </c>
      <c r="G143" s="252"/>
      <c r="H143" s="255">
        <v>4.3949999999999996</v>
      </c>
      <c r="I143" s="256"/>
      <c r="J143" s="252"/>
      <c r="K143" s="252"/>
      <c r="L143" s="257"/>
      <c r="M143" s="258"/>
      <c r="N143" s="259"/>
      <c r="O143" s="259"/>
      <c r="P143" s="259"/>
      <c r="Q143" s="259"/>
      <c r="R143" s="259"/>
      <c r="S143" s="259"/>
      <c r="T143" s="26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61" t="s">
        <v>172</v>
      </c>
      <c r="AU143" s="261" t="s">
        <v>82</v>
      </c>
      <c r="AV143" s="14" t="s">
        <v>82</v>
      </c>
      <c r="AW143" s="14" t="s">
        <v>30</v>
      </c>
      <c r="AX143" s="14" t="s">
        <v>80</v>
      </c>
      <c r="AY143" s="261" t="s">
        <v>163</v>
      </c>
    </row>
    <row r="144" s="2" customFormat="1" ht="16.5" customHeight="1">
      <c r="A144" s="38"/>
      <c r="B144" s="39"/>
      <c r="C144" s="227" t="s">
        <v>200</v>
      </c>
      <c r="D144" s="227" t="s">
        <v>165</v>
      </c>
      <c r="E144" s="228" t="s">
        <v>201</v>
      </c>
      <c r="F144" s="229" t="s">
        <v>202</v>
      </c>
      <c r="G144" s="230" t="s">
        <v>203</v>
      </c>
      <c r="H144" s="231">
        <v>7.9109999999999996</v>
      </c>
      <c r="I144" s="232"/>
      <c r="J144" s="233">
        <f>ROUND(I144*H144,2)</f>
        <v>0</v>
      </c>
      <c r="K144" s="229" t="s">
        <v>169</v>
      </c>
      <c r="L144" s="44"/>
      <c r="M144" s="234" t="s">
        <v>1</v>
      </c>
      <c r="N144" s="235" t="s">
        <v>38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170</v>
      </c>
      <c r="AT144" s="238" t="s">
        <v>165</v>
      </c>
      <c r="AU144" s="238" t="s">
        <v>82</v>
      </c>
      <c r="AY144" s="17" t="s">
        <v>163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80</v>
      </c>
      <c r="BK144" s="239">
        <f>ROUND(I144*H144,2)</f>
        <v>0</v>
      </c>
      <c r="BL144" s="17" t="s">
        <v>170</v>
      </c>
      <c r="BM144" s="238" t="s">
        <v>204</v>
      </c>
    </row>
    <row r="145" s="14" customFormat="1">
      <c r="A145" s="14"/>
      <c r="B145" s="251"/>
      <c r="C145" s="252"/>
      <c r="D145" s="242" t="s">
        <v>172</v>
      </c>
      <c r="E145" s="253" t="s">
        <v>1</v>
      </c>
      <c r="F145" s="254" t="s">
        <v>205</v>
      </c>
      <c r="G145" s="252"/>
      <c r="H145" s="255">
        <v>7.9109999999999996</v>
      </c>
      <c r="I145" s="256"/>
      <c r="J145" s="252"/>
      <c r="K145" s="252"/>
      <c r="L145" s="257"/>
      <c r="M145" s="258"/>
      <c r="N145" s="259"/>
      <c r="O145" s="259"/>
      <c r="P145" s="259"/>
      <c r="Q145" s="259"/>
      <c r="R145" s="259"/>
      <c r="S145" s="259"/>
      <c r="T145" s="260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61" t="s">
        <v>172</v>
      </c>
      <c r="AU145" s="261" t="s">
        <v>82</v>
      </c>
      <c r="AV145" s="14" t="s">
        <v>82</v>
      </c>
      <c r="AW145" s="14" t="s">
        <v>30</v>
      </c>
      <c r="AX145" s="14" t="s">
        <v>80</v>
      </c>
      <c r="AY145" s="261" t="s">
        <v>163</v>
      </c>
    </row>
    <row r="146" s="2" customFormat="1" ht="16.5" customHeight="1">
      <c r="A146" s="38"/>
      <c r="B146" s="39"/>
      <c r="C146" s="227" t="s">
        <v>206</v>
      </c>
      <c r="D146" s="227" t="s">
        <v>165</v>
      </c>
      <c r="E146" s="228" t="s">
        <v>207</v>
      </c>
      <c r="F146" s="229" t="s">
        <v>208</v>
      </c>
      <c r="G146" s="230" t="s">
        <v>186</v>
      </c>
      <c r="H146" s="231">
        <v>2.1600000000000001</v>
      </c>
      <c r="I146" s="232"/>
      <c r="J146" s="233">
        <f>ROUND(I146*H146,2)</f>
        <v>0</v>
      </c>
      <c r="K146" s="229" t="s">
        <v>169</v>
      </c>
      <c r="L146" s="44"/>
      <c r="M146" s="234" t="s">
        <v>1</v>
      </c>
      <c r="N146" s="235" t="s">
        <v>38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170</v>
      </c>
      <c r="AT146" s="238" t="s">
        <v>165</v>
      </c>
      <c r="AU146" s="238" t="s">
        <v>82</v>
      </c>
      <c r="AY146" s="17" t="s">
        <v>163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80</v>
      </c>
      <c r="BK146" s="239">
        <f>ROUND(I146*H146,2)</f>
        <v>0</v>
      </c>
      <c r="BL146" s="17" t="s">
        <v>170</v>
      </c>
      <c r="BM146" s="238" t="s">
        <v>209</v>
      </c>
    </row>
    <row r="147" s="2" customFormat="1">
      <c r="A147" s="38"/>
      <c r="B147" s="39"/>
      <c r="C147" s="40"/>
      <c r="D147" s="242" t="s">
        <v>210</v>
      </c>
      <c r="E147" s="40"/>
      <c r="F147" s="262" t="s">
        <v>211</v>
      </c>
      <c r="G147" s="40"/>
      <c r="H147" s="40"/>
      <c r="I147" s="263"/>
      <c r="J147" s="40"/>
      <c r="K147" s="40"/>
      <c r="L147" s="44"/>
      <c r="M147" s="264"/>
      <c r="N147" s="26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210</v>
      </c>
      <c r="AU147" s="17" t="s">
        <v>82</v>
      </c>
    </row>
    <row r="148" s="14" customFormat="1">
      <c r="A148" s="14"/>
      <c r="B148" s="251"/>
      <c r="C148" s="252"/>
      <c r="D148" s="242" t="s">
        <v>172</v>
      </c>
      <c r="E148" s="253" t="s">
        <v>1</v>
      </c>
      <c r="F148" s="254" t="s">
        <v>212</v>
      </c>
      <c r="G148" s="252"/>
      <c r="H148" s="255">
        <v>2.1600000000000001</v>
      </c>
      <c r="I148" s="256"/>
      <c r="J148" s="252"/>
      <c r="K148" s="252"/>
      <c r="L148" s="257"/>
      <c r="M148" s="258"/>
      <c r="N148" s="259"/>
      <c r="O148" s="259"/>
      <c r="P148" s="259"/>
      <c r="Q148" s="259"/>
      <c r="R148" s="259"/>
      <c r="S148" s="259"/>
      <c r="T148" s="26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61" t="s">
        <v>172</v>
      </c>
      <c r="AU148" s="261" t="s">
        <v>82</v>
      </c>
      <c r="AV148" s="14" t="s">
        <v>82</v>
      </c>
      <c r="AW148" s="14" t="s">
        <v>30</v>
      </c>
      <c r="AX148" s="14" t="s">
        <v>80</v>
      </c>
      <c r="AY148" s="261" t="s">
        <v>163</v>
      </c>
    </row>
    <row r="149" s="12" customFormat="1" ht="22.8" customHeight="1">
      <c r="A149" s="12"/>
      <c r="B149" s="211"/>
      <c r="C149" s="212"/>
      <c r="D149" s="213" t="s">
        <v>72</v>
      </c>
      <c r="E149" s="225" t="s">
        <v>82</v>
      </c>
      <c r="F149" s="225" t="s">
        <v>213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SUM(P150:P158)</f>
        <v>0</v>
      </c>
      <c r="Q149" s="219"/>
      <c r="R149" s="220">
        <f>SUM(R150:R158)</f>
        <v>9.6461747999999989</v>
      </c>
      <c r="S149" s="219"/>
      <c r="T149" s="221">
        <f>SUM(T150:T158)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80</v>
      </c>
      <c r="AT149" s="223" t="s">
        <v>72</v>
      </c>
      <c r="AU149" s="223" t="s">
        <v>80</v>
      </c>
      <c r="AY149" s="222" t="s">
        <v>163</v>
      </c>
      <c r="BK149" s="224">
        <f>SUM(BK150:BK158)</f>
        <v>0</v>
      </c>
    </row>
    <row r="150" s="2" customFormat="1" ht="16.5" customHeight="1">
      <c r="A150" s="38"/>
      <c r="B150" s="39"/>
      <c r="C150" s="227" t="s">
        <v>214</v>
      </c>
      <c r="D150" s="227" t="s">
        <v>165</v>
      </c>
      <c r="E150" s="228" t="s">
        <v>215</v>
      </c>
      <c r="F150" s="229" t="s">
        <v>216</v>
      </c>
      <c r="G150" s="230" t="s">
        <v>186</v>
      </c>
      <c r="H150" s="231">
        <v>1.3500000000000001</v>
      </c>
      <c r="I150" s="232"/>
      <c r="J150" s="233">
        <f>ROUND(I150*H150,2)</f>
        <v>0</v>
      </c>
      <c r="K150" s="229" t="s">
        <v>169</v>
      </c>
      <c r="L150" s="44"/>
      <c r="M150" s="234" t="s">
        <v>1</v>
      </c>
      <c r="N150" s="235" t="s">
        <v>38</v>
      </c>
      <c r="O150" s="91"/>
      <c r="P150" s="236">
        <f>O150*H150</f>
        <v>0</v>
      </c>
      <c r="Q150" s="236">
        <v>1.98</v>
      </c>
      <c r="R150" s="236">
        <f>Q150*H150</f>
        <v>2.673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170</v>
      </c>
      <c r="AT150" s="238" t="s">
        <v>165</v>
      </c>
      <c r="AU150" s="238" t="s">
        <v>82</v>
      </c>
      <c r="AY150" s="17" t="s">
        <v>163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80</v>
      </c>
      <c r="BK150" s="239">
        <f>ROUND(I150*H150,2)</f>
        <v>0</v>
      </c>
      <c r="BL150" s="17" t="s">
        <v>170</v>
      </c>
      <c r="BM150" s="238" t="s">
        <v>217</v>
      </c>
    </row>
    <row r="151" s="14" customFormat="1">
      <c r="A151" s="14"/>
      <c r="B151" s="251"/>
      <c r="C151" s="252"/>
      <c r="D151" s="242" t="s">
        <v>172</v>
      </c>
      <c r="E151" s="253" t="s">
        <v>1</v>
      </c>
      <c r="F151" s="254" t="s">
        <v>218</v>
      </c>
      <c r="G151" s="252"/>
      <c r="H151" s="255">
        <v>1.3500000000000001</v>
      </c>
      <c r="I151" s="256"/>
      <c r="J151" s="252"/>
      <c r="K151" s="252"/>
      <c r="L151" s="257"/>
      <c r="M151" s="258"/>
      <c r="N151" s="259"/>
      <c r="O151" s="259"/>
      <c r="P151" s="259"/>
      <c r="Q151" s="259"/>
      <c r="R151" s="259"/>
      <c r="S151" s="259"/>
      <c r="T151" s="26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1" t="s">
        <v>172</v>
      </c>
      <c r="AU151" s="261" t="s">
        <v>82</v>
      </c>
      <c r="AV151" s="14" t="s">
        <v>82</v>
      </c>
      <c r="AW151" s="14" t="s">
        <v>30</v>
      </c>
      <c r="AX151" s="14" t="s">
        <v>80</v>
      </c>
      <c r="AY151" s="261" t="s">
        <v>163</v>
      </c>
    </row>
    <row r="152" s="2" customFormat="1" ht="16.5" customHeight="1">
      <c r="A152" s="38"/>
      <c r="B152" s="39"/>
      <c r="C152" s="227" t="s">
        <v>219</v>
      </c>
      <c r="D152" s="227" t="s">
        <v>165</v>
      </c>
      <c r="E152" s="228" t="s">
        <v>220</v>
      </c>
      <c r="F152" s="229" t="s">
        <v>221</v>
      </c>
      <c r="G152" s="230" t="s">
        <v>186</v>
      </c>
      <c r="H152" s="231">
        <v>0.35999999999999999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38</v>
      </c>
      <c r="O152" s="91"/>
      <c r="P152" s="236">
        <f>O152*H152</f>
        <v>0</v>
      </c>
      <c r="Q152" s="236">
        <v>2.3010199999999998</v>
      </c>
      <c r="R152" s="236">
        <f>Q152*H152</f>
        <v>0.82836719999999986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170</v>
      </c>
      <c r="AT152" s="238" t="s">
        <v>165</v>
      </c>
      <c r="AU152" s="238" t="s">
        <v>82</v>
      </c>
      <c r="AY152" s="17" t="s">
        <v>163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80</v>
      </c>
      <c r="BK152" s="239">
        <f>ROUND(I152*H152,2)</f>
        <v>0</v>
      </c>
      <c r="BL152" s="17" t="s">
        <v>170</v>
      </c>
      <c r="BM152" s="238" t="s">
        <v>222</v>
      </c>
    </row>
    <row r="153" s="14" customFormat="1">
      <c r="A153" s="14"/>
      <c r="B153" s="251"/>
      <c r="C153" s="252"/>
      <c r="D153" s="242" t="s">
        <v>172</v>
      </c>
      <c r="E153" s="253" t="s">
        <v>1</v>
      </c>
      <c r="F153" s="254" t="s">
        <v>223</v>
      </c>
      <c r="G153" s="252"/>
      <c r="H153" s="255">
        <v>0.35999999999999999</v>
      </c>
      <c r="I153" s="256"/>
      <c r="J153" s="252"/>
      <c r="K153" s="252"/>
      <c r="L153" s="257"/>
      <c r="M153" s="258"/>
      <c r="N153" s="259"/>
      <c r="O153" s="259"/>
      <c r="P153" s="259"/>
      <c r="Q153" s="259"/>
      <c r="R153" s="259"/>
      <c r="S153" s="259"/>
      <c r="T153" s="26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1" t="s">
        <v>172</v>
      </c>
      <c r="AU153" s="261" t="s">
        <v>82</v>
      </c>
      <c r="AV153" s="14" t="s">
        <v>82</v>
      </c>
      <c r="AW153" s="14" t="s">
        <v>30</v>
      </c>
      <c r="AX153" s="14" t="s">
        <v>80</v>
      </c>
      <c r="AY153" s="261" t="s">
        <v>163</v>
      </c>
    </row>
    <row r="154" s="2" customFormat="1" ht="21.75" customHeight="1">
      <c r="A154" s="38"/>
      <c r="B154" s="39"/>
      <c r="C154" s="227" t="s">
        <v>224</v>
      </c>
      <c r="D154" s="227" t="s">
        <v>165</v>
      </c>
      <c r="E154" s="228" t="s">
        <v>225</v>
      </c>
      <c r="F154" s="229" t="s">
        <v>226</v>
      </c>
      <c r="G154" s="230" t="s">
        <v>168</v>
      </c>
      <c r="H154" s="231">
        <v>6</v>
      </c>
      <c r="I154" s="232"/>
      <c r="J154" s="233">
        <f>ROUND(I154*H154,2)</f>
        <v>0</v>
      </c>
      <c r="K154" s="229" t="s">
        <v>169</v>
      </c>
      <c r="L154" s="44"/>
      <c r="M154" s="234" t="s">
        <v>1</v>
      </c>
      <c r="N154" s="235" t="s">
        <v>38</v>
      </c>
      <c r="O154" s="91"/>
      <c r="P154" s="236">
        <f>O154*H154</f>
        <v>0</v>
      </c>
      <c r="Q154" s="236">
        <v>1.0146</v>
      </c>
      <c r="R154" s="236">
        <f>Q154*H154</f>
        <v>6.0876000000000001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170</v>
      </c>
      <c r="AT154" s="238" t="s">
        <v>165</v>
      </c>
      <c r="AU154" s="238" t="s">
        <v>82</v>
      </c>
      <c r="AY154" s="17" t="s">
        <v>163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80</v>
      </c>
      <c r="BK154" s="239">
        <f>ROUND(I154*H154,2)</f>
        <v>0</v>
      </c>
      <c r="BL154" s="17" t="s">
        <v>170</v>
      </c>
      <c r="BM154" s="238" t="s">
        <v>227</v>
      </c>
    </row>
    <row r="155" s="14" customFormat="1">
      <c r="A155" s="14"/>
      <c r="B155" s="251"/>
      <c r="C155" s="252"/>
      <c r="D155" s="242" t="s">
        <v>172</v>
      </c>
      <c r="E155" s="253" t="s">
        <v>1</v>
      </c>
      <c r="F155" s="254" t="s">
        <v>228</v>
      </c>
      <c r="G155" s="252"/>
      <c r="H155" s="255">
        <v>6</v>
      </c>
      <c r="I155" s="256"/>
      <c r="J155" s="252"/>
      <c r="K155" s="252"/>
      <c r="L155" s="257"/>
      <c r="M155" s="258"/>
      <c r="N155" s="259"/>
      <c r="O155" s="259"/>
      <c r="P155" s="259"/>
      <c r="Q155" s="259"/>
      <c r="R155" s="259"/>
      <c r="S155" s="259"/>
      <c r="T155" s="260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1" t="s">
        <v>172</v>
      </c>
      <c r="AU155" s="261" t="s">
        <v>82</v>
      </c>
      <c r="AV155" s="14" t="s">
        <v>82</v>
      </c>
      <c r="AW155" s="14" t="s">
        <v>30</v>
      </c>
      <c r="AX155" s="14" t="s">
        <v>80</v>
      </c>
      <c r="AY155" s="261" t="s">
        <v>163</v>
      </c>
    </row>
    <row r="156" s="2" customFormat="1" ht="16.5" customHeight="1">
      <c r="A156" s="38"/>
      <c r="B156" s="39"/>
      <c r="C156" s="227" t="s">
        <v>229</v>
      </c>
      <c r="D156" s="227" t="s">
        <v>165</v>
      </c>
      <c r="E156" s="228" t="s">
        <v>230</v>
      </c>
      <c r="F156" s="229" t="s">
        <v>231</v>
      </c>
      <c r="G156" s="230" t="s">
        <v>203</v>
      </c>
      <c r="H156" s="231">
        <v>0.053999999999999999</v>
      </c>
      <c r="I156" s="232"/>
      <c r="J156" s="233">
        <f>ROUND(I156*H156,2)</f>
        <v>0</v>
      </c>
      <c r="K156" s="229" t="s">
        <v>169</v>
      </c>
      <c r="L156" s="44"/>
      <c r="M156" s="234" t="s">
        <v>1</v>
      </c>
      <c r="N156" s="235" t="s">
        <v>38</v>
      </c>
      <c r="O156" s="91"/>
      <c r="P156" s="236">
        <f>O156*H156</f>
        <v>0</v>
      </c>
      <c r="Q156" s="236">
        <v>1.0593999999999999</v>
      </c>
      <c r="R156" s="236">
        <f>Q156*H156</f>
        <v>0.05720759999999999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170</v>
      </c>
      <c r="AT156" s="238" t="s">
        <v>165</v>
      </c>
      <c r="AU156" s="238" t="s">
        <v>82</v>
      </c>
      <c r="AY156" s="17" t="s">
        <v>163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80</v>
      </c>
      <c r="BK156" s="239">
        <f>ROUND(I156*H156,2)</f>
        <v>0</v>
      </c>
      <c r="BL156" s="17" t="s">
        <v>170</v>
      </c>
      <c r="BM156" s="238" t="s">
        <v>232</v>
      </c>
    </row>
    <row r="157" s="13" customFormat="1">
      <c r="A157" s="13"/>
      <c r="B157" s="240"/>
      <c r="C157" s="241"/>
      <c r="D157" s="242" t="s">
        <v>172</v>
      </c>
      <c r="E157" s="243" t="s">
        <v>1</v>
      </c>
      <c r="F157" s="244" t="s">
        <v>233</v>
      </c>
      <c r="G157" s="241"/>
      <c r="H157" s="243" t="s">
        <v>1</v>
      </c>
      <c r="I157" s="245"/>
      <c r="J157" s="241"/>
      <c r="K157" s="241"/>
      <c r="L157" s="246"/>
      <c r="M157" s="247"/>
      <c r="N157" s="248"/>
      <c r="O157" s="248"/>
      <c r="P157" s="248"/>
      <c r="Q157" s="248"/>
      <c r="R157" s="248"/>
      <c r="S157" s="248"/>
      <c r="T157" s="24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0" t="s">
        <v>172</v>
      </c>
      <c r="AU157" s="250" t="s">
        <v>82</v>
      </c>
      <c r="AV157" s="13" t="s">
        <v>80</v>
      </c>
      <c r="AW157" s="13" t="s">
        <v>30</v>
      </c>
      <c r="AX157" s="13" t="s">
        <v>73</v>
      </c>
      <c r="AY157" s="250" t="s">
        <v>163</v>
      </c>
    </row>
    <row r="158" s="14" customFormat="1">
      <c r="A158" s="14"/>
      <c r="B158" s="251"/>
      <c r="C158" s="252"/>
      <c r="D158" s="242" t="s">
        <v>172</v>
      </c>
      <c r="E158" s="253" t="s">
        <v>1</v>
      </c>
      <c r="F158" s="254" t="s">
        <v>234</v>
      </c>
      <c r="G158" s="252"/>
      <c r="H158" s="255">
        <v>0.053999999999999999</v>
      </c>
      <c r="I158" s="256"/>
      <c r="J158" s="252"/>
      <c r="K158" s="252"/>
      <c r="L158" s="257"/>
      <c r="M158" s="258"/>
      <c r="N158" s="259"/>
      <c r="O158" s="259"/>
      <c r="P158" s="259"/>
      <c r="Q158" s="259"/>
      <c r="R158" s="259"/>
      <c r="S158" s="259"/>
      <c r="T158" s="260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61" t="s">
        <v>172</v>
      </c>
      <c r="AU158" s="261" t="s">
        <v>82</v>
      </c>
      <c r="AV158" s="14" t="s">
        <v>82</v>
      </c>
      <c r="AW158" s="14" t="s">
        <v>30</v>
      </c>
      <c r="AX158" s="14" t="s">
        <v>80</v>
      </c>
      <c r="AY158" s="261" t="s">
        <v>163</v>
      </c>
    </row>
    <row r="159" s="12" customFormat="1" ht="22.8" customHeight="1">
      <c r="A159" s="12"/>
      <c r="B159" s="211"/>
      <c r="C159" s="212"/>
      <c r="D159" s="213" t="s">
        <v>72</v>
      </c>
      <c r="E159" s="225" t="s">
        <v>214</v>
      </c>
      <c r="F159" s="225" t="s">
        <v>235</v>
      </c>
      <c r="G159" s="212"/>
      <c r="H159" s="212"/>
      <c r="I159" s="215"/>
      <c r="J159" s="226">
        <f>BK159</f>
        <v>0</v>
      </c>
      <c r="K159" s="212"/>
      <c r="L159" s="217"/>
      <c r="M159" s="218"/>
      <c r="N159" s="219"/>
      <c r="O159" s="219"/>
      <c r="P159" s="220">
        <f>SUM(P160:P163)</f>
        <v>0</v>
      </c>
      <c r="Q159" s="219"/>
      <c r="R159" s="220">
        <f>SUM(R160:R163)</f>
        <v>0.011340000000000001</v>
      </c>
      <c r="S159" s="219"/>
      <c r="T159" s="221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2" t="s">
        <v>80</v>
      </c>
      <c r="AT159" s="223" t="s">
        <v>72</v>
      </c>
      <c r="AU159" s="223" t="s">
        <v>80</v>
      </c>
      <c r="AY159" s="222" t="s">
        <v>163</v>
      </c>
      <c r="BK159" s="224">
        <f>SUM(BK160:BK163)</f>
        <v>0</v>
      </c>
    </row>
    <row r="160" s="2" customFormat="1" ht="16.5" customHeight="1">
      <c r="A160" s="38"/>
      <c r="B160" s="39"/>
      <c r="C160" s="227" t="s">
        <v>254</v>
      </c>
      <c r="D160" s="227" t="s">
        <v>165</v>
      </c>
      <c r="E160" s="228" t="s">
        <v>237</v>
      </c>
      <c r="F160" s="229" t="s">
        <v>238</v>
      </c>
      <c r="G160" s="230" t="s">
        <v>177</v>
      </c>
      <c r="H160" s="231">
        <v>9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38</v>
      </c>
      <c r="O160" s="91"/>
      <c r="P160" s="236">
        <f>O160*H160</f>
        <v>0</v>
      </c>
      <c r="Q160" s="236">
        <v>0.0012600000000000001</v>
      </c>
      <c r="R160" s="236">
        <f>Q160*H160</f>
        <v>0.011340000000000001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170</v>
      </c>
      <c r="AT160" s="238" t="s">
        <v>165</v>
      </c>
      <c r="AU160" s="238" t="s">
        <v>82</v>
      </c>
      <c r="AY160" s="17" t="s">
        <v>163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80</v>
      </c>
      <c r="BK160" s="239">
        <f>ROUND(I160*H160,2)</f>
        <v>0</v>
      </c>
      <c r="BL160" s="17" t="s">
        <v>170</v>
      </c>
      <c r="BM160" s="238" t="s">
        <v>239</v>
      </c>
    </row>
    <row r="161" s="14" customFormat="1">
      <c r="A161" s="14"/>
      <c r="B161" s="251"/>
      <c r="C161" s="252"/>
      <c r="D161" s="242" t="s">
        <v>172</v>
      </c>
      <c r="E161" s="253" t="s">
        <v>1</v>
      </c>
      <c r="F161" s="254" t="s">
        <v>240</v>
      </c>
      <c r="G161" s="252"/>
      <c r="H161" s="255">
        <v>6</v>
      </c>
      <c r="I161" s="256"/>
      <c r="J161" s="252"/>
      <c r="K161" s="252"/>
      <c r="L161" s="257"/>
      <c r="M161" s="258"/>
      <c r="N161" s="259"/>
      <c r="O161" s="259"/>
      <c r="P161" s="259"/>
      <c r="Q161" s="259"/>
      <c r="R161" s="259"/>
      <c r="S161" s="259"/>
      <c r="T161" s="26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1" t="s">
        <v>172</v>
      </c>
      <c r="AU161" s="261" t="s">
        <v>82</v>
      </c>
      <c r="AV161" s="14" t="s">
        <v>82</v>
      </c>
      <c r="AW161" s="14" t="s">
        <v>30</v>
      </c>
      <c r="AX161" s="14" t="s">
        <v>73</v>
      </c>
      <c r="AY161" s="261" t="s">
        <v>163</v>
      </c>
    </row>
    <row r="162" s="14" customFormat="1">
      <c r="A162" s="14"/>
      <c r="B162" s="251"/>
      <c r="C162" s="252"/>
      <c r="D162" s="242" t="s">
        <v>172</v>
      </c>
      <c r="E162" s="253" t="s">
        <v>1</v>
      </c>
      <c r="F162" s="254" t="s">
        <v>241</v>
      </c>
      <c r="G162" s="252"/>
      <c r="H162" s="255">
        <v>3</v>
      </c>
      <c r="I162" s="256"/>
      <c r="J162" s="252"/>
      <c r="K162" s="252"/>
      <c r="L162" s="257"/>
      <c r="M162" s="258"/>
      <c r="N162" s="259"/>
      <c r="O162" s="259"/>
      <c r="P162" s="259"/>
      <c r="Q162" s="259"/>
      <c r="R162" s="259"/>
      <c r="S162" s="259"/>
      <c r="T162" s="26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61" t="s">
        <v>172</v>
      </c>
      <c r="AU162" s="261" t="s">
        <v>82</v>
      </c>
      <c r="AV162" s="14" t="s">
        <v>82</v>
      </c>
      <c r="AW162" s="14" t="s">
        <v>30</v>
      </c>
      <c r="AX162" s="14" t="s">
        <v>73</v>
      </c>
      <c r="AY162" s="261" t="s">
        <v>163</v>
      </c>
    </row>
    <row r="163" s="15" customFormat="1">
      <c r="A163" s="15"/>
      <c r="B163" s="266"/>
      <c r="C163" s="267"/>
      <c r="D163" s="242" t="s">
        <v>172</v>
      </c>
      <c r="E163" s="268" t="s">
        <v>1</v>
      </c>
      <c r="F163" s="269" t="s">
        <v>242</v>
      </c>
      <c r="G163" s="267"/>
      <c r="H163" s="270">
        <v>9</v>
      </c>
      <c r="I163" s="271"/>
      <c r="J163" s="267"/>
      <c r="K163" s="267"/>
      <c r="L163" s="272"/>
      <c r="M163" s="273"/>
      <c r="N163" s="274"/>
      <c r="O163" s="274"/>
      <c r="P163" s="274"/>
      <c r="Q163" s="274"/>
      <c r="R163" s="274"/>
      <c r="S163" s="274"/>
      <c r="T163" s="27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6" t="s">
        <v>172</v>
      </c>
      <c r="AU163" s="276" t="s">
        <v>82</v>
      </c>
      <c r="AV163" s="15" t="s">
        <v>170</v>
      </c>
      <c r="AW163" s="15" t="s">
        <v>30</v>
      </c>
      <c r="AX163" s="15" t="s">
        <v>80</v>
      </c>
      <c r="AY163" s="276" t="s">
        <v>163</v>
      </c>
    </row>
    <row r="164" s="12" customFormat="1" ht="22.8" customHeight="1">
      <c r="A164" s="12"/>
      <c r="B164" s="211"/>
      <c r="C164" s="212"/>
      <c r="D164" s="213" t="s">
        <v>72</v>
      </c>
      <c r="E164" s="225" t="s">
        <v>243</v>
      </c>
      <c r="F164" s="225" t="s">
        <v>244</v>
      </c>
      <c r="G164" s="212"/>
      <c r="H164" s="212"/>
      <c r="I164" s="215"/>
      <c r="J164" s="226">
        <f>BK164</f>
        <v>0</v>
      </c>
      <c r="K164" s="212"/>
      <c r="L164" s="217"/>
      <c r="M164" s="218"/>
      <c r="N164" s="219"/>
      <c r="O164" s="219"/>
      <c r="P164" s="220">
        <f>SUM(P165:P166)</f>
        <v>0</v>
      </c>
      <c r="Q164" s="219"/>
      <c r="R164" s="220">
        <f>SUM(R165:R166)</f>
        <v>0</v>
      </c>
      <c r="S164" s="219"/>
      <c r="T164" s="221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80</v>
      </c>
      <c r="AT164" s="223" t="s">
        <v>72</v>
      </c>
      <c r="AU164" s="223" t="s">
        <v>80</v>
      </c>
      <c r="AY164" s="222" t="s">
        <v>163</v>
      </c>
      <c r="BK164" s="224">
        <f>SUM(BK165:BK166)</f>
        <v>0</v>
      </c>
    </row>
    <row r="165" s="2" customFormat="1" ht="16.5" customHeight="1">
      <c r="A165" s="38"/>
      <c r="B165" s="39"/>
      <c r="C165" s="227" t="s">
        <v>295</v>
      </c>
      <c r="D165" s="227" t="s">
        <v>165</v>
      </c>
      <c r="E165" s="228" t="s">
        <v>246</v>
      </c>
      <c r="F165" s="229" t="s">
        <v>247</v>
      </c>
      <c r="G165" s="230" t="s">
        <v>203</v>
      </c>
      <c r="H165" s="231">
        <v>0.79600000000000004</v>
      </c>
      <c r="I165" s="232"/>
      <c r="J165" s="233">
        <f>ROUND(I165*H165,2)</f>
        <v>0</v>
      </c>
      <c r="K165" s="229" t="s">
        <v>169</v>
      </c>
      <c r="L165" s="44"/>
      <c r="M165" s="234" t="s">
        <v>1</v>
      </c>
      <c r="N165" s="235" t="s">
        <v>38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170</v>
      </c>
      <c r="AT165" s="238" t="s">
        <v>165</v>
      </c>
      <c r="AU165" s="238" t="s">
        <v>82</v>
      </c>
      <c r="AY165" s="17" t="s">
        <v>163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80</v>
      </c>
      <c r="BK165" s="239">
        <f>ROUND(I165*H165,2)</f>
        <v>0</v>
      </c>
      <c r="BL165" s="17" t="s">
        <v>170</v>
      </c>
      <c r="BM165" s="238" t="s">
        <v>248</v>
      </c>
    </row>
    <row r="166" s="2" customFormat="1" ht="21.75" customHeight="1">
      <c r="A166" s="38"/>
      <c r="B166" s="39"/>
      <c r="C166" s="227" t="s">
        <v>304</v>
      </c>
      <c r="D166" s="227" t="s">
        <v>165</v>
      </c>
      <c r="E166" s="228" t="s">
        <v>249</v>
      </c>
      <c r="F166" s="229" t="s">
        <v>250</v>
      </c>
      <c r="G166" s="230" t="s">
        <v>203</v>
      </c>
      <c r="H166" s="231">
        <v>0.79600000000000004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38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170</v>
      </c>
      <c r="AT166" s="238" t="s">
        <v>165</v>
      </c>
      <c r="AU166" s="238" t="s">
        <v>82</v>
      </c>
      <c r="AY166" s="17" t="s">
        <v>163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80</v>
      </c>
      <c r="BK166" s="239">
        <f>ROUND(I166*H166,2)</f>
        <v>0</v>
      </c>
      <c r="BL166" s="17" t="s">
        <v>170</v>
      </c>
      <c r="BM166" s="238" t="s">
        <v>251</v>
      </c>
    </row>
    <row r="167" s="12" customFormat="1" ht="22.8" customHeight="1">
      <c r="A167" s="12"/>
      <c r="B167" s="211"/>
      <c r="C167" s="212"/>
      <c r="D167" s="213" t="s">
        <v>72</v>
      </c>
      <c r="E167" s="225" t="s">
        <v>252</v>
      </c>
      <c r="F167" s="225" t="s">
        <v>253</v>
      </c>
      <c r="G167" s="212"/>
      <c r="H167" s="212"/>
      <c r="I167" s="215"/>
      <c r="J167" s="226">
        <f>BK167</f>
        <v>0</v>
      </c>
      <c r="K167" s="212"/>
      <c r="L167" s="217"/>
      <c r="M167" s="218"/>
      <c r="N167" s="219"/>
      <c r="O167" s="219"/>
      <c r="P167" s="220">
        <f>P168</f>
        <v>0</v>
      </c>
      <c r="Q167" s="219"/>
      <c r="R167" s="220">
        <f>R168</f>
        <v>0</v>
      </c>
      <c r="S167" s="219"/>
      <c r="T167" s="221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2" t="s">
        <v>80</v>
      </c>
      <c r="AT167" s="223" t="s">
        <v>72</v>
      </c>
      <c r="AU167" s="223" t="s">
        <v>80</v>
      </c>
      <c r="AY167" s="222" t="s">
        <v>163</v>
      </c>
      <c r="BK167" s="224">
        <f>BK168</f>
        <v>0</v>
      </c>
    </row>
    <row r="168" s="2" customFormat="1" ht="16.5" customHeight="1">
      <c r="A168" s="38"/>
      <c r="B168" s="39"/>
      <c r="C168" s="227" t="s">
        <v>300</v>
      </c>
      <c r="D168" s="227" t="s">
        <v>165</v>
      </c>
      <c r="E168" s="228" t="s">
        <v>255</v>
      </c>
      <c r="F168" s="229" t="s">
        <v>256</v>
      </c>
      <c r="G168" s="230" t="s">
        <v>203</v>
      </c>
      <c r="H168" s="231">
        <v>9.6579999999999995</v>
      </c>
      <c r="I168" s="232"/>
      <c r="J168" s="233">
        <f>ROUND(I168*H168,2)</f>
        <v>0</v>
      </c>
      <c r="K168" s="229" t="s">
        <v>169</v>
      </c>
      <c r="L168" s="44"/>
      <c r="M168" s="277" t="s">
        <v>1</v>
      </c>
      <c r="N168" s="278" t="s">
        <v>38</v>
      </c>
      <c r="O168" s="279"/>
      <c r="P168" s="280">
        <f>O168*H168</f>
        <v>0</v>
      </c>
      <c r="Q168" s="280">
        <v>0</v>
      </c>
      <c r="R168" s="280">
        <f>Q168*H168</f>
        <v>0</v>
      </c>
      <c r="S168" s="280">
        <v>0</v>
      </c>
      <c r="T168" s="281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170</v>
      </c>
      <c r="AT168" s="238" t="s">
        <v>165</v>
      </c>
      <c r="AU168" s="238" t="s">
        <v>82</v>
      </c>
      <c r="AY168" s="17" t="s">
        <v>163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80</v>
      </c>
      <c r="BK168" s="239">
        <f>ROUND(I168*H168,2)</f>
        <v>0</v>
      </c>
      <c r="BL168" s="17" t="s">
        <v>170</v>
      </c>
      <c r="BM168" s="238" t="s">
        <v>257</v>
      </c>
    </row>
    <row r="169" s="2" customFormat="1" ht="6.96" customHeight="1">
      <c r="A169" s="38"/>
      <c r="B169" s="66"/>
      <c r="C169" s="67"/>
      <c r="D169" s="67"/>
      <c r="E169" s="67"/>
      <c r="F169" s="67"/>
      <c r="G169" s="67"/>
      <c r="H169" s="67"/>
      <c r="I169" s="67"/>
      <c r="J169" s="67"/>
      <c r="K169" s="67"/>
      <c r="L169" s="44"/>
      <c r="M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</sheetData>
  <sheetProtection sheet="1" autoFilter="0" formatColumns="0" formatRows="0" objects="1" scenarios="1" spinCount="100000" saltValue="3CnAjUBLdY6EJSdKO7++GIrpdETEdEO7YbHp93f/+aBCj7Uh07O0PLYPGRVZAT53OMUhmmBGQSHF3Kv++1BQ3A==" hashValue="TYAcYjMGk7RQMGVKHf/arVd1cElBKSBEE0iREjxTKDzBuf3cZA8FMUkmvkcvu4oHAhmOIHd93OARNj90hPHYyw==" algorithmName="SHA-512" password="CC35"/>
  <autoFilter ref="C125:K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 s="1" customFormat="1" ht="12" customHeight="1">
      <c r="B8" s="20"/>
      <c r="D8" s="151" t="s">
        <v>129</v>
      </c>
      <c r="L8" s="20"/>
    </row>
    <row r="9" s="2" customFormat="1" ht="16.5" customHeight="1">
      <c r="A9" s="38"/>
      <c r="B9" s="44"/>
      <c r="C9" s="38"/>
      <c r="D9" s="38"/>
      <c r="E9" s="152" t="s">
        <v>628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258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133</v>
      </c>
      <c r="G14" s="38"/>
      <c r="H14" s="38"/>
      <c r="I14" s="151" t="s">
        <v>22</v>
      </c>
      <c r="J14" s="154" t="str">
        <f>'Rekapitulace stavby'!AN8</f>
        <v>15. 6. 2022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134</v>
      </c>
      <c r="F17" s="38"/>
      <c r="G17" s="38"/>
      <c r="H17" s="38"/>
      <c r="I17" s="151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135</v>
      </c>
      <c r="F23" s="38"/>
      <c r="G23" s="38"/>
      <c r="H23" s="38"/>
      <c r="I23" s="151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136</v>
      </c>
      <c r="F26" s="38"/>
      <c r="G26" s="38"/>
      <c r="H26" s="38"/>
      <c r="I26" s="151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ROUND(J132,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ROUND((SUM(BE132:BE165)),  2)</f>
        <v>0</v>
      </c>
      <c r="G35" s="38"/>
      <c r="H35" s="38"/>
      <c r="I35" s="165">
        <v>0.20999999999999999</v>
      </c>
      <c r="J35" s="164">
        <f>ROUND(((SUM(BE132:BE165))*I35),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39</v>
      </c>
      <c r="F36" s="164">
        <f>ROUND((SUM(BF132:BF165)),  2)</f>
        <v>0</v>
      </c>
      <c r="G36" s="38"/>
      <c r="H36" s="38"/>
      <c r="I36" s="165">
        <v>0.14999999999999999</v>
      </c>
      <c r="J36" s="164">
        <f>ROUND(((SUM(BF132:BF165))*I36),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ROUND((SUM(BG132:BG165)),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ROUND((SUM(BH132:BH165)),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ROUND((SUM(BI132:BI165)),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628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02 - Vodovodní přípojka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Liberec</v>
      </c>
      <c r="G91" s="40"/>
      <c r="H91" s="40"/>
      <c r="I91" s="32" t="s">
        <v>22</v>
      </c>
      <c r="J91" s="79" t="str">
        <f>IF(J14="","",J14)</f>
        <v>15. 6. 2022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Liberec, nám.Dr.E.Beneše</v>
      </c>
      <c r="G93" s="40"/>
      <c r="H93" s="40"/>
      <c r="I93" s="32" t="s">
        <v>29</v>
      </c>
      <c r="J93" s="36" t="str">
        <f>E23</f>
        <v>Ing.Arch.Marie Procházková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PROPOS Liberec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138</v>
      </c>
      <c r="D96" s="186"/>
      <c r="E96" s="186"/>
      <c r="F96" s="186"/>
      <c r="G96" s="186"/>
      <c r="H96" s="186"/>
      <c r="I96" s="186"/>
      <c r="J96" s="187" t="s">
        <v>139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140</v>
      </c>
      <c r="D98" s="40"/>
      <c r="E98" s="40"/>
      <c r="F98" s="40"/>
      <c r="G98" s="40"/>
      <c r="H98" s="40"/>
      <c r="I98" s="40"/>
      <c r="J98" s="110">
        <f>J132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141</v>
      </c>
    </row>
    <row r="99" s="9" customFormat="1" ht="24.96" customHeight="1">
      <c r="A99" s="9"/>
      <c r="B99" s="189"/>
      <c r="C99" s="190"/>
      <c r="D99" s="191" t="s">
        <v>259</v>
      </c>
      <c r="E99" s="192"/>
      <c r="F99" s="192"/>
      <c r="G99" s="192"/>
      <c r="H99" s="192"/>
      <c r="I99" s="192"/>
      <c r="J99" s="193">
        <f>J133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634</v>
      </c>
      <c r="E100" s="192"/>
      <c r="F100" s="192"/>
      <c r="G100" s="192"/>
      <c r="H100" s="192"/>
      <c r="I100" s="192"/>
      <c r="J100" s="193">
        <f>J134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635</v>
      </c>
      <c r="E101" s="192"/>
      <c r="F101" s="192"/>
      <c r="G101" s="192"/>
      <c r="H101" s="192"/>
      <c r="I101" s="192"/>
      <c r="J101" s="193">
        <f>J138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636</v>
      </c>
      <c r="E102" s="192"/>
      <c r="F102" s="192"/>
      <c r="G102" s="192"/>
      <c r="H102" s="192"/>
      <c r="I102" s="192"/>
      <c r="J102" s="193">
        <f>J140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637</v>
      </c>
      <c r="E103" s="192"/>
      <c r="F103" s="192"/>
      <c r="G103" s="192"/>
      <c r="H103" s="192"/>
      <c r="I103" s="192"/>
      <c r="J103" s="193">
        <f>J143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638</v>
      </c>
      <c r="E104" s="192"/>
      <c r="F104" s="192"/>
      <c r="G104" s="192"/>
      <c r="H104" s="192"/>
      <c r="I104" s="192"/>
      <c r="J104" s="193">
        <f>J147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639</v>
      </c>
      <c r="E105" s="192"/>
      <c r="F105" s="192"/>
      <c r="G105" s="192"/>
      <c r="H105" s="192"/>
      <c r="I105" s="192"/>
      <c r="J105" s="193">
        <f>J150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9"/>
      <c r="C106" s="190"/>
      <c r="D106" s="191" t="s">
        <v>640</v>
      </c>
      <c r="E106" s="192"/>
      <c r="F106" s="192"/>
      <c r="G106" s="192"/>
      <c r="H106" s="192"/>
      <c r="I106" s="192"/>
      <c r="J106" s="193">
        <f>J152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641</v>
      </c>
      <c r="E107" s="192"/>
      <c r="F107" s="192"/>
      <c r="G107" s="192"/>
      <c r="H107" s="192"/>
      <c r="I107" s="192"/>
      <c r="J107" s="193">
        <f>J154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9"/>
      <c r="C108" s="190"/>
      <c r="D108" s="191" t="s">
        <v>642</v>
      </c>
      <c r="E108" s="192"/>
      <c r="F108" s="192"/>
      <c r="G108" s="192"/>
      <c r="H108" s="192"/>
      <c r="I108" s="192"/>
      <c r="J108" s="193">
        <f>J157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9"/>
      <c r="C109" s="190"/>
      <c r="D109" s="191" t="s">
        <v>643</v>
      </c>
      <c r="E109" s="192"/>
      <c r="F109" s="192"/>
      <c r="G109" s="192"/>
      <c r="H109" s="192"/>
      <c r="I109" s="192"/>
      <c r="J109" s="193">
        <f>J160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89"/>
      <c r="C110" s="190"/>
      <c r="D110" s="191" t="s">
        <v>644</v>
      </c>
      <c r="E110" s="192"/>
      <c r="F110" s="192"/>
      <c r="G110" s="192"/>
      <c r="H110" s="192"/>
      <c r="I110" s="192"/>
      <c r="J110" s="193">
        <f>J164</f>
        <v>0</v>
      </c>
      <c r="K110" s="190"/>
      <c r="L110" s="194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148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84" t="str">
        <f>E7</f>
        <v>Veřejná samočistící toaleta - Příprava území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" customFormat="1" ht="12" customHeight="1">
      <c r="B121" s="21"/>
      <c r="C121" s="32" t="s">
        <v>129</v>
      </c>
      <c r="D121" s="22"/>
      <c r="E121" s="22"/>
      <c r="F121" s="22"/>
      <c r="G121" s="22"/>
      <c r="H121" s="22"/>
      <c r="I121" s="22"/>
      <c r="J121" s="22"/>
      <c r="K121" s="22"/>
      <c r="L121" s="20"/>
    </row>
    <row r="122" s="2" customFormat="1" ht="16.5" customHeight="1">
      <c r="A122" s="38"/>
      <c r="B122" s="39"/>
      <c r="C122" s="40"/>
      <c r="D122" s="40"/>
      <c r="E122" s="184" t="s">
        <v>628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2" customHeight="1">
      <c r="A123" s="38"/>
      <c r="B123" s="39"/>
      <c r="C123" s="32" t="s">
        <v>131</v>
      </c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6.5" customHeight="1">
      <c r="A124" s="38"/>
      <c r="B124" s="39"/>
      <c r="C124" s="40"/>
      <c r="D124" s="40"/>
      <c r="E124" s="76" t="str">
        <f>E11</f>
        <v>SO 02 - Vodovodní přípojka</v>
      </c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2" customHeight="1">
      <c r="A126" s="38"/>
      <c r="B126" s="39"/>
      <c r="C126" s="32" t="s">
        <v>20</v>
      </c>
      <c r="D126" s="40"/>
      <c r="E126" s="40"/>
      <c r="F126" s="27" t="str">
        <f>F14</f>
        <v>Liberec</v>
      </c>
      <c r="G126" s="40"/>
      <c r="H126" s="40"/>
      <c r="I126" s="32" t="s">
        <v>22</v>
      </c>
      <c r="J126" s="79" t="str">
        <f>IF(J14="","",J14)</f>
        <v>15. 6. 2022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24</v>
      </c>
      <c r="D128" s="40"/>
      <c r="E128" s="40"/>
      <c r="F128" s="27" t="str">
        <f>E17</f>
        <v>Statutární Město Liberec, nám.Dr.E.Beneše</v>
      </c>
      <c r="G128" s="40"/>
      <c r="H128" s="40"/>
      <c r="I128" s="32" t="s">
        <v>29</v>
      </c>
      <c r="J128" s="36" t="str">
        <f>E23</f>
        <v>Ing.Arch.Marie Procházková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25.65" customHeight="1">
      <c r="A129" s="38"/>
      <c r="B129" s="39"/>
      <c r="C129" s="32" t="s">
        <v>27</v>
      </c>
      <c r="D129" s="40"/>
      <c r="E129" s="40"/>
      <c r="F129" s="27" t="str">
        <f>IF(E20="","",E20)</f>
        <v>Vyplň údaj</v>
      </c>
      <c r="G129" s="40"/>
      <c r="H129" s="40"/>
      <c r="I129" s="32" t="s">
        <v>31</v>
      </c>
      <c r="J129" s="36" t="str">
        <f>E26</f>
        <v>PROPOS Liberec s.r.o.</v>
      </c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0.32" customHeight="1">
      <c r="A130" s="38"/>
      <c r="B130" s="39"/>
      <c r="C130" s="40"/>
      <c r="D130" s="40"/>
      <c r="E130" s="40"/>
      <c r="F130" s="40"/>
      <c r="G130" s="40"/>
      <c r="H130" s="40"/>
      <c r="I130" s="40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11" customFormat="1" ht="29.28" customHeight="1">
      <c r="A131" s="200"/>
      <c r="B131" s="201"/>
      <c r="C131" s="202" t="s">
        <v>149</v>
      </c>
      <c r="D131" s="203" t="s">
        <v>58</v>
      </c>
      <c r="E131" s="203" t="s">
        <v>54</v>
      </c>
      <c r="F131" s="203" t="s">
        <v>55</v>
      </c>
      <c r="G131" s="203" t="s">
        <v>150</v>
      </c>
      <c r="H131" s="203" t="s">
        <v>151</v>
      </c>
      <c r="I131" s="203" t="s">
        <v>152</v>
      </c>
      <c r="J131" s="203" t="s">
        <v>139</v>
      </c>
      <c r="K131" s="204" t="s">
        <v>153</v>
      </c>
      <c r="L131" s="205"/>
      <c r="M131" s="100" t="s">
        <v>1</v>
      </c>
      <c r="N131" s="101" t="s">
        <v>37</v>
      </c>
      <c r="O131" s="101" t="s">
        <v>154</v>
      </c>
      <c r="P131" s="101" t="s">
        <v>155</v>
      </c>
      <c r="Q131" s="101" t="s">
        <v>156</v>
      </c>
      <c r="R131" s="101" t="s">
        <v>157</v>
      </c>
      <c r="S131" s="101" t="s">
        <v>158</v>
      </c>
      <c r="T131" s="102" t="s">
        <v>159</v>
      </c>
      <c r="U131" s="200"/>
      <c r="V131" s="200"/>
      <c r="W131" s="200"/>
      <c r="X131" s="200"/>
      <c r="Y131" s="200"/>
      <c r="Z131" s="200"/>
      <c r="AA131" s="200"/>
      <c r="AB131" s="200"/>
      <c r="AC131" s="200"/>
      <c r="AD131" s="200"/>
      <c r="AE131" s="200"/>
    </row>
    <row r="132" s="2" customFormat="1" ht="22.8" customHeight="1">
      <c r="A132" s="38"/>
      <c r="B132" s="39"/>
      <c r="C132" s="107" t="s">
        <v>160</v>
      </c>
      <c r="D132" s="40"/>
      <c r="E132" s="40"/>
      <c r="F132" s="40"/>
      <c r="G132" s="40"/>
      <c r="H132" s="40"/>
      <c r="I132" s="40"/>
      <c r="J132" s="206">
        <f>BK132</f>
        <v>0</v>
      </c>
      <c r="K132" s="40"/>
      <c r="L132" s="44"/>
      <c r="M132" s="103"/>
      <c r="N132" s="207"/>
      <c r="O132" s="104"/>
      <c r="P132" s="208">
        <f>P133+P134+P138+P140+P143+P147+P150+P152+P154+P157+P160+P164</f>
        <v>0</v>
      </c>
      <c r="Q132" s="104"/>
      <c r="R132" s="208">
        <f>R133+R134+R138+R140+R143+R147+R150+R152+R154+R157+R160+R164</f>
        <v>0</v>
      </c>
      <c r="S132" s="104"/>
      <c r="T132" s="209">
        <f>T133+T134+T138+T140+T143+T147+T150+T152+T154+T157+T160+T164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72</v>
      </c>
      <c r="AU132" s="17" t="s">
        <v>141</v>
      </c>
      <c r="BK132" s="210">
        <f>BK133+BK134+BK138+BK140+BK143+BK147+BK150+BK152+BK154+BK157+BK160+BK164</f>
        <v>0</v>
      </c>
    </row>
    <row r="133" s="12" customFormat="1" ht="25.92" customHeight="1">
      <c r="A133" s="12"/>
      <c r="B133" s="211"/>
      <c r="C133" s="212"/>
      <c r="D133" s="213" t="s">
        <v>72</v>
      </c>
      <c r="E133" s="214" t="s">
        <v>271</v>
      </c>
      <c r="F133" s="214" t="s">
        <v>89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v>0</v>
      </c>
      <c r="Q133" s="219"/>
      <c r="R133" s="220">
        <v>0</v>
      </c>
      <c r="S133" s="219"/>
      <c r="T133" s="221"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80</v>
      </c>
      <c r="AT133" s="223" t="s">
        <v>72</v>
      </c>
      <c r="AU133" s="223" t="s">
        <v>73</v>
      </c>
      <c r="AY133" s="222" t="s">
        <v>163</v>
      </c>
      <c r="BK133" s="224">
        <v>0</v>
      </c>
    </row>
    <row r="134" s="12" customFormat="1" ht="25.92" customHeight="1">
      <c r="A134" s="12"/>
      <c r="B134" s="211"/>
      <c r="C134" s="212"/>
      <c r="D134" s="213" t="s">
        <v>72</v>
      </c>
      <c r="E134" s="214" t="s">
        <v>224</v>
      </c>
      <c r="F134" s="214" t="s">
        <v>272</v>
      </c>
      <c r="G134" s="212"/>
      <c r="H134" s="212"/>
      <c r="I134" s="215"/>
      <c r="J134" s="216">
        <f>BK134</f>
        <v>0</v>
      </c>
      <c r="K134" s="212"/>
      <c r="L134" s="217"/>
      <c r="M134" s="218"/>
      <c r="N134" s="219"/>
      <c r="O134" s="219"/>
      <c r="P134" s="220">
        <f>SUM(P135:P137)</f>
        <v>0</v>
      </c>
      <c r="Q134" s="219"/>
      <c r="R134" s="220">
        <f>SUM(R135:R137)</f>
        <v>0</v>
      </c>
      <c r="S134" s="219"/>
      <c r="T134" s="221">
        <f>SUM(T135:T137)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2" t="s">
        <v>80</v>
      </c>
      <c r="AT134" s="223" t="s">
        <v>72</v>
      </c>
      <c r="AU134" s="223" t="s">
        <v>73</v>
      </c>
      <c r="AY134" s="222" t="s">
        <v>163</v>
      </c>
      <c r="BK134" s="224">
        <f>SUM(BK135:BK137)</f>
        <v>0</v>
      </c>
    </row>
    <row r="135" s="2" customFormat="1" ht="16.5" customHeight="1">
      <c r="A135" s="38"/>
      <c r="B135" s="39"/>
      <c r="C135" s="227" t="s">
        <v>80</v>
      </c>
      <c r="D135" s="227" t="s">
        <v>165</v>
      </c>
      <c r="E135" s="228" t="s">
        <v>645</v>
      </c>
      <c r="F135" s="229" t="s">
        <v>646</v>
      </c>
      <c r="G135" s="230" t="s">
        <v>168</v>
      </c>
      <c r="H135" s="231">
        <v>11</v>
      </c>
      <c r="I135" s="232"/>
      <c r="J135" s="233">
        <f>ROUND(I135*H135,2)</f>
        <v>0</v>
      </c>
      <c r="K135" s="229" t="s">
        <v>275</v>
      </c>
      <c r="L135" s="44"/>
      <c r="M135" s="234" t="s">
        <v>1</v>
      </c>
      <c r="N135" s="235" t="s">
        <v>38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170</v>
      </c>
      <c r="AT135" s="238" t="s">
        <v>165</v>
      </c>
      <c r="AU135" s="238" t="s">
        <v>80</v>
      </c>
      <c r="AY135" s="17" t="s">
        <v>163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80</v>
      </c>
      <c r="BK135" s="239">
        <f>ROUND(I135*H135,2)</f>
        <v>0</v>
      </c>
      <c r="BL135" s="17" t="s">
        <v>170</v>
      </c>
      <c r="BM135" s="238" t="s">
        <v>82</v>
      </c>
    </row>
    <row r="136" s="2" customFormat="1" ht="16.5" customHeight="1">
      <c r="A136" s="38"/>
      <c r="B136" s="39"/>
      <c r="C136" s="227" t="s">
        <v>82</v>
      </c>
      <c r="D136" s="227" t="s">
        <v>165</v>
      </c>
      <c r="E136" s="228" t="s">
        <v>276</v>
      </c>
      <c r="F136" s="229" t="s">
        <v>277</v>
      </c>
      <c r="G136" s="230" t="s">
        <v>177</v>
      </c>
      <c r="H136" s="231">
        <v>3</v>
      </c>
      <c r="I136" s="232"/>
      <c r="J136" s="233">
        <f>ROUND(I136*H136,2)</f>
        <v>0</v>
      </c>
      <c r="K136" s="229" t="s">
        <v>275</v>
      </c>
      <c r="L136" s="44"/>
      <c r="M136" s="234" t="s">
        <v>1</v>
      </c>
      <c r="N136" s="235" t="s">
        <v>38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170</v>
      </c>
      <c r="AT136" s="238" t="s">
        <v>165</v>
      </c>
      <c r="AU136" s="238" t="s">
        <v>80</v>
      </c>
      <c r="AY136" s="17" t="s">
        <v>163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80</v>
      </c>
      <c r="BK136" s="239">
        <f>ROUND(I136*H136,2)</f>
        <v>0</v>
      </c>
      <c r="BL136" s="17" t="s">
        <v>170</v>
      </c>
      <c r="BM136" s="238" t="s">
        <v>170</v>
      </c>
    </row>
    <row r="137" s="2" customFormat="1" ht="16.5" customHeight="1">
      <c r="A137" s="38"/>
      <c r="B137" s="39"/>
      <c r="C137" s="227" t="s">
        <v>99</v>
      </c>
      <c r="D137" s="227" t="s">
        <v>165</v>
      </c>
      <c r="E137" s="228" t="s">
        <v>278</v>
      </c>
      <c r="F137" s="229" t="s">
        <v>279</v>
      </c>
      <c r="G137" s="230" t="s">
        <v>177</v>
      </c>
      <c r="H137" s="231">
        <v>2</v>
      </c>
      <c r="I137" s="232"/>
      <c r="J137" s="233">
        <f>ROUND(I137*H137,2)</f>
        <v>0</v>
      </c>
      <c r="K137" s="229" t="s">
        <v>275</v>
      </c>
      <c r="L137" s="44"/>
      <c r="M137" s="234" t="s">
        <v>1</v>
      </c>
      <c r="N137" s="235" t="s">
        <v>38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170</v>
      </c>
      <c r="AT137" s="238" t="s">
        <v>165</v>
      </c>
      <c r="AU137" s="238" t="s">
        <v>80</v>
      </c>
      <c r="AY137" s="17" t="s">
        <v>163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80</v>
      </c>
      <c r="BK137" s="239">
        <f>ROUND(I137*H137,2)</f>
        <v>0</v>
      </c>
      <c r="BL137" s="17" t="s">
        <v>170</v>
      </c>
      <c r="BM137" s="238" t="s">
        <v>194</v>
      </c>
    </row>
    <row r="138" s="12" customFormat="1" ht="25.92" customHeight="1">
      <c r="A138" s="12"/>
      <c r="B138" s="211"/>
      <c r="C138" s="212"/>
      <c r="D138" s="213" t="s">
        <v>72</v>
      </c>
      <c r="E138" s="214" t="s">
        <v>236</v>
      </c>
      <c r="F138" s="214" t="s">
        <v>280</v>
      </c>
      <c r="G138" s="212"/>
      <c r="H138" s="212"/>
      <c r="I138" s="215"/>
      <c r="J138" s="216">
        <f>BK138</f>
        <v>0</v>
      </c>
      <c r="K138" s="212"/>
      <c r="L138" s="217"/>
      <c r="M138" s="218"/>
      <c r="N138" s="219"/>
      <c r="O138" s="219"/>
      <c r="P138" s="220">
        <f>P139</f>
        <v>0</v>
      </c>
      <c r="Q138" s="219"/>
      <c r="R138" s="220">
        <f>R139</f>
        <v>0</v>
      </c>
      <c r="S138" s="219"/>
      <c r="T138" s="221">
        <f>T139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80</v>
      </c>
      <c r="AT138" s="223" t="s">
        <v>72</v>
      </c>
      <c r="AU138" s="223" t="s">
        <v>73</v>
      </c>
      <c r="AY138" s="222" t="s">
        <v>163</v>
      </c>
      <c r="BK138" s="224">
        <f>BK139</f>
        <v>0</v>
      </c>
    </row>
    <row r="139" s="2" customFormat="1" ht="16.5" customHeight="1">
      <c r="A139" s="38"/>
      <c r="B139" s="39"/>
      <c r="C139" s="227" t="s">
        <v>170</v>
      </c>
      <c r="D139" s="227" t="s">
        <v>165</v>
      </c>
      <c r="E139" s="228" t="s">
        <v>281</v>
      </c>
      <c r="F139" s="229" t="s">
        <v>282</v>
      </c>
      <c r="G139" s="230" t="s">
        <v>186</v>
      </c>
      <c r="H139" s="231">
        <v>19.559999999999999</v>
      </c>
      <c r="I139" s="232"/>
      <c r="J139" s="233">
        <f>ROUND(I139*H139,2)</f>
        <v>0</v>
      </c>
      <c r="K139" s="229" t="s">
        <v>275</v>
      </c>
      <c r="L139" s="44"/>
      <c r="M139" s="234" t="s">
        <v>1</v>
      </c>
      <c r="N139" s="235" t="s">
        <v>38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170</v>
      </c>
      <c r="AT139" s="238" t="s">
        <v>165</v>
      </c>
      <c r="AU139" s="238" t="s">
        <v>80</v>
      </c>
      <c r="AY139" s="17" t="s">
        <v>163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80</v>
      </c>
      <c r="BK139" s="239">
        <f>ROUND(I139*H139,2)</f>
        <v>0</v>
      </c>
      <c r="BL139" s="17" t="s">
        <v>170</v>
      </c>
      <c r="BM139" s="238" t="s">
        <v>206</v>
      </c>
    </row>
    <row r="140" s="12" customFormat="1" ht="25.92" customHeight="1">
      <c r="A140" s="12"/>
      <c r="B140" s="211"/>
      <c r="C140" s="212"/>
      <c r="D140" s="213" t="s">
        <v>72</v>
      </c>
      <c r="E140" s="214" t="s">
        <v>8</v>
      </c>
      <c r="F140" s="214" t="s">
        <v>283</v>
      </c>
      <c r="G140" s="212"/>
      <c r="H140" s="212"/>
      <c r="I140" s="215"/>
      <c r="J140" s="216">
        <f>BK140</f>
        <v>0</v>
      </c>
      <c r="K140" s="212"/>
      <c r="L140" s="217"/>
      <c r="M140" s="218"/>
      <c r="N140" s="219"/>
      <c r="O140" s="219"/>
      <c r="P140" s="220">
        <f>SUM(P141:P142)</f>
        <v>0</v>
      </c>
      <c r="Q140" s="219"/>
      <c r="R140" s="220">
        <f>SUM(R141:R142)</f>
        <v>0</v>
      </c>
      <c r="S140" s="219"/>
      <c r="T140" s="221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2" t="s">
        <v>80</v>
      </c>
      <c r="AT140" s="223" t="s">
        <v>72</v>
      </c>
      <c r="AU140" s="223" t="s">
        <v>73</v>
      </c>
      <c r="AY140" s="222" t="s">
        <v>163</v>
      </c>
      <c r="BK140" s="224">
        <f>SUM(BK141:BK142)</f>
        <v>0</v>
      </c>
    </row>
    <row r="141" s="2" customFormat="1" ht="16.5" customHeight="1">
      <c r="A141" s="38"/>
      <c r="B141" s="39"/>
      <c r="C141" s="227" t="s">
        <v>189</v>
      </c>
      <c r="D141" s="227" t="s">
        <v>165</v>
      </c>
      <c r="E141" s="228" t="s">
        <v>284</v>
      </c>
      <c r="F141" s="229" t="s">
        <v>285</v>
      </c>
      <c r="G141" s="230" t="s">
        <v>168</v>
      </c>
      <c r="H141" s="231">
        <v>36.049999999999997</v>
      </c>
      <c r="I141" s="232"/>
      <c r="J141" s="233">
        <f>ROUND(I141*H141,2)</f>
        <v>0</v>
      </c>
      <c r="K141" s="229" t="s">
        <v>275</v>
      </c>
      <c r="L141" s="44"/>
      <c r="M141" s="234" t="s">
        <v>1</v>
      </c>
      <c r="N141" s="235" t="s">
        <v>38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170</v>
      </c>
      <c r="AT141" s="238" t="s">
        <v>165</v>
      </c>
      <c r="AU141" s="238" t="s">
        <v>80</v>
      </c>
      <c r="AY141" s="17" t="s">
        <v>163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80</v>
      </c>
      <c r="BK141" s="239">
        <f>ROUND(I141*H141,2)</f>
        <v>0</v>
      </c>
      <c r="BL141" s="17" t="s">
        <v>170</v>
      </c>
      <c r="BM141" s="238" t="s">
        <v>219</v>
      </c>
    </row>
    <row r="142" s="2" customFormat="1" ht="16.5" customHeight="1">
      <c r="A142" s="38"/>
      <c r="B142" s="39"/>
      <c r="C142" s="227" t="s">
        <v>194</v>
      </c>
      <c r="D142" s="227" t="s">
        <v>165</v>
      </c>
      <c r="E142" s="228" t="s">
        <v>286</v>
      </c>
      <c r="F142" s="229" t="s">
        <v>287</v>
      </c>
      <c r="G142" s="230" t="s">
        <v>168</v>
      </c>
      <c r="H142" s="231">
        <v>36.049999999999997</v>
      </c>
      <c r="I142" s="232"/>
      <c r="J142" s="233">
        <f>ROUND(I142*H142,2)</f>
        <v>0</v>
      </c>
      <c r="K142" s="229" t="s">
        <v>275</v>
      </c>
      <c r="L142" s="44"/>
      <c r="M142" s="234" t="s">
        <v>1</v>
      </c>
      <c r="N142" s="235" t="s">
        <v>38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170</v>
      </c>
      <c r="AT142" s="238" t="s">
        <v>165</v>
      </c>
      <c r="AU142" s="238" t="s">
        <v>80</v>
      </c>
      <c r="AY142" s="17" t="s">
        <v>163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80</v>
      </c>
      <c r="BK142" s="239">
        <f>ROUND(I142*H142,2)</f>
        <v>0</v>
      </c>
      <c r="BL142" s="17" t="s">
        <v>170</v>
      </c>
      <c r="BM142" s="238" t="s">
        <v>229</v>
      </c>
    </row>
    <row r="143" s="12" customFormat="1" ht="25.92" customHeight="1">
      <c r="A143" s="12"/>
      <c r="B143" s="211"/>
      <c r="C143" s="212"/>
      <c r="D143" s="213" t="s">
        <v>72</v>
      </c>
      <c r="E143" s="214" t="s">
        <v>254</v>
      </c>
      <c r="F143" s="214" t="s">
        <v>288</v>
      </c>
      <c r="G143" s="212"/>
      <c r="H143" s="212"/>
      <c r="I143" s="215"/>
      <c r="J143" s="216">
        <f>BK143</f>
        <v>0</v>
      </c>
      <c r="K143" s="212"/>
      <c r="L143" s="217"/>
      <c r="M143" s="218"/>
      <c r="N143" s="219"/>
      <c r="O143" s="219"/>
      <c r="P143" s="220">
        <f>SUM(P144:P146)</f>
        <v>0</v>
      </c>
      <c r="Q143" s="219"/>
      <c r="R143" s="220">
        <f>SUM(R144:R146)</f>
        <v>0</v>
      </c>
      <c r="S143" s="219"/>
      <c r="T143" s="221">
        <f>SUM(T144:T146)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2" t="s">
        <v>80</v>
      </c>
      <c r="AT143" s="223" t="s">
        <v>72</v>
      </c>
      <c r="AU143" s="223" t="s">
        <v>73</v>
      </c>
      <c r="AY143" s="222" t="s">
        <v>163</v>
      </c>
      <c r="BK143" s="224">
        <f>SUM(BK144:BK146)</f>
        <v>0</v>
      </c>
    </row>
    <row r="144" s="2" customFormat="1" ht="16.5" customHeight="1">
      <c r="A144" s="38"/>
      <c r="B144" s="39"/>
      <c r="C144" s="227" t="s">
        <v>200</v>
      </c>
      <c r="D144" s="227" t="s">
        <v>165</v>
      </c>
      <c r="E144" s="228" t="s">
        <v>289</v>
      </c>
      <c r="F144" s="229" t="s">
        <v>290</v>
      </c>
      <c r="G144" s="230" t="s">
        <v>186</v>
      </c>
      <c r="H144" s="231">
        <v>19.559999999999999</v>
      </c>
      <c r="I144" s="232"/>
      <c r="J144" s="233">
        <f>ROUND(I144*H144,2)</f>
        <v>0</v>
      </c>
      <c r="K144" s="229" t="s">
        <v>275</v>
      </c>
      <c r="L144" s="44"/>
      <c r="M144" s="234" t="s">
        <v>1</v>
      </c>
      <c r="N144" s="235" t="s">
        <v>38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170</v>
      </c>
      <c r="AT144" s="238" t="s">
        <v>165</v>
      </c>
      <c r="AU144" s="238" t="s">
        <v>80</v>
      </c>
      <c r="AY144" s="17" t="s">
        <v>163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80</v>
      </c>
      <c r="BK144" s="239">
        <f>ROUND(I144*H144,2)</f>
        <v>0</v>
      </c>
      <c r="BL144" s="17" t="s">
        <v>170</v>
      </c>
      <c r="BM144" s="238" t="s">
        <v>245</v>
      </c>
    </row>
    <row r="145" s="2" customFormat="1" ht="16.5" customHeight="1">
      <c r="A145" s="38"/>
      <c r="B145" s="39"/>
      <c r="C145" s="227" t="s">
        <v>206</v>
      </c>
      <c r="D145" s="227" t="s">
        <v>165</v>
      </c>
      <c r="E145" s="228" t="s">
        <v>291</v>
      </c>
      <c r="F145" s="229" t="s">
        <v>292</v>
      </c>
      <c r="G145" s="230" t="s">
        <v>186</v>
      </c>
      <c r="H145" s="231">
        <v>19.559999999999999</v>
      </c>
      <c r="I145" s="232"/>
      <c r="J145" s="233">
        <f>ROUND(I145*H145,2)</f>
        <v>0</v>
      </c>
      <c r="K145" s="229" t="s">
        <v>275</v>
      </c>
      <c r="L145" s="44"/>
      <c r="M145" s="234" t="s">
        <v>1</v>
      </c>
      <c r="N145" s="235" t="s">
        <v>38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170</v>
      </c>
      <c r="AT145" s="238" t="s">
        <v>165</v>
      </c>
      <c r="AU145" s="238" t="s">
        <v>80</v>
      </c>
      <c r="AY145" s="17" t="s">
        <v>163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80</v>
      </c>
      <c r="BK145" s="239">
        <f>ROUND(I145*H145,2)</f>
        <v>0</v>
      </c>
      <c r="BL145" s="17" t="s">
        <v>170</v>
      </c>
      <c r="BM145" s="238" t="s">
        <v>254</v>
      </c>
    </row>
    <row r="146" s="2" customFormat="1" ht="16.5" customHeight="1">
      <c r="A146" s="38"/>
      <c r="B146" s="39"/>
      <c r="C146" s="227" t="s">
        <v>214</v>
      </c>
      <c r="D146" s="227" t="s">
        <v>165</v>
      </c>
      <c r="E146" s="228" t="s">
        <v>293</v>
      </c>
      <c r="F146" s="229" t="s">
        <v>294</v>
      </c>
      <c r="G146" s="230" t="s">
        <v>186</v>
      </c>
      <c r="H146" s="231">
        <v>4.0800000000000001</v>
      </c>
      <c r="I146" s="232"/>
      <c r="J146" s="233">
        <f>ROUND(I146*H146,2)</f>
        <v>0</v>
      </c>
      <c r="K146" s="229" t="s">
        <v>275</v>
      </c>
      <c r="L146" s="44"/>
      <c r="M146" s="234" t="s">
        <v>1</v>
      </c>
      <c r="N146" s="235" t="s">
        <v>38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170</v>
      </c>
      <c r="AT146" s="238" t="s">
        <v>165</v>
      </c>
      <c r="AU146" s="238" t="s">
        <v>80</v>
      </c>
      <c r="AY146" s="17" t="s">
        <v>163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80</v>
      </c>
      <c r="BK146" s="239">
        <f>ROUND(I146*H146,2)</f>
        <v>0</v>
      </c>
      <c r="BL146" s="17" t="s">
        <v>170</v>
      </c>
      <c r="BM146" s="238" t="s">
        <v>295</v>
      </c>
    </row>
    <row r="147" s="12" customFormat="1" ht="25.92" customHeight="1">
      <c r="A147" s="12"/>
      <c r="B147" s="211"/>
      <c r="C147" s="212"/>
      <c r="D147" s="213" t="s">
        <v>72</v>
      </c>
      <c r="E147" s="214" t="s">
        <v>296</v>
      </c>
      <c r="F147" s="214" t="s">
        <v>297</v>
      </c>
      <c r="G147" s="212"/>
      <c r="H147" s="212"/>
      <c r="I147" s="215"/>
      <c r="J147" s="216">
        <f>BK147</f>
        <v>0</v>
      </c>
      <c r="K147" s="212"/>
      <c r="L147" s="217"/>
      <c r="M147" s="218"/>
      <c r="N147" s="219"/>
      <c r="O147" s="219"/>
      <c r="P147" s="220">
        <f>SUM(P148:P149)</f>
        <v>0</v>
      </c>
      <c r="Q147" s="219"/>
      <c r="R147" s="220">
        <f>SUM(R148:R149)</f>
        <v>0</v>
      </c>
      <c r="S147" s="219"/>
      <c r="T147" s="221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80</v>
      </c>
      <c r="AT147" s="223" t="s">
        <v>72</v>
      </c>
      <c r="AU147" s="223" t="s">
        <v>73</v>
      </c>
      <c r="AY147" s="222" t="s">
        <v>163</v>
      </c>
      <c r="BK147" s="224">
        <f>SUM(BK148:BK149)</f>
        <v>0</v>
      </c>
    </row>
    <row r="148" s="2" customFormat="1" ht="16.5" customHeight="1">
      <c r="A148" s="38"/>
      <c r="B148" s="39"/>
      <c r="C148" s="227" t="s">
        <v>219</v>
      </c>
      <c r="D148" s="227" t="s">
        <v>165</v>
      </c>
      <c r="E148" s="228" t="s">
        <v>298</v>
      </c>
      <c r="F148" s="229" t="s">
        <v>299</v>
      </c>
      <c r="G148" s="230" t="s">
        <v>186</v>
      </c>
      <c r="H148" s="231">
        <v>2.8999999999999999</v>
      </c>
      <c r="I148" s="232"/>
      <c r="J148" s="233">
        <f>ROUND(I148*H148,2)</f>
        <v>0</v>
      </c>
      <c r="K148" s="229" t="s">
        <v>275</v>
      </c>
      <c r="L148" s="44"/>
      <c r="M148" s="234" t="s">
        <v>1</v>
      </c>
      <c r="N148" s="235" t="s">
        <v>38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170</v>
      </c>
      <c r="AT148" s="238" t="s">
        <v>165</v>
      </c>
      <c r="AU148" s="238" t="s">
        <v>80</v>
      </c>
      <c r="AY148" s="17" t="s">
        <v>163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80</v>
      </c>
      <c r="BK148" s="239">
        <f>ROUND(I148*H148,2)</f>
        <v>0</v>
      </c>
      <c r="BL148" s="17" t="s">
        <v>170</v>
      </c>
      <c r="BM148" s="238" t="s">
        <v>300</v>
      </c>
    </row>
    <row r="149" s="2" customFormat="1" ht="16.5" customHeight="1">
      <c r="A149" s="38"/>
      <c r="B149" s="39"/>
      <c r="C149" s="227" t="s">
        <v>224</v>
      </c>
      <c r="D149" s="227" t="s">
        <v>165</v>
      </c>
      <c r="E149" s="228" t="s">
        <v>301</v>
      </c>
      <c r="F149" s="229" t="s">
        <v>302</v>
      </c>
      <c r="G149" s="230" t="s">
        <v>186</v>
      </c>
      <c r="H149" s="231">
        <v>15.5</v>
      </c>
      <c r="I149" s="232"/>
      <c r="J149" s="233">
        <f>ROUND(I149*H149,2)</f>
        <v>0</v>
      </c>
      <c r="K149" s="229" t="s">
        <v>275</v>
      </c>
      <c r="L149" s="44"/>
      <c r="M149" s="234" t="s">
        <v>1</v>
      </c>
      <c r="N149" s="235" t="s">
        <v>38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170</v>
      </c>
      <c r="AT149" s="238" t="s">
        <v>165</v>
      </c>
      <c r="AU149" s="238" t="s">
        <v>80</v>
      </c>
      <c r="AY149" s="17" t="s">
        <v>163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80</v>
      </c>
      <c r="BK149" s="239">
        <f>ROUND(I149*H149,2)</f>
        <v>0</v>
      </c>
      <c r="BL149" s="17" t="s">
        <v>170</v>
      </c>
      <c r="BM149" s="238" t="s">
        <v>303</v>
      </c>
    </row>
    <row r="150" s="12" customFormat="1" ht="25.92" customHeight="1">
      <c r="A150" s="12"/>
      <c r="B150" s="211"/>
      <c r="C150" s="212"/>
      <c r="D150" s="213" t="s">
        <v>72</v>
      </c>
      <c r="E150" s="214" t="s">
        <v>304</v>
      </c>
      <c r="F150" s="214" t="s">
        <v>305</v>
      </c>
      <c r="G150" s="212"/>
      <c r="H150" s="212"/>
      <c r="I150" s="215"/>
      <c r="J150" s="216">
        <f>BK150</f>
        <v>0</v>
      </c>
      <c r="K150" s="212"/>
      <c r="L150" s="217"/>
      <c r="M150" s="218"/>
      <c r="N150" s="219"/>
      <c r="O150" s="219"/>
      <c r="P150" s="220">
        <f>P151</f>
        <v>0</v>
      </c>
      <c r="Q150" s="219"/>
      <c r="R150" s="220">
        <f>R151</f>
        <v>0</v>
      </c>
      <c r="S150" s="219"/>
      <c r="T150" s="221">
        <f>T151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2" t="s">
        <v>80</v>
      </c>
      <c r="AT150" s="223" t="s">
        <v>72</v>
      </c>
      <c r="AU150" s="223" t="s">
        <v>73</v>
      </c>
      <c r="AY150" s="222" t="s">
        <v>163</v>
      </c>
      <c r="BK150" s="224">
        <f>BK151</f>
        <v>0</v>
      </c>
    </row>
    <row r="151" s="2" customFormat="1" ht="16.5" customHeight="1">
      <c r="A151" s="38"/>
      <c r="B151" s="39"/>
      <c r="C151" s="227" t="s">
        <v>229</v>
      </c>
      <c r="D151" s="227" t="s">
        <v>165</v>
      </c>
      <c r="E151" s="228" t="s">
        <v>306</v>
      </c>
      <c r="F151" s="229" t="s">
        <v>307</v>
      </c>
      <c r="G151" s="230" t="s">
        <v>186</v>
      </c>
      <c r="H151" s="231">
        <v>4.0800000000000001</v>
      </c>
      <c r="I151" s="232"/>
      <c r="J151" s="233">
        <f>ROUND(I151*H151,2)</f>
        <v>0</v>
      </c>
      <c r="K151" s="229" t="s">
        <v>275</v>
      </c>
      <c r="L151" s="44"/>
      <c r="M151" s="234" t="s">
        <v>1</v>
      </c>
      <c r="N151" s="235" t="s">
        <v>38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170</v>
      </c>
      <c r="AT151" s="238" t="s">
        <v>165</v>
      </c>
      <c r="AU151" s="238" t="s">
        <v>80</v>
      </c>
      <c r="AY151" s="17" t="s">
        <v>163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80</v>
      </c>
      <c r="BK151" s="239">
        <f>ROUND(I151*H151,2)</f>
        <v>0</v>
      </c>
      <c r="BL151" s="17" t="s">
        <v>170</v>
      </c>
      <c r="BM151" s="238" t="s">
        <v>308</v>
      </c>
    </row>
    <row r="152" s="12" customFormat="1" ht="25.92" customHeight="1">
      <c r="A152" s="12"/>
      <c r="B152" s="211"/>
      <c r="C152" s="212"/>
      <c r="D152" s="213" t="s">
        <v>72</v>
      </c>
      <c r="E152" s="214" t="s">
        <v>647</v>
      </c>
      <c r="F152" s="214" t="s">
        <v>648</v>
      </c>
      <c r="G152" s="212"/>
      <c r="H152" s="212"/>
      <c r="I152" s="215"/>
      <c r="J152" s="216">
        <f>BK152</f>
        <v>0</v>
      </c>
      <c r="K152" s="212"/>
      <c r="L152" s="217"/>
      <c r="M152" s="218"/>
      <c r="N152" s="219"/>
      <c r="O152" s="219"/>
      <c r="P152" s="220">
        <f>P153</f>
        <v>0</v>
      </c>
      <c r="Q152" s="219"/>
      <c r="R152" s="220">
        <f>R153</f>
        <v>0</v>
      </c>
      <c r="S152" s="219"/>
      <c r="T152" s="221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2" t="s">
        <v>80</v>
      </c>
      <c r="AT152" s="223" t="s">
        <v>72</v>
      </c>
      <c r="AU152" s="223" t="s">
        <v>73</v>
      </c>
      <c r="AY152" s="222" t="s">
        <v>163</v>
      </c>
      <c r="BK152" s="224">
        <f>BK153</f>
        <v>0</v>
      </c>
    </row>
    <row r="153" s="2" customFormat="1" ht="16.5" customHeight="1">
      <c r="A153" s="38"/>
      <c r="B153" s="39"/>
      <c r="C153" s="227" t="s">
        <v>236</v>
      </c>
      <c r="D153" s="227" t="s">
        <v>165</v>
      </c>
      <c r="E153" s="228" t="s">
        <v>649</v>
      </c>
      <c r="F153" s="229" t="s">
        <v>650</v>
      </c>
      <c r="G153" s="230" t="s">
        <v>168</v>
      </c>
      <c r="H153" s="231">
        <v>11</v>
      </c>
      <c r="I153" s="232"/>
      <c r="J153" s="233">
        <f>ROUND(I153*H153,2)</f>
        <v>0</v>
      </c>
      <c r="K153" s="229" t="s">
        <v>275</v>
      </c>
      <c r="L153" s="44"/>
      <c r="M153" s="234" t="s">
        <v>1</v>
      </c>
      <c r="N153" s="235" t="s">
        <v>38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170</v>
      </c>
      <c r="AT153" s="238" t="s">
        <v>165</v>
      </c>
      <c r="AU153" s="238" t="s">
        <v>80</v>
      </c>
      <c r="AY153" s="17" t="s">
        <v>163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80</v>
      </c>
      <c r="BK153" s="239">
        <f>ROUND(I153*H153,2)</f>
        <v>0</v>
      </c>
      <c r="BL153" s="17" t="s">
        <v>170</v>
      </c>
      <c r="BM153" s="238" t="s">
        <v>313</v>
      </c>
    </row>
    <row r="154" s="12" customFormat="1" ht="25.92" customHeight="1">
      <c r="A154" s="12"/>
      <c r="B154" s="211"/>
      <c r="C154" s="212"/>
      <c r="D154" s="213" t="s">
        <v>72</v>
      </c>
      <c r="E154" s="214" t="s">
        <v>314</v>
      </c>
      <c r="F154" s="214" t="s">
        <v>315</v>
      </c>
      <c r="G154" s="212"/>
      <c r="H154" s="212"/>
      <c r="I154" s="215"/>
      <c r="J154" s="216">
        <f>BK154</f>
        <v>0</v>
      </c>
      <c r="K154" s="212"/>
      <c r="L154" s="217"/>
      <c r="M154" s="218"/>
      <c r="N154" s="219"/>
      <c r="O154" s="219"/>
      <c r="P154" s="220">
        <f>SUM(P155:P156)</f>
        <v>0</v>
      </c>
      <c r="Q154" s="219"/>
      <c r="R154" s="220">
        <f>SUM(R155:R156)</f>
        <v>0</v>
      </c>
      <c r="S154" s="219"/>
      <c r="T154" s="221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82</v>
      </c>
      <c r="AT154" s="223" t="s">
        <v>72</v>
      </c>
      <c r="AU154" s="223" t="s">
        <v>73</v>
      </c>
      <c r="AY154" s="222" t="s">
        <v>163</v>
      </c>
      <c r="BK154" s="224">
        <f>SUM(BK155:BK156)</f>
        <v>0</v>
      </c>
    </row>
    <row r="155" s="2" customFormat="1" ht="16.5" customHeight="1">
      <c r="A155" s="38"/>
      <c r="B155" s="39"/>
      <c r="C155" s="227" t="s">
        <v>245</v>
      </c>
      <c r="D155" s="227" t="s">
        <v>165</v>
      </c>
      <c r="E155" s="228" t="s">
        <v>316</v>
      </c>
      <c r="F155" s="229" t="s">
        <v>317</v>
      </c>
      <c r="G155" s="230" t="s">
        <v>177</v>
      </c>
      <c r="H155" s="231">
        <v>26.699999999999999</v>
      </c>
      <c r="I155" s="232"/>
      <c r="J155" s="233">
        <f>ROUND(I155*H155,2)</f>
        <v>0</v>
      </c>
      <c r="K155" s="229" t="s">
        <v>275</v>
      </c>
      <c r="L155" s="44"/>
      <c r="M155" s="234" t="s">
        <v>1</v>
      </c>
      <c r="N155" s="235" t="s">
        <v>38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254</v>
      </c>
      <c r="AT155" s="238" t="s">
        <v>165</v>
      </c>
      <c r="AU155" s="238" t="s">
        <v>80</v>
      </c>
      <c r="AY155" s="17" t="s">
        <v>163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80</v>
      </c>
      <c r="BK155" s="239">
        <f>ROUND(I155*H155,2)</f>
        <v>0</v>
      </c>
      <c r="BL155" s="17" t="s">
        <v>254</v>
      </c>
      <c r="BM155" s="238" t="s">
        <v>318</v>
      </c>
    </row>
    <row r="156" s="2" customFormat="1" ht="16.5" customHeight="1">
      <c r="A156" s="38"/>
      <c r="B156" s="39"/>
      <c r="C156" s="227" t="s">
        <v>8</v>
      </c>
      <c r="D156" s="227" t="s">
        <v>165</v>
      </c>
      <c r="E156" s="228" t="s">
        <v>651</v>
      </c>
      <c r="F156" s="229" t="s">
        <v>652</v>
      </c>
      <c r="G156" s="230" t="s">
        <v>337</v>
      </c>
      <c r="H156" s="231">
        <v>2</v>
      </c>
      <c r="I156" s="232"/>
      <c r="J156" s="233">
        <f>ROUND(I156*H156,2)</f>
        <v>0</v>
      </c>
      <c r="K156" s="229" t="s">
        <v>275</v>
      </c>
      <c r="L156" s="44"/>
      <c r="M156" s="234" t="s">
        <v>1</v>
      </c>
      <c r="N156" s="235" t="s">
        <v>38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254</v>
      </c>
      <c r="AT156" s="238" t="s">
        <v>165</v>
      </c>
      <c r="AU156" s="238" t="s">
        <v>80</v>
      </c>
      <c r="AY156" s="17" t="s">
        <v>163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80</v>
      </c>
      <c r="BK156" s="239">
        <f>ROUND(I156*H156,2)</f>
        <v>0</v>
      </c>
      <c r="BL156" s="17" t="s">
        <v>254</v>
      </c>
      <c r="BM156" s="238" t="s">
        <v>323</v>
      </c>
    </row>
    <row r="157" s="12" customFormat="1" ht="25.92" customHeight="1">
      <c r="A157" s="12"/>
      <c r="B157" s="211"/>
      <c r="C157" s="212"/>
      <c r="D157" s="213" t="s">
        <v>72</v>
      </c>
      <c r="E157" s="214" t="s">
        <v>319</v>
      </c>
      <c r="F157" s="214" t="s">
        <v>320</v>
      </c>
      <c r="G157" s="212"/>
      <c r="H157" s="212"/>
      <c r="I157" s="215"/>
      <c r="J157" s="216">
        <f>BK157</f>
        <v>0</v>
      </c>
      <c r="K157" s="212"/>
      <c r="L157" s="217"/>
      <c r="M157" s="218"/>
      <c r="N157" s="219"/>
      <c r="O157" s="219"/>
      <c r="P157" s="220">
        <f>SUM(P158:P159)</f>
        <v>0</v>
      </c>
      <c r="Q157" s="219"/>
      <c r="R157" s="220">
        <f>SUM(R158:R159)</f>
        <v>0</v>
      </c>
      <c r="S157" s="219"/>
      <c r="T157" s="221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2" t="s">
        <v>80</v>
      </c>
      <c r="AT157" s="223" t="s">
        <v>72</v>
      </c>
      <c r="AU157" s="223" t="s">
        <v>73</v>
      </c>
      <c r="AY157" s="222" t="s">
        <v>163</v>
      </c>
      <c r="BK157" s="224">
        <f>SUM(BK158:BK159)</f>
        <v>0</v>
      </c>
    </row>
    <row r="158" s="2" customFormat="1" ht="16.5" customHeight="1">
      <c r="A158" s="38"/>
      <c r="B158" s="39"/>
      <c r="C158" s="227" t="s">
        <v>254</v>
      </c>
      <c r="D158" s="227" t="s">
        <v>165</v>
      </c>
      <c r="E158" s="228" t="s">
        <v>321</v>
      </c>
      <c r="F158" s="229" t="s">
        <v>322</v>
      </c>
      <c r="G158" s="230" t="s">
        <v>177</v>
      </c>
      <c r="H158" s="231">
        <v>26.699999999999999</v>
      </c>
      <c r="I158" s="232"/>
      <c r="J158" s="233">
        <f>ROUND(I158*H158,2)</f>
        <v>0</v>
      </c>
      <c r="K158" s="229" t="s">
        <v>275</v>
      </c>
      <c r="L158" s="44"/>
      <c r="M158" s="234" t="s">
        <v>1</v>
      </c>
      <c r="N158" s="235" t="s">
        <v>38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170</v>
      </c>
      <c r="AT158" s="238" t="s">
        <v>165</v>
      </c>
      <c r="AU158" s="238" t="s">
        <v>80</v>
      </c>
      <c r="AY158" s="17" t="s">
        <v>163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80</v>
      </c>
      <c r="BK158" s="239">
        <f>ROUND(I158*H158,2)</f>
        <v>0</v>
      </c>
      <c r="BL158" s="17" t="s">
        <v>170</v>
      </c>
      <c r="BM158" s="238" t="s">
        <v>326</v>
      </c>
    </row>
    <row r="159" s="2" customFormat="1" ht="16.5" customHeight="1">
      <c r="A159" s="38"/>
      <c r="B159" s="39"/>
      <c r="C159" s="227" t="s">
        <v>296</v>
      </c>
      <c r="D159" s="227" t="s">
        <v>165</v>
      </c>
      <c r="E159" s="228" t="s">
        <v>324</v>
      </c>
      <c r="F159" s="229" t="s">
        <v>653</v>
      </c>
      <c r="G159" s="230" t="s">
        <v>177</v>
      </c>
      <c r="H159" s="231">
        <v>30</v>
      </c>
      <c r="I159" s="232"/>
      <c r="J159" s="233">
        <f>ROUND(I159*H159,2)</f>
        <v>0</v>
      </c>
      <c r="K159" s="229" t="s">
        <v>275</v>
      </c>
      <c r="L159" s="44"/>
      <c r="M159" s="234" t="s">
        <v>1</v>
      </c>
      <c r="N159" s="235" t="s">
        <v>38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170</v>
      </c>
      <c r="AT159" s="238" t="s">
        <v>165</v>
      </c>
      <c r="AU159" s="238" t="s">
        <v>80</v>
      </c>
      <c r="AY159" s="17" t="s">
        <v>163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80</v>
      </c>
      <c r="BK159" s="239">
        <f>ROUND(I159*H159,2)</f>
        <v>0</v>
      </c>
      <c r="BL159" s="17" t="s">
        <v>170</v>
      </c>
      <c r="BM159" s="238" t="s">
        <v>331</v>
      </c>
    </row>
    <row r="160" s="12" customFormat="1" ht="25.92" customHeight="1">
      <c r="A160" s="12"/>
      <c r="B160" s="211"/>
      <c r="C160" s="212"/>
      <c r="D160" s="213" t="s">
        <v>72</v>
      </c>
      <c r="E160" s="214" t="s">
        <v>327</v>
      </c>
      <c r="F160" s="214" t="s">
        <v>328</v>
      </c>
      <c r="G160" s="212"/>
      <c r="H160" s="212"/>
      <c r="I160" s="215"/>
      <c r="J160" s="216">
        <f>BK160</f>
        <v>0</v>
      </c>
      <c r="K160" s="212"/>
      <c r="L160" s="217"/>
      <c r="M160" s="218"/>
      <c r="N160" s="219"/>
      <c r="O160" s="219"/>
      <c r="P160" s="220">
        <f>SUM(P161:P163)</f>
        <v>0</v>
      </c>
      <c r="Q160" s="219"/>
      <c r="R160" s="220">
        <f>SUM(R161:R163)</f>
        <v>0</v>
      </c>
      <c r="S160" s="219"/>
      <c r="T160" s="221">
        <f>SUM(T161:T163)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80</v>
      </c>
      <c r="AT160" s="223" t="s">
        <v>72</v>
      </c>
      <c r="AU160" s="223" t="s">
        <v>73</v>
      </c>
      <c r="AY160" s="222" t="s">
        <v>163</v>
      </c>
      <c r="BK160" s="224">
        <f>SUM(BK161:BK163)</f>
        <v>0</v>
      </c>
    </row>
    <row r="161" s="2" customFormat="1" ht="16.5" customHeight="1">
      <c r="A161" s="38"/>
      <c r="B161" s="39"/>
      <c r="C161" s="227" t="s">
        <v>295</v>
      </c>
      <c r="D161" s="227" t="s">
        <v>165</v>
      </c>
      <c r="E161" s="228" t="s">
        <v>329</v>
      </c>
      <c r="F161" s="229" t="s">
        <v>330</v>
      </c>
      <c r="G161" s="230" t="s">
        <v>177</v>
      </c>
      <c r="H161" s="231">
        <v>8.1999999999999993</v>
      </c>
      <c r="I161" s="232"/>
      <c r="J161" s="233">
        <f>ROUND(I161*H161,2)</f>
        <v>0</v>
      </c>
      <c r="K161" s="229" t="s">
        <v>275</v>
      </c>
      <c r="L161" s="44"/>
      <c r="M161" s="234" t="s">
        <v>1</v>
      </c>
      <c r="N161" s="235" t="s">
        <v>38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170</v>
      </c>
      <c r="AT161" s="238" t="s">
        <v>165</v>
      </c>
      <c r="AU161" s="238" t="s">
        <v>80</v>
      </c>
      <c r="AY161" s="17" t="s">
        <v>163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80</v>
      </c>
      <c r="BK161" s="239">
        <f>ROUND(I161*H161,2)</f>
        <v>0</v>
      </c>
      <c r="BL161" s="17" t="s">
        <v>170</v>
      </c>
      <c r="BM161" s="238" t="s">
        <v>334</v>
      </c>
    </row>
    <row r="162" s="2" customFormat="1" ht="16.5" customHeight="1">
      <c r="A162" s="38"/>
      <c r="B162" s="39"/>
      <c r="C162" s="227" t="s">
        <v>304</v>
      </c>
      <c r="D162" s="227" t="s">
        <v>165</v>
      </c>
      <c r="E162" s="228" t="s">
        <v>332</v>
      </c>
      <c r="F162" s="229" t="s">
        <v>333</v>
      </c>
      <c r="G162" s="230" t="s">
        <v>177</v>
      </c>
      <c r="H162" s="231">
        <v>8.1999999999999993</v>
      </c>
      <c r="I162" s="232"/>
      <c r="J162" s="233">
        <f>ROUND(I162*H162,2)</f>
        <v>0</v>
      </c>
      <c r="K162" s="229" t="s">
        <v>275</v>
      </c>
      <c r="L162" s="44"/>
      <c r="M162" s="234" t="s">
        <v>1</v>
      </c>
      <c r="N162" s="235" t="s">
        <v>38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170</v>
      </c>
      <c r="AT162" s="238" t="s">
        <v>165</v>
      </c>
      <c r="AU162" s="238" t="s">
        <v>80</v>
      </c>
      <c r="AY162" s="17" t="s">
        <v>163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80</v>
      </c>
      <c r="BK162" s="239">
        <f>ROUND(I162*H162,2)</f>
        <v>0</v>
      </c>
      <c r="BL162" s="17" t="s">
        <v>170</v>
      </c>
      <c r="BM162" s="238" t="s">
        <v>338</v>
      </c>
    </row>
    <row r="163" s="2" customFormat="1" ht="16.5" customHeight="1">
      <c r="A163" s="38"/>
      <c r="B163" s="39"/>
      <c r="C163" s="227" t="s">
        <v>300</v>
      </c>
      <c r="D163" s="227" t="s">
        <v>165</v>
      </c>
      <c r="E163" s="228" t="s">
        <v>654</v>
      </c>
      <c r="F163" s="229" t="s">
        <v>655</v>
      </c>
      <c r="G163" s="230" t="s">
        <v>337</v>
      </c>
      <c r="H163" s="231">
        <v>1</v>
      </c>
      <c r="I163" s="232"/>
      <c r="J163" s="233">
        <f>ROUND(I163*H163,2)</f>
        <v>0</v>
      </c>
      <c r="K163" s="229" t="s">
        <v>275</v>
      </c>
      <c r="L163" s="44"/>
      <c r="M163" s="234" t="s">
        <v>1</v>
      </c>
      <c r="N163" s="235" t="s">
        <v>38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170</v>
      </c>
      <c r="AT163" s="238" t="s">
        <v>165</v>
      </c>
      <c r="AU163" s="238" t="s">
        <v>80</v>
      </c>
      <c r="AY163" s="17" t="s">
        <v>163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80</v>
      </c>
      <c r="BK163" s="239">
        <f>ROUND(I163*H163,2)</f>
        <v>0</v>
      </c>
      <c r="BL163" s="17" t="s">
        <v>170</v>
      </c>
      <c r="BM163" s="238" t="s">
        <v>341</v>
      </c>
    </row>
    <row r="164" s="12" customFormat="1" ht="25.92" customHeight="1">
      <c r="A164" s="12"/>
      <c r="B164" s="211"/>
      <c r="C164" s="212"/>
      <c r="D164" s="213" t="s">
        <v>72</v>
      </c>
      <c r="E164" s="214" t="s">
        <v>342</v>
      </c>
      <c r="F164" s="214" t="s">
        <v>343</v>
      </c>
      <c r="G164" s="212"/>
      <c r="H164" s="212"/>
      <c r="I164" s="215"/>
      <c r="J164" s="216">
        <f>BK164</f>
        <v>0</v>
      </c>
      <c r="K164" s="212"/>
      <c r="L164" s="217"/>
      <c r="M164" s="218"/>
      <c r="N164" s="219"/>
      <c r="O164" s="219"/>
      <c r="P164" s="220">
        <f>P165</f>
        <v>0</v>
      </c>
      <c r="Q164" s="219"/>
      <c r="R164" s="220">
        <f>R165</f>
        <v>0</v>
      </c>
      <c r="S164" s="219"/>
      <c r="T164" s="221">
        <f>T165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22" t="s">
        <v>80</v>
      </c>
      <c r="AT164" s="223" t="s">
        <v>72</v>
      </c>
      <c r="AU164" s="223" t="s">
        <v>73</v>
      </c>
      <c r="AY164" s="222" t="s">
        <v>163</v>
      </c>
      <c r="BK164" s="224">
        <f>BK165</f>
        <v>0</v>
      </c>
    </row>
    <row r="165" s="2" customFormat="1" ht="16.5" customHeight="1">
      <c r="A165" s="38"/>
      <c r="B165" s="39"/>
      <c r="C165" s="227" t="s">
        <v>7</v>
      </c>
      <c r="D165" s="227" t="s">
        <v>165</v>
      </c>
      <c r="E165" s="228" t="s">
        <v>344</v>
      </c>
      <c r="F165" s="229" t="s">
        <v>345</v>
      </c>
      <c r="G165" s="230" t="s">
        <v>203</v>
      </c>
      <c r="H165" s="231">
        <v>23.655000000000001</v>
      </c>
      <c r="I165" s="232"/>
      <c r="J165" s="233">
        <f>ROUND(I165*H165,2)</f>
        <v>0</v>
      </c>
      <c r="K165" s="229" t="s">
        <v>275</v>
      </c>
      <c r="L165" s="44"/>
      <c r="M165" s="277" t="s">
        <v>1</v>
      </c>
      <c r="N165" s="278" t="s">
        <v>38</v>
      </c>
      <c r="O165" s="279"/>
      <c r="P165" s="280">
        <f>O165*H165</f>
        <v>0</v>
      </c>
      <c r="Q165" s="280">
        <v>0</v>
      </c>
      <c r="R165" s="280">
        <f>Q165*H165</f>
        <v>0</v>
      </c>
      <c r="S165" s="280">
        <v>0</v>
      </c>
      <c r="T165" s="281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170</v>
      </c>
      <c r="AT165" s="238" t="s">
        <v>165</v>
      </c>
      <c r="AU165" s="238" t="s">
        <v>80</v>
      </c>
      <c r="AY165" s="17" t="s">
        <v>163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80</v>
      </c>
      <c r="BK165" s="239">
        <f>ROUND(I165*H165,2)</f>
        <v>0</v>
      </c>
      <c r="BL165" s="17" t="s">
        <v>170</v>
      </c>
      <c r="BM165" s="238" t="s">
        <v>346</v>
      </c>
    </row>
    <row r="166" s="2" customFormat="1" ht="6.96" customHeight="1">
      <c r="A166" s="38"/>
      <c r="B166" s="66"/>
      <c r="C166" s="67"/>
      <c r="D166" s="67"/>
      <c r="E166" s="67"/>
      <c r="F166" s="67"/>
      <c r="G166" s="67"/>
      <c r="H166" s="67"/>
      <c r="I166" s="67"/>
      <c r="J166" s="67"/>
      <c r="K166" s="67"/>
      <c r="L166" s="44"/>
      <c r="M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</sheetData>
  <sheetProtection sheet="1" autoFilter="0" formatColumns="0" formatRows="0" objects="1" scenarios="1" spinCount="100000" saltValue="B/c4/W45z67u5v/bJDF7wGaKzW3JB2Js7LsysC7WyY8KCj5+QB+769+1JYFbIAzur2LHl8333He5+N8I6zuBIg==" hashValue="4TCl8c9/3qNV9pfjn79JPkqf3fHhM4txraXBkPdsbQ7eUQG346BWTsNQX3yeJYB2IzKAYtcK8mogtoD2rlmBzg==" algorithmName="SHA-512" password="CC35"/>
  <autoFilter ref="C131:K165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115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 s="1" customFormat="1" ht="12" customHeight="1">
      <c r="B8" s="20"/>
      <c r="D8" s="151" t="s">
        <v>129</v>
      </c>
      <c r="L8" s="20"/>
    </row>
    <row r="9" s="2" customFormat="1" ht="16.5" customHeight="1">
      <c r="A9" s="38"/>
      <c r="B9" s="44"/>
      <c r="C9" s="38"/>
      <c r="D9" s="38"/>
      <c r="E9" s="152" t="s">
        <v>628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347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133</v>
      </c>
      <c r="G14" s="38"/>
      <c r="H14" s="38"/>
      <c r="I14" s="151" t="s">
        <v>22</v>
      </c>
      <c r="J14" s="154" t="str">
        <f>'Rekapitulace stavby'!AN8</f>
        <v>15. 6. 2022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134</v>
      </c>
      <c r="F17" s="38"/>
      <c r="G17" s="38"/>
      <c r="H17" s="38"/>
      <c r="I17" s="151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135</v>
      </c>
      <c r="F23" s="38"/>
      <c r="G23" s="38"/>
      <c r="H23" s="38"/>
      <c r="I23" s="151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136</v>
      </c>
      <c r="F26" s="38"/>
      <c r="G26" s="38"/>
      <c r="H26" s="38"/>
      <c r="I26" s="151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ROUND(J131,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ROUND((SUM(BE131:BE161)),  2)</f>
        <v>0</v>
      </c>
      <c r="G35" s="38"/>
      <c r="H35" s="38"/>
      <c r="I35" s="165">
        <v>0.20999999999999999</v>
      </c>
      <c r="J35" s="164">
        <f>ROUND(((SUM(BE131:BE161))*I35),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39</v>
      </c>
      <c r="F36" s="164">
        <f>ROUND((SUM(BF131:BF161)),  2)</f>
        <v>0</v>
      </c>
      <c r="G36" s="38"/>
      <c r="H36" s="38"/>
      <c r="I36" s="165">
        <v>0.14999999999999999</v>
      </c>
      <c r="J36" s="164">
        <f>ROUND(((SUM(BF131:BF161))*I36),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ROUND((SUM(BG131:BG161)),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ROUND((SUM(BH131:BH161)),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ROUND((SUM(BI131:BI161)),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628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SO 03 - Kanalizační přípojka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Liberec</v>
      </c>
      <c r="G91" s="40"/>
      <c r="H91" s="40"/>
      <c r="I91" s="32" t="s">
        <v>22</v>
      </c>
      <c r="J91" s="79" t="str">
        <f>IF(J14="","",J14)</f>
        <v>15. 6. 2022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Liberec, nám.Dr.E.Beneše</v>
      </c>
      <c r="G93" s="40"/>
      <c r="H93" s="40"/>
      <c r="I93" s="32" t="s">
        <v>29</v>
      </c>
      <c r="J93" s="36" t="str">
        <f>E23</f>
        <v>Ing.Arch.Marie Procházková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PROPOS Liberec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138</v>
      </c>
      <c r="D96" s="186"/>
      <c r="E96" s="186"/>
      <c r="F96" s="186"/>
      <c r="G96" s="186"/>
      <c r="H96" s="186"/>
      <c r="I96" s="186"/>
      <c r="J96" s="187" t="s">
        <v>139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140</v>
      </c>
      <c r="D98" s="40"/>
      <c r="E98" s="40"/>
      <c r="F98" s="40"/>
      <c r="G98" s="40"/>
      <c r="H98" s="40"/>
      <c r="I98" s="40"/>
      <c r="J98" s="110">
        <f>J131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141</v>
      </c>
    </row>
    <row r="99" s="9" customFormat="1" ht="24.96" customHeight="1">
      <c r="A99" s="9"/>
      <c r="B99" s="189"/>
      <c r="C99" s="190"/>
      <c r="D99" s="191" t="s">
        <v>348</v>
      </c>
      <c r="E99" s="192"/>
      <c r="F99" s="192"/>
      <c r="G99" s="192"/>
      <c r="H99" s="192"/>
      <c r="I99" s="192"/>
      <c r="J99" s="193">
        <f>J132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89"/>
      <c r="C100" s="190"/>
      <c r="D100" s="191" t="s">
        <v>635</v>
      </c>
      <c r="E100" s="192"/>
      <c r="F100" s="192"/>
      <c r="G100" s="192"/>
      <c r="H100" s="192"/>
      <c r="I100" s="192"/>
      <c r="J100" s="193">
        <f>J133</f>
        <v>0</v>
      </c>
      <c r="K100" s="190"/>
      <c r="L100" s="19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9"/>
      <c r="C101" s="190"/>
      <c r="D101" s="191" t="s">
        <v>636</v>
      </c>
      <c r="E101" s="192"/>
      <c r="F101" s="192"/>
      <c r="G101" s="192"/>
      <c r="H101" s="192"/>
      <c r="I101" s="192"/>
      <c r="J101" s="193">
        <f>J135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637</v>
      </c>
      <c r="E102" s="192"/>
      <c r="F102" s="192"/>
      <c r="G102" s="192"/>
      <c r="H102" s="192"/>
      <c r="I102" s="192"/>
      <c r="J102" s="193">
        <f>J138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89"/>
      <c r="C103" s="190"/>
      <c r="D103" s="191" t="s">
        <v>638</v>
      </c>
      <c r="E103" s="192"/>
      <c r="F103" s="192"/>
      <c r="G103" s="192"/>
      <c r="H103" s="192"/>
      <c r="I103" s="192"/>
      <c r="J103" s="193">
        <f>J142</f>
        <v>0</v>
      </c>
      <c r="K103" s="190"/>
      <c r="L103" s="194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89"/>
      <c r="C104" s="190"/>
      <c r="D104" s="191" t="s">
        <v>639</v>
      </c>
      <c r="E104" s="192"/>
      <c r="F104" s="192"/>
      <c r="G104" s="192"/>
      <c r="H104" s="192"/>
      <c r="I104" s="192"/>
      <c r="J104" s="193">
        <f>J145</f>
        <v>0</v>
      </c>
      <c r="K104" s="190"/>
      <c r="L104" s="194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89"/>
      <c r="C105" s="190"/>
      <c r="D105" s="191" t="s">
        <v>656</v>
      </c>
      <c r="E105" s="192"/>
      <c r="F105" s="192"/>
      <c r="G105" s="192"/>
      <c r="H105" s="192"/>
      <c r="I105" s="192"/>
      <c r="J105" s="193">
        <f>J147</f>
        <v>0</v>
      </c>
      <c r="K105" s="190"/>
      <c r="L105" s="19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89"/>
      <c r="C106" s="190"/>
      <c r="D106" s="191" t="s">
        <v>657</v>
      </c>
      <c r="E106" s="192"/>
      <c r="F106" s="192"/>
      <c r="G106" s="192"/>
      <c r="H106" s="192"/>
      <c r="I106" s="192"/>
      <c r="J106" s="193">
        <f>J149</f>
        <v>0</v>
      </c>
      <c r="K106" s="190"/>
      <c r="L106" s="194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89"/>
      <c r="C107" s="190"/>
      <c r="D107" s="191" t="s">
        <v>658</v>
      </c>
      <c r="E107" s="192"/>
      <c r="F107" s="192"/>
      <c r="G107" s="192"/>
      <c r="H107" s="192"/>
      <c r="I107" s="192"/>
      <c r="J107" s="193">
        <f>J151</f>
        <v>0</v>
      </c>
      <c r="K107" s="190"/>
      <c r="L107" s="19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89"/>
      <c r="C108" s="190"/>
      <c r="D108" s="191" t="s">
        <v>643</v>
      </c>
      <c r="E108" s="192"/>
      <c r="F108" s="192"/>
      <c r="G108" s="192"/>
      <c r="H108" s="192"/>
      <c r="I108" s="192"/>
      <c r="J108" s="193">
        <f>J154</f>
        <v>0</v>
      </c>
      <c r="K108" s="190"/>
      <c r="L108" s="194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89"/>
      <c r="C109" s="190"/>
      <c r="D109" s="191" t="s">
        <v>644</v>
      </c>
      <c r="E109" s="192"/>
      <c r="F109" s="192"/>
      <c r="G109" s="192"/>
      <c r="H109" s="192"/>
      <c r="I109" s="192"/>
      <c r="J109" s="193">
        <f>J160</f>
        <v>0</v>
      </c>
      <c r="K109" s="190"/>
      <c r="L109" s="194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148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184" t="str">
        <f>E7</f>
        <v>Veřejná samočistící toaleta - Příprava území</v>
      </c>
      <c r="F119" s="32"/>
      <c r="G119" s="32"/>
      <c r="H119" s="32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" customFormat="1" ht="12" customHeight="1">
      <c r="B120" s="21"/>
      <c r="C120" s="32" t="s">
        <v>129</v>
      </c>
      <c r="D120" s="22"/>
      <c r="E120" s="22"/>
      <c r="F120" s="22"/>
      <c r="G120" s="22"/>
      <c r="H120" s="22"/>
      <c r="I120" s="22"/>
      <c r="J120" s="22"/>
      <c r="K120" s="22"/>
      <c r="L120" s="20"/>
    </row>
    <row r="121" s="2" customFormat="1" ht="16.5" customHeight="1">
      <c r="A121" s="38"/>
      <c r="B121" s="39"/>
      <c r="C121" s="40"/>
      <c r="D121" s="40"/>
      <c r="E121" s="184" t="s">
        <v>628</v>
      </c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131</v>
      </c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6.5" customHeight="1">
      <c r="A123" s="38"/>
      <c r="B123" s="39"/>
      <c r="C123" s="40"/>
      <c r="D123" s="40"/>
      <c r="E123" s="76" t="str">
        <f>E11</f>
        <v>SO 03 - Kanalizační přípojka</v>
      </c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6.96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2" customHeight="1">
      <c r="A125" s="38"/>
      <c r="B125" s="39"/>
      <c r="C125" s="32" t="s">
        <v>20</v>
      </c>
      <c r="D125" s="40"/>
      <c r="E125" s="40"/>
      <c r="F125" s="27" t="str">
        <f>F14</f>
        <v>Liberec</v>
      </c>
      <c r="G125" s="40"/>
      <c r="H125" s="40"/>
      <c r="I125" s="32" t="s">
        <v>22</v>
      </c>
      <c r="J125" s="79" t="str">
        <f>IF(J14="","",J14)</f>
        <v>15. 6. 2022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25.65" customHeight="1">
      <c r="A127" s="38"/>
      <c r="B127" s="39"/>
      <c r="C127" s="32" t="s">
        <v>24</v>
      </c>
      <c r="D127" s="40"/>
      <c r="E127" s="40"/>
      <c r="F127" s="27" t="str">
        <f>E17</f>
        <v>Statutární Město Liberec, nám.Dr.E.Beneše</v>
      </c>
      <c r="G127" s="40"/>
      <c r="H127" s="40"/>
      <c r="I127" s="32" t="s">
        <v>29</v>
      </c>
      <c r="J127" s="36" t="str">
        <f>E23</f>
        <v>Ing.Arch.Marie Procházková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25.65" customHeight="1">
      <c r="A128" s="38"/>
      <c r="B128" s="39"/>
      <c r="C128" s="32" t="s">
        <v>27</v>
      </c>
      <c r="D128" s="40"/>
      <c r="E128" s="40"/>
      <c r="F128" s="27" t="str">
        <f>IF(E20="","",E20)</f>
        <v>Vyplň údaj</v>
      </c>
      <c r="G128" s="40"/>
      <c r="H128" s="40"/>
      <c r="I128" s="32" t="s">
        <v>31</v>
      </c>
      <c r="J128" s="36" t="str">
        <f>E26</f>
        <v>PROPOS Liberec s.r.o.</v>
      </c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0.32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11" customFormat="1" ht="29.28" customHeight="1">
      <c r="A130" s="200"/>
      <c r="B130" s="201"/>
      <c r="C130" s="202" t="s">
        <v>149</v>
      </c>
      <c r="D130" s="203" t="s">
        <v>58</v>
      </c>
      <c r="E130" s="203" t="s">
        <v>54</v>
      </c>
      <c r="F130" s="203" t="s">
        <v>55</v>
      </c>
      <c r="G130" s="203" t="s">
        <v>150</v>
      </c>
      <c r="H130" s="203" t="s">
        <v>151</v>
      </c>
      <c r="I130" s="203" t="s">
        <v>152</v>
      </c>
      <c r="J130" s="203" t="s">
        <v>139</v>
      </c>
      <c r="K130" s="204" t="s">
        <v>153</v>
      </c>
      <c r="L130" s="205"/>
      <c r="M130" s="100" t="s">
        <v>1</v>
      </c>
      <c r="N130" s="101" t="s">
        <v>37</v>
      </c>
      <c r="O130" s="101" t="s">
        <v>154</v>
      </c>
      <c r="P130" s="101" t="s">
        <v>155</v>
      </c>
      <c r="Q130" s="101" t="s">
        <v>156</v>
      </c>
      <c r="R130" s="101" t="s">
        <v>157</v>
      </c>
      <c r="S130" s="101" t="s">
        <v>158</v>
      </c>
      <c r="T130" s="102" t="s">
        <v>159</v>
      </c>
      <c r="U130" s="200"/>
      <c r="V130" s="200"/>
      <c r="W130" s="200"/>
      <c r="X130" s="200"/>
      <c r="Y130" s="200"/>
      <c r="Z130" s="200"/>
      <c r="AA130" s="200"/>
      <c r="AB130" s="200"/>
      <c r="AC130" s="200"/>
      <c r="AD130" s="200"/>
      <c r="AE130" s="200"/>
    </row>
    <row r="131" s="2" customFormat="1" ht="22.8" customHeight="1">
      <c r="A131" s="38"/>
      <c r="B131" s="39"/>
      <c r="C131" s="107" t="s">
        <v>160</v>
      </c>
      <c r="D131" s="40"/>
      <c r="E131" s="40"/>
      <c r="F131" s="40"/>
      <c r="G131" s="40"/>
      <c r="H131" s="40"/>
      <c r="I131" s="40"/>
      <c r="J131" s="206">
        <f>BK131</f>
        <v>0</v>
      </c>
      <c r="K131" s="40"/>
      <c r="L131" s="44"/>
      <c r="M131" s="103"/>
      <c r="N131" s="207"/>
      <c r="O131" s="104"/>
      <c r="P131" s="208">
        <f>P132+P133+P135+P138+P142+P145+P147+P149+P151+P154+P160</f>
        <v>0</v>
      </c>
      <c r="Q131" s="104"/>
      <c r="R131" s="208">
        <f>R132+R133+R135+R138+R142+R145+R147+R149+R151+R154+R160</f>
        <v>0</v>
      </c>
      <c r="S131" s="104"/>
      <c r="T131" s="209">
        <f>T132+T133+T135+T138+T142+T145+T147+T149+T151+T154+T160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72</v>
      </c>
      <c r="AU131" s="17" t="s">
        <v>141</v>
      </c>
      <c r="BK131" s="210">
        <f>BK132+BK133+BK135+BK138+BK142+BK145+BK147+BK149+BK151+BK154+BK160</f>
        <v>0</v>
      </c>
    </row>
    <row r="132" s="12" customFormat="1" ht="25.92" customHeight="1">
      <c r="A132" s="12"/>
      <c r="B132" s="211"/>
      <c r="C132" s="212"/>
      <c r="D132" s="213" t="s">
        <v>72</v>
      </c>
      <c r="E132" s="214" t="s">
        <v>352</v>
      </c>
      <c r="F132" s="214" t="s">
        <v>92</v>
      </c>
      <c r="G132" s="212"/>
      <c r="H132" s="212"/>
      <c r="I132" s="215"/>
      <c r="J132" s="216">
        <f>BK132</f>
        <v>0</v>
      </c>
      <c r="K132" s="212"/>
      <c r="L132" s="217"/>
      <c r="M132" s="218"/>
      <c r="N132" s="219"/>
      <c r="O132" s="219"/>
      <c r="P132" s="220">
        <v>0</v>
      </c>
      <c r="Q132" s="219"/>
      <c r="R132" s="220">
        <v>0</v>
      </c>
      <c r="S132" s="219"/>
      <c r="T132" s="221"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80</v>
      </c>
      <c r="AT132" s="223" t="s">
        <v>72</v>
      </c>
      <c r="AU132" s="223" t="s">
        <v>73</v>
      </c>
      <c r="AY132" s="222" t="s">
        <v>163</v>
      </c>
      <c r="BK132" s="224">
        <v>0</v>
      </c>
    </row>
    <row r="133" s="12" customFormat="1" ht="25.92" customHeight="1">
      <c r="A133" s="12"/>
      <c r="B133" s="211"/>
      <c r="C133" s="212"/>
      <c r="D133" s="213" t="s">
        <v>72</v>
      </c>
      <c r="E133" s="214" t="s">
        <v>236</v>
      </c>
      <c r="F133" s="214" t="s">
        <v>280</v>
      </c>
      <c r="G133" s="212"/>
      <c r="H133" s="212"/>
      <c r="I133" s="215"/>
      <c r="J133" s="216">
        <f>BK133</f>
        <v>0</v>
      </c>
      <c r="K133" s="212"/>
      <c r="L133" s="217"/>
      <c r="M133" s="218"/>
      <c r="N133" s="219"/>
      <c r="O133" s="219"/>
      <c r="P133" s="220">
        <f>P134</f>
        <v>0</v>
      </c>
      <c r="Q133" s="219"/>
      <c r="R133" s="220">
        <f>R134</f>
        <v>0</v>
      </c>
      <c r="S133" s="219"/>
      <c r="T133" s="221">
        <f>T134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2" t="s">
        <v>80</v>
      </c>
      <c r="AT133" s="223" t="s">
        <v>72</v>
      </c>
      <c r="AU133" s="223" t="s">
        <v>73</v>
      </c>
      <c r="AY133" s="222" t="s">
        <v>163</v>
      </c>
      <c r="BK133" s="224">
        <f>BK134</f>
        <v>0</v>
      </c>
    </row>
    <row r="134" s="2" customFormat="1" ht="16.5" customHeight="1">
      <c r="A134" s="38"/>
      <c r="B134" s="39"/>
      <c r="C134" s="227" t="s">
        <v>80</v>
      </c>
      <c r="D134" s="227" t="s">
        <v>165</v>
      </c>
      <c r="E134" s="228" t="s">
        <v>281</v>
      </c>
      <c r="F134" s="229" t="s">
        <v>282</v>
      </c>
      <c r="G134" s="230" t="s">
        <v>186</v>
      </c>
      <c r="H134" s="231">
        <v>3.7000000000000002</v>
      </c>
      <c r="I134" s="232"/>
      <c r="J134" s="233">
        <f>ROUND(I134*H134,2)</f>
        <v>0</v>
      </c>
      <c r="K134" s="229" t="s">
        <v>275</v>
      </c>
      <c r="L134" s="44"/>
      <c r="M134" s="234" t="s">
        <v>1</v>
      </c>
      <c r="N134" s="235" t="s">
        <v>38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170</v>
      </c>
      <c r="AT134" s="238" t="s">
        <v>165</v>
      </c>
      <c r="AU134" s="238" t="s">
        <v>80</v>
      </c>
      <c r="AY134" s="17" t="s">
        <v>163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80</v>
      </c>
      <c r="BK134" s="239">
        <f>ROUND(I134*H134,2)</f>
        <v>0</v>
      </c>
      <c r="BL134" s="17" t="s">
        <v>170</v>
      </c>
      <c r="BM134" s="238" t="s">
        <v>353</v>
      </c>
    </row>
    <row r="135" s="12" customFormat="1" ht="25.92" customHeight="1">
      <c r="A135" s="12"/>
      <c r="B135" s="211"/>
      <c r="C135" s="212"/>
      <c r="D135" s="213" t="s">
        <v>72</v>
      </c>
      <c r="E135" s="214" t="s">
        <v>8</v>
      </c>
      <c r="F135" s="214" t="s">
        <v>283</v>
      </c>
      <c r="G135" s="212"/>
      <c r="H135" s="212"/>
      <c r="I135" s="215"/>
      <c r="J135" s="216">
        <f>BK135</f>
        <v>0</v>
      </c>
      <c r="K135" s="212"/>
      <c r="L135" s="217"/>
      <c r="M135" s="218"/>
      <c r="N135" s="219"/>
      <c r="O135" s="219"/>
      <c r="P135" s="220">
        <f>SUM(P136:P137)</f>
        <v>0</v>
      </c>
      <c r="Q135" s="219"/>
      <c r="R135" s="220">
        <f>SUM(R136:R137)</f>
        <v>0</v>
      </c>
      <c r="S135" s="219"/>
      <c r="T135" s="221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2" t="s">
        <v>80</v>
      </c>
      <c r="AT135" s="223" t="s">
        <v>72</v>
      </c>
      <c r="AU135" s="223" t="s">
        <v>73</v>
      </c>
      <c r="AY135" s="222" t="s">
        <v>163</v>
      </c>
      <c r="BK135" s="224">
        <f>SUM(BK136:BK137)</f>
        <v>0</v>
      </c>
    </row>
    <row r="136" s="2" customFormat="1" ht="16.5" customHeight="1">
      <c r="A136" s="38"/>
      <c r="B136" s="39"/>
      <c r="C136" s="227" t="s">
        <v>82</v>
      </c>
      <c r="D136" s="227" t="s">
        <v>165</v>
      </c>
      <c r="E136" s="228" t="s">
        <v>284</v>
      </c>
      <c r="F136" s="229" t="s">
        <v>285</v>
      </c>
      <c r="G136" s="230" t="s">
        <v>168</v>
      </c>
      <c r="H136" s="231">
        <v>7.4000000000000004</v>
      </c>
      <c r="I136" s="232"/>
      <c r="J136" s="233">
        <f>ROUND(I136*H136,2)</f>
        <v>0</v>
      </c>
      <c r="K136" s="229" t="s">
        <v>275</v>
      </c>
      <c r="L136" s="44"/>
      <c r="M136" s="234" t="s">
        <v>1</v>
      </c>
      <c r="N136" s="235" t="s">
        <v>38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170</v>
      </c>
      <c r="AT136" s="238" t="s">
        <v>165</v>
      </c>
      <c r="AU136" s="238" t="s">
        <v>80</v>
      </c>
      <c r="AY136" s="17" t="s">
        <v>163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80</v>
      </c>
      <c r="BK136" s="239">
        <f>ROUND(I136*H136,2)</f>
        <v>0</v>
      </c>
      <c r="BL136" s="17" t="s">
        <v>170</v>
      </c>
      <c r="BM136" s="238" t="s">
        <v>354</v>
      </c>
    </row>
    <row r="137" s="2" customFormat="1" ht="16.5" customHeight="1">
      <c r="A137" s="38"/>
      <c r="B137" s="39"/>
      <c r="C137" s="227" t="s">
        <v>99</v>
      </c>
      <c r="D137" s="227" t="s">
        <v>165</v>
      </c>
      <c r="E137" s="228" t="s">
        <v>286</v>
      </c>
      <c r="F137" s="229" t="s">
        <v>287</v>
      </c>
      <c r="G137" s="230" t="s">
        <v>168</v>
      </c>
      <c r="H137" s="231">
        <v>7.4000000000000004</v>
      </c>
      <c r="I137" s="232"/>
      <c r="J137" s="233">
        <f>ROUND(I137*H137,2)</f>
        <v>0</v>
      </c>
      <c r="K137" s="229" t="s">
        <v>275</v>
      </c>
      <c r="L137" s="44"/>
      <c r="M137" s="234" t="s">
        <v>1</v>
      </c>
      <c r="N137" s="235" t="s">
        <v>38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170</v>
      </c>
      <c r="AT137" s="238" t="s">
        <v>165</v>
      </c>
      <c r="AU137" s="238" t="s">
        <v>80</v>
      </c>
      <c r="AY137" s="17" t="s">
        <v>163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80</v>
      </c>
      <c r="BK137" s="239">
        <f>ROUND(I137*H137,2)</f>
        <v>0</v>
      </c>
      <c r="BL137" s="17" t="s">
        <v>170</v>
      </c>
      <c r="BM137" s="238" t="s">
        <v>355</v>
      </c>
    </row>
    <row r="138" s="12" customFormat="1" ht="25.92" customHeight="1">
      <c r="A138" s="12"/>
      <c r="B138" s="211"/>
      <c r="C138" s="212"/>
      <c r="D138" s="213" t="s">
        <v>72</v>
      </c>
      <c r="E138" s="214" t="s">
        <v>254</v>
      </c>
      <c r="F138" s="214" t="s">
        <v>288</v>
      </c>
      <c r="G138" s="212"/>
      <c r="H138" s="212"/>
      <c r="I138" s="215"/>
      <c r="J138" s="216">
        <f>BK138</f>
        <v>0</v>
      </c>
      <c r="K138" s="212"/>
      <c r="L138" s="217"/>
      <c r="M138" s="218"/>
      <c r="N138" s="219"/>
      <c r="O138" s="219"/>
      <c r="P138" s="220">
        <f>SUM(P139:P141)</f>
        <v>0</v>
      </c>
      <c r="Q138" s="219"/>
      <c r="R138" s="220">
        <f>SUM(R139:R141)</f>
        <v>0</v>
      </c>
      <c r="S138" s="219"/>
      <c r="T138" s="221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2" t="s">
        <v>80</v>
      </c>
      <c r="AT138" s="223" t="s">
        <v>72</v>
      </c>
      <c r="AU138" s="223" t="s">
        <v>73</v>
      </c>
      <c r="AY138" s="222" t="s">
        <v>163</v>
      </c>
      <c r="BK138" s="224">
        <f>SUM(BK139:BK141)</f>
        <v>0</v>
      </c>
    </row>
    <row r="139" s="2" customFormat="1" ht="16.5" customHeight="1">
      <c r="A139" s="38"/>
      <c r="B139" s="39"/>
      <c r="C139" s="227" t="s">
        <v>170</v>
      </c>
      <c r="D139" s="227" t="s">
        <v>165</v>
      </c>
      <c r="E139" s="228" t="s">
        <v>289</v>
      </c>
      <c r="F139" s="229" t="s">
        <v>290</v>
      </c>
      <c r="G139" s="230" t="s">
        <v>186</v>
      </c>
      <c r="H139" s="231">
        <v>3.7000000000000002</v>
      </c>
      <c r="I139" s="232"/>
      <c r="J139" s="233">
        <f>ROUND(I139*H139,2)</f>
        <v>0</v>
      </c>
      <c r="K139" s="229" t="s">
        <v>275</v>
      </c>
      <c r="L139" s="44"/>
      <c r="M139" s="234" t="s">
        <v>1</v>
      </c>
      <c r="N139" s="235" t="s">
        <v>38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170</v>
      </c>
      <c r="AT139" s="238" t="s">
        <v>165</v>
      </c>
      <c r="AU139" s="238" t="s">
        <v>80</v>
      </c>
      <c r="AY139" s="17" t="s">
        <v>163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80</v>
      </c>
      <c r="BK139" s="239">
        <f>ROUND(I139*H139,2)</f>
        <v>0</v>
      </c>
      <c r="BL139" s="17" t="s">
        <v>170</v>
      </c>
      <c r="BM139" s="238" t="s">
        <v>356</v>
      </c>
    </row>
    <row r="140" s="2" customFormat="1" ht="16.5" customHeight="1">
      <c r="A140" s="38"/>
      <c r="B140" s="39"/>
      <c r="C140" s="227" t="s">
        <v>189</v>
      </c>
      <c r="D140" s="227" t="s">
        <v>165</v>
      </c>
      <c r="E140" s="228" t="s">
        <v>291</v>
      </c>
      <c r="F140" s="229" t="s">
        <v>292</v>
      </c>
      <c r="G140" s="230" t="s">
        <v>186</v>
      </c>
      <c r="H140" s="231">
        <v>3.7000000000000002</v>
      </c>
      <c r="I140" s="232"/>
      <c r="J140" s="233">
        <f>ROUND(I140*H140,2)</f>
        <v>0</v>
      </c>
      <c r="K140" s="229" t="s">
        <v>275</v>
      </c>
      <c r="L140" s="44"/>
      <c r="M140" s="234" t="s">
        <v>1</v>
      </c>
      <c r="N140" s="235" t="s">
        <v>38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170</v>
      </c>
      <c r="AT140" s="238" t="s">
        <v>165</v>
      </c>
      <c r="AU140" s="238" t="s">
        <v>80</v>
      </c>
      <c r="AY140" s="17" t="s">
        <v>163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80</v>
      </c>
      <c r="BK140" s="239">
        <f>ROUND(I140*H140,2)</f>
        <v>0</v>
      </c>
      <c r="BL140" s="17" t="s">
        <v>170</v>
      </c>
      <c r="BM140" s="238" t="s">
        <v>357</v>
      </c>
    </row>
    <row r="141" s="2" customFormat="1" ht="16.5" customHeight="1">
      <c r="A141" s="38"/>
      <c r="B141" s="39"/>
      <c r="C141" s="227" t="s">
        <v>194</v>
      </c>
      <c r="D141" s="227" t="s">
        <v>165</v>
      </c>
      <c r="E141" s="228" t="s">
        <v>293</v>
      </c>
      <c r="F141" s="229" t="s">
        <v>294</v>
      </c>
      <c r="G141" s="230" t="s">
        <v>186</v>
      </c>
      <c r="H141" s="231">
        <v>1.5</v>
      </c>
      <c r="I141" s="232"/>
      <c r="J141" s="233">
        <f>ROUND(I141*H141,2)</f>
        <v>0</v>
      </c>
      <c r="K141" s="229" t="s">
        <v>275</v>
      </c>
      <c r="L141" s="44"/>
      <c r="M141" s="234" t="s">
        <v>1</v>
      </c>
      <c r="N141" s="235" t="s">
        <v>38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170</v>
      </c>
      <c r="AT141" s="238" t="s">
        <v>165</v>
      </c>
      <c r="AU141" s="238" t="s">
        <v>80</v>
      </c>
      <c r="AY141" s="17" t="s">
        <v>163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80</v>
      </c>
      <c r="BK141" s="239">
        <f>ROUND(I141*H141,2)</f>
        <v>0</v>
      </c>
      <c r="BL141" s="17" t="s">
        <v>170</v>
      </c>
      <c r="BM141" s="238" t="s">
        <v>358</v>
      </c>
    </row>
    <row r="142" s="12" customFormat="1" ht="25.92" customHeight="1">
      <c r="A142" s="12"/>
      <c r="B142" s="211"/>
      <c r="C142" s="212"/>
      <c r="D142" s="213" t="s">
        <v>72</v>
      </c>
      <c r="E142" s="214" t="s">
        <v>296</v>
      </c>
      <c r="F142" s="214" t="s">
        <v>297</v>
      </c>
      <c r="G142" s="212"/>
      <c r="H142" s="212"/>
      <c r="I142" s="215"/>
      <c r="J142" s="216">
        <f>BK142</f>
        <v>0</v>
      </c>
      <c r="K142" s="212"/>
      <c r="L142" s="217"/>
      <c r="M142" s="218"/>
      <c r="N142" s="219"/>
      <c r="O142" s="219"/>
      <c r="P142" s="220">
        <f>SUM(P143:P144)</f>
        <v>0</v>
      </c>
      <c r="Q142" s="219"/>
      <c r="R142" s="220">
        <f>SUM(R143:R144)</f>
        <v>0</v>
      </c>
      <c r="S142" s="219"/>
      <c r="T142" s="221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80</v>
      </c>
      <c r="AT142" s="223" t="s">
        <v>72</v>
      </c>
      <c r="AU142" s="223" t="s">
        <v>73</v>
      </c>
      <c r="AY142" s="222" t="s">
        <v>163</v>
      </c>
      <c r="BK142" s="224">
        <f>SUM(BK143:BK144)</f>
        <v>0</v>
      </c>
    </row>
    <row r="143" s="2" customFormat="1" ht="16.5" customHeight="1">
      <c r="A143" s="38"/>
      <c r="B143" s="39"/>
      <c r="C143" s="227" t="s">
        <v>200</v>
      </c>
      <c r="D143" s="227" t="s">
        <v>165</v>
      </c>
      <c r="E143" s="228" t="s">
        <v>298</v>
      </c>
      <c r="F143" s="229" t="s">
        <v>299</v>
      </c>
      <c r="G143" s="230" t="s">
        <v>186</v>
      </c>
      <c r="H143" s="231">
        <v>1.3999999999999999</v>
      </c>
      <c r="I143" s="232"/>
      <c r="J143" s="233">
        <f>ROUND(I143*H143,2)</f>
        <v>0</v>
      </c>
      <c r="K143" s="229" t="s">
        <v>275</v>
      </c>
      <c r="L143" s="44"/>
      <c r="M143" s="234" t="s">
        <v>1</v>
      </c>
      <c r="N143" s="235" t="s">
        <v>38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170</v>
      </c>
      <c r="AT143" s="238" t="s">
        <v>165</v>
      </c>
      <c r="AU143" s="238" t="s">
        <v>80</v>
      </c>
      <c r="AY143" s="17" t="s">
        <v>163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80</v>
      </c>
      <c r="BK143" s="239">
        <f>ROUND(I143*H143,2)</f>
        <v>0</v>
      </c>
      <c r="BL143" s="17" t="s">
        <v>170</v>
      </c>
      <c r="BM143" s="238" t="s">
        <v>359</v>
      </c>
    </row>
    <row r="144" s="2" customFormat="1" ht="16.5" customHeight="1">
      <c r="A144" s="38"/>
      <c r="B144" s="39"/>
      <c r="C144" s="227" t="s">
        <v>206</v>
      </c>
      <c r="D144" s="227" t="s">
        <v>165</v>
      </c>
      <c r="E144" s="228" t="s">
        <v>301</v>
      </c>
      <c r="F144" s="229" t="s">
        <v>302</v>
      </c>
      <c r="G144" s="230" t="s">
        <v>186</v>
      </c>
      <c r="H144" s="231">
        <v>2.2000000000000002</v>
      </c>
      <c r="I144" s="232"/>
      <c r="J144" s="233">
        <f>ROUND(I144*H144,2)</f>
        <v>0</v>
      </c>
      <c r="K144" s="229" t="s">
        <v>275</v>
      </c>
      <c r="L144" s="44"/>
      <c r="M144" s="234" t="s">
        <v>1</v>
      </c>
      <c r="N144" s="235" t="s">
        <v>38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170</v>
      </c>
      <c r="AT144" s="238" t="s">
        <v>165</v>
      </c>
      <c r="AU144" s="238" t="s">
        <v>80</v>
      </c>
      <c r="AY144" s="17" t="s">
        <v>163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80</v>
      </c>
      <c r="BK144" s="239">
        <f>ROUND(I144*H144,2)</f>
        <v>0</v>
      </c>
      <c r="BL144" s="17" t="s">
        <v>170</v>
      </c>
      <c r="BM144" s="238" t="s">
        <v>360</v>
      </c>
    </row>
    <row r="145" s="12" customFormat="1" ht="25.92" customHeight="1">
      <c r="A145" s="12"/>
      <c r="B145" s="211"/>
      <c r="C145" s="212"/>
      <c r="D145" s="213" t="s">
        <v>72</v>
      </c>
      <c r="E145" s="214" t="s">
        <v>304</v>
      </c>
      <c r="F145" s="214" t="s">
        <v>305</v>
      </c>
      <c r="G145" s="212"/>
      <c r="H145" s="212"/>
      <c r="I145" s="215"/>
      <c r="J145" s="216">
        <f>BK145</f>
        <v>0</v>
      </c>
      <c r="K145" s="212"/>
      <c r="L145" s="217"/>
      <c r="M145" s="218"/>
      <c r="N145" s="219"/>
      <c r="O145" s="219"/>
      <c r="P145" s="220">
        <f>P146</f>
        <v>0</v>
      </c>
      <c r="Q145" s="219"/>
      <c r="R145" s="220">
        <f>R146</f>
        <v>0</v>
      </c>
      <c r="S145" s="219"/>
      <c r="T145" s="221">
        <f>T146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2" t="s">
        <v>80</v>
      </c>
      <c r="AT145" s="223" t="s">
        <v>72</v>
      </c>
      <c r="AU145" s="223" t="s">
        <v>73</v>
      </c>
      <c r="AY145" s="222" t="s">
        <v>163</v>
      </c>
      <c r="BK145" s="224">
        <f>BK146</f>
        <v>0</v>
      </c>
    </row>
    <row r="146" s="2" customFormat="1" ht="16.5" customHeight="1">
      <c r="A146" s="38"/>
      <c r="B146" s="39"/>
      <c r="C146" s="227" t="s">
        <v>214</v>
      </c>
      <c r="D146" s="227" t="s">
        <v>165</v>
      </c>
      <c r="E146" s="228" t="s">
        <v>306</v>
      </c>
      <c r="F146" s="229" t="s">
        <v>307</v>
      </c>
      <c r="G146" s="230" t="s">
        <v>186</v>
      </c>
      <c r="H146" s="231">
        <v>1.5</v>
      </c>
      <c r="I146" s="232"/>
      <c r="J146" s="233">
        <f>ROUND(I146*H146,2)</f>
        <v>0</v>
      </c>
      <c r="K146" s="229" t="s">
        <v>275</v>
      </c>
      <c r="L146" s="44"/>
      <c r="M146" s="234" t="s">
        <v>1</v>
      </c>
      <c r="N146" s="235" t="s">
        <v>38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170</v>
      </c>
      <c r="AT146" s="238" t="s">
        <v>165</v>
      </c>
      <c r="AU146" s="238" t="s">
        <v>80</v>
      </c>
      <c r="AY146" s="17" t="s">
        <v>163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80</v>
      </c>
      <c r="BK146" s="239">
        <f>ROUND(I146*H146,2)</f>
        <v>0</v>
      </c>
      <c r="BL146" s="17" t="s">
        <v>170</v>
      </c>
      <c r="BM146" s="238" t="s">
        <v>361</v>
      </c>
    </row>
    <row r="147" s="12" customFormat="1" ht="25.92" customHeight="1">
      <c r="A147" s="12"/>
      <c r="B147" s="211"/>
      <c r="C147" s="212"/>
      <c r="D147" s="213" t="s">
        <v>72</v>
      </c>
      <c r="E147" s="214" t="s">
        <v>364</v>
      </c>
      <c r="F147" s="214" t="s">
        <v>365</v>
      </c>
      <c r="G147" s="212"/>
      <c r="H147" s="212"/>
      <c r="I147" s="215"/>
      <c r="J147" s="216">
        <f>BK147</f>
        <v>0</v>
      </c>
      <c r="K147" s="212"/>
      <c r="L147" s="217"/>
      <c r="M147" s="218"/>
      <c r="N147" s="219"/>
      <c r="O147" s="219"/>
      <c r="P147" s="220">
        <f>P148</f>
        <v>0</v>
      </c>
      <c r="Q147" s="219"/>
      <c r="R147" s="220">
        <f>R148</f>
        <v>0</v>
      </c>
      <c r="S147" s="219"/>
      <c r="T147" s="221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2" t="s">
        <v>80</v>
      </c>
      <c r="AT147" s="223" t="s">
        <v>72</v>
      </c>
      <c r="AU147" s="223" t="s">
        <v>73</v>
      </c>
      <c r="AY147" s="222" t="s">
        <v>163</v>
      </c>
      <c r="BK147" s="224">
        <f>BK148</f>
        <v>0</v>
      </c>
    </row>
    <row r="148" s="2" customFormat="1" ht="16.5" customHeight="1">
      <c r="A148" s="38"/>
      <c r="B148" s="39"/>
      <c r="C148" s="227" t="s">
        <v>219</v>
      </c>
      <c r="D148" s="227" t="s">
        <v>165</v>
      </c>
      <c r="E148" s="228" t="s">
        <v>366</v>
      </c>
      <c r="F148" s="229" t="s">
        <v>367</v>
      </c>
      <c r="G148" s="230" t="s">
        <v>186</v>
      </c>
      <c r="H148" s="231">
        <v>0.10000000000000001</v>
      </c>
      <c r="I148" s="232"/>
      <c r="J148" s="233">
        <f>ROUND(I148*H148,2)</f>
        <v>0</v>
      </c>
      <c r="K148" s="229" t="s">
        <v>275</v>
      </c>
      <c r="L148" s="44"/>
      <c r="M148" s="234" t="s">
        <v>1</v>
      </c>
      <c r="N148" s="235" t="s">
        <v>38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170</v>
      </c>
      <c r="AT148" s="238" t="s">
        <v>165</v>
      </c>
      <c r="AU148" s="238" t="s">
        <v>80</v>
      </c>
      <c r="AY148" s="17" t="s">
        <v>163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80</v>
      </c>
      <c r="BK148" s="239">
        <f>ROUND(I148*H148,2)</f>
        <v>0</v>
      </c>
      <c r="BL148" s="17" t="s">
        <v>170</v>
      </c>
      <c r="BM148" s="238" t="s">
        <v>362</v>
      </c>
    </row>
    <row r="149" s="12" customFormat="1" ht="25.92" customHeight="1">
      <c r="A149" s="12"/>
      <c r="B149" s="211"/>
      <c r="C149" s="212"/>
      <c r="D149" s="213" t="s">
        <v>72</v>
      </c>
      <c r="E149" s="214" t="s">
        <v>370</v>
      </c>
      <c r="F149" s="214" t="s">
        <v>371</v>
      </c>
      <c r="G149" s="212"/>
      <c r="H149" s="212"/>
      <c r="I149" s="215"/>
      <c r="J149" s="216">
        <f>BK149</f>
        <v>0</v>
      </c>
      <c r="K149" s="212"/>
      <c r="L149" s="217"/>
      <c r="M149" s="218"/>
      <c r="N149" s="219"/>
      <c r="O149" s="219"/>
      <c r="P149" s="220">
        <f>P150</f>
        <v>0</v>
      </c>
      <c r="Q149" s="219"/>
      <c r="R149" s="220">
        <f>R150</f>
        <v>0</v>
      </c>
      <c r="S149" s="219"/>
      <c r="T149" s="221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82</v>
      </c>
      <c r="AT149" s="223" t="s">
        <v>72</v>
      </c>
      <c r="AU149" s="223" t="s">
        <v>73</v>
      </c>
      <c r="AY149" s="222" t="s">
        <v>163</v>
      </c>
      <c r="BK149" s="224">
        <f>BK150</f>
        <v>0</v>
      </c>
    </row>
    <row r="150" s="2" customFormat="1" ht="16.5" customHeight="1">
      <c r="A150" s="38"/>
      <c r="B150" s="39"/>
      <c r="C150" s="227" t="s">
        <v>224</v>
      </c>
      <c r="D150" s="227" t="s">
        <v>165</v>
      </c>
      <c r="E150" s="228" t="s">
        <v>372</v>
      </c>
      <c r="F150" s="229" t="s">
        <v>373</v>
      </c>
      <c r="G150" s="230" t="s">
        <v>177</v>
      </c>
      <c r="H150" s="231">
        <v>1.5</v>
      </c>
      <c r="I150" s="232"/>
      <c r="J150" s="233">
        <f>ROUND(I150*H150,2)</f>
        <v>0</v>
      </c>
      <c r="K150" s="229" t="s">
        <v>275</v>
      </c>
      <c r="L150" s="44"/>
      <c r="M150" s="234" t="s">
        <v>1</v>
      </c>
      <c r="N150" s="235" t="s">
        <v>38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254</v>
      </c>
      <c r="AT150" s="238" t="s">
        <v>165</v>
      </c>
      <c r="AU150" s="238" t="s">
        <v>80</v>
      </c>
      <c r="AY150" s="17" t="s">
        <v>163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80</v>
      </c>
      <c r="BK150" s="239">
        <f>ROUND(I150*H150,2)</f>
        <v>0</v>
      </c>
      <c r="BL150" s="17" t="s">
        <v>254</v>
      </c>
      <c r="BM150" s="238" t="s">
        <v>363</v>
      </c>
    </row>
    <row r="151" s="12" customFormat="1" ht="25.92" customHeight="1">
      <c r="A151" s="12"/>
      <c r="B151" s="211"/>
      <c r="C151" s="212"/>
      <c r="D151" s="213" t="s">
        <v>72</v>
      </c>
      <c r="E151" s="214" t="s">
        <v>375</v>
      </c>
      <c r="F151" s="214" t="s">
        <v>376</v>
      </c>
      <c r="G151" s="212"/>
      <c r="H151" s="212"/>
      <c r="I151" s="215"/>
      <c r="J151" s="216">
        <f>BK151</f>
        <v>0</v>
      </c>
      <c r="K151" s="212"/>
      <c r="L151" s="217"/>
      <c r="M151" s="218"/>
      <c r="N151" s="219"/>
      <c r="O151" s="219"/>
      <c r="P151" s="220">
        <f>SUM(P152:P153)</f>
        <v>0</v>
      </c>
      <c r="Q151" s="219"/>
      <c r="R151" s="220">
        <f>SUM(R152:R153)</f>
        <v>0</v>
      </c>
      <c r="S151" s="219"/>
      <c r="T151" s="221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2" t="s">
        <v>80</v>
      </c>
      <c r="AT151" s="223" t="s">
        <v>72</v>
      </c>
      <c r="AU151" s="223" t="s">
        <v>73</v>
      </c>
      <c r="AY151" s="222" t="s">
        <v>163</v>
      </c>
      <c r="BK151" s="224">
        <f>SUM(BK152:BK153)</f>
        <v>0</v>
      </c>
    </row>
    <row r="152" s="2" customFormat="1" ht="16.5" customHeight="1">
      <c r="A152" s="38"/>
      <c r="B152" s="39"/>
      <c r="C152" s="227" t="s">
        <v>229</v>
      </c>
      <c r="D152" s="227" t="s">
        <v>165</v>
      </c>
      <c r="E152" s="228" t="s">
        <v>377</v>
      </c>
      <c r="F152" s="229" t="s">
        <v>378</v>
      </c>
      <c r="G152" s="230" t="s">
        <v>177</v>
      </c>
      <c r="H152" s="231">
        <v>2.6000000000000001</v>
      </c>
      <c r="I152" s="232"/>
      <c r="J152" s="233">
        <f>ROUND(I152*H152,2)</f>
        <v>0</v>
      </c>
      <c r="K152" s="229" t="s">
        <v>275</v>
      </c>
      <c r="L152" s="44"/>
      <c r="M152" s="234" t="s">
        <v>1</v>
      </c>
      <c r="N152" s="235" t="s">
        <v>38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170</v>
      </c>
      <c r="AT152" s="238" t="s">
        <v>165</v>
      </c>
      <c r="AU152" s="238" t="s">
        <v>80</v>
      </c>
      <c r="AY152" s="17" t="s">
        <v>163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80</v>
      </c>
      <c r="BK152" s="239">
        <f>ROUND(I152*H152,2)</f>
        <v>0</v>
      </c>
      <c r="BL152" s="17" t="s">
        <v>170</v>
      </c>
      <c r="BM152" s="238" t="s">
        <v>368</v>
      </c>
    </row>
    <row r="153" s="2" customFormat="1" ht="16.5" customHeight="1">
      <c r="A153" s="38"/>
      <c r="B153" s="39"/>
      <c r="C153" s="227" t="s">
        <v>236</v>
      </c>
      <c r="D153" s="227" t="s">
        <v>165</v>
      </c>
      <c r="E153" s="228" t="s">
        <v>380</v>
      </c>
      <c r="F153" s="229" t="s">
        <v>381</v>
      </c>
      <c r="G153" s="230" t="s">
        <v>177</v>
      </c>
      <c r="H153" s="231">
        <v>3</v>
      </c>
      <c r="I153" s="232"/>
      <c r="J153" s="233">
        <f>ROUND(I153*H153,2)</f>
        <v>0</v>
      </c>
      <c r="K153" s="229" t="s">
        <v>275</v>
      </c>
      <c r="L153" s="44"/>
      <c r="M153" s="234" t="s">
        <v>1</v>
      </c>
      <c r="N153" s="235" t="s">
        <v>38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170</v>
      </c>
      <c r="AT153" s="238" t="s">
        <v>165</v>
      </c>
      <c r="AU153" s="238" t="s">
        <v>80</v>
      </c>
      <c r="AY153" s="17" t="s">
        <v>163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80</v>
      </c>
      <c r="BK153" s="239">
        <f>ROUND(I153*H153,2)</f>
        <v>0</v>
      </c>
      <c r="BL153" s="17" t="s">
        <v>170</v>
      </c>
      <c r="BM153" s="238" t="s">
        <v>369</v>
      </c>
    </row>
    <row r="154" s="12" customFormat="1" ht="25.92" customHeight="1">
      <c r="A154" s="12"/>
      <c r="B154" s="211"/>
      <c r="C154" s="212"/>
      <c r="D154" s="213" t="s">
        <v>72</v>
      </c>
      <c r="E154" s="214" t="s">
        <v>327</v>
      </c>
      <c r="F154" s="214" t="s">
        <v>328</v>
      </c>
      <c r="G154" s="212"/>
      <c r="H154" s="212"/>
      <c r="I154" s="215"/>
      <c r="J154" s="216">
        <f>BK154</f>
        <v>0</v>
      </c>
      <c r="K154" s="212"/>
      <c r="L154" s="217"/>
      <c r="M154" s="218"/>
      <c r="N154" s="219"/>
      <c r="O154" s="219"/>
      <c r="P154" s="220">
        <f>SUM(P155:P159)</f>
        <v>0</v>
      </c>
      <c r="Q154" s="219"/>
      <c r="R154" s="220">
        <f>SUM(R155:R159)</f>
        <v>0</v>
      </c>
      <c r="S154" s="219"/>
      <c r="T154" s="221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2" t="s">
        <v>80</v>
      </c>
      <c r="AT154" s="223" t="s">
        <v>72</v>
      </c>
      <c r="AU154" s="223" t="s">
        <v>73</v>
      </c>
      <c r="AY154" s="222" t="s">
        <v>163</v>
      </c>
      <c r="BK154" s="224">
        <f>SUM(BK155:BK159)</f>
        <v>0</v>
      </c>
    </row>
    <row r="155" s="2" customFormat="1" ht="16.5" customHeight="1">
      <c r="A155" s="38"/>
      <c r="B155" s="39"/>
      <c r="C155" s="227" t="s">
        <v>245</v>
      </c>
      <c r="D155" s="227" t="s">
        <v>165</v>
      </c>
      <c r="E155" s="228" t="s">
        <v>659</v>
      </c>
      <c r="F155" s="229" t="s">
        <v>660</v>
      </c>
      <c r="G155" s="230" t="s">
        <v>337</v>
      </c>
      <c r="H155" s="231">
        <v>1</v>
      </c>
      <c r="I155" s="232"/>
      <c r="J155" s="233">
        <f>ROUND(I155*H155,2)</f>
        <v>0</v>
      </c>
      <c r="K155" s="229" t="s">
        <v>275</v>
      </c>
      <c r="L155" s="44"/>
      <c r="M155" s="234" t="s">
        <v>1</v>
      </c>
      <c r="N155" s="235" t="s">
        <v>38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170</v>
      </c>
      <c r="AT155" s="238" t="s">
        <v>165</v>
      </c>
      <c r="AU155" s="238" t="s">
        <v>80</v>
      </c>
      <c r="AY155" s="17" t="s">
        <v>163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80</v>
      </c>
      <c r="BK155" s="239">
        <f>ROUND(I155*H155,2)</f>
        <v>0</v>
      </c>
      <c r="BL155" s="17" t="s">
        <v>170</v>
      </c>
      <c r="BM155" s="238" t="s">
        <v>374</v>
      </c>
    </row>
    <row r="156" s="2" customFormat="1" ht="16.5" customHeight="1">
      <c r="A156" s="38"/>
      <c r="B156" s="39"/>
      <c r="C156" s="227" t="s">
        <v>8</v>
      </c>
      <c r="D156" s="227" t="s">
        <v>165</v>
      </c>
      <c r="E156" s="228" t="s">
        <v>392</v>
      </c>
      <c r="F156" s="229" t="s">
        <v>393</v>
      </c>
      <c r="G156" s="230" t="s">
        <v>177</v>
      </c>
      <c r="H156" s="231">
        <v>2.6000000000000001</v>
      </c>
      <c r="I156" s="232"/>
      <c r="J156" s="233">
        <f>ROUND(I156*H156,2)</f>
        <v>0</v>
      </c>
      <c r="K156" s="229" t="s">
        <v>275</v>
      </c>
      <c r="L156" s="44"/>
      <c r="M156" s="234" t="s">
        <v>1</v>
      </c>
      <c r="N156" s="235" t="s">
        <v>38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170</v>
      </c>
      <c r="AT156" s="238" t="s">
        <v>165</v>
      </c>
      <c r="AU156" s="238" t="s">
        <v>80</v>
      </c>
      <c r="AY156" s="17" t="s">
        <v>163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80</v>
      </c>
      <c r="BK156" s="239">
        <f>ROUND(I156*H156,2)</f>
        <v>0</v>
      </c>
      <c r="BL156" s="17" t="s">
        <v>170</v>
      </c>
      <c r="BM156" s="238" t="s">
        <v>379</v>
      </c>
    </row>
    <row r="157" s="2" customFormat="1" ht="16.5" customHeight="1">
      <c r="A157" s="38"/>
      <c r="B157" s="39"/>
      <c r="C157" s="227" t="s">
        <v>254</v>
      </c>
      <c r="D157" s="227" t="s">
        <v>165</v>
      </c>
      <c r="E157" s="228" t="s">
        <v>395</v>
      </c>
      <c r="F157" s="229" t="s">
        <v>396</v>
      </c>
      <c r="G157" s="230" t="s">
        <v>397</v>
      </c>
      <c r="H157" s="231">
        <v>1</v>
      </c>
      <c r="I157" s="232"/>
      <c r="J157" s="233">
        <f>ROUND(I157*H157,2)</f>
        <v>0</v>
      </c>
      <c r="K157" s="229" t="s">
        <v>275</v>
      </c>
      <c r="L157" s="44"/>
      <c r="M157" s="234" t="s">
        <v>1</v>
      </c>
      <c r="N157" s="235" t="s">
        <v>38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170</v>
      </c>
      <c r="AT157" s="238" t="s">
        <v>165</v>
      </c>
      <c r="AU157" s="238" t="s">
        <v>80</v>
      </c>
      <c r="AY157" s="17" t="s">
        <v>163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80</v>
      </c>
      <c r="BK157" s="239">
        <f>ROUND(I157*H157,2)</f>
        <v>0</v>
      </c>
      <c r="BL157" s="17" t="s">
        <v>170</v>
      </c>
      <c r="BM157" s="238" t="s">
        <v>382</v>
      </c>
    </row>
    <row r="158" s="2" customFormat="1" ht="16.5" customHeight="1">
      <c r="A158" s="38"/>
      <c r="B158" s="39"/>
      <c r="C158" s="227" t="s">
        <v>296</v>
      </c>
      <c r="D158" s="227" t="s">
        <v>165</v>
      </c>
      <c r="E158" s="228" t="s">
        <v>399</v>
      </c>
      <c r="F158" s="229" t="s">
        <v>400</v>
      </c>
      <c r="G158" s="230" t="s">
        <v>177</v>
      </c>
      <c r="H158" s="231">
        <v>2.6000000000000001</v>
      </c>
      <c r="I158" s="232"/>
      <c r="J158" s="233">
        <f>ROUND(I158*H158,2)</f>
        <v>0</v>
      </c>
      <c r="K158" s="229" t="s">
        <v>275</v>
      </c>
      <c r="L158" s="44"/>
      <c r="M158" s="234" t="s">
        <v>1</v>
      </c>
      <c r="N158" s="235" t="s">
        <v>38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170</v>
      </c>
      <c r="AT158" s="238" t="s">
        <v>165</v>
      </c>
      <c r="AU158" s="238" t="s">
        <v>80</v>
      </c>
      <c r="AY158" s="17" t="s">
        <v>163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80</v>
      </c>
      <c r="BK158" s="239">
        <f>ROUND(I158*H158,2)</f>
        <v>0</v>
      </c>
      <c r="BL158" s="17" t="s">
        <v>170</v>
      </c>
      <c r="BM158" s="238" t="s">
        <v>385</v>
      </c>
    </row>
    <row r="159" s="2" customFormat="1" ht="16.5" customHeight="1">
      <c r="A159" s="38"/>
      <c r="B159" s="39"/>
      <c r="C159" s="227" t="s">
        <v>295</v>
      </c>
      <c r="D159" s="227" t="s">
        <v>165</v>
      </c>
      <c r="E159" s="228" t="s">
        <v>403</v>
      </c>
      <c r="F159" s="229" t="s">
        <v>404</v>
      </c>
      <c r="G159" s="230" t="s">
        <v>177</v>
      </c>
      <c r="H159" s="231">
        <v>2.6000000000000001</v>
      </c>
      <c r="I159" s="232"/>
      <c r="J159" s="233">
        <f>ROUND(I159*H159,2)</f>
        <v>0</v>
      </c>
      <c r="K159" s="229" t="s">
        <v>275</v>
      </c>
      <c r="L159" s="44"/>
      <c r="M159" s="234" t="s">
        <v>1</v>
      </c>
      <c r="N159" s="235" t="s">
        <v>38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170</v>
      </c>
      <c r="AT159" s="238" t="s">
        <v>165</v>
      </c>
      <c r="AU159" s="238" t="s">
        <v>80</v>
      </c>
      <c r="AY159" s="17" t="s">
        <v>163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80</v>
      </c>
      <c r="BK159" s="239">
        <f>ROUND(I159*H159,2)</f>
        <v>0</v>
      </c>
      <c r="BL159" s="17" t="s">
        <v>170</v>
      </c>
      <c r="BM159" s="238" t="s">
        <v>388</v>
      </c>
    </row>
    <row r="160" s="12" customFormat="1" ht="25.92" customHeight="1">
      <c r="A160" s="12"/>
      <c r="B160" s="211"/>
      <c r="C160" s="212"/>
      <c r="D160" s="213" t="s">
        <v>72</v>
      </c>
      <c r="E160" s="214" t="s">
        <v>342</v>
      </c>
      <c r="F160" s="214" t="s">
        <v>343</v>
      </c>
      <c r="G160" s="212"/>
      <c r="H160" s="212"/>
      <c r="I160" s="215"/>
      <c r="J160" s="216">
        <f>BK160</f>
        <v>0</v>
      </c>
      <c r="K160" s="212"/>
      <c r="L160" s="217"/>
      <c r="M160" s="218"/>
      <c r="N160" s="219"/>
      <c r="O160" s="219"/>
      <c r="P160" s="220">
        <f>P161</f>
        <v>0</v>
      </c>
      <c r="Q160" s="219"/>
      <c r="R160" s="220">
        <f>R161</f>
        <v>0</v>
      </c>
      <c r="S160" s="219"/>
      <c r="T160" s="221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2" t="s">
        <v>80</v>
      </c>
      <c r="AT160" s="223" t="s">
        <v>72</v>
      </c>
      <c r="AU160" s="223" t="s">
        <v>73</v>
      </c>
      <c r="AY160" s="222" t="s">
        <v>163</v>
      </c>
      <c r="BK160" s="224">
        <f>BK161</f>
        <v>0</v>
      </c>
    </row>
    <row r="161" s="2" customFormat="1" ht="16.5" customHeight="1">
      <c r="A161" s="38"/>
      <c r="B161" s="39"/>
      <c r="C161" s="227" t="s">
        <v>304</v>
      </c>
      <c r="D161" s="227" t="s">
        <v>165</v>
      </c>
      <c r="E161" s="228" t="s">
        <v>344</v>
      </c>
      <c r="F161" s="229" t="s">
        <v>345</v>
      </c>
      <c r="G161" s="230" t="s">
        <v>203</v>
      </c>
      <c r="H161" s="231">
        <v>2.7109999999999999</v>
      </c>
      <c r="I161" s="232"/>
      <c r="J161" s="233">
        <f>ROUND(I161*H161,2)</f>
        <v>0</v>
      </c>
      <c r="K161" s="229" t="s">
        <v>275</v>
      </c>
      <c r="L161" s="44"/>
      <c r="M161" s="277" t="s">
        <v>1</v>
      </c>
      <c r="N161" s="278" t="s">
        <v>38</v>
      </c>
      <c r="O161" s="279"/>
      <c r="P161" s="280">
        <f>O161*H161</f>
        <v>0</v>
      </c>
      <c r="Q161" s="280">
        <v>0</v>
      </c>
      <c r="R161" s="280">
        <f>Q161*H161</f>
        <v>0</v>
      </c>
      <c r="S161" s="280">
        <v>0</v>
      </c>
      <c r="T161" s="281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170</v>
      </c>
      <c r="AT161" s="238" t="s">
        <v>165</v>
      </c>
      <c r="AU161" s="238" t="s">
        <v>80</v>
      </c>
      <c r="AY161" s="17" t="s">
        <v>163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80</v>
      </c>
      <c r="BK161" s="239">
        <f>ROUND(I161*H161,2)</f>
        <v>0</v>
      </c>
      <c r="BL161" s="17" t="s">
        <v>170</v>
      </c>
      <c r="BM161" s="238" t="s">
        <v>391</v>
      </c>
    </row>
    <row r="162" s="2" customFormat="1" ht="6.96" customHeight="1">
      <c r="A162" s="38"/>
      <c r="B162" s="66"/>
      <c r="C162" s="67"/>
      <c r="D162" s="67"/>
      <c r="E162" s="67"/>
      <c r="F162" s="67"/>
      <c r="G162" s="67"/>
      <c r="H162" s="67"/>
      <c r="I162" s="67"/>
      <c r="J162" s="67"/>
      <c r="K162" s="67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2sYhBjxLwe+nsLhdDhm+nBPay1h1QjNmAfcqFIG04wHK+mcfjT4D/3+ZBzHO/e5bJ+lB3S+84TaCiMEFcrgIlw==" hashValue="tYfm//E0fWV5AcknZX8fkDC0hlJRWwSnhoXdLA7l5XJ7sA1zt0T0bIo/MCbRwa9T2KPHmlB5XqBTiuIOkOzfzw==" algorithmName="SHA-512" password="CC35"/>
  <autoFilter ref="C130:K16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9:H119"/>
    <mergeCell ref="E121:H121"/>
    <mergeCell ref="E123:H12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628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407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408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409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133</v>
      </c>
      <c r="G16" s="38"/>
      <c r="H16" s="38"/>
      <c r="I16" s="151" t="s">
        <v>22</v>
      </c>
      <c r="J16" s="154" t="str">
        <f>'Rekapitulace stavby'!AN8</f>
        <v>15. 6. 2022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134</v>
      </c>
      <c r="F19" s="38"/>
      <c r="G19" s="38"/>
      <c r="H19" s="38"/>
      <c r="I19" s="151" t="s">
        <v>26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27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29</v>
      </c>
      <c r="E24" s="38"/>
      <c r="F24" s="38"/>
      <c r="G24" s="38"/>
      <c r="H24" s="38"/>
      <c r="I24" s="151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135</v>
      </c>
      <c r="F25" s="38"/>
      <c r="G25" s="38"/>
      <c r="H25" s="38"/>
      <c r="I25" s="151" t="s">
        <v>26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31</v>
      </c>
      <c r="E27" s="38"/>
      <c r="F27" s="38"/>
      <c r="G27" s="38"/>
      <c r="H27" s="38"/>
      <c r="I27" s="151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136</v>
      </c>
      <c r="F28" s="38"/>
      <c r="G28" s="38"/>
      <c r="H28" s="38"/>
      <c r="I28" s="151" t="s">
        <v>26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32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33</v>
      </c>
      <c r="E34" s="38"/>
      <c r="F34" s="38"/>
      <c r="G34" s="38"/>
      <c r="H34" s="38"/>
      <c r="I34" s="38"/>
      <c r="J34" s="161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35</v>
      </c>
      <c r="G36" s="38"/>
      <c r="H36" s="38"/>
      <c r="I36" s="162" t="s">
        <v>34</v>
      </c>
      <c r="J36" s="162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37</v>
      </c>
      <c r="E37" s="151" t="s">
        <v>38</v>
      </c>
      <c r="F37" s="164">
        <f>ROUND((SUM(BE126:BE171)),  2)</f>
        <v>0</v>
      </c>
      <c r="G37" s="38"/>
      <c r="H37" s="38"/>
      <c r="I37" s="165">
        <v>0.20999999999999999</v>
      </c>
      <c r="J37" s="164">
        <f>ROUND(((SUM(BE126:BE171))*I37),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39</v>
      </c>
      <c r="F38" s="164">
        <f>ROUND((SUM(BF126:BF171)),  2)</f>
        <v>0</v>
      </c>
      <c r="G38" s="38"/>
      <c r="H38" s="38"/>
      <c r="I38" s="165">
        <v>0.14999999999999999</v>
      </c>
      <c r="J38" s="164">
        <f>ROUND(((SUM(BF126:BF171))*I38),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40</v>
      </c>
      <c r="F39" s="164">
        <f>ROUND((SUM(BG126:BG171)),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41</v>
      </c>
      <c r="F40" s="164">
        <f>ROUND((SUM(BH126:BH171)),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42</v>
      </c>
      <c r="F41" s="164">
        <f>ROUND((SUM(BI126:BI171)),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43</v>
      </c>
      <c r="E43" s="168"/>
      <c r="F43" s="168"/>
      <c r="G43" s="169" t="s">
        <v>44</v>
      </c>
      <c r="H43" s="170" t="s">
        <v>45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628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2" t="s">
        <v>407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408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04.1 - Dodávka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32" t="s">
        <v>22</v>
      </c>
      <c r="J93" s="79" t="str">
        <f>IF(J16="","",J16)</f>
        <v>15. 6. 2022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>Statutární Město Liberec, nám.Dr.E.Beneše</v>
      </c>
      <c r="G95" s="40"/>
      <c r="H95" s="40"/>
      <c r="I95" s="32" t="s">
        <v>29</v>
      </c>
      <c r="J95" s="36" t="str">
        <f>E25</f>
        <v>Ing.Arch.Marie Procházková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5.6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32" t="s">
        <v>31</v>
      </c>
      <c r="J96" s="36" t="str">
        <f>E28</f>
        <v>PROPOS Liberec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138</v>
      </c>
      <c r="D98" s="186"/>
      <c r="E98" s="186"/>
      <c r="F98" s="186"/>
      <c r="G98" s="186"/>
      <c r="H98" s="186"/>
      <c r="I98" s="186"/>
      <c r="J98" s="187" t="s">
        <v>139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140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141</v>
      </c>
    </row>
    <row r="101" s="9" customFormat="1" ht="24.96" customHeight="1">
      <c r="A101" s="9"/>
      <c r="B101" s="189"/>
      <c r="C101" s="190"/>
      <c r="D101" s="191" t="s">
        <v>410</v>
      </c>
      <c r="E101" s="192"/>
      <c r="F101" s="192"/>
      <c r="G101" s="192"/>
      <c r="H101" s="192"/>
      <c r="I101" s="192"/>
      <c r="J101" s="193">
        <f>J127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411</v>
      </c>
      <c r="E102" s="192"/>
      <c r="F102" s="192"/>
      <c r="G102" s="192"/>
      <c r="H102" s="192"/>
      <c r="I102" s="192"/>
      <c r="J102" s="193">
        <f>J128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Veřejná samočistící toaleta - Příprava území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4" t="s">
        <v>628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82" t="s">
        <v>407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408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SO 04.1 - Dodávka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32" t="s">
        <v>22</v>
      </c>
      <c r="J120" s="79" t="str">
        <f>IF(J16="","",J16)</f>
        <v>15. 6. 2022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>Statutární Město Liberec, nám.Dr.E.Beneše</v>
      </c>
      <c r="G122" s="40"/>
      <c r="H122" s="40"/>
      <c r="I122" s="32" t="s">
        <v>29</v>
      </c>
      <c r="J122" s="36" t="str">
        <f>E25</f>
        <v>Ing.Arch.Marie Procházková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27</v>
      </c>
      <c r="D123" s="40"/>
      <c r="E123" s="40"/>
      <c r="F123" s="27" t="str">
        <f>IF(E22="","",E22)</f>
        <v>Vyplň údaj</v>
      </c>
      <c r="G123" s="40"/>
      <c r="H123" s="40"/>
      <c r="I123" s="32" t="s">
        <v>31</v>
      </c>
      <c r="J123" s="36" t="str">
        <f>E28</f>
        <v>PROPOS Liberec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149</v>
      </c>
      <c r="D125" s="203" t="s">
        <v>58</v>
      </c>
      <c r="E125" s="203" t="s">
        <v>54</v>
      </c>
      <c r="F125" s="203" t="s">
        <v>55</v>
      </c>
      <c r="G125" s="203" t="s">
        <v>150</v>
      </c>
      <c r="H125" s="203" t="s">
        <v>151</v>
      </c>
      <c r="I125" s="203" t="s">
        <v>152</v>
      </c>
      <c r="J125" s="203" t="s">
        <v>139</v>
      </c>
      <c r="K125" s="204" t="s">
        <v>153</v>
      </c>
      <c r="L125" s="205"/>
      <c r="M125" s="100" t="s">
        <v>1</v>
      </c>
      <c r="N125" s="101" t="s">
        <v>37</v>
      </c>
      <c r="O125" s="101" t="s">
        <v>154</v>
      </c>
      <c r="P125" s="101" t="s">
        <v>155</v>
      </c>
      <c r="Q125" s="101" t="s">
        <v>156</v>
      </c>
      <c r="R125" s="101" t="s">
        <v>157</v>
      </c>
      <c r="S125" s="101" t="s">
        <v>158</v>
      </c>
      <c r="T125" s="102" t="s">
        <v>159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160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P127+P128</f>
        <v>0</v>
      </c>
      <c r="Q126" s="104"/>
      <c r="R126" s="208">
        <f>R127+R128</f>
        <v>0</v>
      </c>
      <c r="S126" s="104"/>
      <c r="T126" s="209">
        <f>T127+T128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141</v>
      </c>
      <c r="BK126" s="210">
        <f>BK127+BK128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271</v>
      </c>
      <c r="F127" s="214" t="s">
        <v>412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v>0</v>
      </c>
      <c r="Q127" s="219"/>
      <c r="R127" s="220">
        <v>0</v>
      </c>
      <c r="S127" s="219"/>
      <c r="T127" s="221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80</v>
      </c>
      <c r="AT127" s="223" t="s">
        <v>72</v>
      </c>
      <c r="AU127" s="223" t="s">
        <v>73</v>
      </c>
      <c r="AY127" s="222" t="s">
        <v>163</v>
      </c>
      <c r="BK127" s="224">
        <v>0</v>
      </c>
    </row>
    <row r="128" s="12" customFormat="1" ht="25.92" customHeight="1">
      <c r="A128" s="12"/>
      <c r="B128" s="211"/>
      <c r="C128" s="212"/>
      <c r="D128" s="213" t="s">
        <v>72</v>
      </c>
      <c r="E128" s="214" t="s">
        <v>352</v>
      </c>
      <c r="F128" s="214" t="s">
        <v>413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SUM(P129:P171)</f>
        <v>0</v>
      </c>
      <c r="Q128" s="219"/>
      <c r="R128" s="220">
        <f>SUM(R129:R171)</f>
        <v>0</v>
      </c>
      <c r="S128" s="219"/>
      <c r="T128" s="221">
        <f>SUM(T129:T171)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73</v>
      </c>
      <c r="AY128" s="222" t="s">
        <v>163</v>
      </c>
      <c r="BK128" s="224">
        <f>SUM(BK129:BK171)</f>
        <v>0</v>
      </c>
    </row>
    <row r="129" s="2" customFormat="1" ht="16.5" customHeight="1">
      <c r="A129" s="38"/>
      <c r="B129" s="39"/>
      <c r="C129" s="227" t="s">
        <v>80</v>
      </c>
      <c r="D129" s="227" t="s">
        <v>165</v>
      </c>
      <c r="E129" s="228" t="s">
        <v>417</v>
      </c>
      <c r="F129" s="229" t="s">
        <v>418</v>
      </c>
      <c r="G129" s="230" t="s">
        <v>416</v>
      </c>
      <c r="H129" s="231">
        <v>36.75</v>
      </c>
      <c r="I129" s="232"/>
      <c r="J129" s="233">
        <f>ROUND(I129*H129,2)</f>
        <v>0</v>
      </c>
      <c r="K129" s="229" t="s">
        <v>1</v>
      </c>
      <c r="L129" s="44"/>
      <c r="M129" s="234" t="s">
        <v>1</v>
      </c>
      <c r="N129" s="235" t="s">
        <v>38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170</v>
      </c>
      <c r="AT129" s="238" t="s">
        <v>165</v>
      </c>
      <c r="AU129" s="238" t="s">
        <v>80</v>
      </c>
      <c r="AY129" s="17" t="s">
        <v>163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80</v>
      </c>
      <c r="BK129" s="239">
        <f>ROUND(I129*H129,2)</f>
        <v>0</v>
      </c>
      <c r="BL129" s="17" t="s">
        <v>170</v>
      </c>
      <c r="BM129" s="238" t="s">
        <v>82</v>
      </c>
    </row>
    <row r="130" s="2" customFormat="1" ht="16.5" customHeight="1">
      <c r="A130" s="38"/>
      <c r="B130" s="39"/>
      <c r="C130" s="227" t="s">
        <v>82</v>
      </c>
      <c r="D130" s="227" t="s">
        <v>165</v>
      </c>
      <c r="E130" s="228" t="s">
        <v>419</v>
      </c>
      <c r="F130" s="229" t="s">
        <v>420</v>
      </c>
      <c r="G130" s="230" t="s">
        <v>416</v>
      </c>
      <c r="H130" s="231">
        <v>36.75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38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170</v>
      </c>
      <c r="AT130" s="238" t="s">
        <v>165</v>
      </c>
      <c r="AU130" s="238" t="s">
        <v>80</v>
      </c>
      <c r="AY130" s="17" t="s">
        <v>163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80</v>
      </c>
      <c r="BK130" s="239">
        <f>ROUND(I130*H130,2)</f>
        <v>0</v>
      </c>
      <c r="BL130" s="17" t="s">
        <v>170</v>
      </c>
      <c r="BM130" s="238" t="s">
        <v>170</v>
      </c>
    </row>
    <row r="131" s="2" customFormat="1" ht="16.5" customHeight="1">
      <c r="A131" s="38"/>
      <c r="B131" s="39"/>
      <c r="C131" s="227" t="s">
        <v>99</v>
      </c>
      <c r="D131" s="227" t="s">
        <v>165</v>
      </c>
      <c r="E131" s="228" t="s">
        <v>661</v>
      </c>
      <c r="F131" s="229" t="s">
        <v>662</v>
      </c>
      <c r="G131" s="230" t="s">
        <v>429</v>
      </c>
      <c r="H131" s="231">
        <v>1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38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170</v>
      </c>
      <c r="AT131" s="238" t="s">
        <v>165</v>
      </c>
      <c r="AU131" s="238" t="s">
        <v>80</v>
      </c>
      <c r="AY131" s="17" t="s">
        <v>163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80</v>
      </c>
      <c r="BK131" s="239">
        <f>ROUND(I131*H131,2)</f>
        <v>0</v>
      </c>
      <c r="BL131" s="17" t="s">
        <v>170</v>
      </c>
      <c r="BM131" s="238" t="s">
        <v>194</v>
      </c>
    </row>
    <row r="132" s="2" customFormat="1" ht="16.5" customHeight="1">
      <c r="A132" s="38"/>
      <c r="B132" s="39"/>
      <c r="C132" s="227" t="s">
        <v>170</v>
      </c>
      <c r="D132" s="227" t="s">
        <v>165</v>
      </c>
      <c r="E132" s="228" t="s">
        <v>663</v>
      </c>
      <c r="F132" s="229" t="s">
        <v>664</v>
      </c>
      <c r="G132" s="230" t="s">
        <v>429</v>
      </c>
      <c r="H132" s="231">
        <v>1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38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170</v>
      </c>
      <c r="AT132" s="238" t="s">
        <v>165</v>
      </c>
      <c r="AU132" s="238" t="s">
        <v>80</v>
      </c>
      <c r="AY132" s="17" t="s">
        <v>163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80</v>
      </c>
      <c r="BK132" s="239">
        <f>ROUND(I132*H132,2)</f>
        <v>0</v>
      </c>
      <c r="BL132" s="17" t="s">
        <v>170</v>
      </c>
      <c r="BM132" s="238" t="s">
        <v>206</v>
      </c>
    </row>
    <row r="133" s="2" customFormat="1" ht="16.5" customHeight="1">
      <c r="A133" s="38"/>
      <c r="B133" s="39"/>
      <c r="C133" s="227" t="s">
        <v>189</v>
      </c>
      <c r="D133" s="227" t="s">
        <v>165</v>
      </c>
      <c r="E133" s="228" t="s">
        <v>439</v>
      </c>
      <c r="F133" s="229" t="s">
        <v>440</v>
      </c>
      <c r="G133" s="230" t="s">
        <v>429</v>
      </c>
      <c r="H133" s="231">
        <v>1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38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170</v>
      </c>
      <c r="AT133" s="238" t="s">
        <v>165</v>
      </c>
      <c r="AU133" s="238" t="s">
        <v>80</v>
      </c>
      <c r="AY133" s="17" t="s">
        <v>163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80</v>
      </c>
      <c r="BK133" s="239">
        <f>ROUND(I133*H133,2)</f>
        <v>0</v>
      </c>
      <c r="BL133" s="17" t="s">
        <v>170</v>
      </c>
      <c r="BM133" s="238" t="s">
        <v>219</v>
      </c>
    </row>
    <row r="134" s="2" customFormat="1" ht="16.5" customHeight="1">
      <c r="A134" s="38"/>
      <c r="B134" s="39"/>
      <c r="C134" s="227" t="s">
        <v>194</v>
      </c>
      <c r="D134" s="227" t="s">
        <v>165</v>
      </c>
      <c r="E134" s="228" t="s">
        <v>427</v>
      </c>
      <c r="F134" s="229" t="s">
        <v>428</v>
      </c>
      <c r="G134" s="230" t="s">
        <v>429</v>
      </c>
      <c r="H134" s="231">
        <v>8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38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170</v>
      </c>
      <c r="AT134" s="238" t="s">
        <v>165</v>
      </c>
      <c r="AU134" s="238" t="s">
        <v>80</v>
      </c>
      <c r="AY134" s="17" t="s">
        <v>163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80</v>
      </c>
      <c r="BK134" s="239">
        <f>ROUND(I134*H134,2)</f>
        <v>0</v>
      </c>
      <c r="BL134" s="17" t="s">
        <v>170</v>
      </c>
      <c r="BM134" s="238" t="s">
        <v>229</v>
      </c>
    </row>
    <row r="135" s="2" customFormat="1" ht="16.5" customHeight="1">
      <c r="A135" s="38"/>
      <c r="B135" s="39"/>
      <c r="C135" s="227" t="s">
        <v>200</v>
      </c>
      <c r="D135" s="227" t="s">
        <v>165</v>
      </c>
      <c r="E135" s="228" t="s">
        <v>430</v>
      </c>
      <c r="F135" s="229" t="s">
        <v>431</v>
      </c>
      <c r="G135" s="230" t="s">
        <v>432</v>
      </c>
      <c r="H135" s="231">
        <v>0.080000000000000002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38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170</v>
      </c>
      <c r="AT135" s="238" t="s">
        <v>165</v>
      </c>
      <c r="AU135" s="238" t="s">
        <v>80</v>
      </c>
      <c r="AY135" s="17" t="s">
        <v>163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80</v>
      </c>
      <c r="BK135" s="239">
        <f>ROUND(I135*H135,2)</f>
        <v>0</v>
      </c>
      <c r="BL135" s="17" t="s">
        <v>170</v>
      </c>
      <c r="BM135" s="238" t="s">
        <v>245</v>
      </c>
    </row>
    <row r="136" s="2" customFormat="1" ht="16.5" customHeight="1">
      <c r="A136" s="38"/>
      <c r="B136" s="39"/>
      <c r="C136" s="227" t="s">
        <v>206</v>
      </c>
      <c r="D136" s="227" t="s">
        <v>165</v>
      </c>
      <c r="E136" s="228" t="s">
        <v>433</v>
      </c>
      <c r="F136" s="229" t="s">
        <v>434</v>
      </c>
      <c r="G136" s="230" t="s">
        <v>432</v>
      </c>
      <c r="H136" s="231">
        <v>0.080000000000000002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38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170</v>
      </c>
      <c r="AT136" s="238" t="s">
        <v>165</v>
      </c>
      <c r="AU136" s="238" t="s">
        <v>80</v>
      </c>
      <c r="AY136" s="17" t="s">
        <v>163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80</v>
      </c>
      <c r="BK136" s="239">
        <f>ROUND(I136*H136,2)</f>
        <v>0</v>
      </c>
      <c r="BL136" s="17" t="s">
        <v>170</v>
      </c>
      <c r="BM136" s="238" t="s">
        <v>254</v>
      </c>
    </row>
    <row r="137" s="2" customFormat="1" ht="16.5" customHeight="1">
      <c r="A137" s="38"/>
      <c r="B137" s="39"/>
      <c r="C137" s="227" t="s">
        <v>214</v>
      </c>
      <c r="D137" s="227" t="s">
        <v>165</v>
      </c>
      <c r="E137" s="228" t="s">
        <v>435</v>
      </c>
      <c r="F137" s="229" t="s">
        <v>436</v>
      </c>
      <c r="G137" s="230" t="s">
        <v>432</v>
      </c>
      <c r="H137" s="231">
        <v>0.16</v>
      </c>
      <c r="I137" s="232"/>
      <c r="J137" s="233">
        <f>ROUND(I137*H137,2)</f>
        <v>0</v>
      </c>
      <c r="K137" s="229" t="s">
        <v>1</v>
      </c>
      <c r="L137" s="44"/>
      <c r="M137" s="234" t="s">
        <v>1</v>
      </c>
      <c r="N137" s="235" t="s">
        <v>38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170</v>
      </c>
      <c r="AT137" s="238" t="s">
        <v>165</v>
      </c>
      <c r="AU137" s="238" t="s">
        <v>80</v>
      </c>
      <c r="AY137" s="17" t="s">
        <v>163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80</v>
      </c>
      <c r="BK137" s="239">
        <f>ROUND(I137*H137,2)</f>
        <v>0</v>
      </c>
      <c r="BL137" s="17" t="s">
        <v>170</v>
      </c>
      <c r="BM137" s="238" t="s">
        <v>295</v>
      </c>
    </row>
    <row r="138" s="2" customFormat="1" ht="16.5" customHeight="1">
      <c r="A138" s="38"/>
      <c r="B138" s="39"/>
      <c r="C138" s="227" t="s">
        <v>219</v>
      </c>
      <c r="D138" s="227" t="s">
        <v>165</v>
      </c>
      <c r="E138" s="228" t="s">
        <v>421</v>
      </c>
      <c r="F138" s="229" t="s">
        <v>422</v>
      </c>
      <c r="G138" s="230" t="s">
        <v>416</v>
      </c>
      <c r="H138" s="231">
        <v>18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38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170</v>
      </c>
      <c r="AT138" s="238" t="s">
        <v>165</v>
      </c>
      <c r="AU138" s="238" t="s">
        <v>80</v>
      </c>
      <c r="AY138" s="17" t="s">
        <v>163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80</v>
      </c>
      <c r="BK138" s="239">
        <f>ROUND(I138*H138,2)</f>
        <v>0</v>
      </c>
      <c r="BL138" s="17" t="s">
        <v>170</v>
      </c>
      <c r="BM138" s="238" t="s">
        <v>300</v>
      </c>
    </row>
    <row r="139" s="2" customFormat="1" ht="16.5" customHeight="1">
      <c r="A139" s="38"/>
      <c r="B139" s="39"/>
      <c r="C139" s="227" t="s">
        <v>224</v>
      </c>
      <c r="D139" s="227" t="s">
        <v>165</v>
      </c>
      <c r="E139" s="228" t="s">
        <v>423</v>
      </c>
      <c r="F139" s="229" t="s">
        <v>424</v>
      </c>
      <c r="G139" s="230" t="s">
        <v>416</v>
      </c>
      <c r="H139" s="231">
        <v>18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38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170</v>
      </c>
      <c r="AT139" s="238" t="s">
        <v>165</v>
      </c>
      <c r="AU139" s="238" t="s">
        <v>80</v>
      </c>
      <c r="AY139" s="17" t="s">
        <v>163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80</v>
      </c>
      <c r="BK139" s="239">
        <f>ROUND(I139*H139,2)</f>
        <v>0</v>
      </c>
      <c r="BL139" s="17" t="s">
        <v>170</v>
      </c>
      <c r="BM139" s="238" t="s">
        <v>303</v>
      </c>
    </row>
    <row r="140" s="2" customFormat="1" ht="16.5" customHeight="1">
      <c r="A140" s="38"/>
      <c r="B140" s="39"/>
      <c r="C140" s="227" t="s">
        <v>229</v>
      </c>
      <c r="D140" s="227" t="s">
        <v>165</v>
      </c>
      <c r="E140" s="228" t="s">
        <v>665</v>
      </c>
      <c r="F140" s="229" t="s">
        <v>666</v>
      </c>
      <c r="G140" s="230" t="s">
        <v>429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38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170</v>
      </c>
      <c r="AT140" s="238" t="s">
        <v>165</v>
      </c>
      <c r="AU140" s="238" t="s">
        <v>80</v>
      </c>
      <c r="AY140" s="17" t="s">
        <v>163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80</v>
      </c>
      <c r="BK140" s="239">
        <f>ROUND(I140*H140,2)</f>
        <v>0</v>
      </c>
      <c r="BL140" s="17" t="s">
        <v>170</v>
      </c>
      <c r="BM140" s="238" t="s">
        <v>308</v>
      </c>
    </row>
    <row r="141" s="2" customFormat="1" ht="16.5" customHeight="1">
      <c r="A141" s="38"/>
      <c r="B141" s="39"/>
      <c r="C141" s="227" t="s">
        <v>236</v>
      </c>
      <c r="D141" s="227" t="s">
        <v>165</v>
      </c>
      <c r="E141" s="228" t="s">
        <v>667</v>
      </c>
      <c r="F141" s="229" t="s">
        <v>668</v>
      </c>
      <c r="G141" s="230" t="s">
        <v>429</v>
      </c>
      <c r="H141" s="231">
        <v>1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38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170</v>
      </c>
      <c r="AT141" s="238" t="s">
        <v>165</v>
      </c>
      <c r="AU141" s="238" t="s">
        <v>80</v>
      </c>
      <c r="AY141" s="17" t="s">
        <v>163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80</v>
      </c>
      <c r="BK141" s="239">
        <f>ROUND(I141*H141,2)</f>
        <v>0</v>
      </c>
      <c r="BL141" s="17" t="s">
        <v>170</v>
      </c>
      <c r="BM141" s="238" t="s">
        <v>313</v>
      </c>
    </row>
    <row r="142" s="2" customFormat="1" ht="16.5" customHeight="1">
      <c r="A142" s="38"/>
      <c r="B142" s="39"/>
      <c r="C142" s="227" t="s">
        <v>245</v>
      </c>
      <c r="D142" s="227" t="s">
        <v>165</v>
      </c>
      <c r="E142" s="228" t="s">
        <v>669</v>
      </c>
      <c r="F142" s="229" t="s">
        <v>670</v>
      </c>
      <c r="G142" s="230" t="s">
        <v>429</v>
      </c>
      <c r="H142" s="231">
        <v>3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38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170</v>
      </c>
      <c r="AT142" s="238" t="s">
        <v>165</v>
      </c>
      <c r="AU142" s="238" t="s">
        <v>80</v>
      </c>
      <c r="AY142" s="17" t="s">
        <v>163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80</v>
      </c>
      <c r="BK142" s="239">
        <f>ROUND(I142*H142,2)</f>
        <v>0</v>
      </c>
      <c r="BL142" s="17" t="s">
        <v>170</v>
      </c>
      <c r="BM142" s="238" t="s">
        <v>318</v>
      </c>
    </row>
    <row r="143" s="2" customFormat="1" ht="16.5" customHeight="1">
      <c r="A143" s="38"/>
      <c r="B143" s="39"/>
      <c r="C143" s="227" t="s">
        <v>8</v>
      </c>
      <c r="D143" s="227" t="s">
        <v>165</v>
      </c>
      <c r="E143" s="228" t="s">
        <v>671</v>
      </c>
      <c r="F143" s="229" t="s">
        <v>672</v>
      </c>
      <c r="G143" s="230" t="s">
        <v>429</v>
      </c>
      <c r="H143" s="231">
        <v>1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38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170</v>
      </c>
      <c r="AT143" s="238" t="s">
        <v>165</v>
      </c>
      <c r="AU143" s="238" t="s">
        <v>80</v>
      </c>
      <c r="AY143" s="17" t="s">
        <v>163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80</v>
      </c>
      <c r="BK143" s="239">
        <f>ROUND(I143*H143,2)</f>
        <v>0</v>
      </c>
      <c r="BL143" s="17" t="s">
        <v>170</v>
      </c>
      <c r="BM143" s="238" t="s">
        <v>323</v>
      </c>
    </row>
    <row r="144" s="2" customFormat="1" ht="16.5" customHeight="1">
      <c r="A144" s="38"/>
      <c r="B144" s="39"/>
      <c r="C144" s="227" t="s">
        <v>254</v>
      </c>
      <c r="D144" s="227" t="s">
        <v>165</v>
      </c>
      <c r="E144" s="228" t="s">
        <v>450</v>
      </c>
      <c r="F144" s="229" t="s">
        <v>451</v>
      </c>
      <c r="G144" s="230" t="s">
        <v>452</v>
      </c>
      <c r="H144" s="231">
        <v>0.0040000000000000001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38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170</v>
      </c>
      <c r="AT144" s="238" t="s">
        <v>165</v>
      </c>
      <c r="AU144" s="238" t="s">
        <v>80</v>
      </c>
      <c r="AY144" s="17" t="s">
        <v>163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80</v>
      </c>
      <c r="BK144" s="239">
        <f>ROUND(I144*H144,2)</f>
        <v>0</v>
      </c>
      <c r="BL144" s="17" t="s">
        <v>170</v>
      </c>
      <c r="BM144" s="238" t="s">
        <v>326</v>
      </c>
    </row>
    <row r="145" s="2" customFormat="1">
      <c r="A145" s="38"/>
      <c r="B145" s="39"/>
      <c r="C145" s="40"/>
      <c r="D145" s="242" t="s">
        <v>210</v>
      </c>
      <c r="E145" s="40"/>
      <c r="F145" s="262" t="s">
        <v>453</v>
      </c>
      <c r="G145" s="40"/>
      <c r="H145" s="40"/>
      <c r="I145" s="263"/>
      <c r="J145" s="40"/>
      <c r="K145" s="40"/>
      <c r="L145" s="44"/>
      <c r="M145" s="264"/>
      <c r="N145" s="265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210</v>
      </c>
      <c r="AU145" s="17" t="s">
        <v>80</v>
      </c>
    </row>
    <row r="146" s="2" customFormat="1" ht="16.5" customHeight="1">
      <c r="A146" s="38"/>
      <c r="B146" s="39"/>
      <c r="C146" s="227" t="s">
        <v>296</v>
      </c>
      <c r="D146" s="227" t="s">
        <v>165</v>
      </c>
      <c r="E146" s="228" t="s">
        <v>454</v>
      </c>
      <c r="F146" s="229" t="s">
        <v>455</v>
      </c>
      <c r="G146" s="230" t="s">
        <v>452</v>
      </c>
      <c r="H146" s="231">
        <v>0.001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38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170</v>
      </c>
      <c r="AT146" s="238" t="s">
        <v>165</v>
      </c>
      <c r="AU146" s="238" t="s">
        <v>80</v>
      </c>
      <c r="AY146" s="17" t="s">
        <v>163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80</v>
      </c>
      <c r="BK146" s="239">
        <f>ROUND(I146*H146,2)</f>
        <v>0</v>
      </c>
      <c r="BL146" s="17" t="s">
        <v>170</v>
      </c>
      <c r="BM146" s="238" t="s">
        <v>331</v>
      </c>
    </row>
    <row r="147" s="2" customFormat="1">
      <c r="A147" s="38"/>
      <c r="B147" s="39"/>
      <c r="C147" s="40"/>
      <c r="D147" s="242" t="s">
        <v>210</v>
      </c>
      <c r="E147" s="40"/>
      <c r="F147" s="262" t="s">
        <v>456</v>
      </c>
      <c r="G147" s="40"/>
      <c r="H147" s="40"/>
      <c r="I147" s="263"/>
      <c r="J147" s="40"/>
      <c r="K147" s="40"/>
      <c r="L147" s="44"/>
      <c r="M147" s="264"/>
      <c r="N147" s="26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210</v>
      </c>
      <c r="AU147" s="17" t="s">
        <v>80</v>
      </c>
    </row>
    <row r="148" s="2" customFormat="1" ht="16.5" customHeight="1">
      <c r="A148" s="38"/>
      <c r="B148" s="39"/>
      <c r="C148" s="227" t="s">
        <v>295</v>
      </c>
      <c r="D148" s="227" t="s">
        <v>165</v>
      </c>
      <c r="E148" s="228" t="s">
        <v>457</v>
      </c>
      <c r="F148" s="229" t="s">
        <v>458</v>
      </c>
      <c r="G148" s="230" t="s">
        <v>429</v>
      </c>
      <c r="H148" s="231">
        <v>0.042000000000000003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38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170</v>
      </c>
      <c r="AT148" s="238" t="s">
        <v>165</v>
      </c>
      <c r="AU148" s="238" t="s">
        <v>80</v>
      </c>
      <c r="AY148" s="17" t="s">
        <v>163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80</v>
      </c>
      <c r="BK148" s="239">
        <f>ROUND(I148*H148,2)</f>
        <v>0</v>
      </c>
      <c r="BL148" s="17" t="s">
        <v>170</v>
      </c>
      <c r="BM148" s="238" t="s">
        <v>334</v>
      </c>
    </row>
    <row r="149" s="2" customFormat="1" ht="16.5" customHeight="1">
      <c r="A149" s="38"/>
      <c r="B149" s="39"/>
      <c r="C149" s="227" t="s">
        <v>304</v>
      </c>
      <c r="D149" s="227" t="s">
        <v>165</v>
      </c>
      <c r="E149" s="228" t="s">
        <v>459</v>
      </c>
      <c r="F149" s="229" t="s">
        <v>460</v>
      </c>
      <c r="G149" s="230" t="s">
        <v>461</v>
      </c>
      <c r="H149" s="231">
        <v>13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38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170</v>
      </c>
      <c r="AT149" s="238" t="s">
        <v>165</v>
      </c>
      <c r="AU149" s="238" t="s">
        <v>80</v>
      </c>
      <c r="AY149" s="17" t="s">
        <v>163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80</v>
      </c>
      <c r="BK149" s="239">
        <f>ROUND(I149*H149,2)</f>
        <v>0</v>
      </c>
      <c r="BL149" s="17" t="s">
        <v>170</v>
      </c>
      <c r="BM149" s="238" t="s">
        <v>338</v>
      </c>
    </row>
    <row r="150" s="2" customFormat="1" ht="16.5" customHeight="1">
      <c r="A150" s="38"/>
      <c r="B150" s="39"/>
      <c r="C150" s="227" t="s">
        <v>300</v>
      </c>
      <c r="D150" s="227" t="s">
        <v>165</v>
      </c>
      <c r="E150" s="228" t="s">
        <v>673</v>
      </c>
      <c r="F150" s="229" t="s">
        <v>674</v>
      </c>
      <c r="G150" s="230" t="s">
        <v>429</v>
      </c>
      <c r="H150" s="231">
        <v>1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38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170</v>
      </c>
      <c r="AT150" s="238" t="s">
        <v>165</v>
      </c>
      <c r="AU150" s="238" t="s">
        <v>80</v>
      </c>
      <c r="AY150" s="17" t="s">
        <v>163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80</v>
      </c>
      <c r="BK150" s="239">
        <f>ROUND(I150*H150,2)</f>
        <v>0</v>
      </c>
      <c r="BL150" s="17" t="s">
        <v>170</v>
      </c>
      <c r="BM150" s="238" t="s">
        <v>341</v>
      </c>
    </row>
    <row r="151" s="2" customFormat="1" ht="16.5" customHeight="1">
      <c r="A151" s="38"/>
      <c r="B151" s="39"/>
      <c r="C151" s="227" t="s">
        <v>7</v>
      </c>
      <c r="D151" s="227" t="s">
        <v>165</v>
      </c>
      <c r="E151" s="228" t="s">
        <v>675</v>
      </c>
      <c r="F151" s="229" t="s">
        <v>676</v>
      </c>
      <c r="G151" s="230" t="s">
        <v>429</v>
      </c>
      <c r="H151" s="231">
        <v>1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38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170</v>
      </c>
      <c r="AT151" s="238" t="s">
        <v>165</v>
      </c>
      <c r="AU151" s="238" t="s">
        <v>80</v>
      </c>
      <c r="AY151" s="17" t="s">
        <v>163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80</v>
      </c>
      <c r="BK151" s="239">
        <f>ROUND(I151*H151,2)</f>
        <v>0</v>
      </c>
      <c r="BL151" s="17" t="s">
        <v>170</v>
      </c>
      <c r="BM151" s="238" t="s">
        <v>346</v>
      </c>
    </row>
    <row r="152" s="2" customFormat="1">
      <c r="A152" s="38"/>
      <c r="B152" s="39"/>
      <c r="C152" s="40"/>
      <c r="D152" s="242" t="s">
        <v>210</v>
      </c>
      <c r="E152" s="40"/>
      <c r="F152" s="262" t="s">
        <v>677</v>
      </c>
      <c r="G152" s="40"/>
      <c r="H152" s="40"/>
      <c r="I152" s="263"/>
      <c r="J152" s="40"/>
      <c r="K152" s="40"/>
      <c r="L152" s="44"/>
      <c r="M152" s="264"/>
      <c r="N152" s="26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210</v>
      </c>
      <c r="AU152" s="17" t="s">
        <v>80</v>
      </c>
    </row>
    <row r="153" s="2" customFormat="1" ht="16.5" customHeight="1">
      <c r="A153" s="38"/>
      <c r="B153" s="39"/>
      <c r="C153" s="227" t="s">
        <v>303</v>
      </c>
      <c r="D153" s="227" t="s">
        <v>165</v>
      </c>
      <c r="E153" s="228" t="s">
        <v>678</v>
      </c>
      <c r="F153" s="229" t="s">
        <v>679</v>
      </c>
      <c r="G153" s="230" t="s">
        <v>429</v>
      </c>
      <c r="H153" s="231">
        <v>1</v>
      </c>
      <c r="I153" s="232"/>
      <c r="J153" s="233">
        <f>ROUND(I153*H153,2)</f>
        <v>0</v>
      </c>
      <c r="K153" s="229" t="s">
        <v>1</v>
      </c>
      <c r="L153" s="44"/>
      <c r="M153" s="234" t="s">
        <v>1</v>
      </c>
      <c r="N153" s="235" t="s">
        <v>38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170</v>
      </c>
      <c r="AT153" s="238" t="s">
        <v>165</v>
      </c>
      <c r="AU153" s="238" t="s">
        <v>80</v>
      </c>
      <c r="AY153" s="17" t="s">
        <v>163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80</v>
      </c>
      <c r="BK153" s="239">
        <f>ROUND(I153*H153,2)</f>
        <v>0</v>
      </c>
      <c r="BL153" s="17" t="s">
        <v>170</v>
      </c>
      <c r="BM153" s="238" t="s">
        <v>353</v>
      </c>
    </row>
    <row r="154" s="2" customFormat="1">
      <c r="A154" s="38"/>
      <c r="B154" s="39"/>
      <c r="C154" s="40"/>
      <c r="D154" s="242" t="s">
        <v>210</v>
      </c>
      <c r="E154" s="40"/>
      <c r="F154" s="262" t="s">
        <v>680</v>
      </c>
      <c r="G154" s="40"/>
      <c r="H154" s="40"/>
      <c r="I154" s="263"/>
      <c r="J154" s="40"/>
      <c r="K154" s="40"/>
      <c r="L154" s="44"/>
      <c r="M154" s="264"/>
      <c r="N154" s="265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210</v>
      </c>
      <c r="AU154" s="17" t="s">
        <v>80</v>
      </c>
    </row>
    <row r="155" s="2" customFormat="1" ht="16.5" customHeight="1">
      <c r="A155" s="38"/>
      <c r="B155" s="39"/>
      <c r="C155" s="227" t="s">
        <v>402</v>
      </c>
      <c r="D155" s="227" t="s">
        <v>165</v>
      </c>
      <c r="E155" s="228" t="s">
        <v>681</v>
      </c>
      <c r="F155" s="229" t="s">
        <v>682</v>
      </c>
      <c r="G155" s="230" t="s">
        <v>429</v>
      </c>
      <c r="H155" s="231">
        <v>1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38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170</v>
      </c>
      <c r="AT155" s="238" t="s">
        <v>165</v>
      </c>
      <c r="AU155" s="238" t="s">
        <v>80</v>
      </c>
      <c r="AY155" s="17" t="s">
        <v>163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80</v>
      </c>
      <c r="BK155" s="239">
        <f>ROUND(I155*H155,2)</f>
        <v>0</v>
      </c>
      <c r="BL155" s="17" t="s">
        <v>170</v>
      </c>
      <c r="BM155" s="238" t="s">
        <v>354</v>
      </c>
    </row>
    <row r="156" s="2" customFormat="1">
      <c r="A156" s="38"/>
      <c r="B156" s="39"/>
      <c r="C156" s="40"/>
      <c r="D156" s="242" t="s">
        <v>210</v>
      </c>
      <c r="E156" s="40"/>
      <c r="F156" s="262" t="s">
        <v>683</v>
      </c>
      <c r="G156" s="40"/>
      <c r="H156" s="40"/>
      <c r="I156" s="263"/>
      <c r="J156" s="40"/>
      <c r="K156" s="40"/>
      <c r="L156" s="44"/>
      <c r="M156" s="264"/>
      <c r="N156" s="26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210</v>
      </c>
      <c r="AU156" s="17" t="s">
        <v>80</v>
      </c>
    </row>
    <row r="157" s="2" customFormat="1" ht="16.5" customHeight="1">
      <c r="A157" s="38"/>
      <c r="B157" s="39"/>
      <c r="C157" s="227" t="s">
        <v>308</v>
      </c>
      <c r="D157" s="227" t="s">
        <v>165</v>
      </c>
      <c r="E157" s="228" t="s">
        <v>467</v>
      </c>
      <c r="F157" s="229" t="s">
        <v>468</v>
      </c>
      <c r="G157" s="230" t="s">
        <v>429</v>
      </c>
      <c r="H157" s="231">
        <v>1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38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170</v>
      </c>
      <c r="AT157" s="238" t="s">
        <v>165</v>
      </c>
      <c r="AU157" s="238" t="s">
        <v>80</v>
      </c>
      <c r="AY157" s="17" t="s">
        <v>163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80</v>
      </c>
      <c r="BK157" s="239">
        <f>ROUND(I157*H157,2)</f>
        <v>0</v>
      </c>
      <c r="BL157" s="17" t="s">
        <v>170</v>
      </c>
      <c r="BM157" s="238" t="s">
        <v>355</v>
      </c>
    </row>
    <row r="158" s="2" customFormat="1" ht="16.5" customHeight="1">
      <c r="A158" s="38"/>
      <c r="B158" s="39"/>
      <c r="C158" s="227" t="s">
        <v>471</v>
      </c>
      <c r="D158" s="227" t="s">
        <v>165</v>
      </c>
      <c r="E158" s="228" t="s">
        <v>462</v>
      </c>
      <c r="F158" s="229" t="s">
        <v>463</v>
      </c>
      <c r="G158" s="230" t="s">
        <v>429</v>
      </c>
      <c r="H158" s="231">
        <v>0.5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38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170</v>
      </c>
      <c r="AT158" s="238" t="s">
        <v>165</v>
      </c>
      <c r="AU158" s="238" t="s">
        <v>80</v>
      </c>
      <c r="AY158" s="17" t="s">
        <v>163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80</v>
      </c>
      <c r="BK158" s="239">
        <f>ROUND(I158*H158,2)</f>
        <v>0</v>
      </c>
      <c r="BL158" s="17" t="s">
        <v>170</v>
      </c>
      <c r="BM158" s="238" t="s">
        <v>356</v>
      </c>
    </row>
    <row r="159" s="2" customFormat="1" ht="16.5" customHeight="1">
      <c r="A159" s="38"/>
      <c r="B159" s="39"/>
      <c r="C159" s="227" t="s">
        <v>313</v>
      </c>
      <c r="D159" s="227" t="s">
        <v>165</v>
      </c>
      <c r="E159" s="228" t="s">
        <v>469</v>
      </c>
      <c r="F159" s="229" t="s">
        <v>470</v>
      </c>
      <c r="G159" s="230" t="s">
        <v>461</v>
      </c>
      <c r="H159" s="231">
        <v>0.81200000000000006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38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170</v>
      </c>
      <c r="AT159" s="238" t="s">
        <v>165</v>
      </c>
      <c r="AU159" s="238" t="s">
        <v>80</v>
      </c>
      <c r="AY159" s="17" t="s">
        <v>163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80</v>
      </c>
      <c r="BK159" s="239">
        <f>ROUND(I159*H159,2)</f>
        <v>0</v>
      </c>
      <c r="BL159" s="17" t="s">
        <v>170</v>
      </c>
      <c r="BM159" s="238" t="s">
        <v>357</v>
      </c>
    </row>
    <row r="160" s="2" customFormat="1" ht="16.5" customHeight="1">
      <c r="A160" s="38"/>
      <c r="B160" s="39"/>
      <c r="C160" s="227" t="s">
        <v>476</v>
      </c>
      <c r="D160" s="227" t="s">
        <v>165</v>
      </c>
      <c r="E160" s="228" t="s">
        <v>443</v>
      </c>
      <c r="F160" s="229" t="s">
        <v>444</v>
      </c>
      <c r="G160" s="230" t="s">
        <v>445</v>
      </c>
      <c r="H160" s="231">
        <v>27</v>
      </c>
      <c r="I160" s="232"/>
      <c r="J160" s="233">
        <f>ROUND(I160*H160,2)</f>
        <v>0</v>
      </c>
      <c r="K160" s="229" t="s">
        <v>1</v>
      </c>
      <c r="L160" s="44"/>
      <c r="M160" s="234" t="s">
        <v>1</v>
      </c>
      <c r="N160" s="235" t="s">
        <v>38</v>
      </c>
      <c r="O160" s="91"/>
      <c r="P160" s="236">
        <f>O160*H160</f>
        <v>0</v>
      </c>
      <c r="Q160" s="236">
        <v>0</v>
      </c>
      <c r="R160" s="236">
        <f>Q160*H160</f>
        <v>0</v>
      </c>
      <c r="S160" s="236">
        <v>0</v>
      </c>
      <c r="T160" s="23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170</v>
      </c>
      <c r="AT160" s="238" t="s">
        <v>165</v>
      </c>
      <c r="AU160" s="238" t="s">
        <v>80</v>
      </c>
      <c r="AY160" s="17" t="s">
        <v>163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80</v>
      </c>
      <c r="BK160" s="239">
        <f>ROUND(I160*H160,2)</f>
        <v>0</v>
      </c>
      <c r="BL160" s="17" t="s">
        <v>170</v>
      </c>
      <c r="BM160" s="238" t="s">
        <v>358</v>
      </c>
    </row>
    <row r="161" s="2" customFormat="1" ht="16.5" customHeight="1">
      <c r="A161" s="38"/>
      <c r="B161" s="39"/>
      <c r="C161" s="227" t="s">
        <v>318</v>
      </c>
      <c r="D161" s="227" t="s">
        <v>165</v>
      </c>
      <c r="E161" s="228" t="s">
        <v>446</v>
      </c>
      <c r="F161" s="229" t="s">
        <v>447</v>
      </c>
      <c r="G161" s="230" t="s">
        <v>445</v>
      </c>
      <c r="H161" s="231">
        <v>11.475</v>
      </c>
      <c r="I161" s="232"/>
      <c r="J161" s="233">
        <f>ROUND(I161*H161,2)</f>
        <v>0</v>
      </c>
      <c r="K161" s="229" t="s">
        <v>1</v>
      </c>
      <c r="L161" s="44"/>
      <c r="M161" s="234" t="s">
        <v>1</v>
      </c>
      <c r="N161" s="235" t="s">
        <v>38</v>
      </c>
      <c r="O161" s="91"/>
      <c r="P161" s="236">
        <f>O161*H161</f>
        <v>0</v>
      </c>
      <c r="Q161" s="236">
        <v>0</v>
      </c>
      <c r="R161" s="236">
        <f>Q161*H161</f>
        <v>0</v>
      </c>
      <c r="S161" s="236">
        <v>0</v>
      </c>
      <c r="T161" s="237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38" t="s">
        <v>170</v>
      </c>
      <c r="AT161" s="238" t="s">
        <v>165</v>
      </c>
      <c r="AU161" s="238" t="s">
        <v>80</v>
      </c>
      <c r="AY161" s="17" t="s">
        <v>163</v>
      </c>
      <c r="BE161" s="239">
        <f>IF(N161="základní",J161,0)</f>
        <v>0</v>
      </c>
      <c r="BF161" s="239">
        <f>IF(N161="snížená",J161,0)</f>
        <v>0</v>
      </c>
      <c r="BG161" s="239">
        <f>IF(N161="zákl. přenesená",J161,0)</f>
        <v>0</v>
      </c>
      <c r="BH161" s="239">
        <f>IF(N161="sníž. přenesená",J161,0)</f>
        <v>0</v>
      </c>
      <c r="BI161" s="239">
        <f>IF(N161="nulová",J161,0)</f>
        <v>0</v>
      </c>
      <c r="BJ161" s="17" t="s">
        <v>80</v>
      </c>
      <c r="BK161" s="239">
        <f>ROUND(I161*H161,2)</f>
        <v>0</v>
      </c>
      <c r="BL161" s="17" t="s">
        <v>170</v>
      </c>
      <c r="BM161" s="238" t="s">
        <v>359</v>
      </c>
    </row>
    <row r="162" s="2" customFormat="1" ht="16.5" customHeight="1">
      <c r="A162" s="38"/>
      <c r="B162" s="39"/>
      <c r="C162" s="227" t="s">
        <v>481</v>
      </c>
      <c r="D162" s="227" t="s">
        <v>165</v>
      </c>
      <c r="E162" s="228" t="s">
        <v>485</v>
      </c>
      <c r="F162" s="229" t="s">
        <v>486</v>
      </c>
      <c r="G162" s="230" t="s">
        <v>461</v>
      </c>
      <c r="H162" s="231">
        <v>360.67500000000001</v>
      </c>
      <c r="I162" s="232"/>
      <c r="J162" s="233">
        <f>ROUND(I162*H162,2)</f>
        <v>0</v>
      </c>
      <c r="K162" s="229" t="s">
        <v>1</v>
      </c>
      <c r="L162" s="44"/>
      <c r="M162" s="234" t="s">
        <v>1</v>
      </c>
      <c r="N162" s="235" t="s">
        <v>38</v>
      </c>
      <c r="O162" s="91"/>
      <c r="P162" s="236">
        <f>O162*H162</f>
        <v>0</v>
      </c>
      <c r="Q162" s="236">
        <v>0</v>
      </c>
      <c r="R162" s="236">
        <f>Q162*H162</f>
        <v>0</v>
      </c>
      <c r="S162" s="236">
        <v>0</v>
      </c>
      <c r="T162" s="237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8" t="s">
        <v>170</v>
      </c>
      <c r="AT162" s="238" t="s">
        <v>165</v>
      </c>
      <c r="AU162" s="238" t="s">
        <v>80</v>
      </c>
      <c r="AY162" s="17" t="s">
        <v>163</v>
      </c>
      <c r="BE162" s="239">
        <f>IF(N162="základní",J162,0)</f>
        <v>0</v>
      </c>
      <c r="BF162" s="239">
        <f>IF(N162="snížená",J162,0)</f>
        <v>0</v>
      </c>
      <c r="BG162" s="239">
        <f>IF(N162="zákl. přenesená",J162,0)</f>
        <v>0</v>
      </c>
      <c r="BH162" s="239">
        <f>IF(N162="sníž. přenesená",J162,0)</f>
        <v>0</v>
      </c>
      <c r="BI162" s="239">
        <f>IF(N162="nulová",J162,0)</f>
        <v>0</v>
      </c>
      <c r="BJ162" s="17" t="s">
        <v>80</v>
      </c>
      <c r="BK162" s="239">
        <f>ROUND(I162*H162,2)</f>
        <v>0</v>
      </c>
      <c r="BL162" s="17" t="s">
        <v>170</v>
      </c>
      <c r="BM162" s="238" t="s">
        <v>360</v>
      </c>
    </row>
    <row r="163" s="2" customFormat="1" ht="16.5" customHeight="1">
      <c r="A163" s="38"/>
      <c r="B163" s="39"/>
      <c r="C163" s="227" t="s">
        <v>323</v>
      </c>
      <c r="D163" s="227" t="s">
        <v>165</v>
      </c>
      <c r="E163" s="228" t="s">
        <v>488</v>
      </c>
      <c r="F163" s="229" t="s">
        <v>489</v>
      </c>
      <c r="G163" s="230" t="s">
        <v>461</v>
      </c>
      <c r="H163" s="231">
        <v>3246.0749999999998</v>
      </c>
      <c r="I163" s="232"/>
      <c r="J163" s="233">
        <f>ROUND(I163*H163,2)</f>
        <v>0</v>
      </c>
      <c r="K163" s="229" t="s">
        <v>1</v>
      </c>
      <c r="L163" s="44"/>
      <c r="M163" s="234" t="s">
        <v>1</v>
      </c>
      <c r="N163" s="235" t="s">
        <v>38</v>
      </c>
      <c r="O163" s="91"/>
      <c r="P163" s="236">
        <f>O163*H163</f>
        <v>0</v>
      </c>
      <c r="Q163" s="236">
        <v>0</v>
      </c>
      <c r="R163" s="236">
        <f>Q163*H163</f>
        <v>0</v>
      </c>
      <c r="S163" s="236">
        <v>0</v>
      </c>
      <c r="T163" s="237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38" t="s">
        <v>170</v>
      </c>
      <c r="AT163" s="238" t="s">
        <v>165</v>
      </c>
      <c r="AU163" s="238" t="s">
        <v>80</v>
      </c>
      <c r="AY163" s="17" t="s">
        <v>163</v>
      </c>
      <c r="BE163" s="239">
        <f>IF(N163="základní",J163,0)</f>
        <v>0</v>
      </c>
      <c r="BF163" s="239">
        <f>IF(N163="snížená",J163,0)</f>
        <v>0</v>
      </c>
      <c r="BG163" s="239">
        <f>IF(N163="zákl. přenesená",J163,0)</f>
        <v>0</v>
      </c>
      <c r="BH163" s="239">
        <f>IF(N163="sníž. přenesená",J163,0)</f>
        <v>0</v>
      </c>
      <c r="BI163" s="239">
        <f>IF(N163="nulová",J163,0)</f>
        <v>0</v>
      </c>
      <c r="BJ163" s="17" t="s">
        <v>80</v>
      </c>
      <c r="BK163" s="239">
        <f>ROUND(I163*H163,2)</f>
        <v>0</v>
      </c>
      <c r="BL163" s="17" t="s">
        <v>170</v>
      </c>
      <c r="BM163" s="238" t="s">
        <v>361</v>
      </c>
    </row>
    <row r="164" s="2" customFormat="1" ht="16.5" customHeight="1">
      <c r="A164" s="38"/>
      <c r="B164" s="39"/>
      <c r="C164" s="227" t="s">
        <v>487</v>
      </c>
      <c r="D164" s="227" t="s">
        <v>165</v>
      </c>
      <c r="E164" s="228" t="s">
        <v>500</v>
      </c>
      <c r="F164" s="229" t="s">
        <v>501</v>
      </c>
      <c r="G164" s="230" t="s">
        <v>461</v>
      </c>
      <c r="H164" s="231">
        <v>2099.5500000000002</v>
      </c>
      <c r="I164" s="232"/>
      <c r="J164" s="233">
        <f>ROUND(I164*H164,2)</f>
        <v>0</v>
      </c>
      <c r="K164" s="229" t="s">
        <v>1</v>
      </c>
      <c r="L164" s="44"/>
      <c r="M164" s="234" t="s">
        <v>1</v>
      </c>
      <c r="N164" s="235" t="s">
        <v>38</v>
      </c>
      <c r="O164" s="91"/>
      <c r="P164" s="236">
        <f>O164*H164</f>
        <v>0</v>
      </c>
      <c r="Q164" s="236">
        <v>0</v>
      </c>
      <c r="R164" s="236">
        <f>Q164*H164</f>
        <v>0</v>
      </c>
      <c r="S164" s="236">
        <v>0</v>
      </c>
      <c r="T164" s="237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8" t="s">
        <v>170</v>
      </c>
      <c r="AT164" s="238" t="s">
        <v>165</v>
      </c>
      <c r="AU164" s="238" t="s">
        <v>80</v>
      </c>
      <c r="AY164" s="17" t="s">
        <v>163</v>
      </c>
      <c r="BE164" s="239">
        <f>IF(N164="základní",J164,0)</f>
        <v>0</v>
      </c>
      <c r="BF164" s="239">
        <f>IF(N164="snížená",J164,0)</f>
        <v>0</v>
      </c>
      <c r="BG164" s="239">
        <f>IF(N164="zákl. přenesená",J164,0)</f>
        <v>0</v>
      </c>
      <c r="BH164" s="239">
        <f>IF(N164="sníž. přenesená",J164,0)</f>
        <v>0</v>
      </c>
      <c r="BI164" s="239">
        <f>IF(N164="nulová",J164,0)</f>
        <v>0</v>
      </c>
      <c r="BJ164" s="17" t="s">
        <v>80</v>
      </c>
      <c r="BK164" s="239">
        <f>ROUND(I164*H164,2)</f>
        <v>0</v>
      </c>
      <c r="BL164" s="17" t="s">
        <v>170</v>
      </c>
      <c r="BM164" s="238" t="s">
        <v>362</v>
      </c>
    </row>
    <row r="165" s="2" customFormat="1" ht="16.5" customHeight="1">
      <c r="A165" s="38"/>
      <c r="B165" s="39"/>
      <c r="C165" s="227" t="s">
        <v>326</v>
      </c>
      <c r="D165" s="227" t="s">
        <v>165</v>
      </c>
      <c r="E165" s="228" t="s">
        <v>490</v>
      </c>
      <c r="F165" s="229" t="s">
        <v>491</v>
      </c>
      <c r="G165" s="230" t="s">
        <v>461</v>
      </c>
      <c r="H165" s="231">
        <v>3857.6999999999998</v>
      </c>
      <c r="I165" s="232"/>
      <c r="J165" s="233">
        <f>ROUND(I165*H165,2)</f>
        <v>0</v>
      </c>
      <c r="K165" s="229" t="s">
        <v>1</v>
      </c>
      <c r="L165" s="44"/>
      <c r="M165" s="234" t="s">
        <v>1</v>
      </c>
      <c r="N165" s="235" t="s">
        <v>38</v>
      </c>
      <c r="O165" s="91"/>
      <c r="P165" s="236">
        <f>O165*H165</f>
        <v>0</v>
      </c>
      <c r="Q165" s="236">
        <v>0</v>
      </c>
      <c r="R165" s="236">
        <f>Q165*H165</f>
        <v>0</v>
      </c>
      <c r="S165" s="236">
        <v>0</v>
      </c>
      <c r="T165" s="237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38" t="s">
        <v>170</v>
      </c>
      <c r="AT165" s="238" t="s">
        <v>165</v>
      </c>
      <c r="AU165" s="238" t="s">
        <v>80</v>
      </c>
      <c r="AY165" s="17" t="s">
        <v>163</v>
      </c>
      <c r="BE165" s="239">
        <f>IF(N165="základní",J165,0)</f>
        <v>0</v>
      </c>
      <c r="BF165" s="239">
        <f>IF(N165="snížená",J165,0)</f>
        <v>0</v>
      </c>
      <c r="BG165" s="239">
        <f>IF(N165="zákl. přenesená",J165,0)</f>
        <v>0</v>
      </c>
      <c r="BH165" s="239">
        <f>IF(N165="sníž. přenesená",J165,0)</f>
        <v>0</v>
      </c>
      <c r="BI165" s="239">
        <f>IF(N165="nulová",J165,0)</f>
        <v>0</v>
      </c>
      <c r="BJ165" s="17" t="s">
        <v>80</v>
      </c>
      <c r="BK165" s="239">
        <f>ROUND(I165*H165,2)</f>
        <v>0</v>
      </c>
      <c r="BL165" s="17" t="s">
        <v>170</v>
      </c>
      <c r="BM165" s="238" t="s">
        <v>363</v>
      </c>
    </row>
    <row r="166" s="2" customFormat="1" ht="16.5" customHeight="1">
      <c r="A166" s="38"/>
      <c r="B166" s="39"/>
      <c r="C166" s="227" t="s">
        <v>492</v>
      </c>
      <c r="D166" s="227" t="s">
        <v>165</v>
      </c>
      <c r="E166" s="228" t="s">
        <v>493</v>
      </c>
      <c r="F166" s="229" t="s">
        <v>494</v>
      </c>
      <c r="G166" s="230" t="s">
        <v>461</v>
      </c>
      <c r="H166" s="231">
        <v>1260</v>
      </c>
      <c r="I166" s="232"/>
      <c r="J166" s="233">
        <f>ROUND(I166*H166,2)</f>
        <v>0</v>
      </c>
      <c r="K166" s="229" t="s">
        <v>1</v>
      </c>
      <c r="L166" s="44"/>
      <c r="M166" s="234" t="s">
        <v>1</v>
      </c>
      <c r="N166" s="235" t="s">
        <v>38</v>
      </c>
      <c r="O166" s="91"/>
      <c r="P166" s="236">
        <f>O166*H166</f>
        <v>0</v>
      </c>
      <c r="Q166" s="236">
        <v>0</v>
      </c>
      <c r="R166" s="236">
        <f>Q166*H166</f>
        <v>0</v>
      </c>
      <c r="S166" s="236">
        <v>0</v>
      </c>
      <c r="T166" s="237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8" t="s">
        <v>170</v>
      </c>
      <c r="AT166" s="238" t="s">
        <v>165</v>
      </c>
      <c r="AU166" s="238" t="s">
        <v>80</v>
      </c>
      <c r="AY166" s="17" t="s">
        <v>163</v>
      </c>
      <c r="BE166" s="239">
        <f>IF(N166="základní",J166,0)</f>
        <v>0</v>
      </c>
      <c r="BF166" s="239">
        <f>IF(N166="snížená",J166,0)</f>
        <v>0</v>
      </c>
      <c r="BG166" s="239">
        <f>IF(N166="zákl. přenesená",J166,0)</f>
        <v>0</v>
      </c>
      <c r="BH166" s="239">
        <f>IF(N166="sníž. přenesená",J166,0)</f>
        <v>0</v>
      </c>
      <c r="BI166" s="239">
        <f>IF(N166="nulová",J166,0)</f>
        <v>0</v>
      </c>
      <c r="BJ166" s="17" t="s">
        <v>80</v>
      </c>
      <c r="BK166" s="239">
        <f>ROUND(I166*H166,2)</f>
        <v>0</v>
      </c>
      <c r="BL166" s="17" t="s">
        <v>170</v>
      </c>
      <c r="BM166" s="238" t="s">
        <v>368</v>
      </c>
    </row>
    <row r="167" s="2" customFormat="1" ht="16.5" customHeight="1">
      <c r="A167" s="38"/>
      <c r="B167" s="39"/>
      <c r="C167" s="227" t="s">
        <v>331</v>
      </c>
      <c r="D167" s="227" t="s">
        <v>165</v>
      </c>
      <c r="E167" s="228" t="s">
        <v>518</v>
      </c>
      <c r="F167" s="229" t="s">
        <v>519</v>
      </c>
      <c r="G167" s="230" t="s">
        <v>520</v>
      </c>
      <c r="H167" s="231">
        <v>0.002</v>
      </c>
      <c r="I167" s="232"/>
      <c r="J167" s="233">
        <f>ROUND(I167*H167,2)</f>
        <v>0</v>
      </c>
      <c r="K167" s="229" t="s">
        <v>1</v>
      </c>
      <c r="L167" s="44"/>
      <c r="M167" s="234" t="s">
        <v>1</v>
      </c>
      <c r="N167" s="235" t="s">
        <v>38</v>
      </c>
      <c r="O167" s="91"/>
      <c r="P167" s="236">
        <f>O167*H167</f>
        <v>0</v>
      </c>
      <c r="Q167" s="236">
        <v>0</v>
      </c>
      <c r="R167" s="236">
        <f>Q167*H167</f>
        <v>0</v>
      </c>
      <c r="S167" s="236">
        <v>0</v>
      </c>
      <c r="T167" s="237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8" t="s">
        <v>170</v>
      </c>
      <c r="AT167" s="238" t="s">
        <v>165</v>
      </c>
      <c r="AU167" s="238" t="s">
        <v>80</v>
      </c>
      <c r="AY167" s="17" t="s">
        <v>163</v>
      </c>
      <c r="BE167" s="239">
        <f>IF(N167="základní",J167,0)</f>
        <v>0</v>
      </c>
      <c r="BF167" s="239">
        <f>IF(N167="snížená",J167,0)</f>
        <v>0</v>
      </c>
      <c r="BG167" s="239">
        <f>IF(N167="zákl. přenesená",J167,0)</f>
        <v>0</v>
      </c>
      <c r="BH167" s="239">
        <f>IF(N167="sníž. přenesená",J167,0)</f>
        <v>0</v>
      </c>
      <c r="BI167" s="239">
        <f>IF(N167="nulová",J167,0)</f>
        <v>0</v>
      </c>
      <c r="BJ167" s="17" t="s">
        <v>80</v>
      </c>
      <c r="BK167" s="239">
        <f>ROUND(I167*H167,2)</f>
        <v>0</v>
      </c>
      <c r="BL167" s="17" t="s">
        <v>170</v>
      </c>
      <c r="BM167" s="238" t="s">
        <v>369</v>
      </c>
    </row>
    <row r="168" s="2" customFormat="1" ht="16.5" customHeight="1">
      <c r="A168" s="38"/>
      <c r="B168" s="39"/>
      <c r="C168" s="227" t="s">
        <v>497</v>
      </c>
      <c r="D168" s="227" t="s">
        <v>165</v>
      </c>
      <c r="E168" s="228" t="s">
        <v>521</v>
      </c>
      <c r="F168" s="229" t="s">
        <v>522</v>
      </c>
      <c r="G168" s="230" t="s">
        <v>520</v>
      </c>
      <c r="H168" s="231">
        <v>0.051999999999999998</v>
      </c>
      <c r="I168" s="232"/>
      <c r="J168" s="233">
        <f>ROUND(I168*H168,2)</f>
        <v>0</v>
      </c>
      <c r="K168" s="229" t="s">
        <v>1</v>
      </c>
      <c r="L168" s="44"/>
      <c r="M168" s="234" t="s">
        <v>1</v>
      </c>
      <c r="N168" s="235" t="s">
        <v>38</v>
      </c>
      <c r="O168" s="91"/>
      <c r="P168" s="236">
        <f>O168*H168</f>
        <v>0</v>
      </c>
      <c r="Q168" s="236">
        <v>0</v>
      </c>
      <c r="R168" s="236">
        <f>Q168*H168</f>
        <v>0</v>
      </c>
      <c r="S168" s="236">
        <v>0</v>
      </c>
      <c r="T168" s="237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8" t="s">
        <v>170</v>
      </c>
      <c r="AT168" s="238" t="s">
        <v>165</v>
      </c>
      <c r="AU168" s="238" t="s">
        <v>80</v>
      </c>
      <c r="AY168" s="17" t="s">
        <v>163</v>
      </c>
      <c r="BE168" s="239">
        <f>IF(N168="základní",J168,0)</f>
        <v>0</v>
      </c>
      <c r="BF168" s="239">
        <f>IF(N168="snížená",J168,0)</f>
        <v>0</v>
      </c>
      <c r="BG168" s="239">
        <f>IF(N168="zákl. přenesená",J168,0)</f>
        <v>0</v>
      </c>
      <c r="BH168" s="239">
        <f>IF(N168="sníž. přenesená",J168,0)</f>
        <v>0</v>
      </c>
      <c r="BI168" s="239">
        <f>IF(N168="nulová",J168,0)</f>
        <v>0</v>
      </c>
      <c r="BJ168" s="17" t="s">
        <v>80</v>
      </c>
      <c r="BK168" s="239">
        <f>ROUND(I168*H168,2)</f>
        <v>0</v>
      </c>
      <c r="BL168" s="17" t="s">
        <v>170</v>
      </c>
      <c r="BM168" s="238" t="s">
        <v>374</v>
      </c>
    </row>
    <row r="169" s="2" customFormat="1" ht="16.5" customHeight="1">
      <c r="A169" s="38"/>
      <c r="B169" s="39"/>
      <c r="C169" s="227" t="s">
        <v>334</v>
      </c>
      <c r="D169" s="227" t="s">
        <v>165</v>
      </c>
      <c r="E169" s="228" t="s">
        <v>523</v>
      </c>
      <c r="F169" s="229" t="s">
        <v>524</v>
      </c>
      <c r="G169" s="230" t="s">
        <v>429</v>
      </c>
      <c r="H169" s="231">
        <v>0.5</v>
      </c>
      <c r="I169" s="232"/>
      <c r="J169" s="233">
        <f>ROUND(I169*H169,2)</f>
        <v>0</v>
      </c>
      <c r="K169" s="229" t="s">
        <v>1</v>
      </c>
      <c r="L169" s="44"/>
      <c r="M169" s="234" t="s">
        <v>1</v>
      </c>
      <c r="N169" s="235" t="s">
        <v>38</v>
      </c>
      <c r="O169" s="91"/>
      <c r="P169" s="236">
        <f>O169*H169</f>
        <v>0</v>
      </c>
      <c r="Q169" s="236">
        <v>0</v>
      </c>
      <c r="R169" s="236">
        <f>Q169*H169</f>
        <v>0</v>
      </c>
      <c r="S169" s="236">
        <v>0</v>
      </c>
      <c r="T169" s="237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38" t="s">
        <v>170</v>
      </c>
      <c r="AT169" s="238" t="s">
        <v>165</v>
      </c>
      <c r="AU169" s="238" t="s">
        <v>80</v>
      </c>
      <c r="AY169" s="17" t="s">
        <v>163</v>
      </c>
      <c r="BE169" s="239">
        <f>IF(N169="základní",J169,0)</f>
        <v>0</v>
      </c>
      <c r="BF169" s="239">
        <f>IF(N169="snížená",J169,0)</f>
        <v>0</v>
      </c>
      <c r="BG169" s="239">
        <f>IF(N169="zákl. přenesená",J169,0)</f>
        <v>0</v>
      </c>
      <c r="BH169" s="239">
        <f>IF(N169="sníž. přenesená",J169,0)</f>
        <v>0</v>
      </c>
      <c r="BI169" s="239">
        <f>IF(N169="nulová",J169,0)</f>
        <v>0</v>
      </c>
      <c r="BJ169" s="17" t="s">
        <v>80</v>
      </c>
      <c r="BK169" s="239">
        <f>ROUND(I169*H169,2)</f>
        <v>0</v>
      </c>
      <c r="BL169" s="17" t="s">
        <v>170</v>
      </c>
      <c r="BM169" s="238" t="s">
        <v>379</v>
      </c>
    </row>
    <row r="170" s="2" customFormat="1" ht="16.5" customHeight="1">
      <c r="A170" s="38"/>
      <c r="B170" s="39"/>
      <c r="C170" s="227" t="s">
        <v>502</v>
      </c>
      <c r="D170" s="227" t="s">
        <v>165</v>
      </c>
      <c r="E170" s="228" t="s">
        <v>684</v>
      </c>
      <c r="F170" s="229" t="s">
        <v>685</v>
      </c>
      <c r="G170" s="230" t="s">
        <v>429</v>
      </c>
      <c r="H170" s="231">
        <v>0.27000000000000002</v>
      </c>
      <c r="I170" s="232"/>
      <c r="J170" s="233">
        <f>ROUND(I170*H170,2)</f>
        <v>0</v>
      </c>
      <c r="K170" s="229" t="s">
        <v>1</v>
      </c>
      <c r="L170" s="44"/>
      <c r="M170" s="234" t="s">
        <v>1</v>
      </c>
      <c r="N170" s="235" t="s">
        <v>38</v>
      </c>
      <c r="O170" s="91"/>
      <c r="P170" s="236">
        <f>O170*H170</f>
        <v>0</v>
      </c>
      <c r="Q170" s="236">
        <v>0</v>
      </c>
      <c r="R170" s="236">
        <f>Q170*H170</f>
        <v>0</v>
      </c>
      <c r="S170" s="236">
        <v>0</v>
      </c>
      <c r="T170" s="23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8" t="s">
        <v>170</v>
      </c>
      <c r="AT170" s="238" t="s">
        <v>165</v>
      </c>
      <c r="AU170" s="238" t="s">
        <v>80</v>
      </c>
      <c r="AY170" s="17" t="s">
        <v>163</v>
      </c>
      <c r="BE170" s="239">
        <f>IF(N170="základní",J170,0)</f>
        <v>0</v>
      </c>
      <c r="BF170" s="239">
        <f>IF(N170="snížená",J170,0)</f>
        <v>0</v>
      </c>
      <c r="BG170" s="239">
        <f>IF(N170="zákl. přenesená",J170,0)</f>
        <v>0</v>
      </c>
      <c r="BH170" s="239">
        <f>IF(N170="sníž. přenesená",J170,0)</f>
        <v>0</v>
      </c>
      <c r="BI170" s="239">
        <f>IF(N170="nulová",J170,0)</f>
        <v>0</v>
      </c>
      <c r="BJ170" s="17" t="s">
        <v>80</v>
      </c>
      <c r="BK170" s="239">
        <f>ROUND(I170*H170,2)</f>
        <v>0</v>
      </c>
      <c r="BL170" s="17" t="s">
        <v>170</v>
      </c>
      <c r="BM170" s="238" t="s">
        <v>382</v>
      </c>
    </row>
    <row r="171" s="2" customFormat="1">
      <c r="A171" s="38"/>
      <c r="B171" s="39"/>
      <c r="C171" s="40"/>
      <c r="D171" s="242" t="s">
        <v>210</v>
      </c>
      <c r="E171" s="40"/>
      <c r="F171" s="262" t="s">
        <v>686</v>
      </c>
      <c r="G171" s="40"/>
      <c r="H171" s="40"/>
      <c r="I171" s="263"/>
      <c r="J171" s="40"/>
      <c r="K171" s="40"/>
      <c r="L171" s="44"/>
      <c r="M171" s="283"/>
      <c r="N171" s="284"/>
      <c r="O171" s="279"/>
      <c r="P171" s="279"/>
      <c r="Q171" s="279"/>
      <c r="R171" s="279"/>
      <c r="S171" s="279"/>
      <c r="T171" s="285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210</v>
      </c>
      <c r="AU171" s="17" t="s">
        <v>80</v>
      </c>
    </row>
    <row r="172" s="2" customFormat="1" ht="6.96" customHeight="1">
      <c r="A172" s="38"/>
      <c r="B172" s="66"/>
      <c r="C172" s="67"/>
      <c r="D172" s="67"/>
      <c r="E172" s="67"/>
      <c r="F172" s="67"/>
      <c r="G172" s="67"/>
      <c r="H172" s="67"/>
      <c r="I172" s="67"/>
      <c r="J172" s="67"/>
      <c r="K172" s="67"/>
      <c r="L172" s="44"/>
      <c r="M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</sheetData>
  <sheetProtection sheet="1" autoFilter="0" formatColumns="0" formatRows="0" objects="1" scenarios="1" spinCount="100000" saltValue="OqN5O332qHeoaRfw1inDsJPGPInT++F4UZEtdOcnolPInHs8xLa+gcs5lvCRkoM7aJzowrq3xlDRRoB/J7fxTw==" hashValue="IBJ09nxsVH4HMlQ7a1ZYBy20q1cdh0IvTSL1DHqCwipNcgJYh5g/s/Xx2n/1hDR9iwDYoTWSKWZTGZ6+x/gGYw==" algorithmName="SHA-512" password="CC35"/>
  <autoFilter ref="C125:K171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118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628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407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408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525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133</v>
      </c>
      <c r="G16" s="38"/>
      <c r="H16" s="38"/>
      <c r="I16" s="151" t="s">
        <v>22</v>
      </c>
      <c r="J16" s="154" t="str">
        <f>'Rekapitulace stavby'!AN8</f>
        <v>15. 6. 2022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134</v>
      </c>
      <c r="F19" s="38"/>
      <c r="G19" s="38"/>
      <c r="H19" s="38"/>
      <c r="I19" s="151" t="s">
        <v>26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27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29</v>
      </c>
      <c r="E24" s="38"/>
      <c r="F24" s="38"/>
      <c r="G24" s="38"/>
      <c r="H24" s="38"/>
      <c r="I24" s="151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135</v>
      </c>
      <c r="F25" s="38"/>
      <c r="G25" s="38"/>
      <c r="H25" s="38"/>
      <c r="I25" s="151" t="s">
        <v>26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31</v>
      </c>
      <c r="E27" s="38"/>
      <c r="F27" s="38"/>
      <c r="G27" s="38"/>
      <c r="H27" s="38"/>
      <c r="I27" s="151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136</v>
      </c>
      <c r="F28" s="38"/>
      <c r="G28" s="38"/>
      <c r="H28" s="38"/>
      <c r="I28" s="151" t="s">
        <v>26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32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33</v>
      </c>
      <c r="E34" s="38"/>
      <c r="F34" s="38"/>
      <c r="G34" s="38"/>
      <c r="H34" s="38"/>
      <c r="I34" s="38"/>
      <c r="J34" s="161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35</v>
      </c>
      <c r="G36" s="38"/>
      <c r="H36" s="38"/>
      <c r="I36" s="162" t="s">
        <v>34</v>
      </c>
      <c r="J36" s="162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37</v>
      </c>
      <c r="E37" s="151" t="s">
        <v>38</v>
      </c>
      <c r="F37" s="164">
        <f>ROUND((SUM(BE126:BE160)),  2)</f>
        <v>0</v>
      </c>
      <c r="G37" s="38"/>
      <c r="H37" s="38"/>
      <c r="I37" s="165">
        <v>0.20999999999999999</v>
      </c>
      <c r="J37" s="164">
        <f>ROUND(((SUM(BE126:BE160))*I37),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39</v>
      </c>
      <c r="F38" s="164">
        <f>ROUND((SUM(BF126:BF160)),  2)</f>
        <v>0</v>
      </c>
      <c r="G38" s="38"/>
      <c r="H38" s="38"/>
      <c r="I38" s="165">
        <v>0.14999999999999999</v>
      </c>
      <c r="J38" s="164">
        <f>ROUND(((SUM(BF126:BF160))*I38),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40</v>
      </c>
      <c r="F39" s="164">
        <f>ROUND((SUM(BG126:BG160)),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41</v>
      </c>
      <c r="F40" s="164">
        <f>ROUND((SUM(BH126:BH160)),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42</v>
      </c>
      <c r="F41" s="164">
        <f>ROUND((SUM(BI126:BI160)),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43</v>
      </c>
      <c r="E43" s="168"/>
      <c r="F43" s="168"/>
      <c r="G43" s="169" t="s">
        <v>44</v>
      </c>
      <c r="H43" s="170" t="s">
        <v>45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628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2" t="s">
        <v>407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408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04.2 - Montáž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32" t="s">
        <v>22</v>
      </c>
      <c r="J93" s="79" t="str">
        <f>IF(J16="","",J16)</f>
        <v>15. 6. 2022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>Statutární Město Liberec, nám.Dr.E.Beneše</v>
      </c>
      <c r="G95" s="40"/>
      <c r="H95" s="40"/>
      <c r="I95" s="32" t="s">
        <v>29</v>
      </c>
      <c r="J95" s="36" t="str">
        <f>E25</f>
        <v>Ing.Arch.Marie Procházková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5.6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32" t="s">
        <v>31</v>
      </c>
      <c r="J96" s="36" t="str">
        <f>E28</f>
        <v>PROPOS Liberec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138</v>
      </c>
      <c r="D98" s="186"/>
      <c r="E98" s="186"/>
      <c r="F98" s="186"/>
      <c r="G98" s="186"/>
      <c r="H98" s="186"/>
      <c r="I98" s="186"/>
      <c r="J98" s="187" t="s">
        <v>139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140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141</v>
      </c>
    </row>
    <row r="101" s="9" customFormat="1" ht="24.96" customHeight="1">
      <c r="A101" s="9"/>
      <c r="B101" s="189"/>
      <c r="C101" s="190"/>
      <c r="D101" s="191" t="s">
        <v>410</v>
      </c>
      <c r="E101" s="192"/>
      <c r="F101" s="192"/>
      <c r="G101" s="192"/>
      <c r="H101" s="192"/>
      <c r="I101" s="192"/>
      <c r="J101" s="193">
        <f>J127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411</v>
      </c>
      <c r="E102" s="192"/>
      <c r="F102" s="192"/>
      <c r="G102" s="192"/>
      <c r="H102" s="192"/>
      <c r="I102" s="192"/>
      <c r="J102" s="193">
        <f>J128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Veřejná samočistící toaleta - Příprava území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4" t="s">
        <v>628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82" t="s">
        <v>407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408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SO 04.2 - Montáž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32" t="s">
        <v>22</v>
      </c>
      <c r="J120" s="79" t="str">
        <f>IF(J16="","",J16)</f>
        <v>15. 6. 2022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>Statutární Město Liberec, nám.Dr.E.Beneše</v>
      </c>
      <c r="G122" s="40"/>
      <c r="H122" s="40"/>
      <c r="I122" s="32" t="s">
        <v>29</v>
      </c>
      <c r="J122" s="36" t="str">
        <f>E25</f>
        <v>Ing.Arch.Marie Procházková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27</v>
      </c>
      <c r="D123" s="40"/>
      <c r="E123" s="40"/>
      <c r="F123" s="27" t="str">
        <f>IF(E22="","",E22)</f>
        <v>Vyplň údaj</v>
      </c>
      <c r="G123" s="40"/>
      <c r="H123" s="40"/>
      <c r="I123" s="32" t="s">
        <v>31</v>
      </c>
      <c r="J123" s="36" t="str">
        <f>E28</f>
        <v>PROPOS Liberec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149</v>
      </c>
      <c r="D125" s="203" t="s">
        <v>58</v>
      </c>
      <c r="E125" s="203" t="s">
        <v>54</v>
      </c>
      <c r="F125" s="203" t="s">
        <v>55</v>
      </c>
      <c r="G125" s="203" t="s">
        <v>150</v>
      </c>
      <c r="H125" s="203" t="s">
        <v>151</v>
      </c>
      <c r="I125" s="203" t="s">
        <v>152</v>
      </c>
      <c r="J125" s="203" t="s">
        <v>139</v>
      </c>
      <c r="K125" s="204" t="s">
        <v>153</v>
      </c>
      <c r="L125" s="205"/>
      <c r="M125" s="100" t="s">
        <v>1</v>
      </c>
      <c r="N125" s="101" t="s">
        <v>37</v>
      </c>
      <c r="O125" s="101" t="s">
        <v>154</v>
      </c>
      <c r="P125" s="101" t="s">
        <v>155</v>
      </c>
      <c r="Q125" s="101" t="s">
        <v>156</v>
      </c>
      <c r="R125" s="101" t="s">
        <v>157</v>
      </c>
      <c r="S125" s="101" t="s">
        <v>158</v>
      </c>
      <c r="T125" s="102" t="s">
        <v>159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160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P127+P128</f>
        <v>0</v>
      </c>
      <c r="Q126" s="104"/>
      <c r="R126" s="208">
        <f>R127+R128</f>
        <v>0</v>
      </c>
      <c r="S126" s="104"/>
      <c r="T126" s="209">
        <f>T127+T128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141</v>
      </c>
      <c r="BK126" s="210">
        <f>BK127+BK128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271</v>
      </c>
      <c r="F127" s="214" t="s">
        <v>412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v>0</v>
      </c>
      <c r="Q127" s="219"/>
      <c r="R127" s="220">
        <v>0</v>
      </c>
      <c r="S127" s="219"/>
      <c r="T127" s="221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80</v>
      </c>
      <c r="AT127" s="223" t="s">
        <v>72</v>
      </c>
      <c r="AU127" s="223" t="s">
        <v>73</v>
      </c>
      <c r="AY127" s="222" t="s">
        <v>163</v>
      </c>
      <c r="BK127" s="224">
        <v>0</v>
      </c>
    </row>
    <row r="128" s="12" customFormat="1" ht="25.92" customHeight="1">
      <c r="A128" s="12"/>
      <c r="B128" s="211"/>
      <c r="C128" s="212"/>
      <c r="D128" s="213" t="s">
        <v>72</v>
      </c>
      <c r="E128" s="214" t="s">
        <v>352</v>
      </c>
      <c r="F128" s="214" t="s">
        <v>413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SUM(P129:P160)</f>
        <v>0</v>
      </c>
      <c r="Q128" s="219"/>
      <c r="R128" s="220">
        <f>SUM(R129:R160)</f>
        <v>0</v>
      </c>
      <c r="S128" s="219"/>
      <c r="T128" s="221">
        <f>SUM(T129:T160)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73</v>
      </c>
      <c r="AY128" s="222" t="s">
        <v>163</v>
      </c>
      <c r="BK128" s="224">
        <f>SUM(BK129:BK160)</f>
        <v>0</v>
      </c>
    </row>
    <row r="129" s="2" customFormat="1" ht="16.5" customHeight="1">
      <c r="A129" s="38"/>
      <c r="B129" s="39"/>
      <c r="C129" s="227" t="s">
        <v>80</v>
      </c>
      <c r="D129" s="227" t="s">
        <v>165</v>
      </c>
      <c r="E129" s="228" t="s">
        <v>528</v>
      </c>
      <c r="F129" s="229" t="s">
        <v>529</v>
      </c>
      <c r="G129" s="230" t="s">
        <v>416</v>
      </c>
      <c r="H129" s="231">
        <v>35</v>
      </c>
      <c r="I129" s="232"/>
      <c r="J129" s="233">
        <f>ROUND(I129*H129,2)</f>
        <v>0</v>
      </c>
      <c r="K129" s="229" t="s">
        <v>1</v>
      </c>
      <c r="L129" s="44"/>
      <c r="M129" s="234" t="s">
        <v>1</v>
      </c>
      <c r="N129" s="235" t="s">
        <v>38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170</v>
      </c>
      <c r="AT129" s="238" t="s">
        <v>165</v>
      </c>
      <c r="AU129" s="238" t="s">
        <v>80</v>
      </c>
      <c r="AY129" s="17" t="s">
        <v>163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80</v>
      </c>
      <c r="BK129" s="239">
        <f>ROUND(I129*H129,2)</f>
        <v>0</v>
      </c>
      <c r="BL129" s="17" t="s">
        <v>170</v>
      </c>
      <c r="BM129" s="238" t="s">
        <v>82</v>
      </c>
    </row>
    <row r="130" s="2" customFormat="1" ht="16.5" customHeight="1">
      <c r="A130" s="38"/>
      <c r="B130" s="39"/>
      <c r="C130" s="227" t="s">
        <v>82</v>
      </c>
      <c r="D130" s="227" t="s">
        <v>165</v>
      </c>
      <c r="E130" s="228" t="s">
        <v>530</v>
      </c>
      <c r="F130" s="229" t="s">
        <v>531</v>
      </c>
      <c r="G130" s="230" t="s">
        <v>416</v>
      </c>
      <c r="H130" s="231">
        <v>35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38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170</v>
      </c>
      <c r="AT130" s="238" t="s">
        <v>165</v>
      </c>
      <c r="AU130" s="238" t="s">
        <v>80</v>
      </c>
      <c r="AY130" s="17" t="s">
        <v>163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80</v>
      </c>
      <c r="BK130" s="239">
        <f>ROUND(I130*H130,2)</f>
        <v>0</v>
      </c>
      <c r="BL130" s="17" t="s">
        <v>170</v>
      </c>
      <c r="BM130" s="238" t="s">
        <v>170</v>
      </c>
    </row>
    <row r="131" s="2" customFormat="1" ht="16.5" customHeight="1">
      <c r="A131" s="38"/>
      <c r="B131" s="39"/>
      <c r="C131" s="227" t="s">
        <v>99</v>
      </c>
      <c r="D131" s="227" t="s">
        <v>165</v>
      </c>
      <c r="E131" s="228" t="s">
        <v>687</v>
      </c>
      <c r="F131" s="229" t="s">
        <v>688</v>
      </c>
      <c r="G131" s="230" t="s">
        <v>429</v>
      </c>
      <c r="H131" s="231">
        <v>1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38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170</v>
      </c>
      <c r="AT131" s="238" t="s">
        <v>165</v>
      </c>
      <c r="AU131" s="238" t="s">
        <v>80</v>
      </c>
      <c r="AY131" s="17" t="s">
        <v>163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80</v>
      </c>
      <c r="BK131" s="239">
        <f>ROUND(I131*H131,2)</f>
        <v>0</v>
      </c>
      <c r="BL131" s="17" t="s">
        <v>170</v>
      </c>
      <c r="BM131" s="238" t="s">
        <v>194</v>
      </c>
    </row>
    <row r="132" s="2" customFormat="1" ht="16.5" customHeight="1">
      <c r="A132" s="38"/>
      <c r="B132" s="39"/>
      <c r="C132" s="227" t="s">
        <v>170</v>
      </c>
      <c r="D132" s="227" t="s">
        <v>165</v>
      </c>
      <c r="E132" s="228" t="s">
        <v>689</v>
      </c>
      <c r="F132" s="229" t="s">
        <v>690</v>
      </c>
      <c r="G132" s="230" t="s">
        <v>429</v>
      </c>
      <c r="H132" s="231">
        <v>1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38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170</v>
      </c>
      <c r="AT132" s="238" t="s">
        <v>165</v>
      </c>
      <c r="AU132" s="238" t="s">
        <v>80</v>
      </c>
      <c r="AY132" s="17" t="s">
        <v>163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80</v>
      </c>
      <c r="BK132" s="239">
        <f>ROUND(I132*H132,2)</f>
        <v>0</v>
      </c>
      <c r="BL132" s="17" t="s">
        <v>170</v>
      </c>
      <c r="BM132" s="238" t="s">
        <v>206</v>
      </c>
    </row>
    <row r="133" s="2" customFormat="1" ht="16.5" customHeight="1">
      <c r="A133" s="38"/>
      <c r="B133" s="39"/>
      <c r="C133" s="227" t="s">
        <v>189</v>
      </c>
      <c r="D133" s="227" t="s">
        <v>165</v>
      </c>
      <c r="E133" s="228" t="s">
        <v>538</v>
      </c>
      <c r="F133" s="229" t="s">
        <v>539</v>
      </c>
      <c r="G133" s="230" t="s">
        <v>429</v>
      </c>
      <c r="H133" s="231">
        <v>8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38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170</v>
      </c>
      <c r="AT133" s="238" t="s">
        <v>165</v>
      </c>
      <c r="AU133" s="238" t="s">
        <v>80</v>
      </c>
      <c r="AY133" s="17" t="s">
        <v>163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80</v>
      </c>
      <c r="BK133" s="239">
        <f>ROUND(I133*H133,2)</f>
        <v>0</v>
      </c>
      <c r="BL133" s="17" t="s">
        <v>170</v>
      </c>
      <c r="BM133" s="238" t="s">
        <v>219</v>
      </c>
    </row>
    <row r="134" s="2" customFormat="1" ht="16.5" customHeight="1">
      <c r="A134" s="38"/>
      <c r="B134" s="39"/>
      <c r="C134" s="227" t="s">
        <v>194</v>
      </c>
      <c r="D134" s="227" t="s">
        <v>165</v>
      </c>
      <c r="E134" s="228" t="s">
        <v>540</v>
      </c>
      <c r="F134" s="229" t="s">
        <v>541</v>
      </c>
      <c r="G134" s="230" t="s">
        <v>429</v>
      </c>
      <c r="H134" s="231">
        <v>8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38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170</v>
      </c>
      <c r="AT134" s="238" t="s">
        <v>165</v>
      </c>
      <c r="AU134" s="238" t="s">
        <v>80</v>
      </c>
      <c r="AY134" s="17" t="s">
        <v>163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80</v>
      </c>
      <c r="BK134" s="239">
        <f>ROUND(I134*H134,2)</f>
        <v>0</v>
      </c>
      <c r="BL134" s="17" t="s">
        <v>170</v>
      </c>
      <c r="BM134" s="238" t="s">
        <v>229</v>
      </c>
    </row>
    <row r="135" s="2" customFormat="1" ht="16.5" customHeight="1">
      <c r="A135" s="38"/>
      <c r="B135" s="39"/>
      <c r="C135" s="227" t="s">
        <v>200</v>
      </c>
      <c r="D135" s="227" t="s">
        <v>165</v>
      </c>
      <c r="E135" s="228" t="s">
        <v>532</v>
      </c>
      <c r="F135" s="229" t="s">
        <v>533</v>
      </c>
      <c r="G135" s="230" t="s">
        <v>416</v>
      </c>
      <c r="H135" s="231">
        <v>18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38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170</v>
      </c>
      <c r="AT135" s="238" t="s">
        <v>165</v>
      </c>
      <c r="AU135" s="238" t="s">
        <v>80</v>
      </c>
      <c r="AY135" s="17" t="s">
        <v>163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80</v>
      </c>
      <c r="BK135" s="239">
        <f>ROUND(I135*H135,2)</f>
        <v>0</v>
      </c>
      <c r="BL135" s="17" t="s">
        <v>170</v>
      </c>
      <c r="BM135" s="238" t="s">
        <v>245</v>
      </c>
    </row>
    <row r="136" s="2" customFormat="1" ht="16.5" customHeight="1">
      <c r="A136" s="38"/>
      <c r="B136" s="39"/>
      <c r="C136" s="227" t="s">
        <v>206</v>
      </c>
      <c r="D136" s="227" t="s">
        <v>165</v>
      </c>
      <c r="E136" s="228" t="s">
        <v>534</v>
      </c>
      <c r="F136" s="229" t="s">
        <v>535</v>
      </c>
      <c r="G136" s="230" t="s">
        <v>416</v>
      </c>
      <c r="H136" s="231">
        <v>18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38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170</v>
      </c>
      <c r="AT136" s="238" t="s">
        <v>165</v>
      </c>
      <c r="AU136" s="238" t="s">
        <v>80</v>
      </c>
      <c r="AY136" s="17" t="s">
        <v>163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80</v>
      </c>
      <c r="BK136" s="239">
        <f>ROUND(I136*H136,2)</f>
        <v>0</v>
      </c>
      <c r="BL136" s="17" t="s">
        <v>170</v>
      </c>
      <c r="BM136" s="238" t="s">
        <v>254</v>
      </c>
    </row>
    <row r="137" s="2" customFormat="1" ht="16.5" customHeight="1">
      <c r="A137" s="38"/>
      <c r="B137" s="39"/>
      <c r="C137" s="227" t="s">
        <v>214</v>
      </c>
      <c r="D137" s="227" t="s">
        <v>165</v>
      </c>
      <c r="E137" s="228" t="s">
        <v>691</v>
      </c>
      <c r="F137" s="229" t="s">
        <v>692</v>
      </c>
      <c r="G137" s="230" t="s">
        <v>429</v>
      </c>
      <c r="H137" s="231">
        <v>1</v>
      </c>
      <c r="I137" s="232"/>
      <c r="J137" s="233">
        <f>ROUND(I137*H137,2)</f>
        <v>0</v>
      </c>
      <c r="K137" s="229" t="s">
        <v>1</v>
      </c>
      <c r="L137" s="44"/>
      <c r="M137" s="234" t="s">
        <v>1</v>
      </c>
      <c r="N137" s="235" t="s">
        <v>38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170</v>
      </c>
      <c r="AT137" s="238" t="s">
        <v>165</v>
      </c>
      <c r="AU137" s="238" t="s">
        <v>80</v>
      </c>
      <c r="AY137" s="17" t="s">
        <v>163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80</v>
      </c>
      <c r="BK137" s="239">
        <f>ROUND(I137*H137,2)</f>
        <v>0</v>
      </c>
      <c r="BL137" s="17" t="s">
        <v>170</v>
      </c>
      <c r="BM137" s="238" t="s">
        <v>295</v>
      </c>
    </row>
    <row r="138" s="2" customFormat="1" ht="16.5" customHeight="1">
      <c r="A138" s="38"/>
      <c r="B138" s="39"/>
      <c r="C138" s="227" t="s">
        <v>219</v>
      </c>
      <c r="D138" s="227" t="s">
        <v>165</v>
      </c>
      <c r="E138" s="228" t="s">
        <v>693</v>
      </c>
      <c r="F138" s="229" t="s">
        <v>694</v>
      </c>
      <c r="G138" s="230" t="s">
        <v>429</v>
      </c>
      <c r="H138" s="231">
        <v>1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38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170</v>
      </c>
      <c r="AT138" s="238" t="s">
        <v>165</v>
      </c>
      <c r="AU138" s="238" t="s">
        <v>80</v>
      </c>
      <c r="AY138" s="17" t="s">
        <v>163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80</v>
      </c>
      <c r="BK138" s="239">
        <f>ROUND(I138*H138,2)</f>
        <v>0</v>
      </c>
      <c r="BL138" s="17" t="s">
        <v>170</v>
      </c>
      <c r="BM138" s="238" t="s">
        <v>300</v>
      </c>
    </row>
    <row r="139" s="2" customFormat="1" ht="16.5" customHeight="1">
      <c r="A139" s="38"/>
      <c r="B139" s="39"/>
      <c r="C139" s="227" t="s">
        <v>224</v>
      </c>
      <c r="D139" s="227" t="s">
        <v>165</v>
      </c>
      <c r="E139" s="228" t="s">
        <v>695</v>
      </c>
      <c r="F139" s="229" t="s">
        <v>696</v>
      </c>
      <c r="G139" s="230" t="s">
        <v>429</v>
      </c>
      <c r="H139" s="231">
        <v>3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38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170</v>
      </c>
      <c r="AT139" s="238" t="s">
        <v>165</v>
      </c>
      <c r="AU139" s="238" t="s">
        <v>80</v>
      </c>
      <c r="AY139" s="17" t="s">
        <v>163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80</v>
      </c>
      <c r="BK139" s="239">
        <f>ROUND(I139*H139,2)</f>
        <v>0</v>
      </c>
      <c r="BL139" s="17" t="s">
        <v>170</v>
      </c>
      <c r="BM139" s="238" t="s">
        <v>303</v>
      </c>
    </row>
    <row r="140" s="2" customFormat="1" ht="16.5" customHeight="1">
      <c r="A140" s="38"/>
      <c r="B140" s="39"/>
      <c r="C140" s="227" t="s">
        <v>229</v>
      </c>
      <c r="D140" s="227" t="s">
        <v>165</v>
      </c>
      <c r="E140" s="228" t="s">
        <v>548</v>
      </c>
      <c r="F140" s="229" t="s">
        <v>549</v>
      </c>
      <c r="G140" s="230" t="s">
        <v>429</v>
      </c>
      <c r="H140" s="231">
        <v>1</v>
      </c>
      <c r="I140" s="232"/>
      <c r="J140" s="233">
        <f>ROUND(I140*H140,2)</f>
        <v>0</v>
      </c>
      <c r="K140" s="229" t="s">
        <v>1</v>
      </c>
      <c r="L140" s="44"/>
      <c r="M140" s="234" t="s">
        <v>1</v>
      </c>
      <c r="N140" s="235" t="s">
        <v>38</v>
      </c>
      <c r="O140" s="91"/>
      <c r="P140" s="236">
        <f>O140*H140</f>
        <v>0</v>
      </c>
      <c r="Q140" s="236">
        <v>0</v>
      </c>
      <c r="R140" s="236">
        <f>Q140*H140</f>
        <v>0</v>
      </c>
      <c r="S140" s="236">
        <v>0</v>
      </c>
      <c r="T140" s="23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170</v>
      </c>
      <c r="AT140" s="238" t="s">
        <v>165</v>
      </c>
      <c r="AU140" s="238" t="s">
        <v>80</v>
      </c>
      <c r="AY140" s="17" t="s">
        <v>163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80</v>
      </c>
      <c r="BK140" s="239">
        <f>ROUND(I140*H140,2)</f>
        <v>0</v>
      </c>
      <c r="BL140" s="17" t="s">
        <v>170</v>
      </c>
      <c r="BM140" s="238" t="s">
        <v>308</v>
      </c>
    </row>
    <row r="141" s="2" customFormat="1" ht="16.5" customHeight="1">
      <c r="A141" s="38"/>
      <c r="B141" s="39"/>
      <c r="C141" s="227" t="s">
        <v>236</v>
      </c>
      <c r="D141" s="227" t="s">
        <v>165</v>
      </c>
      <c r="E141" s="228" t="s">
        <v>697</v>
      </c>
      <c r="F141" s="229" t="s">
        <v>698</v>
      </c>
      <c r="G141" s="230" t="s">
        <v>429</v>
      </c>
      <c r="H141" s="231">
        <v>4</v>
      </c>
      <c r="I141" s="232"/>
      <c r="J141" s="233">
        <f>ROUND(I141*H141,2)</f>
        <v>0</v>
      </c>
      <c r="K141" s="229" t="s">
        <v>1</v>
      </c>
      <c r="L141" s="44"/>
      <c r="M141" s="234" t="s">
        <v>1</v>
      </c>
      <c r="N141" s="235" t="s">
        <v>38</v>
      </c>
      <c r="O141" s="91"/>
      <c r="P141" s="236">
        <f>O141*H141</f>
        <v>0</v>
      </c>
      <c r="Q141" s="236">
        <v>0</v>
      </c>
      <c r="R141" s="236">
        <f>Q141*H141</f>
        <v>0</v>
      </c>
      <c r="S141" s="236">
        <v>0</v>
      </c>
      <c r="T141" s="23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38" t="s">
        <v>170</v>
      </c>
      <c r="AT141" s="238" t="s">
        <v>165</v>
      </c>
      <c r="AU141" s="238" t="s">
        <v>80</v>
      </c>
      <c r="AY141" s="17" t="s">
        <v>163</v>
      </c>
      <c r="BE141" s="239">
        <f>IF(N141="základní",J141,0)</f>
        <v>0</v>
      </c>
      <c r="BF141" s="239">
        <f>IF(N141="snížená",J141,0)</f>
        <v>0</v>
      </c>
      <c r="BG141" s="239">
        <f>IF(N141="zákl. přenesená",J141,0)</f>
        <v>0</v>
      </c>
      <c r="BH141" s="239">
        <f>IF(N141="sníž. přenesená",J141,0)</f>
        <v>0</v>
      </c>
      <c r="BI141" s="239">
        <f>IF(N141="nulová",J141,0)</f>
        <v>0</v>
      </c>
      <c r="BJ141" s="17" t="s">
        <v>80</v>
      </c>
      <c r="BK141" s="239">
        <f>ROUND(I141*H141,2)</f>
        <v>0</v>
      </c>
      <c r="BL141" s="17" t="s">
        <v>170</v>
      </c>
      <c r="BM141" s="238" t="s">
        <v>313</v>
      </c>
    </row>
    <row r="142" s="2" customFormat="1" ht="16.5" customHeight="1">
      <c r="A142" s="38"/>
      <c r="B142" s="39"/>
      <c r="C142" s="227" t="s">
        <v>245</v>
      </c>
      <c r="D142" s="227" t="s">
        <v>165</v>
      </c>
      <c r="E142" s="228" t="s">
        <v>544</v>
      </c>
      <c r="F142" s="229" t="s">
        <v>545</v>
      </c>
      <c r="G142" s="230" t="s">
        <v>429</v>
      </c>
      <c r="H142" s="231">
        <v>10</v>
      </c>
      <c r="I142" s="232"/>
      <c r="J142" s="233">
        <f>ROUND(I142*H142,2)</f>
        <v>0</v>
      </c>
      <c r="K142" s="229" t="s">
        <v>1</v>
      </c>
      <c r="L142" s="44"/>
      <c r="M142" s="234" t="s">
        <v>1</v>
      </c>
      <c r="N142" s="235" t="s">
        <v>38</v>
      </c>
      <c r="O142" s="91"/>
      <c r="P142" s="236">
        <f>O142*H142</f>
        <v>0</v>
      </c>
      <c r="Q142" s="236">
        <v>0</v>
      </c>
      <c r="R142" s="236">
        <f>Q142*H142</f>
        <v>0</v>
      </c>
      <c r="S142" s="236">
        <v>0</v>
      </c>
      <c r="T142" s="23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38" t="s">
        <v>170</v>
      </c>
      <c r="AT142" s="238" t="s">
        <v>165</v>
      </c>
      <c r="AU142" s="238" t="s">
        <v>80</v>
      </c>
      <c r="AY142" s="17" t="s">
        <v>163</v>
      </c>
      <c r="BE142" s="239">
        <f>IF(N142="základní",J142,0)</f>
        <v>0</v>
      </c>
      <c r="BF142" s="239">
        <f>IF(N142="snížená",J142,0)</f>
        <v>0</v>
      </c>
      <c r="BG142" s="239">
        <f>IF(N142="zákl. přenesená",J142,0)</f>
        <v>0</v>
      </c>
      <c r="BH142" s="239">
        <f>IF(N142="sníž. přenesená",J142,0)</f>
        <v>0</v>
      </c>
      <c r="BI142" s="239">
        <f>IF(N142="nulová",J142,0)</f>
        <v>0</v>
      </c>
      <c r="BJ142" s="17" t="s">
        <v>80</v>
      </c>
      <c r="BK142" s="239">
        <f>ROUND(I142*H142,2)</f>
        <v>0</v>
      </c>
      <c r="BL142" s="17" t="s">
        <v>170</v>
      </c>
      <c r="BM142" s="238" t="s">
        <v>318</v>
      </c>
    </row>
    <row r="143" s="2" customFormat="1" ht="16.5" customHeight="1">
      <c r="A143" s="38"/>
      <c r="B143" s="39"/>
      <c r="C143" s="227" t="s">
        <v>8</v>
      </c>
      <c r="D143" s="227" t="s">
        <v>165</v>
      </c>
      <c r="E143" s="228" t="s">
        <v>546</v>
      </c>
      <c r="F143" s="229" t="s">
        <v>547</v>
      </c>
      <c r="G143" s="230" t="s">
        <v>429</v>
      </c>
      <c r="H143" s="231">
        <v>6</v>
      </c>
      <c r="I143" s="232"/>
      <c r="J143" s="233">
        <f>ROUND(I143*H143,2)</f>
        <v>0</v>
      </c>
      <c r="K143" s="229" t="s">
        <v>1</v>
      </c>
      <c r="L143" s="44"/>
      <c r="M143" s="234" t="s">
        <v>1</v>
      </c>
      <c r="N143" s="235" t="s">
        <v>38</v>
      </c>
      <c r="O143" s="91"/>
      <c r="P143" s="236">
        <f>O143*H143</f>
        <v>0</v>
      </c>
      <c r="Q143" s="236">
        <v>0</v>
      </c>
      <c r="R143" s="236">
        <f>Q143*H143</f>
        <v>0</v>
      </c>
      <c r="S143" s="236">
        <v>0</v>
      </c>
      <c r="T143" s="237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8" t="s">
        <v>170</v>
      </c>
      <c r="AT143" s="238" t="s">
        <v>165</v>
      </c>
      <c r="AU143" s="238" t="s">
        <v>80</v>
      </c>
      <c r="AY143" s="17" t="s">
        <v>163</v>
      </c>
      <c r="BE143" s="239">
        <f>IF(N143="základní",J143,0)</f>
        <v>0</v>
      </c>
      <c r="BF143" s="239">
        <f>IF(N143="snížená",J143,0)</f>
        <v>0</v>
      </c>
      <c r="BG143" s="239">
        <f>IF(N143="zákl. přenesená",J143,0)</f>
        <v>0</v>
      </c>
      <c r="BH143" s="239">
        <f>IF(N143="sníž. přenesená",J143,0)</f>
        <v>0</v>
      </c>
      <c r="BI143" s="239">
        <f>IF(N143="nulová",J143,0)</f>
        <v>0</v>
      </c>
      <c r="BJ143" s="17" t="s">
        <v>80</v>
      </c>
      <c r="BK143" s="239">
        <f>ROUND(I143*H143,2)</f>
        <v>0</v>
      </c>
      <c r="BL143" s="17" t="s">
        <v>170</v>
      </c>
      <c r="BM143" s="238" t="s">
        <v>323</v>
      </c>
    </row>
    <row r="144" s="2" customFormat="1" ht="16.5" customHeight="1">
      <c r="A144" s="38"/>
      <c r="B144" s="39"/>
      <c r="C144" s="227" t="s">
        <v>254</v>
      </c>
      <c r="D144" s="227" t="s">
        <v>165</v>
      </c>
      <c r="E144" s="228" t="s">
        <v>560</v>
      </c>
      <c r="F144" s="229" t="s">
        <v>561</v>
      </c>
      <c r="G144" s="230" t="s">
        <v>416</v>
      </c>
      <c r="H144" s="231">
        <v>10</v>
      </c>
      <c r="I144" s="232"/>
      <c r="J144" s="233">
        <f>ROUND(I144*H144,2)</f>
        <v>0</v>
      </c>
      <c r="K144" s="229" t="s">
        <v>1</v>
      </c>
      <c r="L144" s="44"/>
      <c r="M144" s="234" t="s">
        <v>1</v>
      </c>
      <c r="N144" s="235" t="s">
        <v>38</v>
      </c>
      <c r="O144" s="91"/>
      <c r="P144" s="236">
        <f>O144*H144</f>
        <v>0</v>
      </c>
      <c r="Q144" s="236">
        <v>0</v>
      </c>
      <c r="R144" s="236">
        <f>Q144*H144</f>
        <v>0</v>
      </c>
      <c r="S144" s="236">
        <v>0</v>
      </c>
      <c r="T144" s="237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38" t="s">
        <v>170</v>
      </c>
      <c r="AT144" s="238" t="s">
        <v>165</v>
      </c>
      <c r="AU144" s="238" t="s">
        <v>80</v>
      </c>
      <c r="AY144" s="17" t="s">
        <v>163</v>
      </c>
      <c r="BE144" s="239">
        <f>IF(N144="základní",J144,0)</f>
        <v>0</v>
      </c>
      <c r="BF144" s="239">
        <f>IF(N144="snížená",J144,0)</f>
        <v>0</v>
      </c>
      <c r="BG144" s="239">
        <f>IF(N144="zákl. přenesená",J144,0)</f>
        <v>0</v>
      </c>
      <c r="BH144" s="239">
        <f>IF(N144="sníž. přenesená",J144,0)</f>
        <v>0</v>
      </c>
      <c r="BI144" s="239">
        <f>IF(N144="nulová",J144,0)</f>
        <v>0</v>
      </c>
      <c r="BJ144" s="17" t="s">
        <v>80</v>
      </c>
      <c r="BK144" s="239">
        <f>ROUND(I144*H144,2)</f>
        <v>0</v>
      </c>
      <c r="BL144" s="17" t="s">
        <v>170</v>
      </c>
      <c r="BM144" s="238" t="s">
        <v>326</v>
      </c>
    </row>
    <row r="145" s="2" customFormat="1" ht="16.5" customHeight="1">
      <c r="A145" s="38"/>
      <c r="B145" s="39"/>
      <c r="C145" s="227" t="s">
        <v>296</v>
      </c>
      <c r="D145" s="227" t="s">
        <v>165</v>
      </c>
      <c r="E145" s="228" t="s">
        <v>564</v>
      </c>
      <c r="F145" s="229" t="s">
        <v>565</v>
      </c>
      <c r="G145" s="230" t="s">
        <v>416</v>
      </c>
      <c r="H145" s="231">
        <v>1</v>
      </c>
      <c r="I145" s="232"/>
      <c r="J145" s="233">
        <f>ROUND(I145*H145,2)</f>
        <v>0</v>
      </c>
      <c r="K145" s="229" t="s">
        <v>1</v>
      </c>
      <c r="L145" s="44"/>
      <c r="M145" s="234" t="s">
        <v>1</v>
      </c>
      <c r="N145" s="235" t="s">
        <v>38</v>
      </c>
      <c r="O145" s="91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8" t="s">
        <v>170</v>
      </c>
      <c r="AT145" s="238" t="s">
        <v>165</v>
      </c>
      <c r="AU145" s="238" t="s">
        <v>80</v>
      </c>
      <c r="AY145" s="17" t="s">
        <v>163</v>
      </c>
      <c r="BE145" s="239">
        <f>IF(N145="základní",J145,0)</f>
        <v>0</v>
      </c>
      <c r="BF145" s="239">
        <f>IF(N145="snížená",J145,0)</f>
        <v>0</v>
      </c>
      <c r="BG145" s="239">
        <f>IF(N145="zákl. přenesená",J145,0)</f>
        <v>0</v>
      </c>
      <c r="BH145" s="239">
        <f>IF(N145="sníž. přenesená",J145,0)</f>
        <v>0</v>
      </c>
      <c r="BI145" s="239">
        <f>IF(N145="nulová",J145,0)</f>
        <v>0</v>
      </c>
      <c r="BJ145" s="17" t="s">
        <v>80</v>
      </c>
      <c r="BK145" s="239">
        <f>ROUND(I145*H145,2)</f>
        <v>0</v>
      </c>
      <c r="BL145" s="17" t="s">
        <v>170</v>
      </c>
      <c r="BM145" s="238" t="s">
        <v>331</v>
      </c>
    </row>
    <row r="146" s="2" customFormat="1" ht="16.5" customHeight="1">
      <c r="A146" s="38"/>
      <c r="B146" s="39"/>
      <c r="C146" s="227" t="s">
        <v>295</v>
      </c>
      <c r="D146" s="227" t="s">
        <v>165</v>
      </c>
      <c r="E146" s="228" t="s">
        <v>566</v>
      </c>
      <c r="F146" s="229" t="s">
        <v>567</v>
      </c>
      <c r="G146" s="230" t="s">
        <v>416</v>
      </c>
      <c r="H146" s="231">
        <v>1</v>
      </c>
      <c r="I146" s="232"/>
      <c r="J146" s="233">
        <f>ROUND(I146*H146,2)</f>
        <v>0</v>
      </c>
      <c r="K146" s="229" t="s">
        <v>1</v>
      </c>
      <c r="L146" s="44"/>
      <c r="M146" s="234" t="s">
        <v>1</v>
      </c>
      <c r="N146" s="235" t="s">
        <v>38</v>
      </c>
      <c r="O146" s="91"/>
      <c r="P146" s="236">
        <f>O146*H146</f>
        <v>0</v>
      </c>
      <c r="Q146" s="236">
        <v>0</v>
      </c>
      <c r="R146" s="236">
        <f>Q146*H146</f>
        <v>0</v>
      </c>
      <c r="S146" s="236">
        <v>0</v>
      </c>
      <c r="T146" s="23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8" t="s">
        <v>170</v>
      </c>
      <c r="AT146" s="238" t="s">
        <v>165</v>
      </c>
      <c r="AU146" s="238" t="s">
        <v>80</v>
      </c>
      <c r="AY146" s="17" t="s">
        <v>163</v>
      </c>
      <c r="BE146" s="239">
        <f>IF(N146="základní",J146,0)</f>
        <v>0</v>
      </c>
      <c r="BF146" s="239">
        <f>IF(N146="snížená",J146,0)</f>
        <v>0</v>
      </c>
      <c r="BG146" s="239">
        <f>IF(N146="zákl. přenesená",J146,0)</f>
        <v>0</v>
      </c>
      <c r="BH146" s="239">
        <f>IF(N146="sníž. přenesená",J146,0)</f>
        <v>0</v>
      </c>
      <c r="BI146" s="239">
        <f>IF(N146="nulová",J146,0)</f>
        <v>0</v>
      </c>
      <c r="BJ146" s="17" t="s">
        <v>80</v>
      </c>
      <c r="BK146" s="239">
        <f>ROUND(I146*H146,2)</f>
        <v>0</v>
      </c>
      <c r="BL146" s="17" t="s">
        <v>170</v>
      </c>
      <c r="BM146" s="238" t="s">
        <v>334</v>
      </c>
    </row>
    <row r="147" s="2" customFormat="1" ht="16.5" customHeight="1">
      <c r="A147" s="38"/>
      <c r="B147" s="39"/>
      <c r="C147" s="227" t="s">
        <v>304</v>
      </c>
      <c r="D147" s="227" t="s">
        <v>165</v>
      </c>
      <c r="E147" s="228" t="s">
        <v>568</v>
      </c>
      <c r="F147" s="229" t="s">
        <v>569</v>
      </c>
      <c r="G147" s="230" t="s">
        <v>429</v>
      </c>
      <c r="H147" s="231">
        <v>1</v>
      </c>
      <c r="I147" s="232"/>
      <c r="J147" s="233">
        <f>ROUND(I147*H147,2)</f>
        <v>0</v>
      </c>
      <c r="K147" s="229" t="s">
        <v>1</v>
      </c>
      <c r="L147" s="44"/>
      <c r="M147" s="234" t="s">
        <v>1</v>
      </c>
      <c r="N147" s="235" t="s">
        <v>38</v>
      </c>
      <c r="O147" s="91"/>
      <c r="P147" s="236">
        <f>O147*H147</f>
        <v>0</v>
      </c>
      <c r="Q147" s="236">
        <v>0</v>
      </c>
      <c r="R147" s="236">
        <f>Q147*H147</f>
        <v>0</v>
      </c>
      <c r="S147" s="236">
        <v>0</v>
      </c>
      <c r="T147" s="23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8" t="s">
        <v>170</v>
      </c>
      <c r="AT147" s="238" t="s">
        <v>165</v>
      </c>
      <c r="AU147" s="238" t="s">
        <v>80</v>
      </c>
      <c r="AY147" s="17" t="s">
        <v>163</v>
      </c>
      <c r="BE147" s="239">
        <f>IF(N147="základní",J147,0)</f>
        <v>0</v>
      </c>
      <c r="BF147" s="239">
        <f>IF(N147="snížená",J147,0)</f>
        <v>0</v>
      </c>
      <c r="BG147" s="239">
        <f>IF(N147="zákl. přenesená",J147,0)</f>
        <v>0</v>
      </c>
      <c r="BH147" s="239">
        <f>IF(N147="sníž. přenesená",J147,0)</f>
        <v>0</v>
      </c>
      <c r="BI147" s="239">
        <f>IF(N147="nulová",J147,0)</f>
        <v>0</v>
      </c>
      <c r="BJ147" s="17" t="s">
        <v>80</v>
      </c>
      <c r="BK147" s="239">
        <f>ROUND(I147*H147,2)</f>
        <v>0</v>
      </c>
      <c r="BL147" s="17" t="s">
        <v>170</v>
      </c>
      <c r="BM147" s="238" t="s">
        <v>338</v>
      </c>
    </row>
    <row r="148" s="2" customFormat="1" ht="16.5" customHeight="1">
      <c r="A148" s="38"/>
      <c r="B148" s="39"/>
      <c r="C148" s="227" t="s">
        <v>300</v>
      </c>
      <c r="D148" s="227" t="s">
        <v>165</v>
      </c>
      <c r="E148" s="228" t="s">
        <v>570</v>
      </c>
      <c r="F148" s="229" t="s">
        <v>571</v>
      </c>
      <c r="G148" s="230" t="s">
        <v>416</v>
      </c>
      <c r="H148" s="231">
        <v>12</v>
      </c>
      <c r="I148" s="232"/>
      <c r="J148" s="233">
        <f>ROUND(I148*H148,2)</f>
        <v>0</v>
      </c>
      <c r="K148" s="229" t="s">
        <v>1</v>
      </c>
      <c r="L148" s="44"/>
      <c r="M148" s="234" t="s">
        <v>1</v>
      </c>
      <c r="N148" s="235" t="s">
        <v>38</v>
      </c>
      <c r="O148" s="91"/>
      <c r="P148" s="236">
        <f>O148*H148</f>
        <v>0</v>
      </c>
      <c r="Q148" s="236">
        <v>0</v>
      </c>
      <c r="R148" s="236">
        <f>Q148*H148</f>
        <v>0</v>
      </c>
      <c r="S148" s="236">
        <v>0</v>
      </c>
      <c r="T148" s="23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8" t="s">
        <v>170</v>
      </c>
      <c r="AT148" s="238" t="s">
        <v>165</v>
      </c>
      <c r="AU148" s="238" t="s">
        <v>80</v>
      </c>
      <c r="AY148" s="17" t="s">
        <v>163</v>
      </c>
      <c r="BE148" s="239">
        <f>IF(N148="základní",J148,0)</f>
        <v>0</v>
      </c>
      <c r="BF148" s="239">
        <f>IF(N148="snížená",J148,0)</f>
        <v>0</v>
      </c>
      <c r="BG148" s="239">
        <f>IF(N148="zákl. přenesená",J148,0)</f>
        <v>0</v>
      </c>
      <c r="BH148" s="239">
        <f>IF(N148="sníž. přenesená",J148,0)</f>
        <v>0</v>
      </c>
      <c r="BI148" s="239">
        <f>IF(N148="nulová",J148,0)</f>
        <v>0</v>
      </c>
      <c r="BJ148" s="17" t="s">
        <v>80</v>
      </c>
      <c r="BK148" s="239">
        <f>ROUND(I148*H148,2)</f>
        <v>0</v>
      </c>
      <c r="BL148" s="17" t="s">
        <v>170</v>
      </c>
      <c r="BM148" s="238" t="s">
        <v>341</v>
      </c>
    </row>
    <row r="149" s="2" customFormat="1" ht="16.5" customHeight="1">
      <c r="A149" s="38"/>
      <c r="B149" s="39"/>
      <c r="C149" s="227" t="s">
        <v>7</v>
      </c>
      <c r="D149" s="227" t="s">
        <v>165</v>
      </c>
      <c r="E149" s="228" t="s">
        <v>572</v>
      </c>
      <c r="F149" s="229" t="s">
        <v>573</v>
      </c>
      <c r="G149" s="230" t="s">
        <v>429</v>
      </c>
      <c r="H149" s="231">
        <v>1</v>
      </c>
      <c r="I149" s="232"/>
      <c r="J149" s="233">
        <f>ROUND(I149*H149,2)</f>
        <v>0</v>
      </c>
      <c r="K149" s="229" t="s">
        <v>1</v>
      </c>
      <c r="L149" s="44"/>
      <c r="M149" s="234" t="s">
        <v>1</v>
      </c>
      <c r="N149" s="235" t="s">
        <v>38</v>
      </c>
      <c r="O149" s="91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8" t="s">
        <v>170</v>
      </c>
      <c r="AT149" s="238" t="s">
        <v>165</v>
      </c>
      <c r="AU149" s="238" t="s">
        <v>80</v>
      </c>
      <c r="AY149" s="17" t="s">
        <v>163</v>
      </c>
      <c r="BE149" s="239">
        <f>IF(N149="základní",J149,0)</f>
        <v>0</v>
      </c>
      <c r="BF149" s="239">
        <f>IF(N149="snížená",J149,0)</f>
        <v>0</v>
      </c>
      <c r="BG149" s="239">
        <f>IF(N149="zákl. přenesená",J149,0)</f>
        <v>0</v>
      </c>
      <c r="BH149" s="239">
        <f>IF(N149="sníž. přenesená",J149,0)</f>
        <v>0</v>
      </c>
      <c r="BI149" s="239">
        <f>IF(N149="nulová",J149,0)</f>
        <v>0</v>
      </c>
      <c r="BJ149" s="17" t="s">
        <v>80</v>
      </c>
      <c r="BK149" s="239">
        <f>ROUND(I149*H149,2)</f>
        <v>0</v>
      </c>
      <c r="BL149" s="17" t="s">
        <v>170</v>
      </c>
      <c r="BM149" s="238" t="s">
        <v>346</v>
      </c>
    </row>
    <row r="150" s="2" customFormat="1" ht="16.5" customHeight="1">
      <c r="A150" s="38"/>
      <c r="B150" s="39"/>
      <c r="C150" s="227" t="s">
        <v>303</v>
      </c>
      <c r="D150" s="227" t="s">
        <v>165</v>
      </c>
      <c r="E150" s="228" t="s">
        <v>574</v>
      </c>
      <c r="F150" s="229" t="s">
        <v>575</v>
      </c>
      <c r="G150" s="230" t="s">
        <v>429</v>
      </c>
      <c r="H150" s="231">
        <v>1</v>
      </c>
      <c r="I150" s="232"/>
      <c r="J150" s="233">
        <f>ROUND(I150*H150,2)</f>
        <v>0</v>
      </c>
      <c r="K150" s="229" t="s">
        <v>1</v>
      </c>
      <c r="L150" s="44"/>
      <c r="M150" s="234" t="s">
        <v>1</v>
      </c>
      <c r="N150" s="235" t="s">
        <v>38</v>
      </c>
      <c r="O150" s="91"/>
      <c r="P150" s="236">
        <f>O150*H150</f>
        <v>0</v>
      </c>
      <c r="Q150" s="236">
        <v>0</v>
      </c>
      <c r="R150" s="236">
        <f>Q150*H150</f>
        <v>0</v>
      </c>
      <c r="S150" s="236">
        <v>0</v>
      </c>
      <c r="T150" s="237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8" t="s">
        <v>170</v>
      </c>
      <c r="AT150" s="238" t="s">
        <v>165</v>
      </c>
      <c r="AU150" s="238" t="s">
        <v>80</v>
      </c>
      <c r="AY150" s="17" t="s">
        <v>163</v>
      </c>
      <c r="BE150" s="239">
        <f>IF(N150="základní",J150,0)</f>
        <v>0</v>
      </c>
      <c r="BF150" s="239">
        <f>IF(N150="snížená",J150,0)</f>
        <v>0</v>
      </c>
      <c r="BG150" s="239">
        <f>IF(N150="zákl. přenesená",J150,0)</f>
        <v>0</v>
      </c>
      <c r="BH150" s="239">
        <f>IF(N150="sníž. přenesená",J150,0)</f>
        <v>0</v>
      </c>
      <c r="BI150" s="239">
        <f>IF(N150="nulová",J150,0)</f>
        <v>0</v>
      </c>
      <c r="BJ150" s="17" t="s">
        <v>80</v>
      </c>
      <c r="BK150" s="239">
        <f>ROUND(I150*H150,2)</f>
        <v>0</v>
      </c>
      <c r="BL150" s="17" t="s">
        <v>170</v>
      </c>
      <c r="BM150" s="238" t="s">
        <v>353</v>
      </c>
    </row>
    <row r="151" s="2" customFormat="1" ht="16.5" customHeight="1">
      <c r="A151" s="38"/>
      <c r="B151" s="39"/>
      <c r="C151" s="227" t="s">
        <v>402</v>
      </c>
      <c r="D151" s="227" t="s">
        <v>165</v>
      </c>
      <c r="E151" s="228" t="s">
        <v>699</v>
      </c>
      <c r="F151" s="229" t="s">
        <v>700</v>
      </c>
      <c r="G151" s="230" t="s">
        <v>416</v>
      </c>
      <c r="H151" s="231">
        <v>2</v>
      </c>
      <c r="I151" s="232"/>
      <c r="J151" s="233">
        <f>ROUND(I151*H151,2)</f>
        <v>0</v>
      </c>
      <c r="K151" s="229" t="s">
        <v>1</v>
      </c>
      <c r="L151" s="44"/>
      <c r="M151" s="234" t="s">
        <v>1</v>
      </c>
      <c r="N151" s="235" t="s">
        <v>38</v>
      </c>
      <c r="O151" s="91"/>
      <c r="P151" s="236">
        <f>O151*H151</f>
        <v>0</v>
      </c>
      <c r="Q151" s="236">
        <v>0</v>
      </c>
      <c r="R151" s="236">
        <f>Q151*H151</f>
        <v>0</v>
      </c>
      <c r="S151" s="236">
        <v>0</v>
      </c>
      <c r="T151" s="237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8" t="s">
        <v>170</v>
      </c>
      <c r="AT151" s="238" t="s">
        <v>165</v>
      </c>
      <c r="AU151" s="238" t="s">
        <v>80</v>
      </c>
      <c r="AY151" s="17" t="s">
        <v>163</v>
      </c>
      <c r="BE151" s="239">
        <f>IF(N151="základní",J151,0)</f>
        <v>0</v>
      </c>
      <c r="BF151" s="239">
        <f>IF(N151="snížená",J151,0)</f>
        <v>0</v>
      </c>
      <c r="BG151" s="239">
        <f>IF(N151="zákl. přenesená",J151,0)</f>
        <v>0</v>
      </c>
      <c r="BH151" s="239">
        <f>IF(N151="sníž. přenesená",J151,0)</f>
        <v>0</v>
      </c>
      <c r="BI151" s="239">
        <f>IF(N151="nulová",J151,0)</f>
        <v>0</v>
      </c>
      <c r="BJ151" s="17" t="s">
        <v>80</v>
      </c>
      <c r="BK151" s="239">
        <f>ROUND(I151*H151,2)</f>
        <v>0</v>
      </c>
      <c r="BL151" s="17" t="s">
        <v>170</v>
      </c>
      <c r="BM151" s="238" t="s">
        <v>354</v>
      </c>
    </row>
    <row r="152" s="2" customFormat="1" ht="16.5" customHeight="1">
      <c r="A152" s="38"/>
      <c r="B152" s="39"/>
      <c r="C152" s="227" t="s">
        <v>308</v>
      </c>
      <c r="D152" s="227" t="s">
        <v>165</v>
      </c>
      <c r="E152" s="228" t="s">
        <v>550</v>
      </c>
      <c r="F152" s="229" t="s">
        <v>551</v>
      </c>
      <c r="G152" s="230" t="s">
        <v>416</v>
      </c>
      <c r="H152" s="231">
        <v>60</v>
      </c>
      <c r="I152" s="232"/>
      <c r="J152" s="233">
        <f>ROUND(I152*H152,2)</f>
        <v>0</v>
      </c>
      <c r="K152" s="229" t="s">
        <v>1</v>
      </c>
      <c r="L152" s="44"/>
      <c r="M152" s="234" t="s">
        <v>1</v>
      </c>
      <c r="N152" s="235" t="s">
        <v>38</v>
      </c>
      <c r="O152" s="91"/>
      <c r="P152" s="236">
        <f>O152*H152</f>
        <v>0</v>
      </c>
      <c r="Q152" s="236">
        <v>0</v>
      </c>
      <c r="R152" s="236">
        <f>Q152*H152</f>
        <v>0</v>
      </c>
      <c r="S152" s="236">
        <v>0</v>
      </c>
      <c r="T152" s="23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8" t="s">
        <v>170</v>
      </c>
      <c r="AT152" s="238" t="s">
        <v>165</v>
      </c>
      <c r="AU152" s="238" t="s">
        <v>80</v>
      </c>
      <c r="AY152" s="17" t="s">
        <v>163</v>
      </c>
      <c r="BE152" s="239">
        <f>IF(N152="základní",J152,0)</f>
        <v>0</v>
      </c>
      <c r="BF152" s="239">
        <f>IF(N152="snížená",J152,0)</f>
        <v>0</v>
      </c>
      <c r="BG152" s="239">
        <f>IF(N152="zákl. přenesená",J152,0)</f>
        <v>0</v>
      </c>
      <c r="BH152" s="239">
        <f>IF(N152="sníž. přenesená",J152,0)</f>
        <v>0</v>
      </c>
      <c r="BI152" s="239">
        <f>IF(N152="nulová",J152,0)</f>
        <v>0</v>
      </c>
      <c r="BJ152" s="17" t="s">
        <v>80</v>
      </c>
      <c r="BK152" s="239">
        <f>ROUND(I152*H152,2)</f>
        <v>0</v>
      </c>
      <c r="BL152" s="17" t="s">
        <v>170</v>
      </c>
      <c r="BM152" s="238" t="s">
        <v>355</v>
      </c>
    </row>
    <row r="153" s="2" customFormat="1" ht="16.5" customHeight="1">
      <c r="A153" s="38"/>
      <c r="B153" s="39"/>
      <c r="C153" s="227" t="s">
        <v>471</v>
      </c>
      <c r="D153" s="227" t="s">
        <v>165</v>
      </c>
      <c r="E153" s="228" t="s">
        <v>701</v>
      </c>
      <c r="F153" s="229" t="s">
        <v>702</v>
      </c>
      <c r="G153" s="230" t="s">
        <v>416</v>
      </c>
      <c r="H153" s="231">
        <v>27</v>
      </c>
      <c r="I153" s="232"/>
      <c r="J153" s="233">
        <f>ROUND(I153*H153,2)</f>
        <v>0</v>
      </c>
      <c r="K153" s="229" t="s">
        <v>1</v>
      </c>
      <c r="L153" s="44"/>
      <c r="M153" s="234" t="s">
        <v>1</v>
      </c>
      <c r="N153" s="235" t="s">
        <v>38</v>
      </c>
      <c r="O153" s="91"/>
      <c r="P153" s="236">
        <f>O153*H153</f>
        <v>0</v>
      </c>
      <c r="Q153" s="236">
        <v>0</v>
      </c>
      <c r="R153" s="236">
        <f>Q153*H153</f>
        <v>0</v>
      </c>
      <c r="S153" s="236">
        <v>0</v>
      </c>
      <c r="T153" s="23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38" t="s">
        <v>170</v>
      </c>
      <c r="AT153" s="238" t="s">
        <v>165</v>
      </c>
      <c r="AU153" s="238" t="s">
        <v>80</v>
      </c>
      <c r="AY153" s="17" t="s">
        <v>163</v>
      </c>
      <c r="BE153" s="239">
        <f>IF(N153="základní",J153,0)</f>
        <v>0</v>
      </c>
      <c r="BF153" s="239">
        <f>IF(N153="snížená",J153,0)</f>
        <v>0</v>
      </c>
      <c r="BG153" s="239">
        <f>IF(N153="zákl. přenesená",J153,0)</f>
        <v>0</v>
      </c>
      <c r="BH153" s="239">
        <f>IF(N153="sníž. přenesená",J153,0)</f>
        <v>0</v>
      </c>
      <c r="BI153" s="239">
        <f>IF(N153="nulová",J153,0)</f>
        <v>0</v>
      </c>
      <c r="BJ153" s="17" t="s">
        <v>80</v>
      </c>
      <c r="BK153" s="239">
        <f>ROUND(I153*H153,2)</f>
        <v>0</v>
      </c>
      <c r="BL153" s="17" t="s">
        <v>170</v>
      </c>
      <c r="BM153" s="238" t="s">
        <v>356</v>
      </c>
    </row>
    <row r="154" s="2" customFormat="1" ht="16.5" customHeight="1">
      <c r="A154" s="38"/>
      <c r="B154" s="39"/>
      <c r="C154" s="227" t="s">
        <v>313</v>
      </c>
      <c r="D154" s="227" t="s">
        <v>165</v>
      </c>
      <c r="E154" s="228" t="s">
        <v>586</v>
      </c>
      <c r="F154" s="229" t="s">
        <v>587</v>
      </c>
      <c r="G154" s="230" t="s">
        <v>484</v>
      </c>
      <c r="H154" s="231">
        <v>7.5</v>
      </c>
      <c r="I154" s="232"/>
      <c r="J154" s="233">
        <f>ROUND(I154*H154,2)</f>
        <v>0</v>
      </c>
      <c r="K154" s="229" t="s">
        <v>1</v>
      </c>
      <c r="L154" s="44"/>
      <c r="M154" s="234" t="s">
        <v>1</v>
      </c>
      <c r="N154" s="235" t="s">
        <v>38</v>
      </c>
      <c r="O154" s="91"/>
      <c r="P154" s="236">
        <f>O154*H154</f>
        <v>0</v>
      </c>
      <c r="Q154" s="236">
        <v>0</v>
      </c>
      <c r="R154" s="236">
        <f>Q154*H154</f>
        <v>0</v>
      </c>
      <c r="S154" s="236">
        <v>0</v>
      </c>
      <c r="T154" s="23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8" t="s">
        <v>170</v>
      </c>
      <c r="AT154" s="238" t="s">
        <v>165</v>
      </c>
      <c r="AU154" s="238" t="s">
        <v>80</v>
      </c>
      <c r="AY154" s="17" t="s">
        <v>163</v>
      </c>
      <c r="BE154" s="239">
        <f>IF(N154="základní",J154,0)</f>
        <v>0</v>
      </c>
      <c r="BF154" s="239">
        <f>IF(N154="snížená",J154,0)</f>
        <v>0</v>
      </c>
      <c r="BG154" s="239">
        <f>IF(N154="zákl. přenesená",J154,0)</f>
        <v>0</v>
      </c>
      <c r="BH154" s="239">
        <f>IF(N154="sníž. přenesená",J154,0)</f>
        <v>0</v>
      </c>
      <c r="BI154" s="239">
        <f>IF(N154="nulová",J154,0)</f>
        <v>0</v>
      </c>
      <c r="BJ154" s="17" t="s">
        <v>80</v>
      </c>
      <c r="BK154" s="239">
        <f>ROUND(I154*H154,2)</f>
        <v>0</v>
      </c>
      <c r="BL154" s="17" t="s">
        <v>170</v>
      </c>
      <c r="BM154" s="238" t="s">
        <v>357</v>
      </c>
    </row>
    <row r="155" s="2" customFormat="1" ht="16.5" customHeight="1">
      <c r="A155" s="38"/>
      <c r="B155" s="39"/>
      <c r="C155" s="227" t="s">
        <v>476</v>
      </c>
      <c r="D155" s="227" t="s">
        <v>165</v>
      </c>
      <c r="E155" s="228" t="s">
        <v>588</v>
      </c>
      <c r="F155" s="229" t="s">
        <v>589</v>
      </c>
      <c r="G155" s="230" t="s">
        <v>484</v>
      </c>
      <c r="H155" s="231">
        <v>7.5</v>
      </c>
      <c r="I155" s="232"/>
      <c r="J155" s="233">
        <f>ROUND(I155*H155,2)</f>
        <v>0</v>
      </c>
      <c r="K155" s="229" t="s">
        <v>1</v>
      </c>
      <c r="L155" s="44"/>
      <c r="M155" s="234" t="s">
        <v>1</v>
      </c>
      <c r="N155" s="235" t="s">
        <v>38</v>
      </c>
      <c r="O155" s="91"/>
      <c r="P155" s="236">
        <f>O155*H155</f>
        <v>0</v>
      </c>
      <c r="Q155" s="236">
        <v>0</v>
      </c>
      <c r="R155" s="236">
        <f>Q155*H155</f>
        <v>0</v>
      </c>
      <c r="S155" s="236">
        <v>0</v>
      </c>
      <c r="T155" s="23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8" t="s">
        <v>170</v>
      </c>
      <c r="AT155" s="238" t="s">
        <v>165</v>
      </c>
      <c r="AU155" s="238" t="s">
        <v>80</v>
      </c>
      <c r="AY155" s="17" t="s">
        <v>163</v>
      </c>
      <c r="BE155" s="239">
        <f>IF(N155="základní",J155,0)</f>
        <v>0</v>
      </c>
      <c r="BF155" s="239">
        <f>IF(N155="snížená",J155,0)</f>
        <v>0</v>
      </c>
      <c r="BG155" s="239">
        <f>IF(N155="zákl. přenesená",J155,0)</f>
        <v>0</v>
      </c>
      <c r="BH155" s="239">
        <f>IF(N155="sníž. přenesená",J155,0)</f>
        <v>0</v>
      </c>
      <c r="BI155" s="239">
        <f>IF(N155="nulová",J155,0)</f>
        <v>0</v>
      </c>
      <c r="BJ155" s="17" t="s">
        <v>80</v>
      </c>
      <c r="BK155" s="239">
        <f>ROUND(I155*H155,2)</f>
        <v>0</v>
      </c>
      <c r="BL155" s="17" t="s">
        <v>170</v>
      </c>
      <c r="BM155" s="238" t="s">
        <v>358</v>
      </c>
    </row>
    <row r="156" s="2" customFormat="1" ht="16.5" customHeight="1">
      <c r="A156" s="38"/>
      <c r="B156" s="39"/>
      <c r="C156" s="227" t="s">
        <v>318</v>
      </c>
      <c r="D156" s="227" t="s">
        <v>165</v>
      </c>
      <c r="E156" s="228" t="s">
        <v>590</v>
      </c>
      <c r="F156" s="229" t="s">
        <v>591</v>
      </c>
      <c r="G156" s="230" t="s">
        <v>484</v>
      </c>
      <c r="H156" s="231">
        <v>13.5</v>
      </c>
      <c r="I156" s="232"/>
      <c r="J156" s="233">
        <f>ROUND(I156*H156,2)</f>
        <v>0</v>
      </c>
      <c r="K156" s="229" t="s">
        <v>1</v>
      </c>
      <c r="L156" s="44"/>
      <c r="M156" s="234" t="s">
        <v>1</v>
      </c>
      <c r="N156" s="235" t="s">
        <v>38</v>
      </c>
      <c r="O156" s="91"/>
      <c r="P156" s="236">
        <f>O156*H156</f>
        <v>0</v>
      </c>
      <c r="Q156" s="236">
        <v>0</v>
      </c>
      <c r="R156" s="236">
        <f>Q156*H156</f>
        <v>0</v>
      </c>
      <c r="S156" s="236">
        <v>0</v>
      </c>
      <c r="T156" s="237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8" t="s">
        <v>170</v>
      </c>
      <c r="AT156" s="238" t="s">
        <v>165</v>
      </c>
      <c r="AU156" s="238" t="s">
        <v>80</v>
      </c>
      <c r="AY156" s="17" t="s">
        <v>163</v>
      </c>
      <c r="BE156" s="239">
        <f>IF(N156="základní",J156,0)</f>
        <v>0</v>
      </c>
      <c r="BF156" s="239">
        <f>IF(N156="snížená",J156,0)</f>
        <v>0</v>
      </c>
      <c r="BG156" s="239">
        <f>IF(N156="zákl. přenesená",J156,0)</f>
        <v>0</v>
      </c>
      <c r="BH156" s="239">
        <f>IF(N156="sníž. přenesená",J156,0)</f>
        <v>0</v>
      </c>
      <c r="BI156" s="239">
        <f>IF(N156="nulová",J156,0)</f>
        <v>0</v>
      </c>
      <c r="BJ156" s="17" t="s">
        <v>80</v>
      </c>
      <c r="BK156" s="239">
        <f>ROUND(I156*H156,2)</f>
        <v>0</v>
      </c>
      <c r="BL156" s="17" t="s">
        <v>170</v>
      </c>
      <c r="BM156" s="238" t="s">
        <v>359</v>
      </c>
    </row>
    <row r="157" s="2" customFormat="1" ht="16.5" customHeight="1">
      <c r="A157" s="38"/>
      <c r="B157" s="39"/>
      <c r="C157" s="227" t="s">
        <v>481</v>
      </c>
      <c r="D157" s="227" t="s">
        <v>165</v>
      </c>
      <c r="E157" s="228" t="s">
        <v>592</v>
      </c>
      <c r="F157" s="229" t="s">
        <v>593</v>
      </c>
      <c r="G157" s="230" t="s">
        <v>484</v>
      </c>
      <c r="H157" s="231">
        <v>13.5</v>
      </c>
      <c r="I157" s="232"/>
      <c r="J157" s="233">
        <f>ROUND(I157*H157,2)</f>
        <v>0</v>
      </c>
      <c r="K157" s="229" t="s">
        <v>1</v>
      </c>
      <c r="L157" s="44"/>
      <c r="M157" s="234" t="s">
        <v>1</v>
      </c>
      <c r="N157" s="235" t="s">
        <v>38</v>
      </c>
      <c r="O157" s="91"/>
      <c r="P157" s="236">
        <f>O157*H157</f>
        <v>0</v>
      </c>
      <c r="Q157" s="236">
        <v>0</v>
      </c>
      <c r="R157" s="236">
        <f>Q157*H157</f>
        <v>0</v>
      </c>
      <c r="S157" s="236">
        <v>0</v>
      </c>
      <c r="T157" s="23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8" t="s">
        <v>170</v>
      </c>
      <c r="AT157" s="238" t="s">
        <v>165</v>
      </c>
      <c r="AU157" s="238" t="s">
        <v>80</v>
      </c>
      <c r="AY157" s="17" t="s">
        <v>163</v>
      </c>
      <c r="BE157" s="239">
        <f>IF(N157="základní",J157,0)</f>
        <v>0</v>
      </c>
      <c r="BF157" s="239">
        <f>IF(N157="snížená",J157,0)</f>
        <v>0</v>
      </c>
      <c r="BG157" s="239">
        <f>IF(N157="zákl. přenesená",J157,0)</f>
        <v>0</v>
      </c>
      <c r="BH157" s="239">
        <f>IF(N157="sníž. přenesená",J157,0)</f>
        <v>0</v>
      </c>
      <c r="BI157" s="239">
        <f>IF(N157="nulová",J157,0)</f>
        <v>0</v>
      </c>
      <c r="BJ157" s="17" t="s">
        <v>80</v>
      </c>
      <c r="BK157" s="239">
        <f>ROUND(I157*H157,2)</f>
        <v>0</v>
      </c>
      <c r="BL157" s="17" t="s">
        <v>170</v>
      </c>
      <c r="BM157" s="238" t="s">
        <v>360</v>
      </c>
    </row>
    <row r="158" s="2" customFormat="1" ht="16.5" customHeight="1">
      <c r="A158" s="38"/>
      <c r="B158" s="39"/>
      <c r="C158" s="227" t="s">
        <v>323</v>
      </c>
      <c r="D158" s="227" t="s">
        <v>165</v>
      </c>
      <c r="E158" s="228" t="s">
        <v>602</v>
      </c>
      <c r="F158" s="229" t="s">
        <v>603</v>
      </c>
      <c r="G158" s="230" t="s">
        <v>416</v>
      </c>
      <c r="H158" s="231">
        <v>1</v>
      </c>
      <c r="I158" s="232"/>
      <c r="J158" s="233">
        <f>ROUND(I158*H158,2)</f>
        <v>0</v>
      </c>
      <c r="K158" s="229" t="s">
        <v>1</v>
      </c>
      <c r="L158" s="44"/>
      <c r="M158" s="234" t="s">
        <v>1</v>
      </c>
      <c r="N158" s="235" t="s">
        <v>38</v>
      </c>
      <c r="O158" s="91"/>
      <c r="P158" s="236">
        <f>O158*H158</f>
        <v>0</v>
      </c>
      <c r="Q158" s="236">
        <v>0</v>
      </c>
      <c r="R158" s="236">
        <f>Q158*H158</f>
        <v>0</v>
      </c>
      <c r="S158" s="236">
        <v>0</v>
      </c>
      <c r="T158" s="237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8" t="s">
        <v>170</v>
      </c>
      <c r="AT158" s="238" t="s">
        <v>165</v>
      </c>
      <c r="AU158" s="238" t="s">
        <v>80</v>
      </c>
      <c r="AY158" s="17" t="s">
        <v>163</v>
      </c>
      <c r="BE158" s="239">
        <f>IF(N158="základní",J158,0)</f>
        <v>0</v>
      </c>
      <c r="BF158" s="239">
        <f>IF(N158="snížená",J158,0)</f>
        <v>0</v>
      </c>
      <c r="BG158" s="239">
        <f>IF(N158="zákl. přenesená",J158,0)</f>
        <v>0</v>
      </c>
      <c r="BH158" s="239">
        <f>IF(N158="sníž. přenesená",J158,0)</f>
        <v>0</v>
      </c>
      <c r="BI158" s="239">
        <f>IF(N158="nulová",J158,0)</f>
        <v>0</v>
      </c>
      <c r="BJ158" s="17" t="s">
        <v>80</v>
      </c>
      <c r="BK158" s="239">
        <f>ROUND(I158*H158,2)</f>
        <v>0</v>
      </c>
      <c r="BL158" s="17" t="s">
        <v>170</v>
      </c>
      <c r="BM158" s="238" t="s">
        <v>361</v>
      </c>
    </row>
    <row r="159" s="2" customFormat="1" ht="16.5" customHeight="1">
      <c r="A159" s="38"/>
      <c r="B159" s="39"/>
      <c r="C159" s="227" t="s">
        <v>487</v>
      </c>
      <c r="D159" s="227" t="s">
        <v>165</v>
      </c>
      <c r="E159" s="228" t="s">
        <v>604</v>
      </c>
      <c r="F159" s="229" t="s">
        <v>605</v>
      </c>
      <c r="G159" s="230" t="s">
        <v>416</v>
      </c>
      <c r="H159" s="231">
        <v>1</v>
      </c>
      <c r="I159" s="232"/>
      <c r="J159" s="233">
        <f>ROUND(I159*H159,2)</f>
        <v>0</v>
      </c>
      <c r="K159" s="229" t="s">
        <v>1</v>
      </c>
      <c r="L159" s="44"/>
      <c r="M159" s="234" t="s">
        <v>1</v>
      </c>
      <c r="N159" s="235" t="s">
        <v>38</v>
      </c>
      <c r="O159" s="91"/>
      <c r="P159" s="236">
        <f>O159*H159</f>
        <v>0</v>
      </c>
      <c r="Q159" s="236">
        <v>0</v>
      </c>
      <c r="R159" s="236">
        <f>Q159*H159</f>
        <v>0</v>
      </c>
      <c r="S159" s="236">
        <v>0</v>
      </c>
      <c r="T159" s="23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8" t="s">
        <v>170</v>
      </c>
      <c r="AT159" s="238" t="s">
        <v>165</v>
      </c>
      <c r="AU159" s="238" t="s">
        <v>80</v>
      </c>
      <c r="AY159" s="17" t="s">
        <v>163</v>
      </c>
      <c r="BE159" s="239">
        <f>IF(N159="základní",J159,0)</f>
        <v>0</v>
      </c>
      <c r="BF159" s="239">
        <f>IF(N159="snížená",J159,0)</f>
        <v>0</v>
      </c>
      <c r="BG159" s="239">
        <f>IF(N159="zákl. přenesená",J159,0)</f>
        <v>0</v>
      </c>
      <c r="BH159" s="239">
        <f>IF(N159="sníž. přenesená",J159,0)</f>
        <v>0</v>
      </c>
      <c r="BI159" s="239">
        <f>IF(N159="nulová",J159,0)</f>
        <v>0</v>
      </c>
      <c r="BJ159" s="17" t="s">
        <v>80</v>
      </c>
      <c r="BK159" s="239">
        <f>ROUND(I159*H159,2)</f>
        <v>0</v>
      </c>
      <c r="BL159" s="17" t="s">
        <v>170</v>
      </c>
      <c r="BM159" s="238" t="s">
        <v>362</v>
      </c>
    </row>
    <row r="160" s="2" customFormat="1" ht="16.5" customHeight="1">
      <c r="A160" s="38"/>
      <c r="B160" s="39"/>
      <c r="C160" s="227" t="s">
        <v>326</v>
      </c>
      <c r="D160" s="227" t="s">
        <v>165</v>
      </c>
      <c r="E160" s="228" t="s">
        <v>703</v>
      </c>
      <c r="F160" s="229" t="s">
        <v>704</v>
      </c>
      <c r="G160" s="230" t="s">
        <v>416</v>
      </c>
      <c r="H160" s="231">
        <v>30</v>
      </c>
      <c r="I160" s="232"/>
      <c r="J160" s="233">
        <f>ROUND(I160*H160,2)</f>
        <v>0</v>
      </c>
      <c r="K160" s="229" t="s">
        <v>1</v>
      </c>
      <c r="L160" s="44"/>
      <c r="M160" s="277" t="s">
        <v>1</v>
      </c>
      <c r="N160" s="278" t="s">
        <v>38</v>
      </c>
      <c r="O160" s="279"/>
      <c r="P160" s="280">
        <f>O160*H160</f>
        <v>0</v>
      </c>
      <c r="Q160" s="280">
        <v>0</v>
      </c>
      <c r="R160" s="280">
        <f>Q160*H160</f>
        <v>0</v>
      </c>
      <c r="S160" s="280">
        <v>0</v>
      </c>
      <c r="T160" s="281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38" t="s">
        <v>170</v>
      </c>
      <c r="AT160" s="238" t="s">
        <v>165</v>
      </c>
      <c r="AU160" s="238" t="s">
        <v>80</v>
      </c>
      <c r="AY160" s="17" t="s">
        <v>163</v>
      </c>
      <c r="BE160" s="239">
        <f>IF(N160="základní",J160,0)</f>
        <v>0</v>
      </c>
      <c r="BF160" s="239">
        <f>IF(N160="snížená",J160,0)</f>
        <v>0</v>
      </c>
      <c r="BG160" s="239">
        <f>IF(N160="zákl. přenesená",J160,0)</f>
        <v>0</v>
      </c>
      <c r="BH160" s="239">
        <f>IF(N160="sníž. přenesená",J160,0)</f>
        <v>0</v>
      </c>
      <c r="BI160" s="239">
        <f>IF(N160="nulová",J160,0)</f>
        <v>0</v>
      </c>
      <c r="BJ160" s="17" t="s">
        <v>80</v>
      </c>
      <c r="BK160" s="239">
        <f>ROUND(I160*H160,2)</f>
        <v>0</v>
      </c>
      <c r="BL160" s="17" t="s">
        <v>170</v>
      </c>
      <c r="BM160" s="238" t="s">
        <v>363</v>
      </c>
    </row>
    <row r="161" s="2" customFormat="1" ht="6.96" customHeight="1">
      <c r="A161" s="38"/>
      <c r="B161" s="66"/>
      <c r="C161" s="67"/>
      <c r="D161" s="67"/>
      <c r="E161" s="67"/>
      <c r="F161" s="67"/>
      <c r="G161" s="67"/>
      <c r="H161" s="67"/>
      <c r="I161" s="67"/>
      <c r="J161" s="67"/>
      <c r="K161" s="67"/>
      <c r="L161" s="44"/>
      <c r="M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</sheetData>
  <sheetProtection sheet="1" autoFilter="0" formatColumns="0" formatRows="0" objects="1" scenarios="1" spinCount="100000" saltValue="kIOqsfarzcaub/XP1LNgxlcUFkPQMJyksIL1TIyx0sSGzmqzTASutSF2dip+YnLXjnpdusxj04gjw3nnfAyBZA==" hashValue="EMUi7HpzzYU23+xOCrBP/Llz8vq682qjCZxPJpg281IY4IM5tZVP1ldD/Xm7u1cxCznjCZwyILkKBx4ukWJFOA==" algorithmName="SHA-512" password="CC35"/>
  <autoFilter ref="C125:K16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119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628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407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408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606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133</v>
      </c>
      <c r="G16" s="38"/>
      <c r="H16" s="38"/>
      <c r="I16" s="151" t="s">
        <v>22</v>
      </c>
      <c r="J16" s="154" t="str">
        <f>'Rekapitulace stavby'!AN8</f>
        <v>15. 6. 2022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134</v>
      </c>
      <c r="F19" s="38"/>
      <c r="G19" s="38"/>
      <c r="H19" s="38"/>
      <c r="I19" s="151" t="s">
        <v>26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27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29</v>
      </c>
      <c r="E24" s="38"/>
      <c r="F24" s="38"/>
      <c r="G24" s="38"/>
      <c r="H24" s="38"/>
      <c r="I24" s="151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135</v>
      </c>
      <c r="F25" s="38"/>
      <c r="G25" s="38"/>
      <c r="H25" s="38"/>
      <c r="I25" s="151" t="s">
        <v>26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31</v>
      </c>
      <c r="E27" s="38"/>
      <c r="F27" s="38"/>
      <c r="G27" s="38"/>
      <c r="H27" s="38"/>
      <c r="I27" s="151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136</v>
      </c>
      <c r="F28" s="38"/>
      <c r="G28" s="38"/>
      <c r="H28" s="38"/>
      <c r="I28" s="151" t="s">
        <v>26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32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33</v>
      </c>
      <c r="E34" s="38"/>
      <c r="F34" s="38"/>
      <c r="G34" s="38"/>
      <c r="H34" s="38"/>
      <c r="I34" s="38"/>
      <c r="J34" s="161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35</v>
      </c>
      <c r="G36" s="38"/>
      <c r="H36" s="38"/>
      <c r="I36" s="162" t="s">
        <v>34</v>
      </c>
      <c r="J36" s="162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37</v>
      </c>
      <c r="E37" s="151" t="s">
        <v>38</v>
      </c>
      <c r="F37" s="164">
        <f>ROUND((SUM(BE126:BE129)),  2)</f>
        <v>0</v>
      </c>
      <c r="G37" s="38"/>
      <c r="H37" s="38"/>
      <c r="I37" s="165">
        <v>0.20999999999999999</v>
      </c>
      <c r="J37" s="164">
        <f>ROUND(((SUM(BE126:BE129))*I37),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39</v>
      </c>
      <c r="F38" s="164">
        <f>ROUND((SUM(BF126:BF129)),  2)</f>
        <v>0</v>
      </c>
      <c r="G38" s="38"/>
      <c r="H38" s="38"/>
      <c r="I38" s="165">
        <v>0.14999999999999999</v>
      </c>
      <c r="J38" s="164">
        <f>ROUND(((SUM(BF126:BF129))*I38),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40</v>
      </c>
      <c r="F39" s="164">
        <f>ROUND((SUM(BG126:BG129)),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41</v>
      </c>
      <c r="F40" s="164">
        <f>ROUND((SUM(BH126:BH129)),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42</v>
      </c>
      <c r="F41" s="164">
        <f>ROUND((SUM(BI126:BI129)),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43</v>
      </c>
      <c r="E43" s="168"/>
      <c r="F43" s="168"/>
      <c r="G43" s="169" t="s">
        <v>44</v>
      </c>
      <c r="H43" s="170" t="s">
        <v>45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628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2" t="s">
        <v>407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408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04.3 - Ostatní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32" t="s">
        <v>22</v>
      </c>
      <c r="J93" s="79" t="str">
        <f>IF(J16="","",J16)</f>
        <v>15. 6. 2022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>Statutární Město Liberec, nám.Dr.E.Beneše</v>
      </c>
      <c r="G95" s="40"/>
      <c r="H95" s="40"/>
      <c r="I95" s="32" t="s">
        <v>29</v>
      </c>
      <c r="J95" s="36" t="str">
        <f>E25</f>
        <v>Ing.Arch.Marie Procházková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5.6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32" t="s">
        <v>31</v>
      </c>
      <c r="J96" s="36" t="str">
        <f>E28</f>
        <v>PROPOS Liberec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138</v>
      </c>
      <c r="D98" s="186"/>
      <c r="E98" s="186"/>
      <c r="F98" s="186"/>
      <c r="G98" s="186"/>
      <c r="H98" s="186"/>
      <c r="I98" s="186"/>
      <c r="J98" s="187" t="s">
        <v>139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140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141</v>
      </c>
    </row>
    <row r="101" s="9" customFormat="1" ht="24.96" customHeight="1">
      <c r="A101" s="9"/>
      <c r="B101" s="189"/>
      <c r="C101" s="190"/>
      <c r="D101" s="191" t="s">
        <v>410</v>
      </c>
      <c r="E101" s="192"/>
      <c r="F101" s="192"/>
      <c r="G101" s="192"/>
      <c r="H101" s="192"/>
      <c r="I101" s="192"/>
      <c r="J101" s="193">
        <f>J127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89"/>
      <c r="C102" s="190"/>
      <c r="D102" s="191" t="s">
        <v>411</v>
      </c>
      <c r="E102" s="192"/>
      <c r="F102" s="192"/>
      <c r="G102" s="192"/>
      <c r="H102" s="192"/>
      <c r="I102" s="192"/>
      <c r="J102" s="193">
        <f>J128</f>
        <v>0</v>
      </c>
      <c r="K102" s="190"/>
      <c r="L102" s="194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Veřejná samočistící toaleta - Příprava území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4" t="s">
        <v>628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82" t="s">
        <v>407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408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SO 04.3 - Ostatní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32" t="s">
        <v>22</v>
      </c>
      <c r="J120" s="79" t="str">
        <f>IF(J16="","",J16)</f>
        <v>15. 6. 2022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>Statutární Město Liberec, nám.Dr.E.Beneše</v>
      </c>
      <c r="G122" s="40"/>
      <c r="H122" s="40"/>
      <c r="I122" s="32" t="s">
        <v>29</v>
      </c>
      <c r="J122" s="36" t="str">
        <f>E25</f>
        <v>Ing.Arch.Marie Procházková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27</v>
      </c>
      <c r="D123" s="40"/>
      <c r="E123" s="40"/>
      <c r="F123" s="27" t="str">
        <f>IF(E22="","",E22)</f>
        <v>Vyplň údaj</v>
      </c>
      <c r="G123" s="40"/>
      <c r="H123" s="40"/>
      <c r="I123" s="32" t="s">
        <v>31</v>
      </c>
      <c r="J123" s="36" t="str">
        <f>E28</f>
        <v>PROPOS Liberec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149</v>
      </c>
      <c r="D125" s="203" t="s">
        <v>58</v>
      </c>
      <c r="E125" s="203" t="s">
        <v>54</v>
      </c>
      <c r="F125" s="203" t="s">
        <v>55</v>
      </c>
      <c r="G125" s="203" t="s">
        <v>150</v>
      </c>
      <c r="H125" s="203" t="s">
        <v>151</v>
      </c>
      <c r="I125" s="203" t="s">
        <v>152</v>
      </c>
      <c r="J125" s="203" t="s">
        <v>139</v>
      </c>
      <c r="K125" s="204" t="s">
        <v>153</v>
      </c>
      <c r="L125" s="205"/>
      <c r="M125" s="100" t="s">
        <v>1</v>
      </c>
      <c r="N125" s="101" t="s">
        <v>37</v>
      </c>
      <c r="O125" s="101" t="s">
        <v>154</v>
      </c>
      <c r="P125" s="101" t="s">
        <v>155</v>
      </c>
      <c r="Q125" s="101" t="s">
        <v>156</v>
      </c>
      <c r="R125" s="101" t="s">
        <v>157</v>
      </c>
      <c r="S125" s="101" t="s">
        <v>158</v>
      </c>
      <c r="T125" s="102" t="s">
        <v>159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160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P127+P128</f>
        <v>0</v>
      </c>
      <c r="Q126" s="104"/>
      <c r="R126" s="208">
        <f>R127+R128</f>
        <v>0</v>
      </c>
      <c r="S126" s="104"/>
      <c r="T126" s="209">
        <f>T127+T128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141</v>
      </c>
      <c r="BK126" s="210">
        <f>BK127+BK128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271</v>
      </c>
      <c r="F127" s="214" t="s">
        <v>412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v>0</v>
      </c>
      <c r="Q127" s="219"/>
      <c r="R127" s="220">
        <v>0</v>
      </c>
      <c r="S127" s="219"/>
      <c r="T127" s="221"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80</v>
      </c>
      <c r="AT127" s="223" t="s">
        <v>72</v>
      </c>
      <c r="AU127" s="223" t="s">
        <v>73</v>
      </c>
      <c r="AY127" s="222" t="s">
        <v>163</v>
      </c>
      <c r="BK127" s="224">
        <v>0</v>
      </c>
    </row>
    <row r="128" s="12" customFormat="1" ht="25.92" customHeight="1">
      <c r="A128" s="12"/>
      <c r="B128" s="211"/>
      <c r="C128" s="212"/>
      <c r="D128" s="213" t="s">
        <v>72</v>
      </c>
      <c r="E128" s="214" t="s">
        <v>352</v>
      </c>
      <c r="F128" s="214" t="s">
        <v>413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</f>
        <v>0</v>
      </c>
      <c r="Q128" s="219"/>
      <c r="R128" s="220">
        <f>R129</f>
        <v>0</v>
      </c>
      <c r="S128" s="219"/>
      <c r="T128" s="221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73</v>
      </c>
      <c r="AY128" s="222" t="s">
        <v>163</v>
      </c>
      <c r="BK128" s="224">
        <f>BK129</f>
        <v>0</v>
      </c>
    </row>
    <row r="129" s="2" customFormat="1" ht="16.5" customHeight="1">
      <c r="A129" s="38"/>
      <c r="B129" s="39"/>
      <c r="C129" s="227" t="s">
        <v>80</v>
      </c>
      <c r="D129" s="227" t="s">
        <v>165</v>
      </c>
      <c r="E129" s="228" t="s">
        <v>671</v>
      </c>
      <c r="F129" s="229" t="s">
        <v>672</v>
      </c>
      <c r="G129" s="230" t="s">
        <v>429</v>
      </c>
      <c r="H129" s="231">
        <v>1</v>
      </c>
      <c r="I129" s="232"/>
      <c r="J129" s="233">
        <f>ROUND(I129*H129,2)</f>
        <v>0</v>
      </c>
      <c r="K129" s="229" t="s">
        <v>1</v>
      </c>
      <c r="L129" s="44"/>
      <c r="M129" s="277" t="s">
        <v>1</v>
      </c>
      <c r="N129" s="278" t="s">
        <v>38</v>
      </c>
      <c r="O129" s="279"/>
      <c r="P129" s="280">
        <f>O129*H129</f>
        <v>0</v>
      </c>
      <c r="Q129" s="280">
        <v>0</v>
      </c>
      <c r="R129" s="280">
        <f>Q129*H129</f>
        <v>0</v>
      </c>
      <c r="S129" s="280">
        <v>0</v>
      </c>
      <c r="T129" s="281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170</v>
      </c>
      <c r="AT129" s="238" t="s">
        <v>165</v>
      </c>
      <c r="AU129" s="238" t="s">
        <v>80</v>
      </c>
      <c r="AY129" s="17" t="s">
        <v>163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80</v>
      </c>
      <c r="BK129" s="239">
        <f>ROUND(I129*H129,2)</f>
        <v>0</v>
      </c>
      <c r="BL129" s="17" t="s">
        <v>170</v>
      </c>
      <c r="BM129" s="238" t="s">
        <v>82</v>
      </c>
    </row>
    <row r="130" s="2" customFormat="1" ht="6.96" customHeight="1">
      <c r="A130" s="38"/>
      <c r="B130" s="66"/>
      <c r="C130" s="67"/>
      <c r="D130" s="67"/>
      <c r="E130" s="67"/>
      <c r="F130" s="67"/>
      <c r="G130" s="67"/>
      <c r="H130" s="67"/>
      <c r="I130" s="67"/>
      <c r="J130" s="67"/>
      <c r="K130" s="67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8p8YDofIH7Hw2mtIY2qEdNKPMtiGELDee1S03BAiOzGfD8ThLNCgzXqwL53algKBl1dvTVqCP5BU4HtE9BMh+w==" hashValue="0ATOPA6wwESxzVOu2GEsp6uu5Q2ufn2N/gKVZ6gjwtbKboAXg9j+7TRLT0vT6/+hHLAzQIAHa1cUTlO4q226Mg==" algorithmName="SHA-512" password="CC35"/>
  <autoFilter ref="C125:K129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124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628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705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408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706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133</v>
      </c>
      <c r="G16" s="38"/>
      <c r="H16" s="38"/>
      <c r="I16" s="151" t="s">
        <v>22</v>
      </c>
      <c r="J16" s="154" t="str">
        <f>'Rekapitulace stavby'!AN8</f>
        <v>15. 6. 2022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134</v>
      </c>
      <c r="F19" s="38"/>
      <c r="G19" s="38"/>
      <c r="H19" s="38"/>
      <c r="I19" s="151" t="s">
        <v>26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27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29</v>
      </c>
      <c r="E24" s="38"/>
      <c r="F24" s="38"/>
      <c r="G24" s="38"/>
      <c r="H24" s="38"/>
      <c r="I24" s="151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135</v>
      </c>
      <c r="F25" s="38"/>
      <c r="G25" s="38"/>
      <c r="H25" s="38"/>
      <c r="I25" s="151" t="s">
        <v>26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31</v>
      </c>
      <c r="E27" s="38"/>
      <c r="F27" s="38"/>
      <c r="G27" s="38"/>
      <c r="H27" s="38"/>
      <c r="I27" s="151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136</v>
      </c>
      <c r="F28" s="38"/>
      <c r="G28" s="38"/>
      <c r="H28" s="38"/>
      <c r="I28" s="151" t="s">
        <v>26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32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33</v>
      </c>
      <c r="E34" s="38"/>
      <c r="F34" s="38"/>
      <c r="G34" s="38"/>
      <c r="H34" s="38"/>
      <c r="I34" s="38"/>
      <c r="J34" s="161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35</v>
      </c>
      <c r="G36" s="38"/>
      <c r="H36" s="38"/>
      <c r="I36" s="162" t="s">
        <v>34</v>
      </c>
      <c r="J36" s="162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37</v>
      </c>
      <c r="E37" s="151" t="s">
        <v>38</v>
      </c>
      <c r="F37" s="164">
        <f>ROUND((SUM(BE126:BE140)),  2)</f>
        <v>0</v>
      </c>
      <c r="G37" s="38"/>
      <c r="H37" s="38"/>
      <c r="I37" s="165">
        <v>0.20999999999999999</v>
      </c>
      <c r="J37" s="164">
        <f>ROUND(((SUM(BE126:BE140))*I37),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39</v>
      </c>
      <c r="F38" s="164">
        <f>ROUND((SUM(BF126:BF140)),  2)</f>
        <v>0</v>
      </c>
      <c r="G38" s="38"/>
      <c r="H38" s="38"/>
      <c r="I38" s="165">
        <v>0.14999999999999999</v>
      </c>
      <c r="J38" s="164">
        <f>ROUND(((SUM(BF126:BF140))*I38),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40</v>
      </c>
      <c r="F39" s="164">
        <f>ROUND((SUM(BG126:BG140)),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41</v>
      </c>
      <c r="F40" s="164">
        <f>ROUND((SUM(BH126:BH140)),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42</v>
      </c>
      <c r="F41" s="164">
        <f>ROUND((SUM(BI126:BI140)),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43</v>
      </c>
      <c r="E43" s="168"/>
      <c r="F43" s="168"/>
      <c r="G43" s="169" t="s">
        <v>44</v>
      </c>
      <c r="H43" s="170" t="s">
        <v>45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628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2" t="s">
        <v>705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408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05.1 - Dodávka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32" t="s">
        <v>22</v>
      </c>
      <c r="J93" s="79" t="str">
        <f>IF(J16="","",J16)</f>
        <v>15. 6. 2022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>Statutární Město Liberec, nám.Dr.E.Beneše</v>
      </c>
      <c r="G95" s="40"/>
      <c r="H95" s="40"/>
      <c r="I95" s="32" t="s">
        <v>29</v>
      </c>
      <c r="J95" s="36" t="str">
        <f>E25</f>
        <v>Ing.Arch.Marie Procházková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5.6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32" t="s">
        <v>31</v>
      </c>
      <c r="J96" s="36" t="str">
        <f>E28</f>
        <v>PROPOS Liberec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138</v>
      </c>
      <c r="D98" s="186"/>
      <c r="E98" s="186"/>
      <c r="F98" s="186"/>
      <c r="G98" s="186"/>
      <c r="H98" s="186"/>
      <c r="I98" s="186"/>
      <c r="J98" s="187" t="s">
        <v>139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140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141</v>
      </c>
    </row>
    <row r="101" s="9" customFormat="1" ht="24.96" customHeight="1">
      <c r="A101" s="9"/>
      <c r="B101" s="189"/>
      <c r="C101" s="190"/>
      <c r="D101" s="191" t="s">
        <v>707</v>
      </c>
      <c r="E101" s="192"/>
      <c r="F101" s="192"/>
      <c r="G101" s="192"/>
      <c r="H101" s="192"/>
      <c r="I101" s="192"/>
      <c r="J101" s="193">
        <f>J127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708</v>
      </c>
      <c r="E102" s="197"/>
      <c r="F102" s="197"/>
      <c r="G102" s="197"/>
      <c r="H102" s="197"/>
      <c r="I102" s="197"/>
      <c r="J102" s="198">
        <f>J128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Veřejná samočistící toaleta - Příprava území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4" t="s">
        <v>628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82" t="s">
        <v>705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408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SO 05.1 - Dodávka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32" t="s">
        <v>22</v>
      </c>
      <c r="J120" s="79" t="str">
        <f>IF(J16="","",J16)</f>
        <v>15. 6. 2022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>Statutární Město Liberec, nám.Dr.E.Beneše</v>
      </c>
      <c r="G122" s="40"/>
      <c r="H122" s="40"/>
      <c r="I122" s="32" t="s">
        <v>29</v>
      </c>
      <c r="J122" s="36" t="str">
        <f>E25</f>
        <v>Ing.Arch.Marie Procházková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27</v>
      </c>
      <c r="D123" s="40"/>
      <c r="E123" s="40"/>
      <c r="F123" s="27" t="str">
        <f>IF(E22="","",E22)</f>
        <v>Vyplň údaj</v>
      </c>
      <c r="G123" s="40"/>
      <c r="H123" s="40"/>
      <c r="I123" s="32" t="s">
        <v>31</v>
      </c>
      <c r="J123" s="36" t="str">
        <f>E28</f>
        <v>PROPOS Liberec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149</v>
      </c>
      <c r="D125" s="203" t="s">
        <v>58</v>
      </c>
      <c r="E125" s="203" t="s">
        <v>54</v>
      </c>
      <c r="F125" s="203" t="s">
        <v>55</v>
      </c>
      <c r="G125" s="203" t="s">
        <v>150</v>
      </c>
      <c r="H125" s="203" t="s">
        <v>151</v>
      </c>
      <c r="I125" s="203" t="s">
        <v>152</v>
      </c>
      <c r="J125" s="203" t="s">
        <v>139</v>
      </c>
      <c r="K125" s="204" t="s">
        <v>153</v>
      </c>
      <c r="L125" s="205"/>
      <c r="M125" s="100" t="s">
        <v>1</v>
      </c>
      <c r="N125" s="101" t="s">
        <v>37</v>
      </c>
      <c r="O125" s="101" t="s">
        <v>154</v>
      </c>
      <c r="P125" s="101" t="s">
        <v>155</v>
      </c>
      <c r="Q125" s="101" t="s">
        <v>156</v>
      </c>
      <c r="R125" s="101" t="s">
        <v>157</v>
      </c>
      <c r="S125" s="101" t="s">
        <v>158</v>
      </c>
      <c r="T125" s="102" t="s">
        <v>159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160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</f>
        <v>0</v>
      </c>
      <c r="Q126" s="104"/>
      <c r="R126" s="208">
        <f>R127</f>
        <v>0</v>
      </c>
      <c r="S126" s="104"/>
      <c r="T126" s="209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141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271</v>
      </c>
      <c r="F127" s="214" t="s">
        <v>709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</f>
        <v>0</v>
      </c>
      <c r="Q127" s="219"/>
      <c r="R127" s="220">
        <f>R128</f>
        <v>0</v>
      </c>
      <c r="S127" s="219"/>
      <c r="T127" s="22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80</v>
      </c>
      <c r="AT127" s="223" t="s">
        <v>72</v>
      </c>
      <c r="AU127" s="223" t="s">
        <v>73</v>
      </c>
      <c r="AY127" s="222" t="s">
        <v>163</v>
      </c>
      <c r="BK127" s="224">
        <f>BK128</f>
        <v>0</v>
      </c>
    </row>
    <row r="128" s="12" customFormat="1" ht="22.8" customHeight="1">
      <c r="A128" s="12"/>
      <c r="B128" s="211"/>
      <c r="C128" s="212"/>
      <c r="D128" s="213" t="s">
        <v>72</v>
      </c>
      <c r="E128" s="225" t="s">
        <v>352</v>
      </c>
      <c r="F128" s="225" t="s">
        <v>413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SUM(P129:P140)</f>
        <v>0</v>
      </c>
      <c r="Q128" s="219"/>
      <c r="R128" s="220">
        <f>SUM(R129:R140)</f>
        <v>0</v>
      </c>
      <c r="S128" s="219"/>
      <c r="T128" s="221">
        <f>SUM(T129:T140)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80</v>
      </c>
      <c r="AY128" s="222" t="s">
        <v>163</v>
      </c>
      <c r="BK128" s="224">
        <f>SUM(BK129:BK140)</f>
        <v>0</v>
      </c>
    </row>
    <row r="129" s="2" customFormat="1" ht="16.5" customHeight="1">
      <c r="A129" s="38"/>
      <c r="B129" s="39"/>
      <c r="C129" s="227" t="s">
        <v>80</v>
      </c>
      <c r="D129" s="227" t="s">
        <v>165</v>
      </c>
      <c r="E129" s="228" t="s">
        <v>414</v>
      </c>
      <c r="F129" s="229" t="s">
        <v>415</v>
      </c>
      <c r="G129" s="230" t="s">
        <v>416</v>
      </c>
      <c r="H129" s="231">
        <v>8.4000000000000004</v>
      </c>
      <c r="I129" s="232"/>
      <c r="J129" s="233">
        <f>ROUND(I129*H129,2)</f>
        <v>0</v>
      </c>
      <c r="K129" s="229" t="s">
        <v>1</v>
      </c>
      <c r="L129" s="44"/>
      <c r="M129" s="234" t="s">
        <v>1</v>
      </c>
      <c r="N129" s="235" t="s">
        <v>38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170</v>
      </c>
      <c r="AT129" s="238" t="s">
        <v>165</v>
      </c>
      <c r="AU129" s="238" t="s">
        <v>82</v>
      </c>
      <c r="AY129" s="17" t="s">
        <v>163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80</v>
      </c>
      <c r="BK129" s="239">
        <f>ROUND(I129*H129,2)</f>
        <v>0</v>
      </c>
      <c r="BL129" s="17" t="s">
        <v>170</v>
      </c>
      <c r="BM129" s="238" t="s">
        <v>82</v>
      </c>
    </row>
    <row r="130" s="2" customFormat="1" ht="16.5" customHeight="1">
      <c r="A130" s="38"/>
      <c r="B130" s="39"/>
      <c r="C130" s="227" t="s">
        <v>82</v>
      </c>
      <c r="D130" s="227" t="s">
        <v>165</v>
      </c>
      <c r="E130" s="228" t="s">
        <v>421</v>
      </c>
      <c r="F130" s="229" t="s">
        <v>422</v>
      </c>
      <c r="G130" s="230" t="s">
        <v>416</v>
      </c>
      <c r="H130" s="231">
        <v>6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38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170</v>
      </c>
      <c r="AT130" s="238" t="s">
        <v>165</v>
      </c>
      <c r="AU130" s="238" t="s">
        <v>82</v>
      </c>
      <c r="AY130" s="17" t="s">
        <v>163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80</v>
      </c>
      <c r="BK130" s="239">
        <f>ROUND(I130*H130,2)</f>
        <v>0</v>
      </c>
      <c r="BL130" s="17" t="s">
        <v>170</v>
      </c>
      <c r="BM130" s="238" t="s">
        <v>170</v>
      </c>
    </row>
    <row r="131" s="2" customFormat="1" ht="16.5" customHeight="1">
      <c r="A131" s="38"/>
      <c r="B131" s="39"/>
      <c r="C131" s="227" t="s">
        <v>99</v>
      </c>
      <c r="D131" s="227" t="s">
        <v>165</v>
      </c>
      <c r="E131" s="228" t="s">
        <v>443</v>
      </c>
      <c r="F131" s="229" t="s">
        <v>444</v>
      </c>
      <c r="G131" s="230" t="s">
        <v>445</v>
      </c>
      <c r="H131" s="231">
        <v>6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38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170</v>
      </c>
      <c r="AT131" s="238" t="s">
        <v>165</v>
      </c>
      <c r="AU131" s="238" t="s">
        <v>82</v>
      </c>
      <c r="AY131" s="17" t="s">
        <v>163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80</v>
      </c>
      <c r="BK131" s="239">
        <f>ROUND(I131*H131,2)</f>
        <v>0</v>
      </c>
      <c r="BL131" s="17" t="s">
        <v>170</v>
      </c>
      <c r="BM131" s="238" t="s">
        <v>194</v>
      </c>
    </row>
    <row r="132" s="2" customFormat="1" ht="16.5" customHeight="1">
      <c r="A132" s="38"/>
      <c r="B132" s="39"/>
      <c r="C132" s="227" t="s">
        <v>170</v>
      </c>
      <c r="D132" s="227" t="s">
        <v>165</v>
      </c>
      <c r="E132" s="228" t="s">
        <v>446</v>
      </c>
      <c r="F132" s="229" t="s">
        <v>447</v>
      </c>
      <c r="G132" s="230" t="s">
        <v>445</v>
      </c>
      <c r="H132" s="231">
        <v>1.788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38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170</v>
      </c>
      <c r="AT132" s="238" t="s">
        <v>165</v>
      </c>
      <c r="AU132" s="238" t="s">
        <v>82</v>
      </c>
      <c r="AY132" s="17" t="s">
        <v>163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80</v>
      </c>
      <c r="BK132" s="239">
        <f>ROUND(I132*H132,2)</f>
        <v>0</v>
      </c>
      <c r="BL132" s="17" t="s">
        <v>170</v>
      </c>
      <c r="BM132" s="238" t="s">
        <v>206</v>
      </c>
    </row>
    <row r="133" s="2" customFormat="1" ht="16.5" customHeight="1">
      <c r="A133" s="38"/>
      <c r="B133" s="39"/>
      <c r="C133" s="227" t="s">
        <v>189</v>
      </c>
      <c r="D133" s="227" t="s">
        <v>165</v>
      </c>
      <c r="E133" s="228" t="s">
        <v>710</v>
      </c>
      <c r="F133" s="229" t="s">
        <v>711</v>
      </c>
      <c r="G133" s="230" t="s">
        <v>429</v>
      </c>
      <c r="H133" s="231">
        <v>2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38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170</v>
      </c>
      <c r="AT133" s="238" t="s">
        <v>165</v>
      </c>
      <c r="AU133" s="238" t="s">
        <v>82</v>
      </c>
      <c r="AY133" s="17" t="s">
        <v>163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80</v>
      </c>
      <c r="BK133" s="239">
        <f>ROUND(I133*H133,2)</f>
        <v>0</v>
      </c>
      <c r="BL133" s="17" t="s">
        <v>170</v>
      </c>
      <c r="BM133" s="238" t="s">
        <v>219</v>
      </c>
    </row>
    <row r="134" s="2" customFormat="1">
      <c r="A134" s="38"/>
      <c r="B134" s="39"/>
      <c r="C134" s="40"/>
      <c r="D134" s="242" t="s">
        <v>210</v>
      </c>
      <c r="E134" s="40"/>
      <c r="F134" s="262" t="s">
        <v>712</v>
      </c>
      <c r="G134" s="40"/>
      <c r="H134" s="40"/>
      <c r="I134" s="263"/>
      <c r="J134" s="40"/>
      <c r="K134" s="40"/>
      <c r="L134" s="44"/>
      <c r="M134" s="264"/>
      <c r="N134" s="26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210</v>
      </c>
      <c r="AU134" s="17" t="s">
        <v>82</v>
      </c>
    </row>
    <row r="135" s="2" customFormat="1" ht="16.5" customHeight="1">
      <c r="A135" s="38"/>
      <c r="B135" s="39"/>
      <c r="C135" s="227" t="s">
        <v>194</v>
      </c>
      <c r="D135" s="227" t="s">
        <v>165</v>
      </c>
      <c r="E135" s="228" t="s">
        <v>713</v>
      </c>
      <c r="F135" s="229" t="s">
        <v>714</v>
      </c>
      <c r="G135" s="230" t="s">
        <v>429</v>
      </c>
      <c r="H135" s="231">
        <v>8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38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170</v>
      </c>
      <c r="AT135" s="238" t="s">
        <v>165</v>
      </c>
      <c r="AU135" s="238" t="s">
        <v>82</v>
      </c>
      <c r="AY135" s="17" t="s">
        <v>163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80</v>
      </c>
      <c r="BK135" s="239">
        <f>ROUND(I135*H135,2)</f>
        <v>0</v>
      </c>
      <c r="BL135" s="17" t="s">
        <v>170</v>
      </c>
      <c r="BM135" s="238" t="s">
        <v>229</v>
      </c>
    </row>
    <row r="136" s="2" customFormat="1" ht="16.5" customHeight="1">
      <c r="A136" s="38"/>
      <c r="B136" s="39"/>
      <c r="C136" s="227" t="s">
        <v>200</v>
      </c>
      <c r="D136" s="227" t="s">
        <v>165</v>
      </c>
      <c r="E136" s="228" t="s">
        <v>485</v>
      </c>
      <c r="F136" s="229" t="s">
        <v>486</v>
      </c>
      <c r="G136" s="230" t="s">
        <v>461</v>
      </c>
      <c r="H136" s="231">
        <v>57.707999999999998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38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170</v>
      </c>
      <c r="AT136" s="238" t="s">
        <v>165</v>
      </c>
      <c r="AU136" s="238" t="s">
        <v>82</v>
      </c>
      <c r="AY136" s="17" t="s">
        <v>163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80</v>
      </c>
      <c r="BK136" s="239">
        <f>ROUND(I136*H136,2)</f>
        <v>0</v>
      </c>
      <c r="BL136" s="17" t="s">
        <v>170</v>
      </c>
      <c r="BM136" s="238" t="s">
        <v>245</v>
      </c>
    </row>
    <row r="137" s="2" customFormat="1" ht="16.5" customHeight="1">
      <c r="A137" s="38"/>
      <c r="B137" s="39"/>
      <c r="C137" s="227" t="s">
        <v>206</v>
      </c>
      <c r="D137" s="227" t="s">
        <v>165</v>
      </c>
      <c r="E137" s="228" t="s">
        <v>488</v>
      </c>
      <c r="F137" s="229" t="s">
        <v>489</v>
      </c>
      <c r="G137" s="230" t="s">
        <v>461</v>
      </c>
      <c r="H137" s="231">
        <v>519.37199999999996</v>
      </c>
      <c r="I137" s="232"/>
      <c r="J137" s="233">
        <f>ROUND(I137*H137,2)</f>
        <v>0</v>
      </c>
      <c r="K137" s="229" t="s">
        <v>1</v>
      </c>
      <c r="L137" s="44"/>
      <c r="M137" s="234" t="s">
        <v>1</v>
      </c>
      <c r="N137" s="235" t="s">
        <v>38</v>
      </c>
      <c r="O137" s="91"/>
      <c r="P137" s="236">
        <f>O137*H137</f>
        <v>0</v>
      </c>
      <c r="Q137" s="236">
        <v>0</v>
      </c>
      <c r="R137" s="236">
        <f>Q137*H137</f>
        <v>0</v>
      </c>
      <c r="S137" s="236">
        <v>0</v>
      </c>
      <c r="T137" s="23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170</v>
      </c>
      <c r="AT137" s="238" t="s">
        <v>165</v>
      </c>
      <c r="AU137" s="238" t="s">
        <v>82</v>
      </c>
      <c r="AY137" s="17" t="s">
        <v>163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80</v>
      </c>
      <c r="BK137" s="239">
        <f>ROUND(I137*H137,2)</f>
        <v>0</v>
      </c>
      <c r="BL137" s="17" t="s">
        <v>170</v>
      </c>
      <c r="BM137" s="238" t="s">
        <v>254</v>
      </c>
    </row>
    <row r="138" s="2" customFormat="1" ht="16.5" customHeight="1">
      <c r="A138" s="38"/>
      <c r="B138" s="39"/>
      <c r="C138" s="227" t="s">
        <v>214</v>
      </c>
      <c r="D138" s="227" t="s">
        <v>165</v>
      </c>
      <c r="E138" s="228" t="s">
        <v>500</v>
      </c>
      <c r="F138" s="229" t="s">
        <v>501</v>
      </c>
      <c r="G138" s="230" t="s">
        <v>461</v>
      </c>
      <c r="H138" s="231">
        <v>335.928</v>
      </c>
      <c r="I138" s="232"/>
      <c r="J138" s="233">
        <f>ROUND(I138*H138,2)</f>
        <v>0</v>
      </c>
      <c r="K138" s="229" t="s">
        <v>1</v>
      </c>
      <c r="L138" s="44"/>
      <c r="M138" s="234" t="s">
        <v>1</v>
      </c>
      <c r="N138" s="235" t="s">
        <v>38</v>
      </c>
      <c r="O138" s="91"/>
      <c r="P138" s="236">
        <f>O138*H138</f>
        <v>0</v>
      </c>
      <c r="Q138" s="236">
        <v>0</v>
      </c>
      <c r="R138" s="236">
        <f>Q138*H138</f>
        <v>0</v>
      </c>
      <c r="S138" s="236">
        <v>0</v>
      </c>
      <c r="T138" s="23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38" t="s">
        <v>170</v>
      </c>
      <c r="AT138" s="238" t="s">
        <v>165</v>
      </c>
      <c r="AU138" s="238" t="s">
        <v>82</v>
      </c>
      <c r="AY138" s="17" t="s">
        <v>163</v>
      </c>
      <c r="BE138" s="239">
        <f>IF(N138="základní",J138,0)</f>
        <v>0</v>
      </c>
      <c r="BF138" s="239">
        <f>IF(N138="snížená",J138,0)</f>
        <v>0</v>
      </c>
      <c r="BG138" s="239">
        <f>IF(N138="zákl. přenesená",J138,0)</f>
        <v>0</v>
      </c>
      <c r="BH138" s="239">
        <f>IF(N138="sníž. přenesená",J138,0)</f>
        <v>0</v>
      </c>
      <c r="BI138" s="239">
        <f>IF(N138="nulová",J138,0)</f>
        <v>0</v>
      </c>
      <c r="BJ138" s="17" t="s">
        <v>80</v>
      </c>
      <c r="BK138" s="239">
        <f>ROUND(I138*H138,2)</f>
        <v>0</v>
      </c>
      <c r="BL138" s="17" t="s">
        <v>170</v>
      </c>
      <c r="BM138" s="238" t="s">
        <v>295</v>
      </c>
    </row>
    <row r="139" s="2" customFormat="1" ht="16.5" customHeight="1">
      <c r="A139" s="38"/>
      <c r="B139" s="39"/>
      <c r="C139" s="227" t="s">
        <v>219</v>
      </c>
      <c r="D139" s="227" t="s">
        <v>165</v>
      </c>
      <c r="E139" s="228" t="s">
        <v>490</v>
      </c>
      <c r="F139" s="229" t="s">
        <v>491</v>
      </c>
      <c r="G139" s="230" t="s">
        <v>461</v>
      </c>
      <c r="H139" s="231">
        <v>826.64999999999998</v>
      </c>
      <c r="I139" s="232"/>
      <c r="J139" s="233">
        <f>ROUND(I139*H139,2)</f>
        <v>0</v>
      </c>
      <c r="K139" s="229" t="s">
        <v>1</v>
      </c>
      <c r="L139" s="44"/>
      <c r="M139" s="234" t="s">
        <v>1</v>
      </c>
      <c r="N139" s="235" t="s">
        <v>38</v>
      </c>
      <c r="O139" s="91"/>
      <c r="P139" s="236">
        <f>O139*H139</f>
        <v>0</v>
      </c>
      <c r="Q139" s="236">
        <v>0</v>
      </c>
      <c r="R139" s="236">
        <f>Q139*H139</f>
        <v>0</v>
      </c>
      <c r="S139" s="236">
        <v>0</v>
      </c>
      <c r="T139" s="23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38" t="s">
        <v>170</v>
      </c>
      <c r="AT139" s="238" t="s">
        <v>165</v>
      </c>
      <c r="AU139" s="238" t="s">
        <v>82</v>
      </c>
      <c r="AY139" s="17" t="s">
        <v>163</v>
      </c>
      <c r="BE139" s="239">
        <f>IF(N139="základní",J139,0)</f>
        <v>0</v>
      </c>
      <c r="BF139" s="239">
        <f>IF(N139="snížená",J139,0)</f>
        <v>0</v>
      </c>
      <c r="BG139" s="239">
        <f>IF(N139="zákl. přenesená",J139,0)</f>
        <v>0</v>
      </c>
      <c r="BH139" s="239">
        <f>IF(N139="sníž. přenesená",J139,0)</f>
        <v>0</v>
      </c>
      <c r="BI139" s="239">
        <f>IF(N139="nulová",J139,0)</f>
        <v>0</v>
      </c>
      <c r="BJ139" s="17" t="s">
        <v>80</v>
      </c>
      <c r="BK139" s="239">
        <f>ROUND(I139*H139,2)</f>
        <v>0</v>
      </c>
      <c r="BL139" s="17" t="s">
        <v>170</v>
      </c>
      <c r="BM139" s="238" t="s">
        <v>300</v>
      </c>
    </row>
    <row r="140" s="2" customFormat="1" ht="16.5" customHeight="1">
      <c r="A140" s="38"/>
      <c r="B140" s="39"/>
      <c r="C140" s="227" t="s">
        <v>224</v>
      </c>
      <c r="D140" s="227" t="s">
        <v>165</v>
      </c>
      <c r="E140" s="228" t="s">
        <v>493</v>
      </c>
      <c r="F140" s="229" t="s">
        <v>494</v>
      </c>
      <c r="G140" s="230" t="s">
        <v>461</v>
      </c>
      <c r="H140" s="231">
        <v>270</v>
      </c>
      <c r="I140" s="232"/>
      <c r="J140" s="233">
        <f>ROUND(I140*H140,2)</f>
        <v>0</v>
      </c>
      <c r="K140" s="229" t="s">
        <v>1</v>
      </c>
      <c r="L140" s="44"/>
      <c r="M140" s="277" t="s">
        <v>1</v>
      </c>
      <c r="N140" s="278" t="s">
        <v>38</v>
      </c>
      <c r="O140" s="279"/>
      <c r="P140" s="280">
        <f>O140*H140</f>
        <v>0</v>
      </c>
      <c r="Q140" s="280">
        <v>0</v>
      </c>
      <c r="R140" s="280">
        <f>Q140*H140</f>
        <v>0</v>
      </c>
      <c r="S140" s="280">
        <v>0</v>
      </c>
      <c r="T140" s="281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8" t="s">
        <v>170</v>
      </c>
      <c r="AT140" s="238" t="s">
        <v>165</v>
      </c>
      <c r="AU140" s="238" t="s">
        <v>82</v>
      </c>
      <c r="AY140" s="17" t="s">
        <v>163</v>
      </c>
      <c r="BE140" s="239">
        <f>IF(N140="základní",J140,0)</f>
        <v>0</v>
      </c>
      <c r="BF140" s="239">
        <f>IF(N140="snížená",J140,0)</f>
        <v>0</v>
      </c>
      <c r="BG140" s="239">
        <f>IF(N140="zákl. přenesená",J140,0)</f>
        <v>0</v>
      </c>
      <c r="BH140" s="239">
        <f>IF(N140="sníž. přenesená",J140,0)</f>
        <v>0</v>
      </c>
      <c r="BI140" s="239">
        <f>IF(N140="nulová",J140,0)</f>
        <v>0</v>
      </c>
      <c r="BJ140" s="17" t="s">
        <v>80</v>
      </c>
      <c r="BK140" s="239">
        <f>ROUND(I140*H140,2)</f>
        <v>0</v>
      </c>
      <c r="BL140" s="17" t="s">
        <v>170</v>
      </c>
      <c r="BM140" s="238" t="s">
        <v>303</v>
      </c>
    </row>
    <row r="141" s="2" customFormat="1" ht="6.96" customHeight="1">
      <c r="A141" s="38"/>
      <c r="B141" s="66"/>
      <c r="C141" s="67"/>
      <c r="D141" s="67"/>
      <c r="E141" s="67"/>
      <c r="F141" s="67"/>
      <c r="G141" s="67"/>
      <c r="H141" s="67"/>
      <c r="I141" s="67"/>
      <c r="J141" s="67"/>
      <c r="K141" s="67"/>
      <c r="L141" s="44"/>
      <c r="M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</sheetData>
  <sheetProtection sheet="1" autoFilter="0" formatColumns="0" formatRows="0" objects="1" scenarios="1" spinCount="100000" saltValue="IIzJfi5dA8aqLaq8h4vetSlW9b4yOWNVLcsy4Y01WUz18+JWlNYoanfjIpB6Srp/qmLqf6q/qV1nLo+krGMx3w==" hashValue="1oV1PqUylWsSK8eRBtv7+JXhEJ2WThDT4j5Z963g/4p5eVeH6vHomlO6DIGm0XgDT2QnQrgQXLkzAQBTe+qsOg==" algorithmName="SHA-512" password="CC35"/>
  <autoFilter ref="C125:K140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126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>
      <c r="B8" s="20"/>
      <c r="D8" s="151" t="s">
        <v>129</v>
      </c>
      <c r="L8" s="20"/>
    </row>
    <row r="9" s="1" customFormat="1" ht="16.5" customHeight="1">
      <c r="B9" s="20"/>
      <c r="E9" s="152" t="s">
        <v>628</v>
      </c>
      <c r="F9" s="1"/>
      <c r="G9" s="1"/>
      <c r="H9" s="1"/>
      <c r="L9" s="20"/>
    </row>
    <row r="10" s="1" customFormat="1" ht="12" customHeight="1">
      <c r="B10" s="20"/>
      <c r="D10" s="151" t="s">
        <v>131</v>
      </c>
      <c r="L10" s="20"/>
    </row>
    <row r="11" s="2" customFormat="1" ht="16.5" customHeight="1">
      <c r="A11" s="38"/>
      <c r="B11" s="44"/>
      <c r="C11" s="38"/>
      <c r="D11" s="38"/>
      <c r="E11" s="163" t="s">
        <v>705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1" t="s">
        <v>408</v>
      </c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6.5" customHeight="1">
      <c r="A13" s="38"/>
      <c r="B13" s="44"/>
      <c r="C13" s="38"/>
      <c r="D13" s="38"/>
      <c r="E13" s="153" t="s">
        <v>715</v>
      </c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51" t="s">
        <v>18</v>
      </c>
      <c r="E15" s="38"/>
      <c r="F15" s="141" t="s">
        <v>1</v>
      </c>
      <c r="G15" s="38"/>
      <c r="H15" s="38"/>
      <c r="I15" s="151" t="s">
        <v>19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20</v>
      </c>
      <c r="E16" s="38"/>
      <c r="F16" s="141" t="s">
        <v>133</v>
      </c>
      <c r="G16" s="38"/>
      <c r="H16" s="38"/>
      <c r="I16" s="151" t="s">
        <v>22</v>
      </c>
      <c r="J16" s="154" t="str">
        <f>'Rekapitulace stavby'!AN8</f>
        <v>15. 6. 2022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0.8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51" t="s">
        <v>24</v>
      </c>
      <c r="E18" s="38"/>
      <c r="F18" s="38"/>
      <c r="G18" s="38"/>
      <c r="H18" s="38"/>
      <c r="I18" s="151" t="s">
        <v>25</v>
      </c>
      <c r="J18" s="141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1" t="s">
        <v>134</v>
      </c>
      <c r="F19" s="38"/>
      <c r="G19" s="38"/>
      <c r="H19" s="38"/>
      <c r="I19" s="151" t="s">
        <v>26</v>
      </c>
      <c r="J19" s="141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51" t="s">
        <v>27</v>
      </c>
      <c r="E21" s="38"/>
      <c r="F21" s="38"/>
      <c r="G21" s="38"/>
      <c r="H21" s="38"/>
      <c r="I21" s="151" t="s">
        <v>25</v>
      </c>
      <c r="J21" s="33" t="str">
        <f>'Rekapitulace stavby'!AN13</f>
        <v>Vyplň údaj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33" t="str">
        <f>'Rekapitulace stavby'!E14</f>
        <v>Vyplň údaj</v>
      </c>
      <c r="F22" s="141"/>
      <c r="G22" s="141"/>
      <c r="H22" s="141"/>
      <c r="I22" s="151" t="s">
        <v>26</v>
      </c>
      <c r="J22" s="33" t="str">
        <f>'Rekapitulace stavby'!AN14</f>
        <v>Vyplň údaj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51" t="s">
        <v>29</v>
      </c>
      <c r="E24" s="38"/>
      <c r="F24" s="38"/>
      <c r="G24" s="38"/>
      <c r="H24" s="38"/>
      <c r="I24" s="151" t="s">
        <v>25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8" customHeight="1">
      <c r="A25" s="38"/>
      <c r="B25" s="44"/>
      <c r="C25" s="38"/>
      <c r="D25" s="38"/>
      <c r="E25" s="141" t="s">
        <v>135</v>
      </c>
      <c r="F25" s="38"/>
      <c r="G25" s="38"/>
      <c r="H25" s="38"/>
      <c r="I25" s="151" t="s">
        <v>26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12" customHeight="1">
      <c r="A27" s="38"/>
      <c r="B27" s="44"/>
      <c r="C27" s="38"/>
      <c r="D27" s="151" t="s">
        <v>31</v>
      </c>
      <c r="E27" s="38"/>
      <c r="F27" s="38"/>
      <c r="G27" s="38"/>
      <c r="H27" s="38"/>
      <c r="I27" s="151" t="s">
        <v>25</v>
      </c>
      <c r="J27" s="141" t="s">
        <v>1</v>
      </c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8" customHeight="1">
      <c r="A28" s="38"/>
      <c r="B28" s="44"/>
      <c r="C28" s="38"/>
      <c r="D28" s="38"/>
      <c r="E28" s="141" t="s">
        <v>136</v>
      </c>
      <c r="F28" s="38"/>
      <c r="G28" s="38"/>
      <c r="H28" s="38"/>
      <c r="I28" s="151" t="s">
        <v>26</v>
      </c>
      <c r="J28" s="141" t="s">
        <v>1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38"/>
      <c r="E29" s="38"/>
      <c r="F29" s="38"/>
      <c r="G29" s="38"/>
      <c r="H29" s="38"/>
      <c r="I29" s="38"/>
      <c r="J29" s="38"/>
      <c r="K29" s="3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2" customHeight="1">
      <c r="A30" s="38"/>
      <c r="B30" s="44"/>
      <c r="C30" s="38"/>
      <c r="D30" s="151" t="s">
        <v>32</v>
      </c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8" customFormat="1" ht="16.5" customHeight="1">
      <c r="A31" s="155"/>
      <c r="B31" s="156"/>
      <c r="C31" s="155"/>
      <c r="D31" s="155"/>
      <c r="E31" s="157" t="s">
        <v>1</v>
      </c>
      <c r="F31" s="157"/>
      <c r="G31" s="157"/>
      <c r="H31" s="157"/>
      <c r="I31" s="155"/>
      <c r="J31" s="155"/>
      <c r="K31" s="155"/>
      <c r="L31" s="158"/>
      <c r="S31" s="155"/>
      <c r="T31" s="155"/>
      <c r="U31" s="155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</row>
    <row r="32" s="2" customFormat="1" ht="6.96" customHeight="1">
      <c r="A32" s="38"/>
      <c r="B32" s="44"/>
      <c r="C32" s="38"/>
      <c r="D32" s="38"/>
      <c r="E32" s="38"/>
      <c r="F32" s="38"/>
      <c r="G32" s="38"/>
      <c r="H32" s="38"/>
      <c r="I32" s="38"/>
      <c r="J32" s="38"/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25.44" customHeight="1">
      <c r="A34" s="38"/>
      <c r="B34" s="44"/>
      <c r="C34" s="38"/>
      <c r="D34" s="160" t="s">
        <v>33</v>
      </c>
      <c r="E34" s="38"/>
      <c r="F34" s="38"/>
      <c r="G34" s="38"/>
      <c r="H34" s="38"/>
      <c r="I34" s="38"/>
      <c r="J34" s="161">
        <f>ROUND(J126,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6.96" customHeight="1">
      <c r="A35" s="38"/>
      <c r="B35" s="44"/>
      <c r="C35" s="38"/>
      <c r="D35" s="159"/>
      <c r="E35" s="159"/>
      <c r="F35" s="159"/>
      <c r="G35" s="159"/>
      <c r="H35" s="159"/>
      <c r="I35" s="159"/>
      <c r="J35" s="159"/>
      <c r="K35" s="159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38"/>
      <c r="F36" s="162" t="s">
        <v>35</v>
      </c>
      <c r="G36" s="38"/>
      <c r="H36" s="38"/>
      <c r="I36" s="162" t="s">
        <v>34</v>
      </c>
      <c r="J36" s="162" t="s">
        <v>36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14.4" customHeight="1">
      <c r="A37" s="38"/>
      <c r="B37" s="44"/>
      <c r="C37" s="38"/>
      <c r="D37" s="163" t="s">
        <v>37</v>
      </c>
      <c r="E37" s="151" t="s">
        <v>38</v>
      </c>
      <c r="F37" s="164">
        <f>ROUND((SUM(BE126:BE137)),  2)</f>
        <v>0</v>
      </c>
      <c r="G37" s="38"/>
      <c r="H37" s="38"/>
      <c r="I37" s="165">
        <v>0.20999999999999999</v>
      </c>
      <c r="J37" s="164">
        <f>ROUND(((SUM(BE126:BE137))*I37),  2)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151" t="s">
        <v>39</v>
      </c>
      <c r="F38" s="164">
        <f>ROUND((SUM(BF126:BF137)),  2)</f>
        <v>0</v>
      </c>
      <c r="G38" s="38"/>
      <c r="H38" s="38"/>
      <c r="I38" s="165">
        <v>0.14999999999999999</v>
      </c>
      <c r="J38" s="164">
        <f>ROUND(((SUM(BF126:BF137))*I38),  2)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40</v>
      </c>
      <c r="F39" s="164">
        <f>ROUND((SUM(BG126:BG137)),  2)</f>
        <v>0</v>
      </c>
      <c r="G39" s="38"/>
      <c r="H39" s="38"/>
      <c r="I39" s="165">
        <v>0.20999999999999999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151" t="s">
        <v>41</v>
      </c>
      <c r="F40" s="164">
        <f>ROUND((SUM(BH126:BH137)),  2)</f>
        <v>0</v>
      </c>
      <c r="G40" s="38"/>
      <c r="H40" s="38"/>
      <c r="I40" s="165">
        <v>0.14999999999999999</v>
      </c>
      <c r="J40" s="164">
        <f>0</f>
        <v>0</v>
      </c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2" customFormat="1" ht="14.4" customHeight="1">
      <c r="A41" s="38"/>
      <c r="B41" s="44"/>
      <c r="C41" s="38"/>
      <c r="D41" s="38"/>
      <c r="E41" s="151" t="s">
        <v>42</v>
      </c>
      <c r="F41" s="164">
        <f>ROUND((SUM(BI126:BI137)),  2)</f>
        <v>0</v>
      </c>
      <c r="G41" s="38"/>
      <c r="H41" s="38"/>
      <c r="I41" s="165">
        <v>0</v>
      </c>
      <c r="J41" s="164">
        <f>0</f>
        <v>0</v>
      </c>
      <c r="K41" s="38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6.96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5.44" customHeight="1">
      <c r="A43" s="38"/>
      <c r="B43" s="44"/>
      <c r="C43" s="166"/>
      <c r="D43" s="167" t="s">
        <v>43</v>
      </c>
      <c r="E43" s="168"/>
      <c r="F43" s="168"/>
      <c r="G43" s="169" t="s">
        <v>44</v>
      </c>
      <c r="H43" s="170" t="s">
        <v>45</v>
      </c>
      <c r="I43" s="168"/>
      <c r="J43" s="171">
        <f>SUM(J34:J41)</f>
        <v>0</v>
      </c>
      <c r="K43" s="172"/>
      <c r="L43" s="63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14.4" customHeight="1">
      <c r="A44" s="38"/>
      <c r="B44" s="44"/>
      <c r="C44" s="38"/>
      <c r="D44" s="38"/>
      <c r="E44" s="38"/>
      <c r="F44" s="38"/>
      <c r="G44" s="38"/>
      <c r="H44" s="38"/>
      <c r="I44" s="38"/>
      <c r="J44" s="38"/>
      <c r="K44" s="38"/>
      <c r="L44" s="63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1" customFormat="1" ht="16.5" customHeight="1">
      <c r="B87" s="21"/>
      <c r="C87" s="22"/>
      <c r="D87" s="22"/>
      <c r="E87" s="184" t="s">
        <v>628</v>
      </c>
      <c r="F87" s="22"/>
      <c r="G87" s="22"/>
      <c r="H87" s="22"/>
      <c r="I87" s="22"/>
      <c r="J87" s="22"/>
      <c r="K87" s="22"/>
      <c r="L87" s="20"/>
    </row>
    <row r="88" s="1" customFormat="1" ht="12" customHeight="1">
      <c r="B88" s="21"/>
      <c r="C88" s="32" t="s">
        <v>131</v>
      </c>
      <c r="D88" s="22"/>
      <c r="E88" s="22"/>
      <c r="F88" s="22"/>
      <c r="G88" s="22"/>
      <c r="H88" s="22"/>
      <c r="I88" s="22"/>
      <c r="J88" s="22"/>
      <c r="K88" s="22"/>
      <c r="L88" s="20"/>
    </row>
    <row r="89" s="2" customFormat="1" ht="16.5" customHeight="1">
      <c r="A89" s="38"/>
      <c r="B89" s="39"/>
      <c r="C89" s="40"/>
      <c r="D89" s="40"/>
      <c r="E89" s="282" t="s">
        <v>705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2" customHeight="1">
      <c r="A90" s="38"/>
      <c r="B90" s="39"/>
      <c r="C90" s="32" t="s">
        <v>408</v>
      </c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6.5" customHeight="1">
      <c r="A91" s="38"/>
      <c r="B91" s="39"/>
      <c r="C91" s="40"/>
      <c r="D91" s="40"/>
      <c r="E91" s="76" t="str">
        <f>E13</f>
        <v>SO 05.2 - Montáž</v>
      </c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2" customHeight="1">
      <c r="A93" s="38"/>
      <c r="B93" s="39"/>
      <c r="C93" s="32" t="s">
        <v>20</v>
      </c>
      <c r="D93" s="40"/>
      <c r="E93" s="40"/>
      <c r="F93" s="27" t="str">
        <f>F16</f>
        <v>Liberec</v>
      </c>
      <c r="G93" s="40"/>
      <c r="H93" s="40"/>
      <c r="I93" s="32" t="s">
        <v>22</v>
      </c>
      <c r="J93" s="79" t="str">
        <f>IF(J16="","",J16)</f>
        <v>15. 6. 2022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6.96" customHeight="1">
      <c r="A94" s="38"/>
      <c r="B94" s="39"/>
      <c r="C94" s="40"/>
      <c r="D94" s="40"/>
      <c r="E94" s="40"/>
      <c r="F94" s="40"/>
      <c r="G94" s="40"/>
      <c r="H94" s="40"/>
      <c r="I94" s="40"/>
      <c r="J94" s="40"/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25.65" customHeight="1">
      <c r="A95" s="38"/>
      <c r="B95" s="39"/>
      <c r="C95" s="32" t="s">
        <v>24</v>
      </c>
      <c r="D95" s="40"/>
      <c r="E95" s="40"/>
      <c r="F95" s="27" t="str">
        <f>E19</f>
        <v>Statutární Město Liberec, nám.Dr.E.Beneše</v>
      </c>
      <c r="G95" s="40"/>
      <c r="H95" s="40"/>
      <c r="I95" s="32" t="s">
        <v>29</v>
      </c>
      <c r="J95" s="36" t="str">
        <f>E25</f>
        <v>Ing.Arch.Marie Procházková</v>
      </c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5.65" customHeight="1">
      <c r="A96" s="38"/>
      <c r="B96" s="39"/>
      <c r="C96" s="32" t="s">
        <v>27</v>
      </c>
      <c r="D96" s="40"/>
      <c r="E96" s="40"/>
      <c r="F96" s="27" t="str">
        <f>IF(E22="","",E22)</f>
        <v>Vyplň údaj</v>
      </c>
      <c r="G96" s="40"/>
      <c r="H96" s="40"/>
      <c r="I96" s="32" t="s">
        <v>31</v>
      </c>
      <c r="J96" s="36" t="str">
        <f>E28</f>
        <v>PROPOS Liberec s.r.o.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9.28" customHeight="1">
      <c r="A98" s="38"/>
      <c r="B98" s="39"/>
      <c r="C98" s="185" t="s">
        <v>138</v>
      </c>
      <c r="D98" s="186"/>
      <c r="E98" s="186"/>
      <c r="F98" s="186"/>
      <c r="G98" s="186"/>
      <c r="H98" s="186"/>
      <c r="I98" s="186"/>
      <c r="J98" s="187" t="s">
        <v>139</v>
      </c>
      <c r="K98" s="186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10.32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22.8" customHeight="1">
      <c r="A100" s="38"/>
      <c r="B100" s="39"/>
      <c r="C100" s="188" t="s">
        <v>140</v>
      </c>
      <c r="D100" s="40"/>
      <c r="E100" s="40"/>
      <c r="F100" s="40"/>
      <c r="G100" s="40"/>
      <c r="H100" s="40"/>
      <c r="I100" s="40"/>
      <c r="J100" s="110">
        <f>J126</f>
        <v>0</v>
      </c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U100" s="17" t="s">
        <v>141</v>
      </c>
    </row>
    <row r="101" s="9" customFormat="1" ht="24.96" customHeight="1">
      <c r="A101" s="9"/>
      <c r="B101" s="189"/>
      <c r="C101" s="190"/>
      <c r="D101" s="191" t="s">
        <v>707</v>
      </c>
      <c r="E101" s="192"/>
      <c r="F101" s="192"/>
      <c r="G101" s="192"/>
      <c r="H101" s="192"/>
      <c r="I101" s="192"/>
      <c r="J101" s="193">
        <f>J127</f>
        <v>0</v>
      </c>
      <c r="K101" s="190"/>
      <c r="L101" s="19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5"/>
      <c r="C102" s="133"/>
      <c r="D102" s="196" t="s">
        <v>708</v>
      </c>
      <c r="E102" s="197"/>
      <c r="F102" s="197"/>
      <c r="G102" s="197"/>
      <c r="H102" s="197"/>
      <c r="I102" s="197"/>
      <c r="J102" s="198">
        <f>J128</f>
        <v>0</v>
      </c>
      <c r="K102" s="133"/>
      <c r="L102" s="19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148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4" t="str">
        <f>E7</f>
        <v>Veřejná samočistící toaleta - Příprava území</v>
      </c>
      <c r="F112" s="32"/>
      <c r="G112" s="32"/>
      <c r="H112" s="32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1" customFormat="1" ht="12" customHeight="1">
      <c r="B113" s="21"/>
      <c r="C113" s="32" t="s">
        <v>129</v>
      </c>
      <c r="D113" s="22"/>
      <c r="E113" s="22"/>
      <c r="F113" s="22"/>
      <c r="G113" s="22"/>
      <c r="H113" s="22"/>
      <c r="I113" s="22"/>
      <c r="J113" s="22"/>
      <c r="K113" s="22"/>
      <c r="L113" s="20"/>
    </row>
    <row r="114" s="1" customFormat="1" ht="16.5" customHeight="1">
      <c r="B114" s="21"/>
      <c r="C114" s="22"/>
      <c r="D114" s="22"/>
      <c r="E114" s="184" t="s">
        <v>628</v>
      </c>
      <c r="F114" s="22"/>
      <c r="G114" s="22"/>
      <c r="H114" s="22"/>
      <c r="I114" s="22"/>
      <c r="J114" s="22"/>
      <c r="K114" s="22"/>
      <c r="L114" s="20"/>
    </row>
    <row r="115" s="1" customFormat="1" ht="12" customHeight="1">
      <c r="B115" s="21"/>
      <c r="C115" s="32" t="s">
        <v>131</v>
      </c>
      <c r="D115" s="22"/>
      <c r="E115" s="22"/>
      <c r="F115" s="22"/>
      <c r="G115" s="22"/>
      <c r="H115" s="22"/>
      <c r="I115" s="22"/>
      <c r="J115" s="22"/>
      <c r="K115" s="22"/>
      <c r="L115" s="20"/>
    </row>
    <row r="116" s="2" customFormat="1" ht="16.5" customHeight="1">
      <c r="A116" s="38"/>
      <c r="B116" s="39"/>
      <c r="C116" s="40"/>
      <c r="D116" s="40"/>
      <c r="E116" s="282" t="s">
        <v>705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408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76" t="str">
        <f>E13</f>
        <v>SO 05.2 - Montáž</v>
      </c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2" customHeight="1">
      <c r="A120" s="38"/>
      <c r="B120" s="39"/>
      <c r="C120" s="32" t="s">
        <v>20</v>
      </c>
      <c r="D120" s="40"/>
      <c r="E120" s="40"/>
      <c r="F120" s="27" t="str">
        <f>F16</f>
        <v>Liberec</v>
      </c>
      <c r="G120" s="40"/>
      <c r="H120" s="40"/>
      <c r="I120" s="32" t="s">
        <v>22</v>
      </c>
      <c r="J120" s="79" t="str">
        <f>IF(J16="","",J16)</f>
        <v>15. 6. 2022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25.65" customHeight="1">
      <c r="A122" s="38"/>
      <c r="B122" s="39"/>
      <c r="C122" s="32" t="s">
        <v>24</v>
      </c>
      <c r="D122" s="40"/>
      <c r="E122" s="40"/>
      <c r="F122" s="27" t="str">
        <f>E19</f>
        <v>Statutární Město Liberec, nám.Dr.E.Beneše</v>
      </c>
      <c r="G122" s="40"/>
      <c r="H122" s="40"/>
      <c r="I122" s="32" t="s">
        <v>29</v>
      </c>
      <c r="J122" s="36" t="str">
        <f>E25</f>
        <v>Ing.Arch.Marie Procházková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27</v>
      </c>
      <c r="D123" s="40"/>
      <c r="E123" s="40"/>
      <c r="F123" s="27" t="str">
        <f>IF(E22="","",E22)</f>
        <v>Vyplň údaj</v>
      </c>
      <c r="G123" s="40"/>
      <c r="H123" s="40"/>
      <c r="I123" s="32" t="s">
        <v>31</v>
      </c>
      <c r="J123" s="36" t="str">
        <f>E28</f>
        <v>PROPOS Liberec s.r.o.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0.32" customHeight="1">
      <c r="A124" s="38"/>
      <c r="B124" s="39"/>
      <c r="C124" s="40"/>
      <c r="D124" s="40"/>
      <c r="E124" s="40"/>
      <c r="F124" s="40"/>
      <c r="G124" s="40"/>
      <c r="H124" s="40"/>
      <c r="I124" s="40"/>
      <c r="J124" s="40"/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11" customFormat="1" ht="29.28" customHeight="1">
      <c r="A125" s="200"/>
      <c r="B125" s="201"/>
      <c r="C125" s="202" t="s">
        <v>149</v>
      </c>
      <c r="D125" s="203" t="s">
        <v>58</v>
      </c>
      <c r="E125" s="203" t="s">
        <v>54</v>
      </c>
      <c r="F125" s="203" t="s">
        <v>55</v>
      </c>
      <c r="G125" s="203" t="s">
        <v>150</v>
      </c>
      <c r="H125" s="203" t="s">
        <v>151</v>
      </c>
      <c r="I125" s="203" t="s">
        <v>152</v>
      </c>
      <c r="J125" s="203" t="s">
        <v>139</v>
      </c>
      <c r="K125" s="204" t="s">
        <v>153</v>
      </c>
      <c r="L125" s="205"/>
      <c r="M125" s="100" t="s">
        <v>1</v>
      </c>
      <c r="N125" s="101" t="s">
        <v>37</v>
      </c>
      <c r="O125" s="101" t="s">
        <v>154</v>
      </c>
      <c r="P125" s="101" t="s">
        <v>155</v>
      </c>
      <c r="Q125" s="101" t="s">
        <v>156</v>
      </c>
      <c r="R125" s="101" t="s">
        <v>157</v>
      </c>
      <c r="S125" s="101" t="s">
        <v>158</v>
      </c>
      <c r="T125" s="102" t="s">
        <v>159</v>
      </c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</row>
    <row r="126" s="2" customFormat="1" ht="22.8" customHeight="1">
      <c r="A126" s="38"/>
      <c r="B126" s="39"/>
      <c r="C126" s="107" t="s">
        <v>160</v>
      </c>
      <c r="D126" s="40"/>
      <c r="E126" s="40"/>
      <c r="F126" s="40"/>
      <c r="G126" s="40"/>
      <c r="H126" s="40"/>
      <c r="I126" s="40"/>
      <c r="J126" s="206">
        <f>BK126</f>
        <v>0</v>
      </c>
      <c r="K126" s="40"/>
      <c r="L126" s="44"/>
      <c r="M126" s="103"/>
      <c r="N126" s="207"/>
      <c r="O126" s="104"/>
      <c r="P126" s="208">
        <f>P127</f>
        <v>0</v>
      </c>
      <c r="Q126" s="104"/>
      <c r="R126" s="208">
        <f>R127</f>
        <v>0</v>
      </c>
      <c r="S126" s="104"/>
      <c r="T126" s="209">
        <f>T127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72</v>
      </c>
      <c r="AU126" s="17" t="s">
        <v>141</v>
      </c>
      <c r="BK126" s="210">
        <f>BK127</f>
        <v>0</v>
      </c>
    </row>
    <row r="127" s="12" customFormat="1" ht="25.92" customHeight="1">
      <c r="A127" s="12"/>
      <c r="B127" s="211"/>
      <c r="C127" s="212"/>
      <c r="D127" s="213" t="s">
        <v>72</v>
      </c>
      <c r="E127" s="214" t="s">
        <v>271</v>
      </c>
      <c r="F127" s="214" t="s">
        <v>709</v>
      </c>
      <c r="G127" s="212"/>
      <c r="H127" s="212"/>
      <c r="I127" s="215"/>
      <c r="J127" s="216">
        <f>BK127</f>
        <v>0</v>
      </c>
      <c r="K127" s="212"/>
      <c r="L127" s="217"/>
      <c r="M127" s="218"/>
      <c r="N127" s="219"/>
      <c r="O127" s="219"/>
      <c r="P127" s="220">
        <f>P128</f>
        <v>0</v>
      </c>
      <c r="Q127" s="219"/>
      <c r="R127" s="220">
        <f>R128</f>
        <v>0</v>
      </c>
      <c r="S127" s="219"/>
      <c r="T127" s="221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2" t="s">
        <v>80</v>
      </c>
      <c r="AT127" s="223" t="s">
        <v>72</v>
      </c>
      <c r="AU127" s="223" t="s">
        <v>73</v>
      </c>
      <c r="AY127" s="222" t="s">
        <v>163</v>
      </c>
      <c r="BK127" s="224">
        <f>BK128</f>
        <v>0</v>
      </c>
    </row>
    <row r="128" s="12" customFormat="1" ht="22.8" customHeight="1">
      <c r="A128" s="12"/>
      <c r="B128" s="211"/>
      <c r="C128" s="212"/>
      <c r="D128" s="213" t="s">
        <v>72</v>
      </c>
      <c r="E128" s="225" t="s">
        <v>352</v>
      </c>
      <c r="F128" s="225" t="s">
        <v>413</v>
      </c>
      <c r="G128" s="212"/>
      <c r="H128" s="212"/>
      <c r="I128" s="215"/>
      <c r="J128" s="226">
        <f>BK128</f>
        <v>0</v>
      </c>
      <c r="K128" s="212"/>
      <c r="L128" s="217"/>
      <c r="M128" s="218"/>
      <c r="N128" s="219"/>
      <c r="O128" s="219"/>
      <c r="P128" s="220">
        <f>SUM(P129:P137)</f>
        <v>0</v>
      </c>
      <c r="Q128" s="219"/>
      <c r="R128" s="220">
        <f>SUM(R129:R137)</f>
        <v>0</v>
      </c>
      <c r="S128" s="219"/>
      <c r="T128" s="221">
        <f>SUM(T129:T137)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80</v>
      </c>
      <c r="AT128" s="223" t="s">
        <v>72</v>
      </c>
      <c r="AU128" s="223" t="s">
        <v>80</v>
      </c>
      <c r="AY128" s="222" t="s">
        <v>163</v>
      </c>
      <c r="BK128" s="224">
        <f>SUM(BK129:BK137)</f>
        <v>0</v>
      </c>
    </row>
    <row r="129" s="2" customFormat="1" ht="16.5" customHeight="1">
      <c r="A129" s="38"/>
      <c r="B129" s="39"/>
      <c r="C129" s="227" t="s">
        <v>80</v>
      </c>
      <c r="D129" s="227" t="s">
        <v>165</v>
      </c>
      <c r="E129" s="228" t="s">
        <v>526</v>
      </c>
      <c r="F129" s="229" t="s">
        <v>527</v>
      </c>
      <c r="G129" s="230" t="s">
        <v>416</v>
      </c>
      <c r="H129" s="231">
        <v>8</v>
      </c>
      <c r="I129" s="232"/>
      <c r="J129" s="233">
        <f>ROUND(I129*H129,2)</f>
        <v>0</v>
      </c>
      <c r="K129" s="229" t="s">
        <v>1</v>
      </c>
      <c r="L129" s="44"/>
      <c r="M129" s="234" t="s">
        <v>1</v>
      </c>
      <c r="N129" s="235" t="s">
        <v>38</v>
      </c>
      <c r="O129" s="91"/>
      <c r="P129" s="236">
        <f>O129*H129</f>
        <v>0</v>
      </c>
      <c r="Q129" s="236">
        <v>0</v>
      </c>
      <c r="R129" s="236">
        <f>Q129*H129</f>
        <v>0</v>
      </c>
      <c r="S129" s="236">
        <v>0</v>
      </c>
      <c r="T129" s="237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8" t="s">
        <v>170</v>
      </c>
      <c r="AT129" s="238" t="s">
        <v>165</v>
      </c>
      <c r="AU129" s="238" t="s">
        <v>82</v>
      </c>
      <c r="AY129" s="17" t="s">
        <v>163</v>
      </c>
      <c r="BE129" s="239">
        <f>IF(N129="základní",J129,0)</f>
        <v>0</v>
      </c>
      <c r="BF129" s="239">
        <f>IF(N129="snížená",J129,0)</f>
        <v>0</v>
      </c>
      <c r="BG129" s="239">
        <f>IF(N129="zákl. přenesená",J129,0)</f>
        <v>0</v>
      </c>
      <c r="BH129" s="239">
        <f>IF(N129="sníž. přenesená",J129,0)</f>
        <v>0</v>
      </c>
      <c r="BI129" s="239">
        <f>IF(N129="nulová",J129,0)</f>
        <v>0</v>
      </c>
      <c r="BJ129" s="17" t="s">
        <v>80</v>
      </c>
      <c r="BK129" s="239">
        <f>ROUND(I129*H129,2)</f>
        <v>0</v>
      </c>
      <c r="BL129" s="17" t="s">
        <v>170</v>
      </c>
      <c r="BM129" s="238" t="s">
        <v>82</v>
      </c>
    </row>
    <row r="130" s="2" customFormat="1" ht="16.5" customHeight="1">
      <c r="A130" s="38"/>
      <c r="B130" s="39"/>
      <c r="C130" s="227" t="s">
        <v>82</v>
      </c>
      <c r="D130" s="227" t="s">
        <v>165</v>
      </c>
      <c r="E130" s="228" t="s">
        <v>532</v>
      </c>
      <c r="F130" s="229" t="s">
        <v>533</v>
      </c>
      <c r="G130" s="230" t="s">
        <v>416</v>
      </c>
      <c r="H130" s="231">
        <v>6</v>
      </c>
      <c r="I130" s="232"/>
      <c r="J130" s="233">
        <f>ROUND(I130*H130,2)</f>
        <v>0</v>
      </c>
      <c r="K130" s="229" t="s">
        <v>1</v>
      </c>
      <c r="L130" s="44"/>
      <c r="M130" s="234" t="s">
        <v>1</v>
      </c>
      <c r="N130" s="235" t="s">
        <v>38</v>
      </c>
      <c r="O130" s="91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8" t="s">
        <v>170</v>
      </c>
      <c r="AT130" s="238" t="s">
        <v>165</v>
      </c>
      <c r="AU130" s="238" t="s">
        <v>82</v>
      </c>
      <c r="AY130" s="17" t="s">
        <v>163</v>
      </c>
      <c r="BE130" s="239">
        <f>IF(N130="základní",J130,0)</f>
        <v>0</v>
      </c>
      <c r="BF130" s="239">
        <f>IF(N130="snížená",J130,0)</f>
        <v>0</v>
      </c>
      <c r="BG130" s="239">
        <f>IF(N130="zákl. přenesená",J130,0)</f>
        <v>0</v>
      </c>
      <c r="BH130" s="239">
        <f>IF(N130="sníž. přenesená",J130,0)</f>
        <v>0</v>
      </c>
      <c r="BI130" s="239">
        <f>IF(N130="nulová",J130,0)</f>
        <v>0</v>
      </c>
      <c r="BJ130" s="17" t="s">
        <v>80</v>
      </c>
      <c r="BK130" s="239">
        <f>ROUND(I130*H130,2)</f>
        <v>0</v>
      </c>
      <c r="BL130" s="17" t="s">
        <v>170</v>
      </c>
      <c r="BM130" s="238" t="s">
        <v>170</v>
      </c>
    </row>
    <row r="131" s="2" customFormat="1" ht="16.5" customHeight="1">
      <c r="A131" s="38"/>
      <c r="B131" s="39"/>
      <c r="C131" s="227" t="s">
        <v>99</v>
      </c>
      <c r="D131" s="227" t="s">
        <v>165</v>
      </c>
      <c r="E131" s="228" t="s">
        <v>558</v>
      </c>
      <c r="F131" s="229" t="s">
        <v>559</v>
      </c>
      <c r="G131" s="230" t="s">
        <v>416</v>
      </c>
      <c r="H131" s="231">
        <v>6</v>
      </c>
      <c r="I131" s="232"/>
      <c r="J131" s="233">
        <f>ROUND(I131*H131,2)</f>
        <v>0</v>
      </c>
      <c r="K131" s="229" t="s">
        <v>1</v>
      </c>
      <c r="L131" s="44"/>
      <c r="M131" s="234" t="s">
        <v>1</v>
      </c>
      <c r="N131" s="235" t="s">
        <v>38</v>
      </c>
      <c r="O131" s="91"/>
      <c r="P131" s="236">
        <f>O131*H131</f>
        <v>0</v>
      </c>
      <c r="Q131" s="236">
        <v>0</v>
      </c>
      <c r="R131" s="236">
        <f>Q131*H131</f>
        <v>0</v>
      </c>
      <c r="S131" s="236">
        <v>0</v>
      </c>
      <c r="T131" s="23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8" t="s">
        <v>170</v>
      </c>
      <c r="AT131" s="238" t="s">
        <v>165</v>
      </c>
      <c r="AU131" s="238" t="s">
        <v>82</v>
      </c>
      <c r="AY131" s="17" t="s">
        <v>163</v>
      </c>
      <c r="BE131" s="239">
        <f>IF(N131="základní",J131,0)</f>
        <v>0</v>
      </c>
      <c r="BF131" s="239">
        <f>IF(N131="snížená",J131,0)</f>
        <v>0</v>
      </c>
      <c r="BG131" s="239">
        <f>IF(N131="zákl. přenesená",J131,0)</f>
        <v>0</v>
      </c>
      <c r="BH131" s="239">
        <f>IF(N131="sníž. přenesená",J131,0)</f>
        <v>0</v>
      </c>
      <c r="BI131" s="239">
        <f>IF(N131="nulová",J131,0)</f>
        <v>0</v>
      </c>
      <c r="BJ131" s="17" t="s">
        <v>80</v>
      </c>
      <c r="BK131" s="239">
        <f>ROUND(I131*H131,2)</f>
        <v>0</v>
      </c>
      <c r="BL131" s="17" t="s">
        <v>170</v>
      </c>
      <c r="BM131" s="238" t="s">
        <v>194</v>
      </c>
    </row>
    <row r="132" s="2" customFormat="1" ht="16.5" customHeight="1">
      <c r="A132" s="38"/>
      <c r="B132" s="39"/>
      <c r="C132" s="227" t="s">
        <v>170</v>
      </c>
      <c r="D132" s="227" t="s">
        <v>165</v>
      </c>
      <c r="E132" s="228" t="s">
        <v>716</v>
      </c>
      <c r="F132" s="229" t="s">
        <v>717</v>
      </c>
      <c r="G132" s="230" t="s">
        <v>429</v>
      </c>
      <c r="H132" s="231">
        <v>2</v>
      </c>
      <c r="I132" s="232"/>
      <c r="J132" s="233">
        <f>ROUND(I132*H132,2)</f>
        <v>0</v>
      </c>
      <c r="K132" s="229" t="s">
        <v>1</v>
      </c>
      <c r="L132" s="44"/>
      <c r="M132" s="234" t="s">
        <v>1</v>
      </c>
      <c r="N132" s="235" t="s">
        <v>38</v>
      </c>
      <c r="O132" s="91"/>
      <c r="P132" s="236">
        <f>O132*H132</f>
        <v>0</v>
      </c>
      <c r="Q132" s="236">
        <v>0</v>
      </c>
      <c r="R132" s="236">
        <f>Q132*H132</f>
        <v>0</v>
      </c>
      <c r="S132" s="236">
        <v>0</v>
      </c>
      <c r="T132" s="23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8" t="s">
        <v>170</v>
      </c>
      <c r="AT132" s="238" t="s">
        <v>165</v>
      </c>
      <c r="AU132" s="238" t="s">
        <v>82</v>
      </c>
      <c r="AY132" s="17" t="s">
        <v>163</v>
      </c>
      <c r="BE132" s="239">
        <f>IF(N132="základní",J132,0)</f>
        <v>0</v>
      </c>
      <c r="BF132" s="239">
        <f>IF(N132="snížená",J132,0)</f>
        <v>0</v>
      </c>
      <c r="BG132" s="239">
        <f>IF(N132="zákl. přenesená",J132,0)</f>
        <v>0</v>
      </c>
      <c r="BH132" s="239">
        <f>IF(N132="sníž. přenesená",J132,0)</f>
        <v>0</v>
      </c>
      <c r="BI132" s="239">
        <f>IF(N132="nulová",J132,0)</f>
        <v>0</v>
      </c>
      <c r="BJ132" s="17" t="s">
        <v>80</v>
      </c>
      <c r="BK132" s="239">
        <f>ROUND(I132*H132,2)</f>
        <v>0</v>
      </c>
      <c r="BL132" s="17" t="s">
        <v>170</v>
      </c>
      <c r="BM132" s="238" t="s">
        <v>206</v>
      </c>
    </row>
    <row r="133" s="2" customFormat="1" ht="16.5" customHeight="1">
      <c r="A133" s="38"/>
      <c r="B133" s="39"/>
      <c r="C133" s="227" t="s">
        <v>189</v>
      </c>
      <c r="D133" s="227" t="s">
        <v>165</v>
      </c>
      <c r="E133" s="228" t="s">
        <v>718</v>
      </c>
      <c r="F133" s="229" t="s">
        <v>719</v>
      </c>
      <c r="G133" s="230" t="s">
        <v>429</v>
      </c>
      <c r="H133" s="231">
        <v>2</v>
      </c>
      <c r="I133" s="232"/>
      <c r="J133" s="233">
        <f>ROUND(I133*H133,2)</f>
        <v>0</v>
      </c>
      <c r="K133" s="229" t="s">
        <v>1</v>
      </c>
      <c r="L133" s="44"/>
      <c r="M133" s="234" t="s">
        <v>1</v>
      </c>
      <c r="N133" s="235" t="s">
        <v>38</v>
      </c>
      <c r="O133" s="91"/>
      <c r="P133" s="236">
        <f>O133*H133</f>
        <v>0</v>
      </c>
      <c r="Q133" s="236">
        <v>0</v>
      </c>
      <c r="R133" s="236">
        <f>Q133*H133</f>
        <v>0</v>
      </c>
      <c r="S133" s="236">
        <v>0</v>
      </c>
      <c r="T133" s="23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8" t="s">
        <v>170</v>
      </c>
      <c r="AT133" s="238" t="s">
        <v>165</v>
      </c>
      <c r="AU133" s="238" t="s">
        <v>82</v>
      </c>
      <c r="AY133" s="17" t="s">
        <v>163</v>
      </c>
      <c r="BE133" s="239">
        <f>IF(N133="základní",J133,0)</f>
        <v>0</v>
      </c>
      <c r="BF133" s="239">
        <f>IF(N133="snížená",J133,0)</f>
        <v>0</v>
      </c>
      <c r="BG133" s="239">
        <f>IF(N133="zákl. přenesená",J133,0)</f>
        <v>0</v>
      </c>
      <c r="BH133" s="239">
        <f>IF(N133="sníž. přenesená",J133,0)</f>
        <v>0</v>
      </c>
      <c r="BI133" s="239">
        <f>IF(N133="nulová",J133,0)</f>
        <v>0</v>
      </c>
      <c r="BJ133" s="17" t="s">
        <v>80</v>
      </c>
      <c r="BK133" s="239">
        <f>ROUND(I133*H133,2)</f>
        <v>0</v>
      </c>
      <c r="BL133" s="17" t="s">
        <v>170</v>
      </c>
      <c r="BM133" s="238" t="s">
        <v>219</v>
      </c>
    </row>
    <row r="134" s="2" customFormat="1" ht="16.5" customHeight="1">
      <c r="A134" s="38"/>
      <c r="B134" s="39"/>
      <c r="C134" s="227" t="s">
        <v>194</v>
      </c>
      <c r="D134" s="227" t="s">
        <v>165</v>
      </c>
      <c r="E134" s="228" t="s">
        <v>586</v>
      </c>
      <c r="F134" s="229" t="s">
        <v>587</v>
      </c>
      <c r="G134" s="230" t="s">
        <v>484</v>
      </c>
      <c r="H134" s="231">
        <v>1.2</v>
      </c>
      <c r="I134" s="232"/>
      <c r="J134" s="233">
        <f>ROUND(I134*H134,2)</f>
        <v>0</v>
      </c>
      <c r="K134" s="229" t="s">
        <v>1</v>
      </c>
      <c r="L134" s="44"/>
      <c r="M134" s="234" t="s">
        <v>1</v>
      </c>
      <c r="N134" s="235" t="s">
        <v>38</v>
      </c>
      <c r="O134" s="91"/>
      <c r="P134" s="236">
        <f>O134*H134</f>
        <v>0</v>
      </c>
      <c r="Q134" s="236">
        <v>0</v>
      </c>
      <c r="R134" s="236">
        <f>Q134*H134</f>
        <v>0</v>
      </c>
      <c r="S134" s="236">
        <v>0</v>
      </c>
      <c r="T134" s="23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38" t="s">
        <v>170</v>
      </c>
      <c r="AT134" s="238" t="s">
        <v>165</v>
      </c>
      <c r="AU134" s="238" t="s">
        <v>82</v>
      </c>
      <c r="AY134" s="17" t="s">
        <v>163</v>
      </c>
      <c r="BE134" s="239">
        <f>IF(N134="základní",J134,0)</f>
        <v>0</v>
      </c>
      <c r="BF134" s="239">
        <f>IF(N134="snížená",J134,0)</f>
        <v>0</v>
      </c>
      <c r="BG134" s="239">
        <f>IF(N134="zákl. přenesená",J134,0)</f>
        <v>0</v>
      </c>
      <c r="BH134" s="239">
        <f>IF(N134="sníž. přenesená",J134,0)</f>
        <v>0</v>
      </c>
      <c r="BI134" s="239">
        <f>IF(N134="nulová",J134,0)</f>
        <v>0</v>
      </c>
      <c r="BJ134" s="17" t="s">
        <v>80</v>
      </c>
      <c r="BK134" s="239">
        <f>ROUND(I134*H134,2)</f>
        <v>0</v>
      </c>
      <c r="BL134" s="17" t="s">
        <v>170</v>
      </c>
      <c r="BM134" s="238" t="s">
        <v>229</v>
      </c>
    </row>
    <row r="135" s="2" customFormat="1" ht="16.5" customHeight="1">
      <c r="A135" s="38"/>
      <c r="B135" s="39"/>
      <c r="C135" s="227" t="s">
        <v>200</v>
      </c>
      <c r="D135" s="227" t="s">
        <v>165</v>
      </c>
      <c r="E135" s="228" t="s">
        <v>588</v>
      </c>
      <c r="F135" s="229" t="s">
        <v>589</v>
      </c>
      <c r="G135" s="230" t="s">
        <v>484</v>
      </c>
      <c r="H135" s="231">
        <v>1.2</v>
      </c>
      <c r="I135" s="232"/>
      <c r="J135" s="233">
        <f>ROUND(I135*H135,2)</f>
        <v>0</v>
      </c>
      <c r="K135" s="229" t="s">
        <v>1</v>
      </c>
      <c r="L135" s="44"/>
      <c r="M135" s="234" t="s">
        <v>1</v>
      </c>
      <c r="N135" s="235" t="s">
        <v>38</v>
      </c>
      <c r="O135" s="91"/>
      <c r="P135" s="236">
        <f>O135*H135</f>
        <v>0</v>
      </c>
      <c r="Q135" s="236">
        <v>0</v>
      </c>
      <c r="R135" s="236">
        <f>Q135*H135</f>
        <v>0</v>
      </c>
      <c r="S135" s="236">
        <v>0</v>
      </c>
      <c r="T135" s="23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38" t="s">
        <v>170</v>
      </c>
      <c r="AT135" s="238" t="s">
        <v>165</v>
      </c>
      <c r="AU135" s="238" t="s">
        <v>82</v>
      </c>
      <c r="AY135" s="17" t="s">
        <v>163</v>
      </c>
      <c r="BE135" s="239">
        <f>IF(N135="základní",J135,0)</f>
        <v>0</v>
      </c>
      <c r="BF135" s="239">
        <f>IF(N135="snížená",J135,0)</f>
        <v>0</v>
      </c>
      <c r="BG135" s="239">
        <f>IF(N135="zákl. přenesená",J135,0)</f>
        <v>0</v>
      </c>
      <c r="BH135" s="239">
        <f>IF(N135="sníž. přenesená",J135,0)</f>
        <v>0</v>
      </c>
      <c r="BI135" s="239">
        <f>IF(N135="nulová",J135,0)</f>
        <v>0</v>
      </c>
      <c r="BJ135" s="17" t="s">
        <v>80</v>
      </c>
      <c r="BK135" s="239">
        <f>ROUND(I135*H135,2)</f>
        <v>0</v>
      </c>
      <c r="BL135" s="17" t="s">
        <v>170</v>
      </c>
      <c r="BM135" s="238" t="s">
        <v>245</v>
      </c>
    </row>
    <row r="136" s="2" customFormat="1" ht="16.5" customHeight="1">
      <c r="A136" s="38"/>
      <c r="B136" s="39"/>
      <c r="C136" s="227" t="s">
        <v>206</v>
      </c>
      <c r="D136" s="227" t="s">
        <v>165</v>
      </c>
      <c r="E136" s="228" t="s">
        <v>590</v>
      </c>
      <c r="F136" s="229" t="s">
        <v>591</v>
      </c>
      <c r="G136" s="230" t="s">
        <v>484</v>
      </c>
      <c r="H136" s="231">
        <v>3.2999999999999998</v>
      </c>
      <c r="I136" s="232"/>
      <c r="J136" s="233">
        <f>ROUND(I136*H136,2)</f>
        <v>0</v>
      </c>
      <c r="K136" s="229" t="s">
        <v>1</v>
      </c>
      <c r="L136" s="44"/>
      <c r="M136" s="234" t="s">
        <v>1</v>
      </c>
      <c r="N136" s="235" t="s">
        <v>38</v>
      </c>
      <c r="O136" s="91"/>
      <c r="P136" s="236">
        <f>O136*H136</f>
        <v>0</v>
      </c>
      <c r="Q136" s="236">
        <v>0</v>
      </c>
      <c r="R136" s="236">
        <f>Q136*H136</f>
        <v>0</v>
      </c>
      <c r="S136" s="236">
        <v>0</v>
      </c>
      <c r="T136" s="23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8" t="s">
        <v>170</v>
      </c>
      <c r="AT136" s="238" t="s">
        <v>165</v>
      </c>
      <c r="AU136" s="238" t="s">
        <v>82</v>
      </c>
      <c r="AY136" s="17" t="s">
        <v>163</v>
      </c>
      <c r="BE136" s="239">
        <f>IF(N136="základní",J136,0)</f>
        <v>0</v>
      </c>
      <c r="BF136" s="239">
        <f>IF(N136="snížená",J136,0)</f>
        <v>0</v>
      </c>
      <c r="BG136" s="239">
        <f>IF(N136="zákl. přenesená",J136,0)</f>
        <v>0</v>
      </c>
      <c r="BH136" s="239">
        <f>IF(N136="sníž. přenesená",J136,0)</f>
        <v>0</v>
      </c>
      <c r="BI136" s="239">
        <f>IF(N136="nulová",J136,0)</f>
        <v>0</v>
      </c>
      <c r="BJ136" s="17" t="s">
        <v>80</v>
      </c>
      <c r="BK136" s="239">
        <f>ROUND(I136*H136,2)</f>
        <v>0</v>
      </c>
      <c r="BL136" s="17" t="s">
        <v>170</v>
      </c>
      <c r="BM136" s="238" t="s">
        <v>254</v>
      </c>
    </row>
    <row r="137" s="2" customFormat="1" ht="16.5" customHeight="1">
      <c r="A137" s="38"/>
      <c r="B137" s="39"/>
      <c r="C137" s="227" t="s">
        <v>214</v>
      </c>
      <c r="D137" s="227" t="s">
        <v>165</v>
      </c>
      <c r="E137" s="228" t="s">
        <v>592</v>
      </c>
      <c r="F137" s="229" t="s">
        <v>593</v>
      </c>
      <c r="G137" s="230" t="s">
        <v>484</v>
      </c>
      <c r="H137" s="231">
        <v>3.2999999999999998</v>
      </c>
      <c r="I137" s="232"/>
      <c r="J137" s="233">
        <f>ROUND(I137*H137,2)</f>
        <v>0</v>
      </c>
      <c r="K137" s="229" t="s">
        <v>1</v>
      </c>
      <c r="L137" s="44"/>
      <c r="M137" s="277" t="s">
        <v>1</v>
      </c>
      <c r="N137" s="278" t="s">
        <v>38</v>
      </c>
      <c r="O137" s="279"/>
      <c r="P137" s="280">
        <f>O137*H137</f>
        <v>0</v>
      </c>
      <c r="Q137" s="280">
        <v>0</v>
      </c>
      <c r="R137" s="280">
        <f>Q137*H137</f>
        <v>0</v>
      </c>
      <c r="S137" s="280">
        <v>0</v>
      </c>
      <c r="T137" s="281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8" t="s">
        <v>170</v>
      </c>
      <c r="AT137" s="238" t="s">
        <v>165</v>
      </c>
      <c r="AU137" s="238" t="s">
        <v>82</v>
      </c>
      <c r="AY137" s="17" t="s">
        <v>163</v>
      </c>
      <c r="BE137" s="239">
        <f>IF(N137="základní",J137,0)</f>
        <v>0</v>
      </c>
      <c r="BF137" s="239">
        <f>IF(N137="snížená",J137,0)</f>
        <v>0</v>
      </c>
      <c r="BG137" s="239">
        <f>IF(N137="zákl. přenesená",J137,0)</f>
        <v>0</v>
      </c>
      <c r="BH137" s="239">
        <f>IF(N137="sníž. přenesená",J137,0)</f>
        <v>0</v>
      </c>
      <c r="BI137" s="239">
        <f>IF(N137="nulová",J137,0)</f>
        <v>0</v>
      </c>
      <c r="BJ137" s="17" t="s">
        <v>80</v>
      </c>
      <c r="BK137" s="239">
        <f>ROUND(I137*H137,2)</f>
        <v>0</v>
      </c>
      <c r="BL137" s="17" t="s">
        <v>170</v>
      </c>
      <c r="BM137" s="238" t="s">
        <v>295</v>
      </c>
    </row>
    <row r="138" s="2" customFormat="1" ht="6.96" customHeight="1">
      <c r="A138" s="38"/>
      <c r="B138" s="66"/>
      <c r="C138" s="67"/>
      <c r="D138" s="67"/>
      <c r="E138" s="67"/>
      <c r="F138" s="67"/>
      <c r="G138" s="67"/>
      <c r="H138" s="67"/>
      <c r="I138" s="67"/>
      <c r="J138" s="67"/>
      <c r="K138" s="67"/>
      <c r="L138" s="44"/>
      <c r="M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</sheetData>
  <sheetProtection sheet="1" autoFilter="0" formatColumns="0" formatRows="0" objects="1" scenarios="1" spinCount="100000" saltValue="PU63cNGUGFH/woI81ZBGTtU7QbePbXQFml2vCYV6INRIjMfecuchRJDHk7eEgU2CAstNDCUldHh08+9U7t/Txg==" hashValue="B/BovpnHJWMKkLT+93zOLAYsoo1TS0y5337uf1dq9rQSU3u9rzVWT4xDQA9nPLI9GWVcD+BDv07d09ms9aBzWw==" algorithmName="SHA-512" password="CC35"/>
  <autoFilter ref="C125:K137"/>
  <mergeCells count="15">
    <mergeCell ref="E7:H7"/>
    <mergeCell ref="E11:H11"/>
    <mergeCell ref="E9:H9"/>
    <mergeCell ref="E13:H13"/>
    <mergeCell ref="E22:H22"/>
    <mergeCell ref="E31:H31"/>
    <mergeCell ref="E85:H85"/>
    <mergeCell ref="E89:H89"/>
    <mergeCell ref="E87:H87"/>
    <mergeCell ref="E91:H91"/>
    <mergeCell ref="E112:H112"/>
    <mergeCell ref="E116:H116"/>
    <mergeCell ref="E114:H114"/>
    <mergeCell ref="E118:H11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127</v>
      </c>
    </row>
    <row r="3" s="1" customFormat="1" ht="6.96" customHeight="1">
      <c r="B3" s="147"/>
      <c r="C3" s="148"/>
      <c r="D3" s="148"/>
      <c r="E3" s="148"/>
      <c r="F3" s="148"/>
      <c r="G3" s="148"/>
      <c r="H3" s="148"/>
      <c r="I3" s="148"/>
      <c r="J3" s="148"/>
      <c r="K3" s="148"/>
      <c r="L3" s="20"/>
      <c r="AT3" s="17" t="s">
        <v>82</v>
      </c>
    </row>
    <row r="4" s="1" customFormat="1" ht="24.96" customHeight="1">
      <c r="B4" s="20"/>
      <c r="D4" s="149" t="s">
        <v>128</v>
      </c>
      <c r="L4" s="20"/>
      <c r="M4" s="150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1" t="s">
        <v>16</v>
      </c>
      <c r="L6" s="20"/>
    </row>
    <row r="7" s="1" customFormat="1" ht="16.5" customHeight="1">
      <c r="B7" s="20"/>
      <c r="E7" s="152" t="str">
        <f>'Rekapitulace stavby'!K6</f>
        <v>Veřejná samočistící toaleta - Příprava území</v>
      </c>
      <c r="F7" s="151"/>
      <c r="G7" s="151"/>
      <c r="H7" s="151"/>
      <c r="L7" s="20"/>
    </row>
    <row r="8" s="1" customFormat="1" ht="12" customHeight="1">
      <c r="B8" s="20"/>
      <c r="D8" s="151" t="s">
        <v>129</v>
      </c>
      <c r="L8" s="20"/>
    </row>
    <row r="9" s="2" customFormat="1" ht="16.5" customHeight="1">
      <c r="A9" s="38"/>
      <c r="B9" s="44"/>
      <c r="C9" s="38"/>
      <c r="D9" s="38"/>
      <c r="E9" s="152" t="s">
        <v>628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1" t="s">
        <v>131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3" t="s">
        <v>607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1" t="s">
        <v>18</v>
      </c>
      <c r="E13" s="38"/>
      <c r="F13" s="141" t="s">
        <v>1</v>
      </c>
      <c r="G13" s="38"/>
      <c r="H13" s="38"/>
      <c r="I13" s="151" t="s">
        <v>19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1" t="s">
        <v>20</v>
      </c>
      <c r="E14" s="38"/>
      <c r="F14" s="141" t="s">
        <v>133</v>
      </c>
      <c r="G14" s="38"/>
      <c r="H14" s="38"/>
      <c r="I14" s="151" t="s">
        <v>22</v>
      </c>
      <c r="J14" s="154" t="str">
        <f>'Rekapitulace stavby'!AN8</f>
        <v>15. 6. 2022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1" t="s">
        <v>24</v>
      </c>
      <c r="E16" s="38"/>
      <c r="F16" s="38"/>
      <c r="G16" s="38"/>
      <c r="H16" s="38"/>
      <c r="I16" s="151" t="s">
        <v>25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134</v>
      </c>
      <c r="F17" s="38"/>
      <c r="G17" s="38"/>
      <c r="H17" s="38"/>
      <c r="I17" s="151" t="s">
        <v>26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1" t="s">
        <v>27</v>
      </c>
      <c r="E19" s="38"/>
      <c r="F19" s="38"/>
      <c r="G19" s="38"/>
      <c r="H19" s="38"/>
      <c r="I19" s="151" t="s">
        <v>25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1" t="s">
        <v>26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1" t="s">
        <v>29</v>
      </c>
      <c r="E22" s="38"/>
      <c r="F22" s="38"/>
      <c r="G22" s="38"/>
      <c r="H22" s="38"/>
      <c r="I22" s="151" t="s">
        <v>25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135</v>
      </c>
      <c r="F23" s="38"/>
      <c r="G23" s="38"/>
      <c r="H23" s="38"/>
      <c r="I23" s="151" t="s">
        <v>26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1" t="s">
        <v>31</v>
      </c>
      <c r="E25" s="38"/>
      <c r="F25" s="38"/>
      <c r="G25" s="38"/>
      <c r="H25" s="38"/>
      <c r="I25" s="151" t="s">
        <v>25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136</v>
      </c>
      <c r="F26" s="38"/>
      <c r="G26" s="38"/>
      <c r="H26" s="38"/>
      <c r="I26" s="151" t="s">
        <v>26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1" t="s">
        <v>32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16.5" customHeight="1">
      <c r="A29" s="155"/>
      <c r="B29" s="156"/>
      <c r="C29" s="155"/>
      <c r="D29" s="155"/>
      <c r="E29" s="157" t="s">
        <v>1</v>
      </c>
      <c r="F29" s="157"/>
      <c r="G29" s="157"/>
      <c r="H29" s="157"/>
      <c r="I29" s="155"/>
      <c r="J29" s="155"/>
      <c r="K29" s="155"/>
      <c r="L29" s="158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9"/>
      <c r="E31" s="159"/>
      <c r="F31" s="159"/>
      <c r="G31" s="159"/>
      <c r="H31" s="159"/>
      <c r="I31" s="159"/>
      <c r="J31" s="159"/>
      <c r="K31" s="15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60" t="s">
        <v>33</v>
      </c>
      <c r="E32" s="38"/>
      <c r="F32" s="38"/>
      <c r="G32" s="38"/>
      <c r="H32" s="38"/>
      <c r="I32" s="38"/>
      <c r="J32" s="161">
        <f>ROUND(J121,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9"/>
      <c r="E33" s="159"/>
      <c r="F33" s="159"/>
      <c r="G33" s="159"/>
      <c r="H33" s="159"/>
      <c r="I33" s="159"/>
      <c r="J33" s="159"/>
      <c r="K33" s="159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2" t="s">
        <v>35</v>
      </c>
      <c r="G34" s="38"/>
      <c r="H34" s="38"/>
      <c r="I34" s="162" t="s">
        <v>34</v>
      </c>
      <c r="J34" s="162" t="s">
        <v>36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3" t="s">
        <v>37</v>
      </c>
      <c r="E35" s="151" t="s">
        <v>38</v>
      </c>
      <c r="F35" s="164">
        <f>ROUND((SUM(BE121:BE128)),  2)</f>
        <v>0</v>
      </c>
      <c r="G35" s="38"/>
      <c r="H35" s="38"/>
      <c r="I35" s="165">
        <v>0.20999999999999999</v>
      </c>
      <c r="J35" s="164">
        <f>ROUND(((SUM(BE121:BE128))*I35),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1" t="s">
        <v>39</v>
      </c>
      <c r="F36" s="164">
        <f>ROUND((SUM(BF121:BF128)),  2)</f>
        <v>0</v>
      </c>
      <c r="G36" s="38"/>
      <c r="H36" s="38"/>
      <c r="I36" s="165">
        <v>0.14999999999999999</v>
      </c>
      <c r="J36" s="164">
        <f>ROUND(((SUM(BF121:BF128))*I36),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1" t="s">
        <v>40</v>
      </c>
      <c r="F37" s="164">
        <f>ROUND((SUM(BG121:BG128)),  2)</f>
        <v>0</v>
      </c>
      <c r="G37" s="38"/>
      <c r="H37" s="38"/>
      <c r="I37" s="165">
        <v>0.20999999999999999</v>
      </c>
      <c r="J37" s="16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1" t="s">
        <v>41</v>
      </c>
      <c r="F38" s="164">
        <f>ROUND((SUM(BH121:BH128)),  2)</f>
        <v>0</v>
      </c>
      <c r="G38" s="38"/>
      <c r="H38" s="38"/>
      <c r="I38" s="165">
        <v>0.14999999999999999</v>
      </c>
      <c r="J38" s="164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1" t="s">
        <v>42</v>
      </c>
      <c r="F39" s="164">
        <f>ROUND((SUM(BI121:BI128)),  2)</f>
        <v>0</v>
      </c>
      <c r="G39" s="38"/>
      <c r="H39" s="38"/>
      <c r="I39" s="165">
        <v>0</v>
      </c>
      <c r="J39" s="164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6"/>
      <c r="D41" s="167" t="s">
        <v>43</v>
      </c>
      <c r="E41" s="168"/>
      <c r="F41" s="168"/>
      <c r="G41" s="169" t="s">
        <v>44</v>
      </c>
      <c r="H41" s="170" t="s">
        <v>45</v>
      </c>
      <c r="I41" s="168"/>
      <c r="J41" s="171">
        <f>SUM(J32:J39)</f>
        <v>0</v>
      </c>
      <c r="K41" s="172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3" t="s">
        <v>46</v>
      </c>
      <c r="E50" s="174"/>
      <c r="F50" s="174"/>
      <c r="G50" s="173" t="s">
        <v>47</v>
      </c>
      <c r="H50" s="174"/>
      <c r="I50" s="174"/>
      <c r="J50" s="174"/>
      <c r="K50" s="17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5" t="s">
        <v>48</v>
      </c>
      <c r="E61" s="176"/>
      <c r="F61" s="177" t="s">
        <v>49</v>
      </c>
      <c r="G61" s="175" t="s">
        <v>48</v>
      </c>
      <c r="H61" s="176"/>
      <c r="I61" s="176"/>
      <c r="J61" s="178" t="s">
        <v>49</v>
      </c>
      <c r="K61" s="17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3" t="s">
        <v>50</v>
      </c>
      <c r="E65" s="179"/>
      <c r="F65" s="179"/>
      <c r="G65" s="173" t="s">
        <v>51</v>
      </c>
      <c r="H65" s="179"/>
      <c r="I65" s="179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5" t="s">
        <v>48</v>
      </c>
      <c r="E76" s="176"/>
      <c r="F76" s="177" t="s">
        <v>49</v>
      </c>
      <c r="G76" s="175" t="s">
        <v>48</v>
      </c>
      <c r="H76" s="176"/>
      <c r="I76" s="176"/>
      <c r="J76" s="178" t="s">
        <v>49</v>
      </c>
      <c r="K76" s="17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0"/>
      <c r="C77" s="181"/>
      <c r="D77" s="181"/>
      <c r="E77" s="181"/>
      <c r="F77" s="181"/>
      <c r="G77" s="181"/>
      <c r="H77" s="181"/>
      <c r="I77" s="181"/>
      <c r="J77" s="181"/>
      <c r="K77" s="18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2"/>
      <c r="C81" s="183"/>
      <c r="D81" s="183"/>
      <c r="E81" s="183"/>
      <c r="F81" s="183"/>
      <c r="G81" s="183"/>
      <c r="H81" s="183"/>
      <c r="I81" s="183"/>
      <c r="J81" s="183"/>
      <c r="K81" s="18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137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4" t="str">
        <f>E7</f>
        <v>Veřejná samočistící toaleta - Příprava území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129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4" t="s">
        <v>628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131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>VRN - Vedlejší rozpočtové náklady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20</v>
      </c>
      <c r="D91" s="40"/>
      <c r="E91" s="40"/>
      <c r="F91" s="27" t="str">
        <f>F14</f>
        <v>Liberec</v>
      </c>
      <c r="G91" s="40"/>
      <c r="H91" s="40"/>
      <c r="I91" s="32" t="s">
        <v>22</v>
      </c>
      <c r="J91" s="79" t="str">
        <f>IF(J14="","",J14)</f>
        <v>15. 6. 2022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25.65" customHeight="1">
      <c r="A93" s="38"/>
      <c r="B93" s="39"/>
      <c r="C93" s="32" t="s">
        <v>24</v>
      </c>
      <c r="D93" s="40"/>
      <c r="E93" s="40"/>
      <c r="F93" s="27" t="str">
        <f>E17</f>
        <v>Statutární Město Liberec, nám.Dr.E.Beneše</v>
      </c>
      <c r="G93" s="40"/>
      <c r="H93" s="40"/>
      <c r="I93" s="32" t="s">
        <v>29</v>
      </c>
      <c r="J93" s="36" t="str">
        <f>E23</f>
        <v>Ing.Arch.Marie Procházková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5.65" customHeight="1">
      <c r="A94" s="38"/>
      <c r="B94" s="39"/>
      <c r="C94" s="32" t="s">
        <v>27</v>
      </c>
      <c r="D94" s="40"/>
      <c r="E94" s="40"/>
      <c r="F94" s="27" t="str">
        <f>IF(E20="","",E20)</f>
        <v>Vyplň údaj</v>
      </c>
      <c r="G94" s="40"/>
      <c r="H94" s="40"/>
      <c r="I94" s="32" t="s">
        <v>31</v>
      </c>
      <c r="J94" s="36" t="str">
        <f>E26</f>
        <v>PROPOS Liberec s.r.o.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5" t="s">
        <v>138</v>
      </c>
      <c r="D96" s="186"/>
      <c r="E96" s="186"/>
      <c r="F96" s="186"/>
      <c r="G96" s="186"/>
      <c r="H96" s="186"/>
      <c r="I96" s="186"/>
      <c r="J96" s="187" t="s">
        <v>139</v>
      </c>
      <c r="K96" s="186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8" t="s">
        <v>140</v>
      </c>
      <c r="D98" s="40"/>
      <c r="E98" s="40"/>
      <c r="F98" s="40"/>
      <c r="G98" s="40"/>
      <c r="H98" s="40"/>
      <c r="I98" s="40"/>
      <c r="J98" s="110">
        <f>J121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141</v>
      </c>
    </row>
    <row r="99" s="9" customFormat="1" ht="24.96" customHeight="1">
      <c r="A99" s="9"/>
      <c r="B99" s="189"/>
      <c r="C99" s="190"/>
      <c r="D99" s="191" t="s">
        <v>607</v>
      </c>
      <c r="E99" s="192"/>
      <c r="F99" s="192"/>
      <c r="G99" s="192"/>
      <c r="H99" s="192"/>
      <c r="I99" s="192"/>
      <c r="J99" s="193">
        <f>J122</f>
        <v>0</v>
      </c>
      <c r="K99" s="190"/>
      <c r="L99" s="194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38"/>
      <c r="B100" s="39"/>
      <c r="C100" s="40"/>
      <c r="D100" s="40"/>
      <c r="E100" s="40"/>
      <c r="F100" s="40"/>
      <c r="G100" s="40"/>
      <c r="H100" s="40"/>
      <c r="I100" s="40"/>
      <c r="J100" s="40"/>
      <c r="K100" s="40"/>
      <c r="L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="2" customFormat="1" ht="6.96" customHeight="1">
      <c r="A101" s="38"/>
      <c r="B101" s="66"/>
      <c r="C101" s="67"/>
      <c r="D101" s="67"/>
      <c r="E101" s="67"/>
      <c r="F101" s="67"/>
      <c r="G101" s="67"/>
      <c r="H101" s="67"/>
      <c r="I101" s="67"/>
      <c r="J101" s="67"/>
      <c r="K101" s="67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5" s="2" customFormat="1" ht="6.96" customHeight="1">
      <c r="A105" s="38"/>
      <c r="B105" s="68"/>
      <c r="C105" s="69"/>
      <c r="D105" s="69"/>
      <c r="E105" s="69"/>
      <c r="F105" s="69"/>
      <c r="G105" s="69"/>
      <c r="H105" s="69"/>
      <c r="I105" s="69"/>
      <c r="J105" s="69"/>
      <c r="K105" s="69"/>
      <c r="L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24.96" customHeight="1">
      <c r="A106" s="38"/>
      <c r="B106" s="39"/>
      <c r="C106" s="23" t="s">
        <v>148</v>
      </c>
      <c r="D106" s="40"/>
      <c r="E106" s="40"/>
      <c r="F106" s="40"/>
      <c r="G106" s="40"/>
      <c r="H106" s="40"/>
      <c r="I106" s="40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16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184" t="str">
        <f>E7</f>
        <v>Veřejná samočistící toaleta - Příprava území</v>
      </c>
      <c r="F109" s="32"/>
      <c r="G109" s="32"/>
      <c r="H109" s="32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1" customFormat="1" ht="12" customHeight="1">
      <c r="B110" s="21"/>
      <c r="C110" s="32" t="s">
        <v>129</v>
      </c>
      <c r="D110" s="22"/>
      <c r="E110" s="22"/>
      <c r="F110" s="22"/>
      <c r="G110" s="22"/>
      <c r="H110" s="22"/>
      <c r="I110" s="22"/>
      <c r="J110" s="22"/>
      <c r="K110" s="22"/>
      <c r="L110" s="20"/>
    </row>
    <row r="111" s="2" customFormat="1" ht="16.5" customHeight="1">
      <c r="A111" s="38"/>
      <c r="B111" s="39"/>
      <c r="C111" s="40"/>
      <c r="D111" s="40"/>
      <c r="E111" s="184" t="s">
        <v>628</v>
      </c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131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6.5" customHeight="1">
      <c r="A113" s="38"/>
      <c r="B113" s="39"/>
      <c r="C113" s="40"/>
      <c r="D113" s="40"/>
      <c r="E113" s="76" t="str">
        <f>E11</f>
        <v>VRN - Vedlejší rozpočtové náklady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F14</f>
        <v>Liberec</v>
      </c>
      <c r="G115" s="40"/>
      <c r="H115" s="40"/>
      <c r="I115" s="32" t="s">
        <v>22</v>
      </c>
      <c r="J115" s="79" t="str">
        <f>IF(J14="","",J14)</f>
        <v>15. 6. 2022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5.65" customHeight="1">
      <c r="A117" s="38"/>
      <c r="B117" s="39"/>
      <c r="C117" s="32" t="s">
        <v>24</v>
      </c>
      <c r="D117" s="40"/>
      <c r="E117" s="40"/>
      <c r="F117" s="27" t="str">
        <f>E17</f>
        <v>Statutární Město Liberec, nám.Dr.E.Beneše</v>
      </c>
      <c r="G117" s="40"/>
      <c r="H117" s="40"/>
      <c r="I117" s="32" t="s">
        <v>29</v>
      </c>
      <c r="J117" s="36" t="str">
        <f>E23</f>
        <v>Ing.Arch.Marie Procházková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25.65" customHeight="1">
      <c r="A118" s="38"/>
      <c r="B118" s="39"/>
      <c r="C118" s="32" t="s">
        <v>27</v>
      </c>
      <c r="D118" s="40"/>
      <c r="E118" s="40"/>
      <c r="F118" s="27" t="str">
        <f>IF(E20="","",E20)</f>
        <v>Vyplň údaj</v>
      </c>
      <c r="G118" s="40"/>
      <c r="H118" s="40"/>
      <c r="I118" s="32" t="s">
        <v>31</v>
      </c>
      <c r="J118" s="36" t="str">
        <f>E26</f>
        <v>PROPOS Liberec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200"/>
      <c r="B120" s="201"/>
      <c r="C120" s="202" t="s">
        <v>149</v>
      </c>
      <c r="D120" s="203" t="s">
        <v>58</v>
      </c>
      <c r="E120" s="203" t="s">
        <v>54</v>
      </c>
      <c r="F120" s="203" t="s">
        <v>55</v>
      </c>
      <c r="G120" s="203" t="s">
        <v>150</v>
      </c>
      <c r="H120" s="203" t="s">
        <v>151</v>
      </c>
      <c r="I120" s="203" t="s">
        <v>152</v>
      </c>
      <c r="J120" s="203" t="s">
        <v>139</v>
      </c>
      <c r="K120" s="204" t="s">
        <v>153</v>
      </c>
      <c r="L120" s="205"/>
      <c r="M120" s="100" t="s">
        <v>1</v>
      </c>
      <c r="N120" s="101" t="s">
        <v>37</v>
      </c>
      <c r="O120" s="101" t="s">
        <v>154</v>
      </c>
      <c r="P120" s="101" t="s">
        <v>155</v>
      </c>
      <c r="Q120" s="101" t="s">
        <v>156</v>
      </c>
      <c r="R120" s="101" t="s">
        <v>157</v>
      </c>
      <c r="S120" s="101" t="s">
        <v>158</v>
      </c>
      <c r="T120" s="102" t="s">
        <v>159</v>
      </c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</row>
    <row r="121" s="2" customFormat="1" ht="22.8" customHeight="1">
      <c r="A121" s="38"/>
      <c r="B121" s="39"/>
      <c r="C121" s="107" t="s">
        <v>160</v>
      </c>
      <c r="D121" s="40"/>
      <c r="E121" s="40"/>
      <c r="F121" s="40"/>
      <c r="G121" s="40"/>
      <c r="H121" s="40"/>
      <c r="I121" s="40"/>
      <c r="J121" s="206">
        <f>BK121</f>
        <v>0</v>
      </c>
      <c r="K121" s="40"/>
      <c r="L121" s="44"/>
      <c r="M121" s="103"/>
      <c r="N121" s="207"/>
      <c r="O121" s="104"/>
      <c r="P121" s="208">
        <f>P122</f>
        <v>0</v>
      </c>
      <c r="Q121" s="104"/>
      <c r="R121" s="208">
        <f>R122</f>
        <v>0</v>
      </c>
      <c r="S121" s="104"/>
      <c r="T121" s="209">
        <f>T122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72</v>
      </c>
      <c r="AU121" s="17" t="s">
        <v>141</v>
      </c>
      <c r="BK121" s="210">
        <f>BK122</f>
        <v>0</v>
      </c>
    </row>
    <row r="122" s="12" customFormat="1" ht="25.92" customHeight="1">
      <c r="A122" s="12"/>
      <c r="B122" s="211"/>
      <c r="C122" s="212"/>
      <c r="D122" s="213" t="s">
        <v>72</v>
      </c>
      <c r="E122" s="214" t="s">
        <v>107</v>
      </c>
      <c r="F122" s="214" t="s">
        <v>108</v>
      </c>
      <c r="G122" s="212"/>
      <c r="H122" s="212"/>
      <c r="I122" s="215"/>
      <c r="J122" s="216">
        <f>BK122</f>
        <v>0</v>
      </c>
      <c r="K122" s="212"/>
      <c r="L122" s="217"/>
      <c r="M122" s="218"/>
      <c r="N122" s="219"/>
      <c r="O122" s="219"/>
      <c r="P122" s="220">
        <f>SUM(P123:P128)</f>
        <v>0</v>
      </c>
      <c r="Q122" s="219"/>
      <c r="R122" s="220">
        <f>SUM(R123:R128)</f>
        <v>0</v>
      </c>
      <c r="S122" s="219"/>
      <c r="T122" s="221">
        <f>SUM(T123:T128)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189</v>
      </c>
      <c r="AT122" s="223" t="s">
        <v>72</v>
      </c>
      <c r="AU122" s="223" t="s">
        <v>73</v>
      </c>
      <c r="AY122" s="222" t="s">
        <v>163</v>
      </c>
      <c r="BK122" s="224">
        <f>SUM(BK123:BK128)</f>
        <v>0</v>
      </c>
    </row>
    <row r="123" s="2" customFormat="1" ht="16.5" customHeight="1">
      <c r="A123" s="38"/>
      <c r="B123" s="39"/>
      <c r="C123" s="227" t="s">
        <v>80</v>
      </c>
      <c r="D123" s="227" t="s">
        <v>165</v>
      </c>
      <c r="E123" s="228" t="s">
        <v>608</v>
      </c>
      <c r="F123" s="229" t="s">
        <v>609</v>
      </c>
      <c r="G123" s="230" t="s">
        <v>610</v>
      </c>
      <c r="H123" s="231">
        <v>1</v>
      </c>
      <c r="I123" s="232"/>
      <c r="J123" s="233">
        <f>ROUND(I123*H123,2)</f>
        <v>0</v>
      </c>
      <c r="K123" s="229" t="s">
        <v>1</v>
      </c>
      <c r="L123" s="44"/>
      <c r="M123" s="234" t="s">
        <v>1</v>
      </c>
      <c r="N123" s="235" t="s">
        <v>38</v>
      </c>
      <c r="O123" s="91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8" t="s">
        <v>611</v>
      </c>
      <c r="AT123" s="238" t="s">
        <v>165</v>
      </c>
      <c r="AU123" s="238" t="s">
        <v>80</v>
      </c>
      <c r="AY123" s="17" t="s">
        <v>163</v>
      </c>
      <c r="BE123" s="239">
        <f>IF(N123="základní",J123,0)</f>
        <v>0</v>
      </c>
      <c r="BF123" s="239">
        <f>IF(N123="snížená",J123,0)</f>
        <v>0</v>
      </c>
      <c r="BG123" s="239">
        <f>IF(N123="zákl. přenesená",J123,0)</f>
        <v>0</v>
      </c>
      <c r="BH123" s="239">
        <f>IF(N123="sníž. přenesená",J123,0)</f>
        <v>0</v>
      </c>
      <c r="BI123" s="239">
        <f>IF(N123="nulová",J123,0)</f>
        <v>0</v>
      </c>
      <c r="BJ123" s="17" t="s">
        <v>80</v>
      </c>
      <c r="BK123" s="239">
        <f>ROUND(I123*H123,2)</f>
        <v>0</v>
      </c>
      <c r="BL123" s="17" t="s">
        <v>611</v>
      </c>
      <c r="BM123" s="238" t="s">
        <v>720</v>
      </c>
    </row>
    <row r="124" s="2" customFormat="1" ht="16.5" customHeight="1">
      <c r="A124" s="38"/>
      <c r="B124" s="39"/>
      <c r="C124" s="227" t="s">
        <v>82</v>
      </c>
      <c r="D124" s="227" t="s">
        <v>165</v>
      </c>
      <c r="E124" s="228" t="s">
        <v>613</v>
      </c>
      <c r="F124" s="229" t="s">
        <v>614</v>
      </c>
      <c r="G124" s="230" t="s">
        <v>610</v>
      </c>
      <c r="H124" s="231">
        <v>1</v>
      </c>
      <c r="I124" s="232"/>
      <c r="J124" s="233">
        <f>ROUND(I124*H124,2)</f>
        <v>0</v>
      </c>
      <c r="K124" s="229" t="s">
        <v>1</v>
      </c>
      <c r="L124" s="44"/>
      <c r="M124" s="234" t="s">
        <v>1</v>
      </c>
      <c r="N124" s="235" t="s">
        <v>38</v>
      </c>
      <c r="O124" s="91"/>
      <c r="P124" s="236">
        <f>O124*H124</f>
        <v>0</v>
      </c>
      <c r="Q124" s="236">
        <v>0</v>
      </c>
      <c r="R124" s="236">
        <f>Q124*H124</f>
        <v>0</v>
      </c>
      <c r="S124" s="236">
        <v>0</v>
      </c>
      <c r="T124" s="237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8" t="s">
        <v>611</v>
      </c>
      <c r="AT124" s="238" t="s">
        <v>165</v>
      </c>
      <c r="AU124" s="238" t="s">
        <v>80</v>
      </c>
      <c r="AY124" s="17" t="s">
        <v>163</v>
      </c>
      <c r="BE124" s="239">
        <f>IF(N124="základní",J124,0)</f>
        <v>0</v>
      </c>
      <c r="BF124" s="239">
        <f>IF(N124="snížená",J124,0)</f>
        <v>0</v>
      </c>
      <c r="BG124" s="239">
        <f>IF(N124="zákl. přenesená",J124,0)</f>
        <v>0</v>
      </c>
      <c r="BH124" s="239">
        <f>IF(N124="sníž. přenesená",J124,0)</f>
        <v>0</v>
      </c>
      <c r="BI124" s="239">
        <f>IF(N124="nulová",J124,0)</f>
        <v>0</v>
      </c>
      <c r="BJ124" s="17" t="s">
        <v>80</v>
      </c>
      <c r="BK124" s="239">
        <f>ROUND(I124*H124,2)</f>
        <v>0</v>
      </c>
      <c r="BL124" s="17" t="s">
        <v>611</v>
      </c>
      <c r="BM124" s="238" t="s">
        <v>721</v>
      </c>
    </row>
    <row r="125" s="2" customFormat="1" ht="16.5" customHeight="1">
      <c r="A125" s="38"/>
      <c r="B125" s="39"/>
      <c r="C125" s="227" t="s">
        <v>99</v>
      </c>
      <c r="D125" s="227" t="s">
        <v>165</v>
      </c>
      <c r="E125" s="228" t="s">
        <v>616</v>
      </c>
      <c r="F125" s="229" t="s">
        <v>617</v>
      </c>
      <c r="G125" s="230" t="s">
        <v>610</v>
      </c>
      <c r="H125" s="231">
        <v>1</v>
      </c>
      <c r="I125" s="232"/>
      <c r="J125" s="233">
        <f>ROUND(I125*H125,2)</f>
        <v>0</v>
      </c>
      <c r="K125" s="229" t="s">
        <v>1</v>
      </c>
      <c r="L125" s="44"/>
      <c r="M125" s="234" t="s">
        <v>1</v>
      </c>
      <c r="N125" s="235" t="s">
        <v>38</v>
      </c>
      <c r="O125" s="91"/>
      <c r="P125" s="236">
        <f>O125*H125</f>
        <v>0</v>
      </c>
      <c r="Q125" s="236">
        <v>0</v>
      </c>
      <c r="R125" s="236">
        <f>Q125*H125</f>
        <v>0</v>
      </c>
      <c r="S125" s="236">
        <v>0</v>
      </c>
      <c r="T125" s="23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8" t="s">
        <v>611</v>
      </c>
      <c r="AT125" s="238" t="s">
        <v>165</v>
      </c>
      <c r="AU125" s="238" t="s">
        <v>80</v>
      </c>
      <c r="AY125" s="17" t="s">
        <v>163</v>
      </c>
      <c r="BE125" s="239">
        <f>IF(N125="základní",J125,0)</f>
        <v>0</v>
      </c>
      <c r="BF125" s="239">
        <f>IF(N125="snížená",J125,0)</f>
        <v>0</v>
      </c>
      <c r="BG125" s="239">
        <f>IF(N125="zákl. přenesená",J125,0)</f>
        <v>0</v>
      </c>
      <c r="BH125" s="239">
        <f>IF(N125="sníž. přenesená",J125,0)</f>
        <v>0</v>
      </c>
      <c r="BI125" s="239">
        <f>IF(N125="nulová",J125,0)</f>
        <v>0</v>
      </c>
      <c r="BJ125" s="17" t="s">
        <v>80</v>
      </c>
      <c r="BK125" s="239">
        <f>ROUND(I125*H125,2)</f>
        <v>0</v>
      </c>
      <c r="BL125" s="17" t="s">
        <v>611</v>
      </c>
      <c r="BM125" s="238" t="s">
        <v>722</v>
      </c>
    </row>
    <row r="126" s="2" customFormat="1" ht="16.5" customHeight="1">
      <c r="A126" s="38"/>
      <c r="B126" s="39"/>
      <c r="C126" s="227" t="s">
        <v>170</v>
      </c>
      <c r="D126" s="227" t="s">
        <v>165</v>
      </c>
      <c r="E126" s="228" t="s">
        <v>619</v>
      </c>
      <c r="F126" s="229" t="s">
        <v>620</v>
      </c>
      <c r="G126" s="230" t="s">
        <v>610</v>
      </c>
      <c r="H126" s="231">
        <v>1</v>
      </c>
      <c r="I126" s="232"/>
      <c r="J126" s="233">
        <f>ROUND(I126*H126,2)</f>
        <v>0</v>
      </c>
      <c r="K126" s="229" t="s">
        <v>1</v>
      </c>
      <c r="L126" s="44"/>
      <c r="M126" s="234" t="s">
        <v>1</v>
      </c>
      <c r="N126" s="235" t="s">
        <v>38</v>
      </c>
      <c r="O126" s="91"/>
      <c r="P126" s="236">
        <f>O126*H126</f>
        <v>0</v>
      </c>
      <c r="Q126" s="236">
        <v>0</v>
      </c>
      <c r="R126" s="236">
        <f>Q126*H126</f>
        <v>0</v>
      </c>
      <c r="S126" s="236">
        <v>0</v>
      </c>
      <c r="T126" s="237">
        <f>S126*H126</f>
        <v>0</v>
      </c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R126" s="238" t="s">
        <v>611</v>
      </c>
      <c r="AT126" s="238" t="s">
        <v>165</v>
      </c>
      <c r="AU126" s="238" t="s">
        <v>80</v>
      </c>
      <c r="AY126" s="17" t="s">
        <v>163</v>
      </c>
      <c r="BE126" s="239">
        <f>IF(N126="základní",J126,0)</f>
        <v>0</v>
      </c>
      <c r="BF126" s="239">
        <f>IF(N126="snížená",J126,0)</f>
        <v>0</v>
      </c>
      <c r="BG126" s="239">
        <f>IF(N126="zákl. přenesená",J126,0)</f>
        <v>0</v>
      </c>
      <c r="BH126" s="239">
        <f>IF(N126="sníž. přenesená",J126,0)</f>
        <v>0</v>
      </c>
      <c r="BI126" s="239">
        <f>IF(N126="nulová",J126,0)</f>
        <v>0</v>
      </c>
      <c r="BJ126" s="17" t="s">
        <v>80</v>
      </c>
      <c r="BK126" s="239">
        <f>ROUND(I126*H126,2)</f>
        <v>0</v>
      </c>
      <c r="BL126" s="17" t="s">
        <v>611</v>
      </c>
      <c r="BM126" s="238" t="s">
        <v>723</v>
      </c>
    </row>
    <row r="127" s="2" customFormat="1" ht="16.5" customHeight="1">
      <c r="A127" s="38"/>
      <c r="B127" s="39"/>
      <c r="C127" s="227" t="s">
        <v>189</v>
      </c>
      <c r="D127" s="227" t="s">
        <v>165</v>
      </c>
      <c r="E127" s="228" t="s">
        <v>622</v>
      </c>
      <c r="F127" s="229" t="s">
        <v>623</v>
      </c>
      <c r="G127" s="230" t="s">
        <v>610</v>
      </c>
      <c r="H127" s="231">
        <v>1</v>
      </c>
      <c r="I127" s="232"/>
      <c r="J127" s="233">
        <f>ROUND(I127*H127,2)</f>
        <v>0</v>
      </c>
      <c r="K127" s="229" t="s">
        <v>1</v>
      </c>
      <c r="L127" s="44"/>
      <c r="M127" s="234" t="s">
        <v>1</v>
      </c>
      <c r="N127" s="235" t="s">
        <v>38</v>
      </c>
      <c r="O127" s="91"/>
      <c r="P127" s="236">
        <f>O127*H127</f>
        <v>0</v>
      </c>
      <c r="Q127" s="236">
        <v>0</v>
      </c>
      <c r="R127" s="236">
        <f>Q127*H127</f>
        <v>0</v>
      </c>
      <c r="S127" s="236">
        <v>0</v>
      </c>
      <c r="T127" s="237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8" t="s">
        <v>611</v>
      </c>
      <c r="AT127" s="238" t="s">
        <v>165</v>
      </c>
      <c r="AU127" s="238" t="s">
        <v>80</v>
      </c>
      <c r="AY127" s="17" t="s">
        <v>163</v>
      </c>
      <c r="BE127" s="239">
        <f>IF(N127="základní",J127,0)</f>
        <v>0</v>
      </c>
      <c r="BF127" s="239">
        <f>IF(N127="snížená",J127,0)</f>
        <v>0</v>
      </c>
      <c r="BG127" s="239">
        <f>IF(N127="zákl. přenesená",J127,0)</f>
        <v>0</v>
      </c>
      <c r="BH127" s="239">
        <f>IF(N127="sníž. přenesená",J127,0)</f>
        <v>0</v>
      </c>
      <c r="BI127" s="239">
        <f>IF(N127="nulová",J127,0)</f>
        <v>0</v>
      </c>
      <c r="BJ127" s="17" t="s">
        <v>80</v>
      </c>
      <c r="BK127" s="239">
        <f>ROUND(I127*H127,2)</f>
        <v>0</v>
      </c>
      <c r="BL127" s="17" t="s">
        <v>611</v>
      </c>
      <c r="BM127" s="238" t="s">
        <v>724</v>
      </c>
    </row>
    <row r="128" s="2" customFormat="1" ht="16.5" customHeight="1">
      <c r="A128" s="38"/>
      <c r="B128" s="39"/>
      <c r="C128" s="227" t="s">
        <v>194</v>
      </c>
      <c r="D128" s="227" t="s">
        <v>165</v>
      </c>
      <c r="E128" s="228" t="s">
        <v>625</v>
      </c>
      <c r="F128" s="229" t="s">
        <v>626</v>
      </c>
      <c r="G128" s="230" t="s">
        <v>610</v>
      </c>
      <c r="H128" s="231">
        <v>1</v>
      </c>
      <c r="I128" s="232"/>
      <c r="J128" s="233">
        <f>ROUND(I128*H128,2)</f>
        <v>0</v>
      </c>
      <c r="K128" s="229" t="s">
        <v>1</v>
      </c>
      <c r="L128" s="44"/>
      <c r="M128" s="277" t="s">
        <v>1</v>
      </c>
      <c r="N128" s="278" t="s">
        <v>38</v>
      </c>
      <c r="O128" s="279"/>
      <c r="P128" s="280">
        <f>O128*H128</f>
        <v>0</v>
      </c>
      <c r="Q128" s="280">
        <v>0</v>
      </c>
      <c r="R128" s="280">
        <f>Q128*H128</f>
        <v>0</v>
      </c>
      <c r="S128" s="280">
        <v>0</v>
      </c>
      <c r="T128" s="281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8" t="s">
        <v>611</v>
      </c>
      <c r="AT128" s="238" t="s">
        <v>165</v>
      </c>
      <c r="AU128" s="238" t="s">
        <v>80</v>
      </c>
      <c r="AY128" s="17" t="s">
        <v>163</v>
      </c>
      <c r="BE128" s="239">
        <f>IF(N128="základní",J128,0)</f>
        <v>0</v>
      </c>
      <c r="BF128" s="239">
        <f>IF(N128="snížená",J128,0)</f>
        <v>0</v>
      </c>
      <c r="BG128" s="239">
        <f>IF(N128="zákl. přenesená",J128,0)</f>
        <v>0</v>
      </c>
      <c r="BH128" s="239">
        <f>IF(N128="sníž. přenesená",J128,0)</f>
        <v>0</v>
      </c>
      <c r="BI128" s="239">
        <f>IF(N128="nulová",J128,0)</f>
        <v>0</v>
      </c>
      <c r="BJ128" s="17" t="s">
        <v>80</v>
      </c>
      <c r="BK128" s="239">
        <f>ROUND(I128*H128,2)</f>
        <v>0</v>
      </c>
      <c r="BL128" s="17" t="s">
        <v>611</v>
      </c>
      <c r="BM128" s="238" t="s">
        <v>725</v>
      </c>
    </row>
    <row r="129" s="2" customFormat="1" ht="6.96" customHeight="1">
      <c r="A129" s="38"/>
      <c r="B129" s="66"/>
      <c r="C129" s="67"/>
      <c r="D129" s="67"/>
      <c r="E129" s="67"/>
      <c r="F129" s="67"/>
      <c r="G129" s="67"/>
      <c r="H129" s="67"/>
      <c r="I129" s="67"/>
      <c r="J129" s="67"/>
      <c r="K129" s="67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DQHHwE7oiqnZxz9CGqNXWg3GEO3XT8SKvjNVqrVOHNobfW/WYge7b74Mb9a525xRp+VKU1/xOnsQvH/ceV7/KA==" hashValue="rvTYB3UhdbtAZEVAfjflqYXM3ipKAsRaYsrez6w0pPdF0DwIzSPdKGSh9T9/mgikIykIb8vIG0Ev/QV06z1aqA==" algorithmName="SHA-512" password="CC35"/>
  <autoFilter ref="C120:K12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DESKTOP-04BS7PB\Matěj</dc:creator>
  <cp:lastModifiedBy>DESKTOP-04BS7PB\Matěj</cp:lastModifiedBy>
  <dcterms:created xsi:type="dcterms:W3CDTF">2022-06-16T13:18:36Z</dcterms:created>
  <dcterms:modified xsi:type="dcterms:W3CDTF">2022-06-16T13:19:01Z</dcterms:modified>
</cp:coreProperties>
</file>