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Rekapitulace" sheetId="1" r:id="rId1"/>
    <sheet name="001" sheetId="2" r:id="rId2"/>
    <sheet name="101" sheetId="3" r:id="rId3"/>
    <sheet name="401" sheetId="4" r:id="rId4"/>
  </sheets>
  <definedNames/>
  <calcPr fullCalcOnLoad="1"/>
</workbook>
</file>

<file path=xl/sharedStrings.xml><?xml version="1.0" encoding="utf-8"?>
<sst xmlns="http://schemas.openxmlformats.org/spreadsheetml/2006/main" count="1291" uniqueCount="368">
  <si>
    <t>Soupis objektů s DPH</t>
  </si>
  <si>
    <t>Stavba: 22-122 - OPRAVA ULICE FUČÍKOVA VČ. CHODNÍKU, V ÚSEKU UL. KLÁŠTERNÍ - CHELČICKÉHO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</si>
  <si>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</si>
  <si>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</si>
  <si>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</si>
  <si>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</si>
  <si>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</si>
  <si>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</si>
  <si>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</si>
  <si>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</si>
  <si>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</si>
  <si>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</si>
  <si>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</si>
  <si>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</si>
  <si>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22-122</t>
  </si>
  <si>
    <t>OPRAVA ULICE FUČÍKOVA VČ. CHODNÍKU, V ÚSEKU UL. KLÁŠTERNÍ - CHELČICKÉHO</t>
  </si>
  <si>
    <t>O</t>
  </si>
  <si>
    <t>Rozpočet:</t>
  </si>
  <si>
    <t>0,00</t>
  </si>
  <si>
    <t>15,00</t>
  </si>
  <si>
    <t>21,00</t>
  </si>
  <si>
    <t>2</t>
  </si>
  <si>
    <t>3</t>
  </si>
  <si>
    <t>001</t>
  </si>
  <si>
    <t>Všeobecné konstrukce a práce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</si>
  <si>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</si>
  <si>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</si>
  <si>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</si>
  <si>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</si>
  <si>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</si>
  <si>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</si>
  <si>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</si>
  <si>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</si>
  <si>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</si>
  <si>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</si>
  <si>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</si>
  <si>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</si>
  <si>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</si>
  <si>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</si>
  <si>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</si>
  <si>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</si>
  <si>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</si>
  <si>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</si>
  <si>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P</t>
  </si>
  <si>
    <t>02720</t>
  </si>
  <si>
    <t/>
  </si>
  <si>
    <t>POMOC PRÁCE ZŘÍZ NEBO ZAJIŠŤ REGULACI A OCHRANU DOPRAVY</t>
  </si>
  <si>
    <t>KPL</t>
  </si>
  <si>
    <t>PP</t>
  </si>
  <si>
    <t>dopravně inženýrská opatření v průběhu celé stavby (dle schváleného plánu ZOV 
a vyjádření DI PČR), zahrnuje osazení, přesuny a odvoz provizorního dopravního 
značení. Zahrnuje dočasné dopravní značení, semafory, dopravní zařízení (např 
citybloky, provizorní betonová a ocelová svodidla, ochranná zábradlí, světelné 
výstražné zařízení atd.) oplocení a všechny související práce po dobu trvání 
stavby Součástí položky je i údržba a péče o dopravně inženýrská opatření v 
průběhu celé stavby a zajištění a projednání DIO</t>
  </si>
  <si>
    <t>VV</t>
  </si>
  <si>
    <t>TS</t>
  </si>
  <si>
    <t>zahrnuje veškeré náklady spojené s objednatelem požadovanými zařízeními</t>
  </si>
  <si>
    <t>02730</t>
  </si>
  <si>
    <t>POMOC PRÁCE ZŘÍZ NEBO ZAJIŠŤ OCHRANU INŽENÝRSKÝCH SÍTÍ</t>
  </si>
  <si>
    <t>zajištění inženýrských sítí v souladu s podmínkami  jednotlivých správců sítí 
ochrana stávajících IS po dobu stavby</t>
  </si>
  <si>
    <t>02910</t>
  </si>
  <si>
    <t>A</t>
  </si>
  <si>
    <t>OSTATNÍ POŽADAVKY - ZEMĚMĚŘIČSKÁ MĚŘENÍ</t>
  </si>
  <si>
    <t>Zaměření skutečného provedení stavby</t>
  </si>
  <si>
    <t>zahrnuje veškeré náklady spojené s objednatelem požadovanými pracemi,   
- pro stanovení orientační investorské ceny určete jednotkovou cenu jako 1% odhadované ceny stavby</t>
  </si>
  <si>
    <t>B</t>
  </si>
  <si>
    <t>Geodetická činnost v průběhu provádění stavebních prací (geodet zhotovitele stavby) včetně vytyčení stavby a skutečného zjištění průběhu inženýrských sítí. Součástí je případné vybudování potřebné vytyčovací sítě.</t>
  </si>
  <si>
    <t>02943</t>
  </si>
  <si>
    <t>OSTATNÍ POŽADAVKY - VYPRACOVÁNÍ RDS</t>
  </si>
  <si>
    <t>zahrnuje veškeré náklady spojené s objednatelem požadovanými pracemi</t>
  </si>
  <si>
    <t>02944</t>
  </si>
  <si>
    <t>OSTAT POŽADAVKY - DOKUMENTACE SKUTEČ PROVEDENÍ V DIGIT FORMĚ</t>
  </si>
  <si>
    <t>7</t>
  </si>
  <si>
    <t>02946</t>
  </si>
  <si>
    <t>OSTAT POŽADAVKY - FOTODOKUMENTACE</t>
  </si>
  <si>
    <t>pasport a fotodokumentace stávajících staveb a konstrukcí, přiléhající ke stavbě</t>
  </si>
  <si>
    <t>Pasportizace objektu před započetím prací 
Pasportizace objektu po provedení prací 
pořízení fotodokumentace stávajících objektů a místa stavby 
fotodokumentace průběhu stavby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</si>
  <si>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</si>
  <si>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8</t>
  </si>
  <si>
    <t>03100</t>
  </si>
  <si>
    <t>ZAŘÍZENÍ STAVENIŠTĚ - ZŘÍZENÍ, PROVOZ, DEMONTÁŽ</t>
  </si>
  <si>
    <t>Technická specifikace: Kompletní zařízení staveniště pro celou stavbu  včetně zajištění potřebných povolení a rozhodnutí. 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</si>
  <si>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</si>
  <si>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101</t>
  </si>
  <si>
    <t>KOMUNIKACE</t>
  </si>
  <si>
    <t>014101</t>
  </si>
  <si>
    <t>a</t>
  </si>
  <si>
    <t>POPLATKY ZA SKLÁDKU</t>
  </si>
  <si>
    <t>M3</t>
  </si>
  <si>
    <t>zemina</t>
  </si>
  <si>
    <t>z pol.č. 123738: 30,0m3=30,00 [A] 
odpočet pol.č. 17310:- 20,0m3=-20,00 [B] 
z pol.č. 132738: 14,4m3=14,40 [C] 
Celkem: A+B+C=24,40 [D]</t>
  </si>
  <si>
    <t>zahrnuje veškeré poplatky provozovateli skládky související s uložením odpadu na skládce.</t>
  </si>
  <si>
    <t>b</t>
  </si>
  <si>
    <t>zemina  
sanace podloží - položka bude čerpána jen se souhlasem TDI dle skutečných geologických podmínek v podloží</t>
  </si>
  <si>
    <t>z pol.č. 123738b: 1056m3=1 056,00 [A]</t>
  </si>
  <si>
    <t>014102</t>
  </si>
  <si>
    <t>T</t>
  </si>
  <si>
    <t>z pol.č. 113438: 580,41m3*2,4t/m3=1 392,98 [A] 
z pol.č. 113478: (214,66-70,5 dlažba)*2,2t/m3=317,15 [B] 
z pol.č. 96687: 8ks*0,6t/kus=4,80 [D] 
Celkem: A+B+D=1 714,93 [E]</t>
  </si>
  <si>
    <t>Zemní práce</t>
  </si>
  <si>
    <t>113438</t>
  </si>
  <si>
    <t>ODSTRAN KRYTU ZPEVNĚNÝCH PLOCH S ASFALT POJIVEM VČET PODKLADU, ODVOZ DO 20KM</t>
  </si>
  <si>
    <t>odvoz suti na skládku</t>
  </si>
  <si>
    <t>vozovka po odfrézování:  
200,0m2*0,37=74,00 [A] 
27,0m2*0,31=8,37 [B] 
834,0m2*0,29=241,86 [D] 
chodníky:  
676,0m2*0,25=169,00 [F] 
45,0m2*0,36=16,20 [G] 
182,0m2*0,39=70,98 [H] 
Celkem: A+B+D+F+G+H=580,41 [I]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</si>
  <si>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</si>
  <si>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113478</t>
  </si>
  <si>
    <t>ODSTRAN KRYTU ZPEVNĚNÝCH PLOCH Z DLAŽEB KOSTEK VČET PODKL, ODVOZ DO 20KM</t>
  </si>
  <si>
    <t>kamenná kostka odvoz na deponii investora 
odvoz suti na skládku</t>
  </si>
  <si>
    <t>vozovka 
365,0m2*0,47=171,55 [A] 
105,0m2*0,41=43,05 [B] 
Celkem: A+B=214,60 [C]</t>
  </si>
  <si>
    <t>113534</t>
  </si>
  <si>
    <t>ODSTRANĚNÍ CHODNÍKOVÝCH KAMENNÝCH OBRUBNÍKŮ, ODVOZ DO 5KM</t>
  </si>
  <si>
    <t>M</t>
  </si>
  <si>
    <t>odvoz obrub na deponii investora 
odvoz suti na skládku</t>
  </si>
  <si>
    <t>113554</t>
  </si>
  <si>
    <t>ODSTRANĚNÍ OBRUB Z DLAŽEBNÍCH KOSTEK JEDNODUCHÝCH, ODVOZ DO 5KM</t>
  </si>
  <si>
    <t>linka z kamenné kostky 
odvoz kamenné kostky na deponii investora  
odvoz suti na skládku</t>
  </si>
  <si>
    <t>(58,0+195,0+150,0)=403,00 [A]</t>
  </si>
  <si>
    <t>113728</t>
  </si>
  <si>
    <t>FRÉZOVÁNÍ ZPEVNĚNÝCH PLOCH ASFALTOVÝCH, ODVOZ DO 20KM</t>
  </si>
  <si>
    <t>odvoz k recyklaci</t>
  </si>
  <si>
    <t>vozovka:  
(200,0+27,0+834,0  )m2*0,10=106,10 [A] 
stupňovité napojení vrstev: 7,5m2*0,04+4,0m2*0,05=0,50 [B] 
Celkem: A+B=106,60 [C]</t>
  </si>
  <si>
    <t>123738</t>
  </si>
  <si>
    <t>ODKOP PRO SPOD STAVBU SILNIC A ŽELEZNIC TŘ. I, ODVOZ DO 20KM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</si>
  <si>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</si>
  <si>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sanace podloží - položka bude čerpána jen se souhlasem TDI dle skutečných geologických podmínek v podloží</t>
  </si>
  <si>
    <t>sanace podloží: 1740,0*0,50+620,0*0,30=1 056,00 [A]</t>
  </si>
  <si>
    <t>11</t>
  </si>
  <si>
    <t>132738</t>
  </si>
  <si>
    <t>HLOUBENÍ RÝH ŠÍŘ DO 2M PAŽ I NEPAŽ TŘ. I, ODVOZ DO 20KM</t>
  </si>
  <si>
    <t>odvodnění - výměna UV: 8,0*0,90*2,0=14,40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</si>
  <si>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</si>
  <si>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</si>
  <si>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17120</t>
  </si>
  <si>
    <t>ULOŽENÍ SYPANINY DO NÁSYPŮ A NA SKLÁDKY BEZ ZHUTNĚNÍ</t>
  </si>
  <si>
    <t>z pol.č. 123738a: 30m3=30,00 [A] 
z pol.č. 132738: 19,8m3=19,80 [B] 
Celkem: A+B=49,80 [C]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</si>
  <si>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</si>
  <si>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13</t>
  </si>
  <si>
    <t>14</t>
  </si>
  <si>
    <t>17310</t>
  </si>
  <si>
    <t>ZEMNÍ KRAJNICE A DOSYPÁVKY SE ZHUTNĚNÍM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</si>
  <si>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</si>
  <si>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15</t>
  </si>
  <si>
    <t>17481</t>
  </si>
  <si>
    <t>ZÁSYP JAM A RÝH Z NAKUPOVANÝCH MATERIÁLŮ</t>
  </si>
  <si>
    <t>Bude použita zemina vhodná k přímému použití bez úpravy dle ČSN 736133. Štěrk, nebo písek v jakémkoli poměru s frakcí max. 60mm. Podíl jemných částic 
max. 15%. Hutnění dle ČSN 736244.</t>
  </si>
  <si>
    <t>odvodnění - výměna UV: 8,0*0,90*(2,0-0,10-0,45)=10,44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</si>
  <si>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</si>
  <si>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16</t>
  </si>
  <si>
    <t>17581</t>
  </si>
  <si>
    <t>OBSYP POTRUBÍ A OBJEKTŮ Z NAKUPOVANÝCH MATERIÁLŮ</t>
  </si>
  <si>
    <t>těžené kamenivo fr. 0-4</t>
  </si>
  <si>
    <t>odvodnění - výměna UV: 8,0*0,90*0,45=3,24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</si>
  <si>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</si>
  <si>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17</t>
  </si>
  <si>
    <t>18110</t>
  </si>
  <si>
    <t>ÚPRAVA PLÁNĚ SE ZHUTNĚNÍM V HORNINĚ TŘ. I</t>
  </si>
  <si>
    <t>M2</t>
  </si>
  <si>
    <t>960+570+125+675+47+(550,0*0,30+130,0*0,20+125,0*0,20)=2 593,00 [A]</t>
  </si>
  <si>
    <t>položka zahrnuje úpravu pláně včetně vyrovnání výškových rozdílů. Míru zhutnění určuje projekt.</t>
  </si>
  <si>
    <t>Základy</t>
  </si>
  <si>
    <t>18</t>
  </si>
  <si>
    <t>21263</t>
  </si>
  <si>
    <t>TRATIVODY KOMPLET Z TRUB Z PLAST HMOT DN DO 150MM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</si>
  <si>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</si>
  <si>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19</t>
  </si>
  <si>
    <t>21452</t>
  </si>
  <si>
    <t>SANAČNÍ VRSTVY Z KAMENIVA DRCENÉHO</t>
  </si>
  <si>
    <t>Sanace aktivní zóny ŠDa  FR. 63/125 
sanace podloží - položka bude čerpána jen se souhlasem TDI dle skutečných geologických podmínek v podloží</t>
  </si>
  <si>
    <t>položka zahrnuje dodávku předepsaného kameniva, mimostaveništní a vnitrostaveništní dopravu a jeho uložení  
není-li v zadávací dokumentaci uvedeno jinak, jedná se o nakupovaný materiál</t>
  </si>
  <si>
    <t>Svislé konstrukce</t>
  </si>
  <si>
    <t>20</t>
  </si>
  <si>
    <t>31831</t>
  </si>
  <si>
    <t>ZDI ODDĚLOVACÍ A OHRADNÍ Z PROST BET</t>
  </si>
  <si>
    <t>položka bude čerpána jen se souhlasem TDI dle skutečné potřeby 
opatření na stávajících podezdívkách plotů - oprava a sanace poškozených podezdívek vzniklých stavební činností (současný špatný technický stav podezdívky)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</si>
  <si>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</si>
  <si>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Vodorovné konstrukce</t>
  </si>
  <si>
    <t>21</t>
  </si>
  <si>
    <t>45157</t>
  </si>
  <si>
    <t>PODKLADNÍ A VÝPLŇOVÉ VRSTVY Z KAMENIVA TĚŽENÉHO</t>
  </si>
  <si>
    <t>odvodnění - výměna UV: 8,0*0,90*0,10=0,72 [A]</t>
  </si>
  <si>
    <t>položka zahrnuje dodávku předepsaného kameniva, mimostaveništní a vnitrostaveništní dopravu a jeho uložení 
není-li v zadávací dokumentaci uvedeno jinak, jedná se o nakupovaný materiál</t>
  </si>
  <si>
    <t>Komunikace</t>
  </si>
  <si>
    <t>22</t>
  </si>
  <si>
    <t>56330</t>
  </si>
  <si>
    <t>VOZOVKOVÉ VRSTVY ZE ŠTĚRKODRTI</t>
  </si>
  <si>
    <t>vozovka živičná: 960,0m2*(0,15+0,15)=288,00 [A] 
vozovka dlážděná: 570,0m2*(0,12+0,15)=153,90 [B] 
parkovací pruhy: 125,0m2*(0,12+0,15)=33,75 [C] 
chodníky: 675,0m2*0,15=101,25 [D] 
sjezdy: 47,0m2*(0,12+0,15)=12,69 [E] 
rozšíření vrstev: (550,0*0,30+130,0*0,20+125,0*0,20)*0,05=10,80 [F] 
Celkem: A+B+C+D+E+F=600,39 [H]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</si>
  <si>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</si>
  <si>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23</t>
  </si>
  <si>
    <t>572213</t>
  </si>
  <si>
    <t>SPOJOVACÍ POSTŘIK Z EMULZE DO 0,5KG/M2</t>
  </si>
  <si>
    <t>vozovka živičná: 960,0m2=960,00 [A] 
stupňovité napojení vrstev: 7,5m2+4,0m2=11,50 [B] 
Celkem: A+B=971,50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</si>
  <si>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</si>
  <si>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24</t>
  </si>
  <si>
    <t>574A04</t>
  </si>
  <si>
    <t>ASFALTOVÝ BETON PRO OBRUSNÉ VRSTVY ACO 11+, 11S</t>
  </si>
  <si>
    <t>vozovka živičná: 960,0m2*0,04=38,40 [A] 
stupňovité napojení vrstev: 7,5m2*0,04=0,30 [B] 
Celkem: A+B=38,70 [C]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</si>
  <si>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</si>
  <si>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25</t>
  </si>
  <si>
    <t>574E06</t>
  </si>
  <si>
    <t>ASFALTOVÝ BETON PRO PODKLADNÍ VRSTVY ACP 16+, 16S</t>
  </si>
  <si>
    <t>vozovka živičná: 960,0m2*0,05=48,00 [A] 
stupňovité napojení vrstev: 4,0m2*0,05=0,20 [B] 
Celkem: A+B=48,20 [C]</t>
  </si>
  <si>
    <t>26</t>
  </si>
  <si>
    <t>58211</t>
  </si>
  <si>
    <t>DLÁŽDĚNÉ KRYTY Z VELKÝCH KOSTEK DO LOŽE Z KAMENIVA</t>
  </si>
  <si>
    <t>štípaná žula velká (160/160mm), včetně lože a spárování dlažby (kamenivo) 
nová dlažba - nákup, vč. dopravy na stavbu 
kámen: Liberecká žula 
Druh a provedení kamenné dlažby bude před realizací schváleno zástupcem investora (KAM)</t>
  </si>
  <si>
    <t>vozovka dlážděná: 570,0m2-510,0m2 ze stáv. materiálu=60,00 [A]</t>
  </si>
  <si>
    <t>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</si>
  <si>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27</t>
  </si>
  <si>
    <t>štípaná žula velká (160/160mm), včetně lože a spárování dlažby (kamenivo) 
dlažba z deponie investora, vč. dopravy na stavbu 
kámen: Liberecká žula 
Druh a provedení kamenné dlažby bude před realizací schváleno zástupcem investora (KAM)</t>
  </si>
  <si>
    <t>vozovka dlážděná: 510,0m2=510,00 [A]</t>
  </si>
  <si>
    <t>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</si>
  <si>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28</t>
  </si>
  <si>
    <t>58221</t>
  </si>
  <si>
    <t>DLÁŽDĚNÉ KRYTY Z DROBNÝCH KOSTEK DO LOŽE Z KAMENIVA</t>
  </si>
  <si>
    <t>štípaná žula velká (100/100mm), včetně lože a spárování dlažby (kamenivo) 
nová dlažba - nákup, vč. dopravy na stavbu 
kámen: Liberecká žula 
Druh a provedení kamenné dlažby bude před realizací schváleno zástupcem investora (KAM)</t>
  </si>
  <si>
    <t>parkovací pruhy: 125,0m2=125,00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</si>
  <si>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</si>
  <si>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29</t>
  </si>
  <si>
    <t>582312</t>
  </si>
  <si>
    <t>DLÁŽDĚNÉ KRYTY Z MOZAIK KOSTEK VÍCEBAREVNÝCH DO LOŽE Z KAMENIVA</t>
  </si>
  <si>
    <t>nová dlažba - nákup, vč. dopravy na stavbu  
vč.lože a spárování (kamenivo)  
kámen: Liberecká žula  
Druh a provedení kamenné mozaiky vícebarevné bude před realizací schváleno zástupcem investora (KAM)</t>
  </si>
  <si>
    <t>chodník : 675,0-12,0-8=655,00 [A] 
sjezdy : 47,0-10,5-6,5=30,00 [B] 
Celkem: A+B=685,00 [C]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</si>
  <si>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</si>
  <si>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30</t>
  </si>
  <si>
    <t>58241</t>
  </si>
  <si>
    <t>DLÁŽDĚNÉ KRYTY Z KAMEN DESEK DO LOŽE Z KAMENIVA</t>
  </si>
  <si>
    <t>hladké příložné desky š. min. 250mm, šedé</t>
  </si>
  <si>
    <t>8+6,5=14,50 [A]</t>
  </si>
  <si>
    <t>31</t>
  </si>
  <si>
    <t>hmatová dlažba (varovné a signální pásy, vodící pásy) z umělého kamene (kompozit)  kontrastní barvy, bílá</t>
  </si>
  <si>
    <t>varovné a signální pásy 
12,0+10,50=22,50 [A]</t>
  </si>
  <si>
    <t>32</t>
  </si>
  <si>
    <t>58920</t>
  </si>
  <si>
    <t>VÝPLŇ SPAR MODIFIKOVANÝM ASFALTEM</t>
  </si>
  <si>
    <t>ošetření parcovní spáry dle TP 115, včetně profrézování spáry, čištění spáry, odhezního nátěru, výplň spar mod. zálivkou za horka, apod.</t>
  </si>
  <si>
    <t>položka zahrnuje: 
- dodávku předepsaného materiálu 
- vyčištění a výplň spar tímto materiálem</t>
  </si>
  <si>
    <t>Potrubí</t>
  </si>
  <si>
    <t>33</t>
  </si>
  <si>
    <t>87433</t>
  </si>
  <si>
    <t>POTRUBÍ Z TRUB PLASTOVÝCH ODPADNÍCH DN DO 150MM</t>
  </si>
  <si>
    <t>PVC, SN 8, DN 150 - napojení na stávající přípojky</t>
  </si>
  <si>
    <t>odvodnění - výměna UV: 8,0=8,00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</si>
  <si>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</si>
  <si>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34</t>
  </si>
  <si>
    <t>89712</t>
  </si>
  <si>
    <t>VPUSŤ KANALIZAČNÍ ULIČNÍ KOMPLETNÍ Z BETONOVÝCH DÍLCŮ</t>
  </si>
  <si>
    <t>KUS</t>
  </si>
  <si>
    <t>typová systémová vpust se sběrným košem a kalovým prostorem, litinová mříž, dopravní zat. min. D400 
včetně podkladních a ložných vrstev</t>
  </si>
  <si>
    <t>položka zahrnuje:  
- dodávku a osazení předepsaných dílů včetně mříže  
- výplň, těsnění  a tmelení spar a spojů,  
- opatření  povrchů  betonu  izolací  proti zemní vlhkosti v částech, kde přijdou do styku se  
zeminou nebo kamenivem,  
- předepsané podkladní konstrukce</t>
  </si>
  <si>
    <t>35</t>
  </si>
  <si>
    <t>89921</t>
  </si>
  <si>
    <t>VÝŠKOVÁ ÚPRAVA POKLOPŮ</t>
  </si>
  <si>
    <t>- položka výškové úpravy zahrnuje všechny nutné práce a materiály pro zvýšení nebo snížení zařízení (včetně nutné úpravy stávajícího povrchu vozovky nebo chodníku).</t>
  </si>
  <si>
    <t>36</t>
  </si>
  <si>
    <t>89923</t>
  </si>
  <si>
    <t>VÝŠKOVÁ ÚPRAVA KRYCÍCH HRNCŮ</t>
  </si>
  <si>
    <t>Ostatní konstrukce a práce</t>
  </si>
  <si>
    <t>37</t>
  </si>
  <si>
    <t>914121</t>
  </si>
  <si>
    <t>DOPRAVNÍ ZNAČKY ZÁKLADNÍ VELIKOSTI OCELOVÉ FÓLIE TŘ 1 - DODÁVKA A MONTÁŽ</t>
  </si>
  <si>
    <t>položka zahrnuje: 
- dodávku a montáž značek v požadovaném provedení</t>
  </si>
  <si>
    <t>38</t>
  </si>
  <si>
    <t>914122</t>
  </si>
  <si>
    <t>DOPRAVNÍ ZNAČKY ZÁKLADNÍ VELIKOSTI OCELOVÉ FÓLIE TŘ 1 - MONTÁŽ S PŘEMÍSTĚNÍM</t>
  </si>
  <si>
    <t>přesun DZ</t>
  </si>
  <si>
    <t>položka zahrnuje: 
- dopravu demontované značky z dočasné skládky 
- osazení a montáž značky na místě určeném projektem 
- nutnou opravu poškozených částí 
nezahrnuje dodávku značky</t>
  </si>
  <si>
    <t>39</t>
  </si>
  <si>
    <t>914123</t>
  </si>
  <si>
    <t>DOPRAVNÍ ZNAČKY ZÁKLADNÍ VELIKOSTI OCELOVÉ FÓLIE TŘ 1 - DEMONTÁŽ</t>
  </si>
  <si>
    <t>dočasné odstranění - pro přesun</t>
  </si>
  <si>
    <t>Položka zahrnuje odstranění, demontáž a odklizení materiálu s odvozem na předepsané místo</t>
  </si>
  <si>
    <t>40</t>
  </si>
  <si>
    <t>odvoz do depozitu investora</t>
  </si>
  <si>
    <t>41</t>
  </si>
  <si>
    <t>914913</t>
  </si>
  <si>
    <t>SLOUPKY A STOJKY DZ Z OCEL TRUBEK ZABETON DEMONTÁŽ</t>
  </si>
  <si>
    <t>42</t>
  </si>
  <si>
    <t>914921</t>
  </si>
  <si>
    <t>SLOUPKY A STOJKY DOPRAVNÍCH ZNAČEK Z OCEL TRUBEK DO PATKY - DODÁVKA A MONTÁŽ</t>
  </si>
  <si>
    <t>položka zahrnuje: 
- sloupky a upevňovací zařízení včetně jejich osazení (betonová patka, zemní práce)</t>
  </si>
  <si>
    <t>43</t>
  </si>
  <si>
    <t>915211</t>
  </si>
  <si>
    <t>VODOROVNÉ DOPRAVNÍ ZNAČENÍ PLASTEM HLADKÉ - DODÁVKA A POKLÁDKA</t>
  </si>
  <si>
    <t>V10d: 102,0*0,25=25,50 [A]</t>
  </si>
  <si>
    <t>položka zahrnuje: 
- dodání a pokládku nátěrového materiálu (měří se pouze natíraná plocha) 
- předznačení a reflexní úpravu</t>
  </si>
  <si>
    <t>44</t>
  </si>
  <si>
    <t>917211</t>
  </si>
  <si>
    <t>ZÁHONOVÉ OBRUBY Z BETONOVÝCH OBRUBNÍKŮ ŠÍŘ 50MM</t>
  </si>
  <si>
    <t>do zavlhlé betonové směsi C20/25 - XF3</t>
  </si>
  <si>
    <t>Položka zahrnuje: 
dodání a pokládku betonových obrubníků o rozměrech předepsaných zadávací dokumentací 
betonové lože i boční betonovou opěrku.</t>
  </si>
  <si>
    <t>45</t>
  </si>
  <si>
    <t>917427</t>
  </si>
  <si>
    <t>CHODNÍKOVÉ OBRUBY Z KAMENNÝCH OBRUBNÍKŮ ŠÍŘ 300MM</t>
  </si>
  <si>
    <t>bez nákupu - použití stáv. obrub z deponie stavebníka, vč. dopravy na stavbu 
do zavlhlé betonové směsi C20/25 - XF3</t>
  </si>
  <si>
    <t>Položka zahrnuje:  
dodání a pokládku kamenných obrubníků o rozměrech předepsaných zadávací dokumentací  
betonové lože i boční betonovou opěrku.</t>
  </si>
  <si>
    <t>46</t>
  </si>
  <si>
    <t>nová silniční obruba - nákup, vč. dopravy na stavbu 
obruba kamenná řezaná 300x250mm - tvar, povrch.úprava a rozměry dle stávajících 
do zavlhlé betonové směsi C20/25 - XF3</t>
  </si>
  <si>
    <t>550,0m-420,0m ze stáv. materiálu=130,00 [A]</t>
  </si>
  <si>
    <t>Položka zahrnuje: 
dodání a pokládku kamenných obrubníků o rozměrech předepsaných zadávací dokumentací 
betonové lože i boční betonovou opěrku.</t>
  </si>
  <si>
    <t>47</t>
  </si>
  <si>
    <t>91743</t>
  </si>
  <si>
    <t>CHODNÍKOVÉ OBRUBY Z KAMENNÝCH KRAJNÍKŮ</t>
  </si>
  <si>
    <t>Položka zahrnuje: 
dodání a pokládku kamenných krajníků o rozměrech předepsaných zadávací dokumentací 
betonové lože i boční betonovou opěrku.</t>
  </si>
  <si>
    <t>48</t>
  </si>
  <si>
    <t>919112</t>
  </si>
  <si>
    <t>ŘEZÁNÍ ASFALTOVÉHO KRYTU VOZOVEK TL DO 100MM</t>
  </si>
  <si>
    <t>položka zahrnuje řezání vozovkové vrstvy v předepsané tloušťce, včetně spotřeby vody</t>
  </si>
  <si>
    <t>49</t>
  </si>
  <si>
    <t>96687</t>
  </si>
  <si>
    <t>VYBOURÁNÍ ULIČNÍCH VPUSTÍ KOMPLETNÍCH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</si>
  <si>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</si>
  <si>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401</t>
  </si>
  <si>
    <t>VEŘEJNÉ OSVĚTLENÍ</t>
  </si>
  <si>
    <t>Přidružená stavební výroba</t>
  </si>
  <si>
    <t>Demontáž stávající osvětlovacího bodu vč. základu</t>
  </si>
  <si>
    <t>002</t>
  </si>
  <si>
    <t>Stožár 6m kónický lakovaný, RAL 7030</t>
  </si>
  <si>
    <t>003</t>
  </si>
  <si>
    <t>Stožárová svorkovnice s jištěním 1x6A</t>
  </si>
  <si>
    <t>004</t>
  </si>
  <si>
    <t>Svítidlo uliční LED 16,7W/3000K, dle výpočtu a TZ</t>
  </si>
  <si>
    <t>006</t>
  </si>
  <si>
    <t>Programování předřadníku</t>
  </si>
  <si>
    <t>007</t>
  </si>
  <si>
    <t>Poplatek za recyklaci svítidla</t>
  </si>
  <si>
    <t>008</t>
  </si>
  <si>
    <t>Kabel zemní CYKY 4x10</t>
  </si>
  <si>
    <t>009</t>
  </si>
  <si>
    <t>Kabel CYKY 3x1,5</t>
  </si>
  <si>
    <t>010</t>
  </si>
  <si>
    <t>Zemnící pásovina FeZn 30x4</t>
  </si>
  <si>
    <t>011</t>
  </si>
  <si>
    <t>Zemnící drát FeZn 10mm</t>
  </si>
  <si>
    <t>012</t>
  </si>
  <si>
    <t>Oko na zemnící drát M8</t>
  </si>
  <si>
    <t>013</t>
  </si>
  <si>
    <t>Svorka SK</t>
  </si>
  <si>
    <t>014</t>
  </si>
  <si>
    <t>Chránička zemní ohebná DN50</t>
  </si>
  <si>
    <t>015</t>
  </si>
  <si>
    <t>Chránička zemní tuhá DN110</t>
  </si>
  <si>
    <t>016</t>
  </si>
  <si>
    <t>Výkop pro betonový základ stožáru</t>
  </si>
  <si>
    <t>017</t>
  </si>
  <si>
    <t>Betonový základ pro stožár s pouzdrem</t>
  </si>
  <si>
    <t>018</t>
  </si>
  <si>
    <t>Výkop 30x60</t>
  </si>
  <si>
    <t>019</t>
  </si>
  <si>
    <t>Zához včetně hutnění 30x40</t>
  </si>
  <si>
    <t>020</t>
  </si>
  <si>
    <t>Výkop 50x120</t>
  </si>
  <si>
    <t>021</t>
  </si>
  <si>
    <t>Zához včetně hutnění 50x100</t>
  </si>
  <si>
    <t>022</t>
  </si>
  <si>
    <t>Pískové lože 20cm</t>
  </si>
  <si>
    <t>023</t>
  </si>
  <si>
    <t>Provizorní úprava terénu</t>
  </si>
  <si>
    <t>024</t>
  </si>
  <si>
    <t>Spojovací a montážní materiál</t>
  </si>
  <si>
    <t>025</t>
  </si>
  <si>
    <t>Odvoz a likvidace odpadu</t>
  </si>
  <si>
    <t>026</t>
  </si>
  <si>
    <t>Pronájem plošiny</t>
  </si>
  <si>
    <t>027</t>
  </si>
  <si>
    <t>Napojení na stávající VO vč. prostupu do základu VO</t>
  </si>
  <si>
    <t>028</t>
  </si>
  <si>
    <t>Doprava</t>
  </si>
  <si>
    <t>029</t>
  </si>
  <si>
    <t>Výchozí revize</t>
  </si>
  <si>
    <t>030</t>
  </si>
  <si>
    <t>Antikorozní ochrana uzemnění</t>
  </si>
  <si>
    <t>033</t>
  </si>
  <si>
    <t>Koordinace se správci sítí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</si>
</sst>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22" sqref="C22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2"/>
      <c r="B1" s="1"/>
      <c r="C1" s="1"/>
      <c r="D1" s="1"/>
      <c r="E1" s="1"/>
    </row>
    <row r="2" spans="1:5" ht="12.75" customHeight="1">
      <c r="A2" s="32"/>
      <c r="B2" s="33" t="s">
        <v>0</v>
      </c>
      <c r="C2" s="1"/>
      <c r="D2" s="1"/>
      <c r="E2" s="1"/>
    </row>
    <row r="3" spans="1:5" ht="19.5" customHeight="1">
      <c r="A3" s="32"/>
      <c r="B3" s="32"/>
      <c r="C3" s="1"/>
      <c r="D3" s="1"/>
      <c r="E3" s="1"/>
    </row>
    <row r="4" spans="1:5" ht="19.5" customHeight="1">
      <c r="A4" s="1"/>
      <c r="B4" s="34" t="s">
        <v>1</v>
      </c>
      <c r="C4" s="32"/>
      <c r="D4" s="32"/>
      <c r="E4" s="1"/>
    </row>
    <row r="5" spans="1:5" ht="12.75" customHeight="1">
      <c r="A5" s="1"/>
      <c r="B5" s="32" t="s">
        <v>2</v>
      </c>
      <c r="C5" s="32"/>
      <c r="D5" s="32"/>
      <c r="E5" s="1"/>
    </row>
    <row r="6" spans="1:5" ht="12.75" customHeight="1">
      <c r="A6" s="1"/>
      <c r="B6" s="3" t="s">
        <v>3</v>
      </c>
      <c r="C6" s="6">
        <f>SUM(C10:C12)</f>
        <v>0</v>
      </c>
      <c r="D6" s="1"/>
      <c r="E6" s="1"/>
    </row>
    <row r="7" spans="1:5" ht="12.75" customHeight="1">
      <c r="A7" s="1"/>
      <c r="B7" s="3" t="s">
        <v>4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'001'!I3</f>
        <v>0</v>
      </c>
      <c r="D10" s="16">
        <f>'001'!O2</f>
        <v>0</v>
      </c>
      <c r="E10" s="16">
        <f>C10+D10</f>
        <v>0</v>
      </c>
    </row>
    <row r="11" spans="1:5" ht="12.75" customHeight="1">
      <c r="A11" s="15" t="s">
        <v>79</v>
      </c>
      <c r="B11" s="15" t="s">
        <v>80</v>
      </c>
      <c r="C11" s="16">
        <f>'101'!I3</f>
        <v>0</v>
      </c>
      <c r="D11" s="16">
        <f>'101'!O2</f>
        <v>0</v>
      </c>
      <c r="E11" s="16">
        <f>C11+D11</f>
        <v>0</v>
      </c>
    </row>
    <row r="12" spans="1:5" ht="12.75" customHeight="1">
      <c r="A12" s="15" t="s">
        <v>306</v>
      </c>
      <c r="B12" s="15" t="s">
        <v>307</v>
      </c>
      <c r="C12" s="16">
        <f>'401'!I3</f>
        <v>0</v>
      </c>
      <c r="D12" s="16">
        <f>'401'!O2</f>
        <v>0</v>
      </c>
      <c r="E12" s="16">
        <f>C12+D12</f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6" t="s">
        <v>14</v>
      </c>
      <c r="D3" s="32"/>
      <c r="E3" s="10" t="s">
        <v>15</v>
      </c>
      <c r="F3" s="1"/>
      <c r="G3" s="8"/>
      <c r="H3" s="7" t="s">
        <v>23</v>
      </c>
      <c r="I3" s="29">
        <f>0+I8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7" t="s">
        <v>23</v>
      </c>
      <c r="D4" s="38"/>
      <c r="E4" s="13" t="s">
        <v>24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5" t="s">
        <v>25</v>
      </c>
      <c r="B5" s="35" t="s">
        <v>27</v>
      </c>
      <c r="C5" s="35" t="s">
        <v>29</v>
      </c>
      <c r="D5" s="35" t="s">
        <v>30</v>
      </c>
      <c r="E5" s="35" t="s">
        <v>31</v>
      </c>
      <c r="F5" s="35" t="s">
        <v>33</v>
      </c>
      <c r="G5" s="35" t="s">
        <v>35</v>
      </c>
      <c r="H5" s="35" t="s">
        <v>37</v>
      </c>
      <c r="I5" s="35"/>
      <c r="O5" t="s">
        <v>20</v>
      </c>
      <c r="P5" t="s">
        <v>21</v>
      </c>
    </row>
    <row r="6" spans="1:9" ht="12.75" customHeight="1">
      <c r="A6" s="35"/>
      <c r="B6" s="35"/>
      <c r="C6" s="35"/>
      <c r="D6" s="35"/>
      <c r="E6" s="35"/>
      <c r="F6" s="35"/>
      <c r="G6" s="35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24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</f>
        <v>0</v>
      </c>
      <c r="R8">
        <f>0+O9+O13+O17+O21+O25+O29+O33+O37</f>
        <v>0</v>
      </c>
    </row>
    <row r="9" spans="1:16" ht="12.75">
      <c r="A9" s="17" t="s">
        <v>43</v>
      </c>
      <c r="B9" s="21" t="s">
        <v>28</v>
      </c>
      <c r="C9" s="21" t="s">
        <v>44</v>
      </c>
      <c r="D9" s="17" t="s">
        <v>45</v>
      </c>
      <c r="E9" s="22" t="s">
        <v>46</v>
      </c>
      <c r="F9" s="23" t="s">
        <v>47</v>
      </c>
      <c r="G9" s="24">
        <v>1</v>
      </c>
      <c r="H9" s="24">
        <v>0</v>
      </c>
      <c r="I9" s="24">
        <f>ROUND(ROUND(H9,2)*ROUND(G9,2),2)</f>
        <v>0</v>
      </c>
      <c r="O9">
        <f>(I9*21)/100</f>
        <v>0</v>
      </c>
      <c r="P9" t="s">
        <v>21</v>
      </c>
    </row>
    <row r="10" spans="1:5" ht="89.25">
      <c r="A10" s="25" t="s">
        <v>48</v>
      </c>
      <c r="E10" s="26" t="s">
        <v>49</v>
      </c>
    </row>
    <row r="11" spans="1:5" ht="12.75">
      <c r="A11" s="27" t="s">
        <v>50</v>
      </c>
      <c r="E11" s="28" t="s">
        <v>45</v>
      </c>
    </row>
    <row r="12" spans="1:5" ht="12.75">
      <c r="A12" t="s">
        <v>51</v>
      </c>
      <c r="E12" s="26" t="s">
        <v>52</v>
      </c>
    </row>
    <row r="13" spans="1:16" ht="12.75">
      <c r="A13" s="17" t="s">
        <v>43</v>
      </c>
      <c r="B13" s="21" t="s">
        <v>21</v>
      </c>
      <c r="C13" s="21" t="s">
        <v>53</v>
      </c>
      <c r="D13" s="17" t="s">
        <v>45</v>
      </c>
      <c r="E13" s="22" t="s">
        <v>54</v>
      </c>
      <c r="F13" s="23" t="s">
        <v>47</v>
      </c>
      <c r="G13" s="24">
        <v>1</v>
      </c>
      <c r="H13" s="24">
        <v>0</v>
      </c>
      <c r="I13" s="24">
        <f>ROUND(ROUND(H13,2)*ROUND(G13,2),2)</f>
        <v>0</v>
      </c>
      <c r="O13">
        <f>(I13*21)/100</f>
        <v>0</v>
      </c>
      <c r="P13" t="s">
        <v>21</v>
      </c>
    </row>
    <row r="14" spans="1:5" ht="25.5">
      <c r="A14" s="25" t="s">
        <v>48</v>
      </c>
      <c r="E14" s="26" t="s">
        <v>55</v>
      </c>
    </row>
    <row r="15" spans="1:5" ht="12.75">
      <c r="A15" s="27" t="s">
        <v>50</v>
      </c>
      <c r="E15" s="28" t="s">
        <v>45</v>
      </c>
    </row>
    <row r="16" spans="1:5" ht="12.75">
      <c r="A16" t="s">
        <v>51</v>
      </c>
      <c r="E16" s="26" t="s">
        <v>52</v>
      </c>
    </row>
    <row r="17" spans="1:16" ht="12.75">
      <c r="A17" s="17" t="s">
        <v>43</v>
      </c>
      <c r="B17" s="21" t="s">
        <v>22</v>
      </c>
      <c r="C17" s="21" t="s">
        <v>56</v>
      </c>
      <c r="D17" s="17" t="s">
        <v>57</v>
      </c>
      <c r="E17" s="22" t="s">
        <v>58</v>
      </c>
      <c r="F17" s="23" t="s">
        <v>47</v>
      </c>
      <c r="G17" s="24">
        <v>1</v>
      </c>
      <c r="H17" s="24">
        <v>0</v>
      </c>
      <c r="I17" s="24">
        <f>ROUND(ROUND(H17,2)*ROUND(G17,2),2)</f>
        <v>0</v>
      </c>
      <c r="O17">
        <f>(I17*21)/100</f>
        <v>0</v>
      </c>
      <c r="P17" t="s">
        <v>21</v>
      </c>
    </row>
    <row r="18" spans="1:5" ht="12.75">
      <c r="A18" s="25" t="s">
        <v>48</v>
      </c>
      <c r="E18" s="26" t="s">
        <v>59</v>
      </c>
    </row>
    <row r="19" spans="1:5" ht="12.75">
      <c r="A19" s="27" t="s">
        <v>50</v>
      </c>
      <c r="E19" s="28" t="s">
        <v>45</v>
      </c>
    </row>
    <row r="20" spans="1:5" ht="38.25">
      <c r="A20" t="s">
        <v>51</v>
      </c>
      <c r="E20" s="26" t="s">
        <v>60</v>
      </c>
    </row>
    <row r="21" spans="1:16" ht="12.75">
      <c r="A21" s="17" t="s">
        <v>43</v>
      </c>
      <c r="B21" s="21" t="s">
        <v>32</v>
      </c>
      <c r="C21" s="21" t="s">
        <v>56</v>
      </c>
      <c r="D21" s="17" t="s">
        <v>61</v>
      </c>
      <c r="E21" s="22" t="s">
        <v>58</v>
      </c>
      <c r="F21" s="23" t="s">
        <v>47</v>
      </c>
      <c r="G21" s="24">
        <v>1</v>
      </c>
      <c r="H21" s="24">
        <v>0</v>
      </c>
      <c r="I21" s="24">
        <f>ROUND(ROUND(H21,2)*ROUND(G21,2),2)</f>
        <v>0</v>
      </c>
      <c r="O21">
        <f>(I21*21)/100</f>
        <v>0</v>
      </c>
      <c r="P21" t="s">
        <v>21</v>
      </c>
    </row>
    <row r="22" spans="1:5" ht="38.25">
      <c r="A22" s="25" t="s">
        <v>48</v>
      </c>
      <c r="E22" s="26" t="s">
        <v>62</v>
      </c>
    </row>
    <row r="23" spans="1:5" ht="12.75">
      <c r="A23" s="27" t="s">
        <v>50</v>
      </c>
      <c r="E23" s="28" t="s">
        <v>45</v>
      </c>
    </row>
    <row r="24" spans="1:5" ht="38.25">
      <c r="A24" t="s">
        <v>51</v>
      </c>
      <c r="E24" s="26" t="s">
        <v>60</v>
      </c>
    </row>
    <row r="25" spans="1:16" ht="12.75">
      <c r="A25" s="17" t="s">
        <v>43</v>
      </c>
      <c r="B25" s="21" t="s">
        <v>34</v>
      </c>
      <c r="C25" s="21" t="s">
        <v>63</v>
      </c>
      <c r="D25" s="17" t="s">
        <v>45</v>
      </c>
      <c r="E25" s="22" t="s">
        <v>64</v>
      </c>
      <c r="F25" s="23" t="s">
        <v>47</v>
      </c>
      <c r="G25" s="24">
        <v>1</v>
      </c>
      <c r="H25" s="24">
        <v>0</v>
      </c>
      <c r="I25" s="24">
        <f>ROUND(ROUND(H25,2)*ROUND(G25,2),2)</f>
        <v>0</v>
      </c>
      <c r="O25">
        <f>(I25*0)/100</f>
        <v>0</v>
      </c>
      <c r="P25" t="s">
        <v>26</v>
      </c>
    </row>
    <row r="26" spans="1:5" ht="12.75">
      <c r="A26" s="25" t="s">
        <v>48</v>
      </c>
      <c r="E26" s="26" t="s">
        <v>45</v>
      </c>
    </row>
    <row r="27" spans="1:5" ht="12.75">
      <c r="A27" s="27" t="s">
        <v>50</v>
      </c>
      <c r="E27" s="28" t="s">
        <v>45</v>
      </c>
    </row>
    <row r="28" spans="1:5" ht="12.75">
      <c r="A28" t="s">
        <v>51</v>
      </c>
      <c r="E28" s="26" t="s">
        <v>65</v>
      </c>
    </row>
    <row r="29" spans="1:16" ht="12.75">
      <c r="A29" s="17" t="s">
        <v>43</v>
      </c>
      <c r="B29" s="21" t="s">
        <v>36</v>
      </c>
      <c r="C29" s="21" t="s">
        <v>66</v>
      </c>
      <c r="D29" s="17" t="s">
        <v>45</v>
      </c>
      <c r="E29" s="22" t="s">
        <v>67</v>
      </c>
      <c r="F29" s="23" t="s">
        <v>47</v>
      </c>
      <c r="G29" s="24">
        <v>1</v>
      </c>
      <c r="H29" s="24">
        <v>0</v>
      </c>
      <c r="I29" s="24">
        <f>ROUND(ROUND(H29,2)*ROUND(G29,2),2)</f>
        <v>0</v>
      </c>
      <c r="O29">
        <f>(I29*21)/100</f>
        <v>0</v>
      </c>
      <c r="P29" t="s">
        <v>21</v>
      </c>
    </row>
    <row r="30" spans="1:5" ht="12.75">
      <c r="A30" s="25" t="s">
        <v>48</v>
      </c>
      <c r="E30" s="26" t="s">
        <v>45</v>
      </c>
    </row>
    <row r="31" spans="1:5" ht="12.75">
      <c r="A31" s="27" t="s">
        <v>50</v>
      </c>
      <c r="E31" s="28" t="s">
        <v>45</v>
      </c>
    </row>
    <row r="32" spans="1:5" ht="12.75">
      <c r="A32" t="s">
        <v>51</v>
      </c>
      <c r="E32" s="26" t="s">
        <v>65</v>
      </c>
    </row>
    <row r="33" spans="1:16" ht="12.75">
      <c r="A33" s="17" t="s">
        <v>43</v>
      </c>
      <c r="B33" s="21" t="s">
        <v>68</v>
      </c>
      <c r="C33" s="21" t="s">
        <v>69</v>
      </c>
      <c r="D33" s="17" t="s">
        <v>45</v>
      </c>
      <c r="E33" s="22" t="s">
        <v>70</v>
      </c>
      <c r="F33" s="23" t="s">
        <v>47</v>
      </c>
      <c r="G33" s="24">
        <v>1</v>
      </c>
      <c r="H33" s="24">
        <v>0</v>
      </c>
      <c r="I33" s="24">
        <f>ROUND(ROUND(H33,2)*ROUND(G33,2),2)</f>
        <v>0</v>
      </c>
      <c r="O33">
        <f>(I33*21)/100</f>
        <v>0</v>
      </c>
      <c r="P33" t="s">
        <v>21</v>
      </c>
    </row>
    <row r="34" spans="1:5" ht="12.75">
      <c r="A34" s="25" t="s">
        <v>48</v>
      </c>
      <c r="E34" s="26" t="s">
        <v>71</v>
      </c>
    </row>
    <row r="35" spans="1:5" ht="51">
      <c r="A35" s="27" t="s">
        <v>50</v>
      </c>
      <c r="E35" s="28" t="s">
        <v>72</v>
      </c>
    </row>
    <row r="36" spans="1:5" ht="63.75">
      <c r="A36" t="s">
        <v>51</v>
      </c>
      <c r="E36" s="26" t="s">
        <v>73</v>
      </c>
    </row>
    <row r="37" spans="1:16" ht="12.75">
      <c r="A37" s="17" t="s">
        <v>43</v>
      </c>
      <c r="B37" s="21" t="s">
        <v>74</v>
      </c>
      <c r="C37" s="21" t="s">
        <v>75</v>
      </c>
      <c r="D37" s="17" t="s">
        <v>45</v>
      </c>
      <c r="E37" s="22" t="s">
        <v>76</v>
      </c>
      <c r="F37" s="23" t="s">
        <v>47</v>
      </c>
      <c r="G37" s="24">
        <v>1</v>
      </c>
      <c r="H37" s="24">
        <v>0</v>
      </c>
      <c r="I37" s="24">
        <f>ROUND(ROUND(H37,2)*ROUND(G37,2),2)</f>
        <v>0</v>
      </c>
      <c r="O37">
        <f>(I37*21)/100</f>
        <v>0</v>
      </c>
      <c r="P37" t="s">
        <v>21</v>
      </c>
    </row>
    <row r="38" spans="1:5" ht="191.25">
      <c r="A38" s="25" t="s">
        <v>48</v>
      </c>
      <c r="E38" s="26" t="s">
        <v>77</v>
      </c>
    </row>
    <row r="39" spans="1:5" ht="12.75">
      <c r="A39" s="27" t="s">
        <v>50</v>
      </c>
      <c r="E39" s="28" t="s">
        <v>45</v>
      </c>
    </row>
    <row r="40" spans="1:5" ht="25.5">
      <c r="A40" t="s">
        <v>51</v>
      </c>
      <c r="E40" s="26" t="s">
        <v>78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1"/>
  <sheetViews>
    <sheetView tabSelected="1" zoomScale="70" zoomScaleNormal="70" zoomScalePageLayoutView="0" workbookViewId="0" topLeftCell="B1">
      <pane ySplit="7" topLeftCell="A8" activePane="bottomLeft" state="frozen"/>
      <selection pane="topLeft" activeCell="A1" sqref="A1"/>
      <selection pane="bottomLeft" activeCell="B79" sqref="B79:I7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0+O8+O21+O78+O87+O92+O97+O142+O159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6" t="s">
        <v>14</v>
      </c>
      <c r="D3" s="32"/>
      <c r="E3" s="10" t="s">
        <v>15</v>
      </c>
      <c r="F3" s="1"/>
      <c r="G3" s="8"/>
      <c r="H3" s="7" t="s">
        <v>79</v>
      </c>
      <c r="I3" s="29">
        <f>0+I8+I21+I78+I87+I92+I97+I142+I159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7" t="s">
        <v>79</v>
      </c>
      <c r="D4" s="38"/>
      <c r="E4" s="13" t="s">
        <v>80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5" t="s">
        <v>25</v>
      </c>
      <c r="B5" s="35" t="s">
        <v>27</v>
      </c>
      <c r="C5" s="35" t="s">
        <v>29</v>
      </c>
      <c r="D5" s="35" t="s">
        <v>30</v>
      </c>
      <c r="E5" s="35" t="s">
        <v>31</v>
      </c>
      <c r="F5" s="35" t="s">
        <v>33</v>
      </c>
      <c r="G5" s="35" t="s">
        <v>35</v>
      </c>
      <c r="H5" s="35" t="s">
        <v>37</v>
      </c>
      <c r="I5" s="35"/>
      <c r="O5" t="s">
        <v>20</v>
      </c>
      <c r="P5" t="s">
        <v>21</v>
      </c>
    </row>
    <row r="6" spans="1:9" ht="12.75" customHeight="1">
      <c r="A6" s="35"/>
      <c r="B6" s="35"/>
      <c r="C6" s="35"/>
      <c r="D6" s="35"/>
      <c r="E6" s="35"/>
      <c r="F6" s="35"/>
      <c r="G6" s="35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24</v>
      </c>
      <c r="F8" s="14"/>
      <c r="G8" s="14"/>
      <c r="H8" s="14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17" t="s">
        <v>43</v>
      </c>
      <c r="B9" s="21" t="s">
        <v>28</v>
      </c>
      <c r="C9" s="21" t="s">
        <v>81</v>
      </c>
      <c r="D9" s="17" t="s">
        <v>82</v>
      </c>
      <c r="E9" s="22" t="s">
        <v>83</v>
      </c>
      <c r="F9" s="23" t="s">
        <v>84</v>
      </c>
      <c r="G9" s="24">
        <v>24.4</v>
      </c>
      <c r="H9" s="24">
        <v>0</v>
      </c>
      <c r="I9" s="24">
        <f>ROUND(ROUND(H9,2)*ROUND(G9,2),2)</f>
        <v>0</v>
      </c>
      <c r="O9">
        <f>(I9*21)/100</f>
        <v>0</v>
      </c>
      <c r="P9" t="s">
        <v>21</v>
      </c>
    </row>
    <row r="10" spans="1:5" ht="12.75">
      <c r="A10" s="25" t="s">
        <v>48</v>
      </c>
      <c r="E10" s="26" t="s">
        <v>85</v>
      </c>
    </row>
    <row r="11" spans="1:5" ht="51">
      <c r="A11" s="27" t="s">
        <v>50</v>
      </c>
      <c r="E11" s="28" t="s">
        <v>86</v>
      </c>
    </row>
    <row r="12" spans="1:5" ht="25.5">
      <c r="A12" t="s">
        <v>51</v>
      </c>
      <c r="E12" s="26" t="s">
        <v>87</v>
      </c>
    </row>
    <row r="13" spans="1:16" ht="12.75">
      <c r="A13" s="17" t="s">
        <v>43</v>
      </c>
      <c r="B13" s="21" t="s">
        <v>21</v>
      </c>
      <c r="C13" s="21" t="s">
        <v>81</v>
      </c>
      <c r="D13" s="17" t="s">
        <v>88</v>
      </c>
      <c r="E13" s="22" t="s">
        <v>83</v>
      </c>
      <c r="F13" s="23" t="s">
        <v>84</v>
      </c>
      <c r="G13" s="24">
        <v>1056</v>
      </c>
      <c r="H13" s="24">
        <v>0</v>
      </c>
      <c r="I13" s="24">
        <f>ROUND(ROUND(H13,2)*ROUND(G13,2),2)</f>
        <v>0</v>
      </c>
      <c r="O13">
        <f>(I13*21)/100</f>
        <v>0</v>
      </c>
      <c r="P13" t="s">
        <v>21</v>
      </c>
    </row>
    <row r="14" spans="1:5" ht="38.25">
      <c r="A14" s="25" t="s">
        <v>48</v>
      </c>
      <c r="E14" s="26" t="s">
        <v>89</v>
      </c>
    </row>
    <row r="15" spans="1:5" ht="12.75">
      <c r="A15" s="27" t="s">
        <v>50</v>
      </c>
      <c r="E15" s="28" t="s">
        <v>90</v>
      </c>
    </row>
    <row r="16" spans="1:5" ht="25.5">
      <c r="A16" t="s">
        <v>51</v>
      </c>
      <c r="E16" s="26" t="s">
        <v>87</v>
      </c>
    </row>
    <row r="17" spans="1:16" ht="12.75">
      <c r="A17" s="17" t="s">
        <v>43</v>
      </c>
      <c r="B17" s="21" t="s">
        <v>22</v>
      </c>
      <c r="C17" s="21" t="s">
        <v>91</v>
      </c>
      <c r="D17" s="17" t="s">
        <v>45</v>
      </c>
      <c r="E17" s="22" t="s">
        <v>83</v>
      </c>
      <c r="F17" s="23" t="s">
        <v>92</v>
      </c>
      <c r="G17" s="24">
        <v>1714.93</v>
      </c>
      <c r="H17" s="24">
        <v>0</v>
      </c>
      <c r="I17" s="24">
        <f>ROUND(ROUND(H17,2)*ROUND(G17,2),2)</f>
        <v>0</v>
      </c>
      <c r="O17">
        <f>(I17*21)/100</f>
        <v>0</v>
      </c>
      <c r="P17" t="s">
        <v>21</v>
      </c>
    </row>
    <row r="18" spans="1:5" ht="12.75">
      <c r="A18" s="25" t="s">
        <v>48</v>
      </c>
      <c r="E18" s="26" t="s">
        <v>45</v>
      </c>
    </row>
    <row r="19" spans="1:5" ht="51">
      <c r="A19" s="27" t="s">
        <v>50</v>
      </c>
      <c r="E19" s="28" t="s">
        <v>93</v>
      </c>
    </row>
    <row r="20" spans="1:5" ht="25.5">
      <c r="A20" t="s">
        <v>51</v>
      </c>
      <c r="E20" s="26" t="s">
        <v>87</v>
      </c>
    </row>
    <row r="21" spans="1:18" ht="12.75" customHeight="1">
      <c r="A21" s="5" t="s">
        <v>42</v>
      </c>
      <c r="B21" s="5"/>
      <c r="C21" s="30" t="s">
        <v>28</v>
      </c>
      <c r="D21" s="5"/>
      <c r="E21" s="19" t="s">
        <v>94</v>
      </c>
      <c r="F21" s="5"/>
      <c r="G21" s="5"/>
      <c r="H21" s="5"/>
      <c r="I21" s="31">
        <f>0+Q21</f>
        <v>0</v>
      </c>
      <c r="O21">
        <f>0+R21</f>
        <v>0</v>
      </c>
      <c r="Q21">
        <f>0+I22+I26+I30+I34+I38+I42+I46+I50+I54+I58+I62+I66+I70+I74</f>
        <v>0</v>
      </c>
      <c r="R21">
        <f>0+O22+O26+O30+O34+O38+O42+O46+O50+O54+O58+O62+O66+O70+O74</f>
        <v>0</v>
      </c>
    </row>
    <row r="22" spans="1:16" ht="25.5">
      <c r="A22" s="39" t="s">
        <v>43</v>
      </c>
      <c r="B22" s="40" t="s">
        <v>32</v>
      </c>
      <c r="C22" s="40" t="s">
        <v>95</v>
      </c>
      <c r="D22" s="39" t="s">
        <v>45</v>
      </c>
      <c r="E22" s="41" t="s">
        <v>96</v>
      </c>
      <c r="F22" s="42" t="s">
        <v>84</v>
      </c>
      <c r="G22" s="43">
        <v>580.41</v>
      </c>
      <c r="H22" s="43">
        <v>0</v>
      </c>
      <c r="I22" s="43">
        <f>ROUND(ROUND(H22,2)*ROUND(G22,2),2)</f>
        <v>0</v>
      </c>
      <c r="O22">
        <f>(I22*21)/100</f>
        <v>0</v>
      </c>
      <c r="P22" t="s">
        <v>21</v>
      </c>
    </row>
    <row r="23" spans="1:5" ht="12.75">
      <c r="A23" s="25" t="s">
        <v>48</v>
      </c>
      <c r="E23" s="26" t="s">
        <v>97</v>
      </c>
    </row>
    <row r="24" spans="1:5" ht="140.25">
      <c r="A24" s="27" t="s">
        <v>50</v>
      </c>
      <c r="E24" s="28" t="s">
        <v>98</v>
      </c>
    </row>
    <row r="25" spans="1:5" ht="63.75">
      <c r="A25" t="s">
        <v>51</v>
      </c>
      <c r="E25" s="26" t="s">
        <v>99</v>
      </c>
    </row>
    <row r="26" spans="1:16" ht="25.5">
      <c r="A26" s="39" t="s">
        <v>43</v>
      </c>
      <c r="B26" s="40" t="s">
        <v>34</v>
      </c>
      <c r="C26" s="40" t="s">
        <v>100</v>
      </c>
      <c r="D26" s="39" t="s">
        <v>45</v>
      </c>
      <c r="E26" s="41" t="s">
        <v>101</v>
      </c>
      <c r="F26" s="42" t="s">
        <v>84</v>
      </c>
      <c r="G26" s="43">
        <v>214.6</v>
      </c>
      <c r="H26" s="43">
        <v>0</v>
      </c>
      <c r="I26" s="43">
        <f>ROUND(ROUND(H26,2)*ROUND(G26,2),2)</f>
        <v>0</v>
      </c>
      <c r="O26">
        <f>(I26*21)/100</f>
        <v>0</v>
      </c>
      <c r="P26" t="s">
        <v>21</v>
      </c>
    </row>
    <row r="27" spans="1:5" ht="25.5">
      <c r="A27" s="25" t="s">
        <v>48</v>
      </c>
      <c r="E27" s="26" t="s">
        <v>102</v>
      </c>
    </row>
    <row r="28" spans="1:5" ht="51">
      <c r="A28" s="27" t="s">
        <v>50</v>
      </c>
      <c r="E28" s="28" t="s">
        <v>103</v>
      </c>
    </row>
    <row r="29" spans="1:5" ht="63.75">
      <c r="A29" t="s">
        <v>51</v>
      </c>
      <c r="E29" s="26" t="s">
        <v>99</v>
      </c>
    </row>
    <row r="30" spans="1:16" ht="12.75">
      <c r="A30" s="17" t="s">
        <v>43</v>
      </c>
      <c r="B30" s="21" t="s">
        <v>36</v>
      </c>
      <c r="C30" s="21" t="s">
        <v>104</v>
      </c>
      <c r="D30" s="17" t="s">
        <v>45</v>
      </c>
      <c r="E30" s="22" t="s">
        <v>105</v>
      </c>
      <c r="F30" s="23" t="s">
        <v>106</v>
      </c>
      <c r="G30" s="24">
        <v>526</v>
      </c>
      <c r="H30" s="24">
        <v>0</v>
      </c>
      <c r="I30" s="24">
        <f>ROUND(ROUND(H30,2)*ROUND(G30,2),2)</f>
        <v>0</v>
      </c>
      <c r="O30">
        <f>(I30*21)/100</f>
        <v>0</v>
      </c>
      <c r="P30" t="s">
        <v>21</v>
      </c>
    </row>
    <row r="31" spans="1:5" ht="25.5">
      <c r="A31" s="25" t="s">
        <v>48</v>
      </c>
      <c r="E31" s="26" t="s">
        <v>107</v>
      </c>
    </row>
    <row r="32" spans="1:5" ht="12.75">
      <c r="A32" s="27" t="s">
        <v>50</v>
      </c>
      <c r="E32" s="28" t="s">
        <v>45</v>
      </c>
    </row>
    <row r="33" spans="1:5" ht="63.75">
      <c r="A33" t="s">
        <v>51</v>
      </c>
      <c r="E33" s="26" t="s">
        <v>99</v>
      </c>
    </row>
    <row r="34" spans="1:16" ht="25.5">
      <c r="A34" s="17" t="s">
        <v>43</v>
      </c>
      <c r="B34" s="21" t="s">
        <v>68</v>
      </c>
      <c r="C34" s="21" t="s">
        <v>108</v>
      </c>
      <c r="D34" s="17" t="s">
        <v>45</v>
      </c>
      <c r="E34" s="22" t="s">
        <v>109</v>
      </c>
      <c r="F34" s="23" t="s">
        <v>106</v>
      </c>
      <c r="G34" s="24">
        <v>403</v>
      </c>
      <c r="H34" s="24">
        <v>0</v>
      </c>
      <c r="I34" s="24">
        <f>ROUND(ROUND(H34,2)*ROUND(G34,2),2)</f>
        <v>0</v>
      </c>
      <c r="O34">
        <f>(I34*21)/100</f>
        <v>0</v>
      </c>
      <c r="P34" t="s">
        <v>21</v>
      </c>
    </row>
    <row r="35" spans="1:5" ht="38.25">
      <c r="A35" s="25" t="s">
        <v>48</v>
      </c>
      <c r="E35" s="26" t="s">
        <v>110</v>
      </c>
    </row>
    <row r="36" spans="1:5" ht="12.75">
      <c r="A36" s="27" t="s">
        <v>50</v>
      </c>
      <c r="E36" s="28" t="s">
        <v>111</v>
      </c>
    </row>
    <row r="37" spans="1:5" ht="63.75">
      <c r="A37" t="s">
        <v>51</v>
      </c>
      <c r="E37" s="26" t="s">
        <v>99</v>
      </c>
    </row>
    <row r="38" spans="1:16" ht="12.75">
      <c r="A38" s="17" t="s">
        <v>43</v>
      </c>
      <c r="B38" s="40" t="s">
        <v>74</v>
      </c>
      <c r="C38" s="40" t="s">
        <v>112</v>
      </c>
      <c r="D38" s="39" t="s">
        <v>45</v>
      </c>
      <c r="E38" s="41" t="s">
        <v>113</v>
      </c>
      <c r="F38" s="42" t="s">
        <v>84</v>
      </c>
      <c r="G38" s="43">
        <v>106.6</v>
      </c>
      <c r="H38" s="43">
        <v>0</v>
      </c>
      <c r="I38" s="43">
        <f>ROUND(ROUND(H38,2)*ROUND(G38,2),2)</f>
        <v>0</v>
      </c>
      <c r="O38">
        <f>(I38*21)/100</f>
        <v>0</v>
      </c>
      <c r="P38" t="s">
        <v>21</v>
      </c>
    </row>
    <row r="39" spans="1:5" ht="12.75">
      <c r="A39" s="25" t="s">
        <v>48</v>
      </c>
      <c r="E39" s="26" t="s">
        <v>114</v>
      </c>
    </row>
    <row r="40" spans="1:5" ht="51">
      <c r="A40" s="27" t="s">
        <v>50</v>
      </c>
      <c r="E40" s="28" t="s">
        <v>115</v>
      </c>
    </row>
    <row r="41" spans="1:5" ht="63.75">
      <c r="A41" t="s">
        <v>51</v>
      </c>
      <c r="E41" s="26" t="s">
        <v>99</v>
      </c>
    </row>
    <row r="42" spans="1:16" ht="12.75">
      <c r="A42" s="17" t="s">
        <v>43</v>
      </c>
      <c r="B42" s="40" t="s">
        <v>39</v>
      </c>
      <c r="C42" s="40" t="s">
        <v>116</v>
      </c>
      <c r="D42" s="39" t="s">
        <v>82</v>
      </c>
      <c r="E42" s="41" t="s">
        <v>117</v>
      </c>
      <c r="F42" s="42" t="s">
        <v>84</v>
      </c>
      <c r="G42" s="43">
        <v>30</v>
      </c>
      <c r="H42" s="43">
        <v>0</v>
      </c>
      <c r="I42" s="43">
        <f>ROUND(ROUND(H42,2)*ROUND(G42,2),2)</f>
        <v>0</v>
      </c>
      <c r="O42">
        <f>(I42*21)/100</f>
        <v>0</v>
      </c>
      <c r="P42" t="s">
        <v>21</v>
      </c>
    </row>
    <row r="43" spans="1:5" ht="12.75">
      <c r="A43" s="25" t="s">
        <v>48</v>
      </c>
      <c r="E43" s="26" t="s">
        <v>45</v>
      </c>
    </row>
    <row r="44" spans="1:5" ht="12.75">
      <c r="A44" s="27" t="s">
        <v>50</v>
      </c>
      <c r="E44" s="28" t="s">
        <v>45</v>
      </c>
    </row>
    <row r="45" spans="1:5" ht="369.75">
      <c r="A45" t="s">
        <v>51</v>
      </c>
      <c r="E45" s="26" t="s">
        <v>118</v>
      </c>
    </row>
    <row r="46" spans="1:16" ht="12.75">
      <c r="A46" s="17" t="s">
        <v>43</v>
      </c>
      <c r="B46" s="40" t="s">
        <v>41</v>
      </c>
      <c r="C46" s="40" t="s">
        <v>116</v>
      </c>
      <c r="D46" s="39" t="s">
        <v>88</v>
      </c>
      <c r="E46" s="41" t="s">
        <v>117</v>
      </c>
      <c r="F46" s="42" t="s">
        <v>84</v>
      </c>
      <c r="G46" s="43">
        <v>1056</v>
      </c>
      <c r="H46" s="43">
        <v>0</v>
      </c>
      <c r="I46" s="43">
        <f>ROUND(ROUND(H46,2)*ROUND(G46,2),2)</f>
        <v>0</v>
      </c>
      <c r="O46">
        <f>(I46*21)/100</f>
        <v>0</v>
      </c>
      <c r="P46" t="s">
        <v>21</v>
      </c>
    </row>
    <row r="47" spans="1:5" ht="25.5">
      <c r="A47" s="25" t="s">
        <v>48</v>
      </c>
      <c r="E47" s="26" t="s">
        <v>119</v>
      </c>
    </row>
    <row r="48" spans="1:5" ht="12.75">
      <c r="A48" s="27" t="s">
        <v>50</v>
      </c>
      <c r="E48" s="28" t="s">
        <v>120</v>
      </c>
    </row>
    <row r="49" spans="1:5" ht="369.75">
      <c r="A49" t="s">
        <v>51</v>
      </c>
      <c r="E49" s="26" t="s">
        <v>118</v>
      </c>
    </row>
    <row r="50" spans="1:16" ht="12.75">
      <c r="A50" s="17" t="s">
        <v>43</v>
      </c>
      <c r="B50" s="21" t="s">
        <v>121</v>
      </c>
      <c r="C50" s="21" t="s">
        <v>122</v>
      </c>
      <c r="D50" s="17" t="s">
        <v>45</v>
      </c>
      <c r="E50" s="22" t="s">
        <v>123</v>
      </c>
      <c r="F50" s="23" t="s">
        <v>84</v>
      </c>
      <c r="G50" s="24">
        <v>14.4</v>
      </c>
      <c r="H50" s="24">
        <v>0</v>
      </c>
      <c r="I50" s="24">
        <f>ROUND(ROUND(H50,2)*ROUND(G50,2),2)</f>
        <v>0</v>
      </c>
      <c r="O50">
        <f>(I50*21)/100</f>
        <v>0</v>
      </c>
      <c r="P50" t="s">
        <v>21</v>
      </c>
    </row>
    <row r="51" spans="1:5" ht="12.75">
      <c r="A51" s="25" t="s">
        <v>48</v>
      </c>
      <c r="E51" s="26" t="s">
        <v>45</v>
      </c>
    </row>
    <row r="52" spans="1:5" ht="12.75">
      <c r="A52" s="27" t="s">
        <v>50</v>
      </c>
      <c r="E52" s="28" t="s">
        <v>124</v>
      </c>
    </row>
    <row r="53" spans="1:5" ht="318.75">
      <c r="A53" t="s">
        <v>51</v>
      </c>
      <c r="E53" s="26" t="s">
        <v>125</v>
      </c>
    </row>
    <row r="54" spans="1:16" ht="12.75">
      <c r="A54" s="17" t="s">
        <v>43</v>
      </c>
      <c r="B54" s="21" t="s">
        <v>126</v>
      </c>
      <c r="C54" s="21" t="s">
        <v>127</v>
      </c>
      <c r="D54" s="17" t="s">
        <v>82</v>
      </c>
      <c r="E54" s="22" t="s">
        <v>128</v>
      </c>
      <c r="F54" s="23" t="s">
        <v>84</v>
      </c>
      <c r="G54" s="24">
        <v>49.8</v>
      </c>
      <c r="H54" s="24">
        <v>0</v>
      </c>
      <c r="I54" s="24">
        <f>ROUND(ROUND(H54,2)*ROUND(G54,2),2)</f>
        <v>0</v>
      </c>
      <c r="O54">
        <f>(I54*21)/100</f>
        <v>0</v>
      </c>
      <c r="P54" t="s">
        <v>21</v>
      </c>
    </row>
    <row r="55" spans="1:5" ht="12.75">
      <c r="A55" s="25" t="s">
        <v>48</v>
      </c>
      <c r="E55" s="26" t="s">
        <v>45</v>
      </c>
    </row>
    <row r="56" spans="1:5" ht="38.25">
      <c r="A56" s="27" t="s">
        <v>50</v>
      </c>
      <c r="E56" s="28" t="s">
        <v>129</v>
      </c>
    </row>
    <row r="57" spans="1:5" ht="191.25">
      <c r="A57" t="s">
        <v>51</v>
      </c>
      <c r="E57" s="26" t="s">
        <v>130</v>
      </c>
    </row>
    <row r="58" spans="1:16" ht="12.75">
      <c r="A58" s="17" t="s">
        <v>43</v>
      </c>
      <c r="B58" s="21" t="s">
        <v>131</v>
      </c>
      <c r="C58" s="21" t="s">
        <v>127</v>
      </c>
      <c r="D58" s="17" t="s">
        <v>88</v>
      </c>
      <c r="E58" s="22" t="s">
        <v>128</v>
      </c>
      <c r="F58" s="23" t="s">
        <v>84</v>
      </c>
      <c r="G58" s="24">
        <v>1056</v>
      </c>
      <c r="H58" s="24">
        <v>0</v>
      </c>
      <c r="I58" s="24">
        <f>ROUND(ROUND(H58,2)*ROUND(G58,2),2)</f>
        <v>0</v>
      </c>
      <c r="O58">
        <f>(I58*21)/100</f>
        <v>0</v>
      </c>
      <c r="P58" t="s">
        <v>21</v>
      </c>
    </row>
    <row r="59" spans="1:5" ht="25.5">
      <c r="A59" s="25" t="s">
        <v>48</v>
      </c>
      <c r="E59" s="26" t="s">
        <v>119</v>
      </c>
    </row>
    <row r="60" spans="1:5" ht="12.75">
      <c r="A60" s="27" t="s">
        <v>50</v>
      </c>
      <c r="E60" s="28" t="s">
        <v>90</v>
      </c>
    </row>
    <row r="61" spans="1:5" ht="191.25">
      <c r="A61" t="s">
        <v>51</v>
      </c>
      <c r="E61" s="26" t="s">
        <v>130</v>
      </c>
    </row>
    <row r="62" spans="1:16" ht="12.75">
      <c r="A62" s="17" t="s">
        <v>43</v>
      </c>
      <c r="B62" s="21" t="s">
        <v>132</v>
      </c>
      <c r="C62" s="21" t="s">
        <v>133</v>
      </c>
      <c r="D62" s="17" t="s">
        <v>45</v>
      </c>
      <c r="E62" s="22" t="s">
        <v>134</v>
      </c>
      <c r="F62" s="23" t="s">
        <v>84</v>
      </c>
      <c r="G62" s="24">
        <v>20</v>
      </c>
      <c r="H62" s="24">
        <v>0</v>
      </c>
      <c r="I62" s="24">
        <f>ROUND(ROUND(H62,2)*ROUND(G62,2),2)</f>
        <v>0</v>
      </c>
      <c r="O62">
        <f>(I62*21)/100</f>
        <v>0</v>
      </c>
      <c r="P62" t="s">
        <v>21</v>
      </c>
    </row>
    <row r="63" spans="1:5" ht="12.75">
      <c r="A63" s="25" t="s">
        <v>48</v>
      </c>
      <c r="E63" s="26" t="s">
        <v>45</v>
      </c>
    </row>
    <row r="64" spans="1:5" ht="12.75">
      <c r="A64" s="27" t="s">
        <v>50</v>
      </c>
      <c r="E64" s="28" t="s">
        <v>45</v>
      </c>
    </row>
    <row r="65" spans="1:5" ht="242.25">
      <c r="A65" t="s">
        <v>51</v>
      </c>
      <c r="E65" s="26" t="s">
        <v>135</v>
      </c>
    </row>
    <row r="66" spans="1:16" ht="12.75">
      <c r="A66" s="17" t="s">
        <v>43</v>
      </c>
      <c r="B66" s="21" t="s">
        <v>136</v>
      </c>
      <c r="C66" s="21" t="s">
        <v>137</v>
      </c>
      <c r="D66" s="17" t="s">
        <v>45</v>
      </c>
      <c r="E66" s="22" t="s">
        <v>138</v>
      </c>
      <c r="F66" s="23" t="s">
        <v>84</v>
      </c>
      <c r="G66" s="24">
        <v>10.44</v>
      </c>
      <c r="H66" s="24">
        <v>0</v>
      </c>
      <c r="I66" s="24">
        <f>ROUND(ROUND(H66,2)*ROUND(G66,2),2)</f>
        <v>0</v>
      </c>
      <c r="O66">
        <f>(I66*21)/100</f>
        <v>0</v>
      </c>
      <c r="P66" t="s">
        <v>21</v>
      </c>
    </row>
    <row r="67" spans="1:5" ht="38.25">
      <c r="A67" s="25" t="s">
        <v>48</v>
      </c>
      <c r="E67" s="26" t="s">
        <v>139</v>
      </c>
    </row>
    <row r="68" spans="1:5" ht="12.75">
      <c r="A68" s="27" t="s">
        <v>50</v>
      </c>
      <c r="E68" s="28" t="s">
        <v>140</v>
      </c>
    </row>
    <row r="69" spans="1:5" ht="229.5">
      <c r="A69" t="s">
        <v>51</v>
      </c>
      <c r="E69" s="26" t="s">
        <v>141</v>
      </c>
    </row>
    <row r="70" spans="1:16" ht="12.75">
      <c r="A70" s="17" t="s">
        <v>43</v>
      </c>
      <c r="B70" s="21" t="s">
        <v>142</v>
      </c>
      <c r="C70" s="21" t="s">
        <v>143</v>
      </c>
      <c r="D70" s="17" t="s">
        <v>45</v>
      </c>
      <c r="E70" s="22" t="s">
        <v>144</v>
      </c>
      <c r="F70" s="23" t="s">
        <v>84</v>
      </c>
      <c r="G70" s="24">
        <v>3.24</v>
      </c>
      <c r="H70" s="24">
        <v>0</v>
      </c>
      <c r="I70" s="24">
        <f>ROUND(ROUND(H70,2)*ROUND(G70,2),2)</f>
        <v>0</v>
      </c>
      <c r="O70">
        <f>(I70*21)/100</f>
        <v>0</v>
      </c>
      <c r="P70" t="s">
        <v>21</v>
      </c>
    </row>
    <row r="71" spans="1:5" ht="12.75">
      <c r="A71" s="25" t="s">
        <v>48</v>
      </c>
      <c r="E71" s="26" t="s">
        <v>145</v>
      </c>
    </row>
    <row r="72" spans="1:5" ht="12.75">
      <c r="A72" s="27" t="s">
        <v>50</v>
      </c>
      <c r="E72" s="28" t="s">
        <v>146</v>
      </c>
    </row>
    <row r="73" spans="1:5" ht="293.25">
      <c r="A73" t="s">
        <v>51</v>
      </c>
      <c r="E73" s="26" t="s">
        <v>147</v>
      </c>
    </row>
    <row r="74" spans="1:16" ht="12.75">
      <c r="A74" s="17" t="s">
        <v>43</v>
      </c>
      <c r="B74" s="21" t="s">
        <v>148</v>
      </c>
      <c r="C74" s="21" t="s">
        <v>149</v>
      </c>
      <c r="D74" s="17" t="s">
        <v>45</v>
      </c>
      <c r="E74" s="22" t="s">
        <v>150</v>
      </c>
      <c r="F74" s="23" t="s">
        <v>151</v>
      </c>
      <c r="G74" s="24">
        <v>2593</v>
      </c>
      <c r="H74" s="24">
        <v>0</v>
      </c>
      <c r="I74" s="24">
        <f>ROUND(ROUND(H74,2)*ROUND(G74,2),2)</f>
        <v>0</v>
      </c>
      <c r="O74">
        <f>(I74*21)/100</f>
        <v>0</v>
      </c>
      <c r="P74" t="s">
        <v>21</v>
      </c>
    </row>
    <row r="75" spans="1:5" ht="12.75">
      <c r="A75" s="25" t="s">
        <v>48</v>
      </c>
      <c r="E75" s="26" t="s">
        <v>45</v>
      </c>
    </row>
    <row r="76" spans="1:5" ht="12.75">
      <c r="A76" s="27" t="s">
        <v>50</v>
      </c>
      <c r="E76" s="28" t="s">
        <v>152</v>
      </c>
    </row>
    <row r="77" spans="1:5" ht="25.5">
      <c r="A77" t="s">
        <v>51</v>
      </c>
      <c r="E77" s="26" t="s">
        <v>153</v>
      </c>
    </row>
    <row r="78" spans="1:18" ht="12.75" customHeight="1">
      <c r="A78" s="5" t="s">
        <v>42</v>
      </c>
      <c r="B78" s="5"/>
      <c r="C78" s="30" t="s">
        <v>21</v>
      </c>
      <c r="D78" s="5"/>
      <c r="E78" s="19" t="s">
        <v>154</v>
      </c>
      <c r="F78" s="5"/>
      <c r="G78" s="5"/>
      <c r="H78" s="5"/>
      <c r="I78" s="31">
        <f>0+Q78</f>
        <v>0</v>
      </c>
      <c r="O78">
        <f>0+R78</f>
        <v>0</v>
      </c>
      <c r="Q78">
        <f>0+I79+I83</f>
        <v>0</v>
      </c>
      <c r="R78">
        <f>0+O79+O83</f>
        <v>0</v>
      </c>
    </row>
    <row r="79" spans="1:16" ht="12.75">
      <c r="A79" s="17" t="s">
        <v>43</v>
      </c>
      <c r="B79" s="40" t="s">
        <v>155</v>
      </c>
      <c r="C79" s="40" t="s">
        <v>156</v>
      </c>
      <c r="D79" s="39" t="s">
        <v>45</v>
      </c>
      <c r="E79" s="41" t="s">
        <v>157</v>
      </c>
      <c r="F79" s="42" t="s">
        <v>106</v>
      </c>
      <c r="G79" s="43">
        <v>610</v>
      </c>
      <c r="H79" s="43">
        <v>0</v>
      </c>
      <c r="I79" s="43">
        <f>ROUND(ROUND(H79,2)*ROUND(G79,2),2)</f>
        <v>0</v>
      </c>
      <c r="O79">
        <f>(I79*21)/100</f>
        <v>0</v>
      </c>
      <c r="P79" t="s">
        <v>21</v>
      </c>
    </row>
    <row r="80" spans="1:5" ht="12.75">
      <c r="A80" s="25" t="s">
        <v>48</v>
      </c>
      <c r="E80" s="26" t="s">
        <v>45</v>
      </c>
    </row>
    <row r="81" spans="1:5" ht="12.75">
      <c r="A81" s="27" t="s">
        <v>50</v>
      </c>
      <c r="E81" s="28" t="s">
        <v>45</v>
      </c>
    </row>
    <row r="82" spans="1:5" ht="165.75">
      <c r="A82" t="s">
        <v>51</v>
      </c>
      <c r="E82" s="26" t="s">
        <v>158</v>
      </c>
    </row>
    <row r="83" spans="1:16" ht="12.75">
      <c r="A83" s="17" t="s">
        <v>43</v>
      </c>
      <c r="B83" s="40" t="s">
        <v>159</v>
      </c>
      <c r="C83" s="40" t="s">
        <v>160</v>
      </c>
      <c r="D83" s="39" t="s">
        <v>45</v>
      </c>
      <c r="E83" s="41" t="s">
        <v>161</v>
      </c>
      <c r="F83" s="42" t="s">
        <v>84</v>
      </c>
      <c r="G83" s="43">
        <v>1056</v>
      </c>
      <c r="H83" s="43">
        <v>0</v>
      </c>
      <c r="I83" s="43">
        <f>ROUND(ROUND(H83,2)*ROUND(G83,2),2)</f>
        <v>0</v>
      </c>
      <c r="O83">
        <f>(I83*21)/100</f>
        <v>0</v>
      </c>
      <c r="P83" t="s">
        <v>21</v>
      </c>
    </row>
    <row r="84" spans="1:5" ht="38.25">
      <c r="A84" s="25" t="s">
        <v>48</v>
      </c>
      <c r="E84" s="26" t="s">
        <v>162</v>
      </c>
    </row>
    <row r="85" spans="1:5" ht="12.75">
      <c r="A85" s="27" t="s">
        <v>50</v>
      </c>
      <c r="E85" s="28" t="s">
        <v>120</v>
      </c>
    </row>
    <row r="86" spans="1:5" ht="38.25">
      <c r="A86" t="s">
        <v>51</v>
      </c>
      <c r="E86" s="26" t="s">
        <v>163</v>
      </c>
    </row>
    <row r="87" spans="1:18" ht="12.75" customHeight="1">
      <c r="A87" s="5" t="s">
        <v>42</v>
      </c>
      <c r="B87" s="5"/>
      <c r="C87" s="30" t="s">
        <v>22</v>
      </c>
      <c r="D87" s="5"/>
      <c r="E87" s="19" t="s">
        <v>164</v>
      </c>
      <c r="F87" s="5"/>
      <c r="G87" s="5"/>
      <c r="H87" s="5"/>
      <c r="I87" s="31">
        <f>0+Q87</f>
        <v>0</v>
      </c>
      <c r="O87">
        <f>0+R87</f>
        <v>0</v>
      </c>
      <c r="Q87">
        <f>0+I88</f>
        <v>0</v>
      </c>
      <c r="R87">
        <f>0+O88</f>
        <v>0</v>
      </c>
    </row>
    <row r="88" spans="1:16" ht="12.75">
      <c r="A88" s="17" t="s">
        <v>43</v>
      </c>
      <c r="B88" s="21" t="s">
        <v>165</v>
      </c>
      <c r="C88" s="21" t="s">
        <v>166</v>
      </c>
      <c r="D88" s="17" t="s">
        <v>45</v>
      </c>
      <c r="E88" s="22" t="s">
        <v>167</v>
      </c>
      <c r="F88" s="23" t="s">
        <v>84</v>
      </c>
      <c r="G88" s="24">
        <v>5</v>
      </c>
      <c r="H88" s="24">
        <v>0</v>
      </c>
      <c r="I88" s="24">
        <f>ROUND(ROUND(H88,2)*ROUND(G88,2),2)</f>
        <v>0</v>
      </c>
      <c r="O88">
        <f>(I88*21)/100</f>
        <v>0</v>
      </c>
      <c r="P88" t="s">
        <v>21</v>
      </c>
    </row>
    <row r="89" spans="1:5" ht="51">
      <c r="A89" s="25" t="s">
        <v>48</v>
      </c>
      <c r="E89" s="26" t="s">
        <v>168</v>
      </c>
    </row>
    <row r="90" spans="1:5" ht="12.75">
      <c r="A90" s="27" t="s">
        <v>50</v>
      </c>
      <c r="E90" s="28" t="s">
        <v>45</v>
      </c>
    </row>
    <row r="91" spans="1:5" ht="369.75">
      <c r="A91" t="s">
        <v>51</v>
      </c>
      <c r="E91" s="26" t="s">
        <v>169</v>
      </c>
    </row>
    <row r="92" spans="1:18" ht="12.75" customHeight="1">
      <c r="A92" s="5" t="s">
        <v>42</v>
      </c>
      <c r="B92" s="5"/>
      <c r="C92" s="30" t="s">
        <v>32</v>
      </c>
      <c r="D92" s="5"/>
      <c r="E92" s="19" t="s">
        <v>170</v>
      </c>
      <c r="F92" s="5"/>
      <c r="G92" s="5"/>
      <c r="H92" s="5"/>
      <c r="I92" s="31">
        <f>0+Q92</f>
        <v>0</v>
      </c>
      <c r="O92">
        <f>0+R92</f>
        <v>0</v>
      </c>
      <c r="Q92">
        <f>0+I93</f>
        <v>0</v>
      </c>
      <c r="R92">
        <f>0+O93</f>
        <v>0</v>
      </c>
    </row>
    <row r="93" spans="1:16" ht="12.75">
      <c r="A93" s="17" t="s">
        <v>43</v>
      </c>
      <c r="B93" s="21" t="s">
        <v>171</v>
      </c>
      <c r="C93" s="21" t="s">
        <v>172</v>
      </c>
      <c r="D93" s="17" t="s">
        <v>45</v>
      </c>
      <c r="E93" s="22" t="s">
        <v>173</v>
      </c>
      <c r="F93" s="23" t="s">
        <v>84</v>
      </c>
      <c r="G93" s="24">
        <v>0.72</v>
      </c>
      <c r="H93" s="24">
        <v>0</v>
      </c>
      <c r="I93" s="24">
        <f>ROUND(ROUND(H93,2)*ROUND(G93,2),2)</f>
        <v>0</v>
      </c>
      <c r="O93">
        <f>(I93*21)/100</f>
        <v>0</v>
      </c>
      <c r="P93" t="s">
        <v>21</v>
      </c>
    </row>
    <row r="94" spans="1:5" ht="12.75">
      <c r="A94" s="25" t="s">
        <v>48</v>
      </c>
      <c r="E94" s="26" t="s">
        <v>145</v>
      </c>
    </row>
    <row r="95" spans="1:5" ht="12.75">
      <c r="A95" s="27" t="s">
        <v>50</v>
      </c>
      <c r="E95" s="28" t="s">
        <v>174</v>
      </c>
    </row>
    <row r="96" spans="1:5" ht="38.25">
      <c r="A96" t="s">
        <v>51</v>
      </c>
      <c r="E96" s="26" t="s">
        <v>175</v>
      </c>
    </row>
    <row r="97" spans="1:18" ht="12.75" customHeight="1">
      <c r="A97" s="5" t="s">
        <v>42</v>
      </c>
      <c r="B97" s="5"/>
      <c r="C97" s="30" t="s">
        <v>34</v>
      </c>
      <c r="D97" s="5"/>
      <c r="E97" s="19" t="s">
        <v>176</v>
      </c>
      <c r="F97" s="5"/>
      <c r="G97" s="5"/>
      <c r="H97" s="5"/>
      <c r="I97" s="31">
        <f>0+Q97</f>
        <v>0</v>
      </c>
      <c r="O97">
        <f>0+R97</f>
        <v>0</v>
      </c>
      <c r="Q97">
        <f>0+I98+I102+I106+I110+I114+I118+I122+I126+I130+I134+I138</f>
        <v>0</v>
      </c>
      <c r="R97">
        <f>0+O98+O102+O106+O110+O114+O118+O122+O126+O130+O134+O138</f>
        <v>0</v>
      </c>
    </row>
    <row r="98" spans="1:16" ht="12.75">
      <c r="A98" s="17" t="s">
        <v>43</v>
      </c>
      <c r="B98" s="40" t="s">
        <v>177</v>
      </c>
      <c r="C98" s="40" t="s">
        <v>178</v>
      </c>
      <c r="D98" s="39" t="s">
        <v>45</v>
      </c>
      <c r="E98" s="41" t="s">
        <v>179</v>
      </c>
      <c r="F98" s="42" t="s">
        <v>84</v>
      </c>
      <c r="G98" s="43">
        <v>600.39</v>
      </c>
      <c r="H98" s="43">
        <v>0</v>
      </c>
      <c r="I98" s="43">
        <f>ROUND(ROUND(H98,2)*ROUND(G98,2),2)</f>
        <v>0</v>
      </c>
      <c r="O98">
        <f>(I98*21)/100</f>
        <v>0</v>
      </c>
      <c r="P98" t="s">
        <v>21</v>
      </c>
    </row>
    <row r="99" spans="1:5" ht="12.75">
      <c r="A99" s="25" t="s">
        <v>48</v>
      </c>
      <c r="E99" s="26" t="s">
        <v>45</v>
      </c>
    </row>
    <row r="100" spans="1:5" ht="89.25">
      <c r="A100" s="27" t="s">
        <v>50</v>
      </c>
      <c r="E100" s="28" t="s">
        <v>180</v>
      </c>
    </row>
    <row r="101" spans="1:5" ht="51">
      <c r="A101" t="s">
        <v>51</v>
      </c>
      <c r="E101" s="26" t="s">
        <v>181</v>
      </c>
    </row>
    <row r="102" spans="1:16" ht="12.75">
      <c r="A102" s="17" t="s">
        <v>43</v>
      </c>
      <c r="B102" s="40" t="s">
        <v>182</v>
      </c>
      <c r="C102" s="40" t="s">
        <v>183</v>
      </c>
      <c r="D102" s="39" t="s">
        <v>45</v>
      </c>
      <c r="E102" s="41" t="s">
        <v>184</v>
      </c>
      <c r="F102" s="42" t="s">
        <v>151</v>
      </c>
      <c r="G102" s="43">
        <v>971.5</v>
      </c>
      <c r="H102" s="43">
        <v>0</v>
      </c>
      <c r="I102" s="43">
        <f>ROUND(ROUND(H102,2)*ROUND(G102,2),2)</f>
        <v>0</v>
      </c>
      <c r="O102">
        <f>(I102*21)/100</f>
        <v>0</v>
      </c>
      <c r="P102" t="s">
        <v>21</v>
      </c>
    </row>
    <row r="103" spans="1:5" ht="12.75">
      <c r="A103" s="25" t="s">
        <v>48</v>
      </c>
      <c r="E103" s="26" t="s">
        <v>45</v>
      </c>
    </row>
    <row r="104" spans="1:5" ht="38.25">
      <c r="A104" s="27" t="s">
        <v>50</v>
      </c>
      <c r="E104" s="28" t="s">
        <v>185</v>
      </c>
    </row>
    <row r="105" spans="1:5" ht="51">
      <c r="A105" t="s">
        <v>51</v>
      </c>
      <c r="E105" s="26" t="s">
        <v>186</v>
      </c>
    </row>
    <row r="106" spans="1:16" ht="12.75">
      <c r="A106" s="17" t="s">
        <v>43</v>
      </c>
      <c r="B106" s="40" t="s">
        <v>187</v>
      </c>
      <c r="C106" s="40" t="s">
        <v>188</v>
      </c>
      <c r="D106" s="39" t="s">
        <v>45</v>
      </c>
      <c r="E106" s="41" t="s">
        <v>189</v>
      </c>
      <c r="F106" s="42" t="s">
        <v>84</v>
      </c>
      <c r="G106" s="43">
        <v>38.7</v>
      </c>
      <c r="H106" s="43">
        <v>0</v>
      </c>
      <c r="I106" s="43">
        <f>ROUND(ROUND(H106,2)*ROUND(G106,2),2)</f>
        <v>0</v>
      </c>
      <c r="O106">
        <f>(I106*21)/100</f>
        <v>0</v>
      </c>
      <c r="P106" t="s">
        <v>21</v>
      </c>
    </row>
    <row r="107" spans="1:5" ht="12.75">
      <c r="A107" s="25" t="s">
        <v>48</v>
      </c>
      <c r="E107" s="26" t="s">
        <v>45</v>
      </c>
    </row>
    <row r="108" spans="1:5" ht="38.25">
      <c r="A108" s="27" t="s">
        <v>50</v>
      </c>
      <c r="E108" s="28" t="s">
        <v>190</v>
      </c>
    </row>
    <row r="109" spans="1:5" ht="140.25">
      <c r="A109" t="s">
        <v>51</v>
      </c>
      <c r="E109" s="26" t="s">
        <v>191</v>
      </c>
    </row>
    <row r="110" spans="1:16" ht="12.75">
      <c r="A110" s="17" t="s">
        <v>43</v>
      </c>
      <c r="B110" s="40" t="s">
        <v>192</v>
      </c>
      <c r="C110" s="40" t="s">
        <v>193</v>
      </c>
      <c r="D110" s="39" t="s">
        <v>45</v>
      </c>
      <c r="E110" s="41" t="s">
        <v>194</v>
      </c>
      <c r="F110" s="42" t="s">
        <v>84</v>
      </c>
      <c r="G110" s="43">
        <v>48.2</v>
      </c>
      <c r="H110" s="43">
        <v>0</v>
      </c>
      <c r="I110" s="43">
        <f>ROUND(ROUND(H110,2)*ROUND(G110,2),2)</f>
        <v>0</v>
      </c>
      <c r="O110">
        <f>(I110*21)/100</f>
        <v>0</v>
      </c>
      <c r="P110" t="s">
        <v>21</v>
      </c>
    </row>
    <row r="111" spans="1:5" ht="12.75">
      <c r="A111" s="25" t="s">
        <v>48</v>
      </c>
      <c r="E111" s="26" t="s">
        <v>45</v>
      </c>
    </row>
    <row r="112" spans="1:5" ht="38.25">
      <c r="A112" s="27" t="s">
        <v>50</v>
      </c>
      <c r="E112" s="28" t="s">
        <v>195</v>
      </c>
    </row>
    <row r="113" spans="1:5" ht="140.25">
      <c r="A113" t="s">
        <v>51</v>
      </c>
      <c r="E113" s="26" t="s">
        <v>191</v>
      </c>
    </row>
    <row r="114" spans="1:16" ht="12.75">
      <c r="A114" s="17" t="s">
        <v>43</v>
      </c>
      <c r="B114" s="21" t="s">
        <v>196</v>
      </c>
      <c r="C114" s="21" t="s">
        <v>197</v>
      </c>
      <c r="D114" s="17" t="s">
        <v>82</v>
      </c>
      <c r="E114" s="22" t="s">
        <v>198</v>
      </c>
      <c r="F114" s="23" t="s">
        <v>151</v>
      </c>
      <c r="G114" s="24">
        <v>60</v>
      </c>
      <c r="H114" s="24">
        <v>0</v>
      </c>
      <c r="I114" s="24">
        <f>ROUND(ROUND(H114,2)*ROUND(G114,2),2)</f>
        <v>0</v>
      </c>
      <c r="O114">
        <f>(I114*21)/100</f>
        <v>0</v>
      </c>
      <c r="P114" t="s">
        <v>21</v>
      </c>
    </row>
    <row r="115" spans="1:5" ht="63.75">
      <c r="A115" s="25" t="s">
        <v>48</v>
      </c>
      <c r="E115" s="26" t="s">
        <v>199</v>
      </c>
    </row>
    <row r="116" spans="1:5" ht="12.75">
      <c r="A116" s="27" t="s">
        <v>50</v>
      </c>
      <c r="E116" s="28" t="s">
        <v>200</v>
      </c>
    </row>
    <row r="117" spans="1:5" ht="165.75">
      <c r="A117" t="s">
        <v>51</v>
      </c>
      <c r="E117" s="26" t="s">
        <v>201</v>
      </c>
    </row>
    <row r="118" spans="1:16" ht="12.75">
      <c r="A118" s="17" t="s">
        <v>43</v>
      </c>
      <c r="B118" s="21" t="s">
        <v>202</v>
      </c>
      <c r="C118" s="21" t="s">
        <v>197</v>
      </c>
      <c r="D118" s="17" t="s">
        <v>88</v>
      </c>
      <c r="E118" s="22" t="s">
        <v>198</v>
      </c>
      <c r="F118" s="23" t="s">
        <v>151</v>
      </c>
      <c r="G118" s="24">
        <v>510</v>
      </c>
      <c r="H118" s="24">
        <v>0</v>
      </c>
      <c r="I118" s="24">
        <f>ROUND(ROUND(H118,2)*ROUND(G118,2),2)</f>
        <v>0</v>
      </c>
      <c r="O118">
        <f>(I118*21)/100</f>
        <v>0</v>
      </c>
      <c r="P118" t="s">
        <v>21</v>
      </c>
    </row>
    <row r="119" spans="1:5" ht="63.75">
      <c r="A119" s="25" t="s">
        <v>48</v>
      </c>
      <c r="E119" s="26" t="s">
        <v>203</v>
      </c>
    </row>
    <row r="120" spans="1:5" ht="12.75">
      <c r="A120" s="27" t="s">
        <v>50</v>
      </c>
      <c r="E120" s="28" t="s">
        <v>204</v>
      </c>
    </row>
    <row r="121" spans="1:5" ht="165.75">
      <c r="A121" t="s">
        <v>51</v>
      </c>
      <c r="E121" s="26" t="s">
        <v>205</v>
      </c>
    </row>
    <row r="122" spans="1:16" ht="12.75">
      <c r="A122" s="17" t="s">
        <v>43</v>
      </c>
      <c r="B122" s="21" t="s">
        <v>206</v>
      </c>
      <c r="C122" s="21" t="s">
        <v>207</v>
      </c>
      <c r="D122" s="17" t="s">
        <v>45</v>
      </c>
      <c r="E122" s="22" t="s">
        <v>208</v>
      </c>
      <c r="F122" s="23" t="s">
        <v>151</v>
      </c>
      <c r="G122" s="24">
        <v>125</v>
      </c>
      <c r="H122" s="24">
        <v>0</v>
      </c>
      <c r="I122" s="24">
        <f>ROUND(ROUND(H122,2)*ROUND(G122,2),2)</f>
        <v>0</v>
      </c>
      <c r="O122">
        <f>(I122*21)/100</f>
        <v>0</v>
      </c>
      <c r="P122" t="s">
        <v>21</v>
      </c>
    </row>
    <row r="123" spans="1:5" ht="63.75">
      <c r="A123" s="25" t="s">
        <v>48</v>
      </c>
      <c r="E123" s="26" t="s">
        <v>209</v>
      </c>
    </row>
    <row r="124" spans="1:5" ht="12.75">
      <c r="A124" s="27" t="s">
        <v>50</v>
      </c>
      <c r="E124" s="28" t="s">
        <v>210</v>
      </c>
    </row>
    <row r="125" spans="1:5" ht="165.75">
      <c r="A125" t="s">
        <v>51</v>
      </c>
      <c r="E125" s="26" t="s">
        <v>211</v>
      </c>
    </row>
    <row r="126" spans="1:16" ht="25.5">
      <c r="A126" s="17" t="s">
        <v>43</v>
      </c>
      <c r="B126" s="21" t="s">
        <v>212</v>
      </c>
      <c r="C126" s="21" t="s">
        <v>213</v>
      </c>
      <c r="D126" s="17" t="s">
        <v>45</v>
      </c>
      <c r="E126" s="22" t="s">
        <v>214</v>
      </c>
      <c r="F126" s="23" t="s">
        <v>151</v>
      </c>
      <c r="G126" s="24">
        <v>685</v>
      </c>
      <c r="H126" s="24">
        <v>0</v>
      </c>
      <c r="I126" s="24">
        <f>ROUND(ROUND(H126,2)*ROUND(G126,2),2)</f>
        <v>0</v>
      </c>
      <c r="O126">
        <f>(I126*21)/100</f>
        <v>0</v>
      </c>
      <c r="P126" t="s">
        <v>21</v>
      </c>
    </row>
    <row r="127" spans="1:5" ht="63.75">
      <c r="A127" s="25" t="s">
        <v>48</v>
      </c>
      <c r="E127" s="26" t="s">
        <v>215</v>
      </c>
    </row>
    <row r="128" spans="1:5" ht="38.25">
      <c r="A128" s="27" t="s">
        <v>50</v>
      </c>
      <c r="E128" s="28" t="s">
        <v>216</v>
      </c>
    </row>
    <row r="129" spans="1:5" ht="165.75">
      <c r="A129" t="s">
        <v>51</v>
      </c>
      <c r="E129" s="26" t="s">
        <v>217</v>
      </c>
    </row>
    <row r="130" spans="1:16" ht="12.75">
      <c r="A130" s="17" t="s">
        <v>43</v>
      </c>
      <c r="B130" s="21" t="s">
        <v>218</v>
      </c>
      <c r="C130" s="21" t="s">
        <v>219</v>
      </c>
      <c r="D130" s="17" t="s">
        <v>82</v>
      </c>
      <c r="E130" s="22" t="s">
        <v>220</v>
      </c>
      <c r="F130" s="23" t="s">
        <v>151</v>
      </c>
      <c r="G130" s="24">
        <v>14.5</v>
      </c>
      <c r="H130" s="24">
        <v>0</v>
      </c>
      <c r="I130" s="24">
        <f>ROUND(ROUND(H130,2)*ROUND(G130,2),2)</f>
        <v>0</v>
      </c>
      <c r="O130">
        <f>(I130*21)/100</f>
        <v>0</v>
      </c>
      <c r="P130" t="s">
        <v>21</v>
      </c>
    </row>
    <row r="131" spans="1:5" ht="12.75">
      <c r="A131" s="25" t="s">
        <v>48</v>
      </c>
      <c r="E131" s="26" t="s">
        <v>221</v>
      </c>
    </row>
    <row r="132" spans="1:5" ht="12.75">
      <c r="A132" s="27" t="s">
        <v>50</v>
      </c>
      <c r="E132" s="28" t="s">
        <v>222</v>
      </c>
    </row>
    <row r="133" spans="1:5" ht="165.75">
      <c r="A133" t="s">
        <v>51</v>
      </c>
      <c r="E133" s="26" t="s">
        <v>217</v>
      </c>
    </row>
    <row r="134" spans="1:16" ht="12.75">
      <c r="A134" s="17" t="s">
        <v>43</v>
      </c>
      <c r="B134" s="21" t="s">
        <v>223</v>
      </c>
      <c r="C134" s="21" t="s">
        <v>219</v>
      </c>
      <c r="D134" s="17" t="s">
        <v>88</v>
      </c>
      <c r="E134" s="22" t="s">
        <v>220</v>
      </c>
      <c r="F134" s="23" t="s">
        <v>151</v>
      </c>
      <c r="G134" s="24">
        <v>22.5</v>
      </c>
      <c r="H134" s="24">
        <v>0</v>
      </c>
      <c r="I134" s="24">
        <f>ROUND(ROUND(H134,2)*ROUND(G134,2),2)</f>
        <v>0</v>
      </c>
      <c r="O134">
        <f>(I134*21)/100</f>
        <v>0</v>
      </c>
      <c r="P134" t="s">
        <v>21</v>
      </c>
    </row>
    <row r="135" spans="1:5" ht="25.5">
      <c r="A135" s="25" t="s">
        <v>48</v>
      </c>
      <c r="E135" s="26" t="s">
        <v>224</v>
      </c>
    </row>
    <row r="136" spans="1:5" ht="25.5">
      <c r="A136" s="27" t="s">
        <v>50</v>
      </c>
      <c r="E136" s="28" t="s">
        <v>225</v>
      </c>
    </row>
    <row r="137" spans="1:5" ht="165.75">
      <c r="A137" t="s">
        <v>51</v>
      </c>
      <c r="E137" s="26" t="s">
        <v>217</v>
      </c>
    </row>
    <row r="138" spans="1:16" ht="12.75">
      <c r="A138" s="17" t="s">
        <v>43</v>
      </c>
      <c r="B138" s="21" t="s">
        <v>226</v>
      </c>
      <c r="C138" s="21" t="s">
        <v>227</v>
      </c>
      <c r="D138" s="17" t="s">
        <v>45</v>
      </c>
      <c r="E138" s="22" t="s">
        <v>228</v>
      </c>
      <c r="F138" s="23" t="s">
        <v>106</v>
      </c>
      <c r="G138" s="24">
        <v>10</v>
      </c>
      <c r="H138" s="24">
        <v>0</v>
      </c>
      <c r="I138" s="24">
        <f>ROUND(ROUND(H138,2)*ROUND(G138,2),2)</f>
        <v>0</v>
      </c>
      <c r="O138">
        <f>(I138*21)/100</f>
        <v>0</v>
      </c>
      <c r="P138" t="s">
        <v>21</v>
      </c>
    </row>
    <row r="139" spans="1:5" ht="25.5">
      <c r="A139" s="25" t="s">
        <v>48</v>
      </c>
      <c r="E139" s="26" t="s">
        <v>229</v>
      </c>
    </row>
    <row r="140" spans="1:5" ht="12.75">
      <c r="A140" s="27" t="s">
        <v>50</v>
      </c>
      <c r="E140" s="28" t="s">
        <v>45</v>
      </c>
    </row>
    <row r="141" spans="1:5" ht="38.25">
      <c r="A141" t="s">
        <v>51</v>
      </c>
      <c r="E141" s="26" t="s">
        <v>230</v>
      </c>
    </row>
    <row r="142" spans="1:18" ht="12.75" customHeight="1">
      <c r="A142" s="5" t="s">
        <v>42</v>
      </c>
      <c r="B142" s="5"/>
      <c r="C142" s="30" t="s">
        <v>74</v>
      </c>
      <c r="D142" s="5"/>
      <c r="E142" s="19" t="s">
        <v>231</v>
      </c>
      <c r="F142" s="5"/>
      <c r="G142" s="5"/>
      <c r="H142" s="5"/>
      <c r="I142" s="31">
        <f>0+Q142</f>
        <v>0</v>
      </c>
      <c r="O142">
        <f>0+R142</f>
        <v>0</v>
      </c>
      <c r="Q142">
        <f>0+I143+I147+I151+I155</f>
        <v>0</v>
      </c>
      <c r="R142">
        <f>0+O143+O147+O151+O155</f>
        <v>0</v>
      </c>
    </row>
    <row r="143" spans="1:16" ht="12.75">
      <c r="A143" s="17" t="s">
        <v>43</v>
      </c>
      <c r="B143" s="21" t="s">
        <v>232</v>
      </c>
      <c r="C143" s="21" t="s">
        <v>233</v>
      </c>
      <c r="D143" s="17" t="s">
        <v>45</v>
      </c>
      <c r="E143" s="22" t="s">
        <v>234</v>
      </c>
      <c r="F143" s="23" t="s">
        <v>106</v>
      </c>
      <c r="G143" s="24">
        <v>8</v>
      </c>
      <c r="H143" s="24">
        <v>0</v>
      </c>
      <c r="I143" s="24">
        <f>ROUND(ROUND(H143,2)*ROUND(G143,2),2)</f>
        <v>0</v>
      </c>
      <c r="O143">
        <f>(I143*21)/100</f>
        <v>0</v>
      </c>
      <c r="P143" t="s">
        <v>21</v>
      </c>
    </row>
    <row r="144" spans="1:5" ht="12.75">
      <c r="A144" s="25" t="s">
        <v>48</v>
      </c>
      <c r="E144" s="26" t="s">
        <v>235</v>
      </c>
    </row>
    <row r="145" spans="1:5" ht="12.75">
      <c r="A145" s="27" t="s">
        <v>50</v>
      </c>
      <c r="E145" s="28" t="s">
        <v>236</v>
      </c>
    </row>
    <row r="146" spans="1:5" ht="255">
      <c r="A146" t="s">
        <v>51</v>
      </c>
      <c r="E146" s="26" t="s">
        <v>237</v>
      </c>
    </row>
    <row r="147" spans="1:16" ht="12.75">
      <c r="A147" s="17" t="s">
        <v>43</v>
      </c>
      <c r="B147" s="21" t="s">
        <v>238</v>
      </c>
      <c r="C147" s="21" t="s">
        <v>239</v>
      </c>
      <c r="D147" s="17" t="s">
        <v>45</v>
      </c>
      <c r="E147" s="22" t="s">
        <v>240</v>
      </c>
      <c r="F147" s="23" t="s">
        <v>241</v>
      </c>
      <c r="G147" s="24">
        <v>8</v>
      </c>
      <c r="H147" s="24">
        <v>0</v>
      </c>
      <c r="I147" s="24">
        <f>ROUND(ROUND(H147,2)*ROUND(G147,2),2)</f>
        <v>0</v>
      </c>
      <c r="O147">
        <f>(I147*21)/100</f>
        <v>0</v>
      </c>
      <c r="P147" t="s">
        <v>21</v>
      </c>
    </row>
    <row r="148" spans="1:5" ht="38.25">
      <c r="A148" s="25" t="s">
        <v>48</v>
      </c>
      <c r="E148" s="26" t="s">
        <v>242</v>
      </c>
    </row>
    <row r="149" spans="1:5" ht="12.75">
      <c r="A149" s="27" t="s">
        <v>50</v>
      </c>
      <c r="E149" s="28" t="s">
        <v>45</v>
      </c>
    </row>
    <row r="150" spans="1:5" ht="89.25">
      <c r="A150" t="s">
        <v>51</v>
      </c>
      <c r="E150" s="26" t="s">
        <v>243</v>
      </c>
    </row>
    <row r="151" spans="1:16" ht="12.75">
      <c r="A151" s="17" t="s">
        <v>43</v>
      </c>
      <c r="B151" s="21" t="s">
        <v>244</v>
      </c>
      <c r="C151" s="21" t="s">
        <v>245</v>
      </c>
      <c r="D151" s="17" t="s">
        <v>45</v>
      </c>
      <c r="E151" s="22" t="s">
        <v>246</v>
      </c>
      <c r="F151" s="23" t="s">
        <v>241</v>
      </c>
      <c r="G151" s="24">
        <v>13</v>
      </c>
      <c r="H151" s="24">
        <v>0</v>
      </c>
      <c r="I151" s="24">
        <f>ROUND(ROUND(H151,2)*ROUND(G151,2),2)</f>
        <v>0</v>
      </c>
      <c r="O151">
        <f>(I151*21)/100</f>
        <v>0</v>
      </c>
      <c r="P151" t="s">
        <v>21</v>
      </c>
    </row>
    <row r="152" spans="1:5" ht="12.75">
      <c r="A152" s="25" t="s">
        <v>48</v>
      </c>
      <c r="E152" s="26" t="s">
        <v>45</v>
      </c>
    </row>
    <row r="153" spans="1:5" ht="12.75">
      <c r="A153" s="27" t="s">
        <v>50</v>
      </c>
      <c r="E153" s="28" t="s">
        <v>45</v>
      </c>
    </row>
    <row r="154" spans="1:5" ht="38.25">
      <c r="A154" t="s">
        <v>51</v>
      </c>
      <c r="E154" s="26" t="s">
        <v>247</v>
      </c>
    </row>
    <row r="155" spans="1:16" ht="12.75">
      <c r="A155" s="17" t="s">
        <v>43</v>
      </c>
      <c r="B155" s="21" t="s">
        <v>248</v>
      </c>
      <c r="C155" s="21" t="s">
        <v>249</v>
      </c>
      <c r="D155" s="17" t="s">
        <v>45</v>
      </c>
      <c r="E155" s="22" t="s">
        <v>250</v>
      </c>
      <c r="F155" s="23" t="s">
        <v>241</v>
      </c>
      <c r="G155" s="24">
        <v>12</v>
      </c>
      <c r="H155" s="24">
        <v>0</v>
      </c>
      <c r="I155" s="24">
        <f>ROUND(ROUND(H155,2)*ROUND(G155,2),2)</f>
        <v>0</v>
      </c>
      <c r="O155">
        <f>(I155*21)/100</f>
        <v>0</v>
      </c>
      <c r="P155" t="s">
        <v>21</v>
      </c>
    </row>
    <row r="156" spans="1:5" ht="12.75">
      <c r="A156" s="25" t="s">
        <v>48</v>
      </c>
      <c r="E156" s="26" t="s">
        <v>45</v>
      </c>
    </row>
    <row r="157" spans="1:5" ht="12.75">
      <c r="A157" s="27" t="s">
        <v>50</v>
      </c>
      <c r="E157" s="28" t="s">
        <v>45</v>
      </c>
    </row>
    <row r="158" spans="1:5" ht="38.25">
      <c r="A158" t="s">
        <v>51</v>
      </c>
      <c r="E158" s="26" t="s">
        <v>247</v>
      </c>
    </row>
    <row r="159" spans="1:18" ht="12.75" customHeight="1">
      <c r="A159" s="5" t="s">
        <v>42</v>
      </c>
      <c r="B159" s="5"/>
      <c r="C159" s="30" t="s">
        <v>39</v>
      </c>
      <c r="D159" s="5"/>
      <c r="E159" s="19" t="s">
        <v>251</v>
      </c>
      <c r="F159" s="5"/>
      <c r="G159" s="5"/>
      <c r="H159" s="5"/>
      <c r="I159" s="31">
        <f>0+Q159</f>
        <v>0</v>
      </c>
      <c r="O159">
        <f>0+R159</f>
        <v>0</v>
      </c>
      <c r="Q159">
        <f>0+I160+I164+I168+I172+I176+I180+I184+I188+I192+I196+I200+I204+I208</f>
        <v>0</v>
      </c>
      <c r="R159">
        <f>0+O160+O164+O168+O172+O176+O180+O184+O188+O192+O196+O200+O204+O208</f>
        <v>0</v>
      </c>
    </row>
    <row r="160" spans="1:16" ht="25.5">
      <c r="A160" s="17" t="s">
        <v>43</v>
      </c>
      <c r="B160" s="21" t="s">
        <v>252</v>
      </c>
      <c r="C160" s="21" t="s">
        <v>253</v>
      </c>
      <c r="D160" s="17" t="s">
        <v>45</v>
      </c>
      <c r="E160" s="22" t="s">
        <v>254</v>
      </c>
      <c r="F160" s="23" t="s">
        <v>241</v>
      </c>
      <c r="G160" s="24">
        <v>8</v>
      </c>
      <c r="H160" s="24">
        <v>0</v>
      </c>
      <c r="I160" s="24">
        <f>ROUND(ROUND(H160,2)*ROUND(G160,2),2)</f>
        <v>0</v>
      </c>
      <c r="O160">
        <f>(I160*21)/100</f>
        <v>0</v>
      </c>
      <c r="P160" t="s">
        <v>21</v>
      </c>
    </row>
    <row r="161" spans="1:5" ht="12.75">
      <c r="A161" s="25" t="s">
        <v>48</v>
      </c>
      <c r="E161" s="26" t="s">
        <v>45</v>
      </c>
    </row>
    <row r="162" spans="1:5" ht="12.75">
      <c r="A162" s="27" t="s">
        <v>50</v>
      </c>
      <c r="E162" s="28" t="s">
        <v>45</v>
      </c>
    </row>
    <row r="163" spans="1:5" ht="25.5">
      <c r="A163" t="s">
        <v>51</v>
      </c>
      <c r="E163" s="26" t="s">
        <v>255</v>
      </c>
    </row>
    <row r="164" spans="1:16" ht="25.5">
      <c r="A164" s="17" t="s">
        <v>43</v>
      </c>
      <c r="B164" s="21" t="s">
        <v>256</v>
      </c>
      <c r="C164" s="21" t="s">
        <v>257</v>
      </c>
      <c r="D164" s="17" t="s">
        <v>45</v>
      </c>
      <c r="E164" s="22" t="s">
        <v>258</v>
      </c>
      <c r="F164" s="23" t="s">
        <v>241</v>
      </c>
      <c r="G164" s="24">
        <v>3</v>
      </c>
      <c r="H164" s="24">
        <v>0</v>
      </c>
      <c r="I164" s="24">
        <f>ROUND(ROUND(H164,2)*ROUND(G164,2),2)</f>
        <v>0</v>
      </c>
      <c r="O164">
        <f>(I164*21)/100</f>
        <v>0</v>
      </c>
      <c r="P164" t="s">
        <v>21</v>
      </c>
    </row>
    <row r="165" spans="1:5" ht="12.75">
      <c r="A165" s="25" t="s">
        <v>48</v>
      </c>
      <c r="E165" s="26" t="s">
        <v>259</v>
      </c>
    </row>
    <row r="166" spans="1:5" ht="12.75">
      <c r="A166" s="27" t="s">
        <v>50</v>
      </c>
      <c r="E166" s="28" t="s">
        <v>45</v>
      </c>
    </row>
    <row r="167" spans="1:5" ht="63.75">
      <c r="A167" t="s">
        <v>51</v>
      </c>
      <c r="E167" s="26" t="s">
        <v>260</v>
      </c>
    </row>
    <row r="168" spans="1:16" ht="25.5">
      <c r="A168" s="17" t="s">
        <v>43</v>
      </c>
      <c r="B168" s="21" t="s">
        <v>261</v>
      </c>
      <c r="C168" s="21" t="s">
        <v>262</v>
      </c>
      <c r="D168" s="17" t="s">
        <v>82</v>
      </c>
      <c r="E168" s="22" t="s">
        <v>263</v>
      </c>
      <c r="F168" s="23" t="s">
        <v>241</v>
      </c>
      <c r="G168" s="24">
        <v>3</v>
      </c>
      <c r="H168" s="24">
        <v>0</v>
      </c>
      <c r="I168" s="24">
        <f>ROUND(ROUND(H168,2)*ROUND(G168,2),2)</f>
        <v>0</v>
      </c>
      <c r="O168">
        <f>(I168*21)/100</f>
        <v>0</v>
      </c>
      <c r="P168" t="s">
        <v>21</v>
      </c>
    </row>
    <row r="169" spans="1:5" ht="12.75">
      <c r="A169" s="25" t="s">
        <v>48</v>
      </c>
      <c r="E169" s="26" t="s">
        <v>264</v>
      </c>
    </row>
    <row r="170" spans="1:5" ht="12.75">
      <c r="A170" s="27" t="s">
        <v>50</v>
      </c>
      <c r="E170" s="28" t="s">
        <v>45</v>
      </c>
    </row>
    <row r="171" spans="1:5" ht="25.5">
      <c r="A171" t="s">
        <v>51</v>
      </c>
      <c r="E171" s="26" t="s">
        <v>265</v>
      </c>
    </row>
    <row r="172" spans="1:16" ht="25.5">
      <c r="A172" s="17" t="s">
        <v>43</v>
      </c>
      <c r="B172" s="21" t="s">
        <v>266</v>
      </c>
      <c r="C172" s="21" t="s">
        <v>262</v>
      </c>
      <c r="D172" s="17" t="s">
        <v>88</v>
      </c>
      <c r="E172" s="22" t="s">
        <v>263</v>
      </c>
      <c r="F172" s="23" t="s">
        <v>241</v>
      </c>
      <c r="G172" s="24">
        <v>4</v>
      </c>
      <c r="H172" s="24">
        <v>0</v>
      </c>
      <c r="I172" s="24">
        <f>ROUND(ROUND(H172,2)*ROUND(G172,2),2)</f>
        <v>0</v>
      </c>
      <c r="O172">
        <f>(I172*21)/100</f>
        <v>0</v>
      </c>
      <c r="P172" t="s">
        <v>21</v>
      </c>
    </row>
    <row r="173" spans="1:5" ht="12.75">
      <c r="A173" s="25" t="s">
        <v>48</v>
      </c>
      <c r="E173" s="26" t="s">
        <v>267</v>
      </c>
    </row>
    <row r="174" spans="1:5" ht="12.75">
      <c r="A174" s="27" t="s">
        <v>50</v>
      </c>
      <c r="E174" s="28" t="s">
        <v>45</v>
      </c>
    </row>
    <row r="175" spans="1:5" ht="25.5">
      <c r="A175" t="s">
        <v>51</v>
      </c>
      <c r="E175" s="26" t="s">
        <v>265</v>
      </c>
    </row>
    <row r="176" spans="1:16" ht="12.75">
      <c r="A176" s="17" t="s">
        <v>43</v>
      </c>
      <c r="B176" s="21" t="s">
        <v>268</v>
      </c>
      <c r="C176" s="21" t="s">
        <v>269</v>
      </c>
      <c r="D176" s="17" t="s">
        <v>45</v>
      </c>
      <c r="E176" s="22" t="s">
        <v>270</v>
      </c>
      <c r="F176" s="23" t="s">
        <v>241</v>
      </c>
      <c r="G176" s="24">
        <v>6</v>
      </c>
      <c r="H176" s="24">
        <v>0</v>
      </c>
      <c r="I176" s="24">
        <f>ROUND(ROUND(H176,2)*ROUND(G176,2),2)</f>
        <v>0</v>
      </c>
      <c r="O176">
        <f>(I176*21)/100</f>
        <v>0</v>
      </c>
      <c r="P176" t="s">
        <v>21</v>
      </c>
    </row>
    <row r="177" spans="1:5" ht="12.75">
      <c r="A177" s="25" t="s">
        <v>48</v>
      </c>
      <c r="E177" s="26" t="s">
        <v>267</v>
      </c>
    </row>
    <row r="178" spans="1:5" ht="12.75">
      <c r="A178" s="27" t="s">
        <v>50</v>
      </c>
      <c r="E178" s="28" t="s">
        <v>45</v>
      </c>
    </row>
    <row r="179" spans="1:5" ht="25.5">
      <c r="A179" t="s">
        <v>51</v>
      </c>
      <c r="E179" s="26" t="s">
        <v>265</v>
      </c>
    </row>
    <row r="180" spans="1:16" ht="25.5">
      <c r="A180" s="17" t="s">
        <v>43</v>
      </c>
      <c r="B180" s="21" t="s">
        <v>271</v>
      </c>
      <c r="C180" s="21" t="s">
        <v>272</v>
      </c>
      <c r="D180" s="17" t="s">
        <v>45</v>
      </c>
      <c r="E180" s="22" t="s">
        <v>273</v>
      </c>
      <c r="F180" s="23" t="s">
        <v>241</v>
      </c>
      <c r="G180" s="24">
        <v>12</v>
      </c>
      <c r="H180" s="24">
        <v>0</v>
      </c>
      <c r="I180" s="24">
        <f>ROUND(ROUND(H180,2)*ROUND(G180,2),2)</f>
        <v>0</v>
      </c>
      <c r="O180">
        <f>(I180*21)/100</f>
        <v>0</v>
      </c>
      <c r="P180" t="s">
        <v>21</v>
      </c>
    </row>
    <row r="181" spans="1:5" ht="12.75">
      <c r="A181" s="25" t="s">
        <v>48</v>
      </c>
      <c r="E181" s="26" t="s">
        <v>45</v>
      </c>
    </row>
    <row r="182" spans="1:5" ht="12.75">
      <c r="A182" s="27" t="s">
        <v>50</v>
      </c>
      <c r="E182" s="28" t="s">
        <v>45</v>
      </c>
    </row>
    <row r="183" spans="1:5" ht="38.25">
      <c r="A183" t="s">
        <v>51</v>
      </c>
      <c r="E183" s="26" t="s">
        <v>274</v>
      </c>
    </row>
    <row r="184" spans="1:16" ht="25.5">
      <c r="A184" s="17" t="s">
        <v>43</v>
      </c>
      <c r="B184" s="21" t="s">
        <v>275</v>
      </c>
      <c r="C184" s="21" t="s">
        <v>276</v>
      </c>
      <c r="D184" s="17" t="s">
        <v>45</v>
      </c>
      <c r="E184" s="22" t="s">
        <v>277</v>
      </c>
      <c r="F184" s="23" t="s">
        <v>151</v>
      </c>
      <c r="G184" s="24">
        <v>25.5</v>
      </c>
      <c r="H184" s="24">
        <v>0</v>
      </c>
      <c r="I184" s="24">
        <f>ROUND(ROUND(H184,2)*ROUND(G184,2),2)</f>
        <v>0</v>
      </c>
      <c r="O184">
        <f>(I184*21)/100</f>
        <v>0</v>
      </c>
      <c r="P184" t="s">
        <v>21</v>
      </c>
    </row>
    <row r="185" spans="1:5" ht="12.75">
      <c r="A185" s="25" t="s">
        <v>48</v>
      </c>
      <c r="E185" s="26" t="s">
        <v>45</v>
      </c>
    </row>
    <row r="186" spans="1:5" ht="12.75">
      <c r="A186" s="27" t="s">
        <v>50</v>
      </c>
      <c r="E186" s="28" t="s">
        <v>278</v>
      </c>
    </row>
    <row r="187" spans="1:5" ht="38.25">
      <c r="A187" t="s">
        <v>51</v>
      </c>
      <c r="E187" s="26" t="s">
        <v>279</v>
      </c>
    </row>
    <row r="188" spans="1:16" ht="12.75">
      <c r="A188" s="17" t="s">
        <v>43</v>
      </c>
      <c r="B188" s="21" t="s">
        <v>280</v>
      </c>
      <c r="C188" s="21" t="s">
        <v>281</v>
      </c>
      <c r="D188" s="17" t="s">
        <v>45</v>
      </c>
      <c r="E188" s="22" t="s">
        <v>282</v>
      </c>
      <c r="F188" s="23" t="s">
        <v>106</v>
      </c>
      <c r="G188" s="24">
        <v>125</v>
      </c>
      <c r="H188" s="24">
        <v>0</v>
      </c>
      <c r="I188" s="24">
        <f>ROUND(ROUND(H188,2)*ROUND(G188,2),2)</f>
        <v>0</v>
      </c>
      <c r="O188">
        <f>(I188*21)/100</f>
        <v>0</v>
      </c>
      <c r="P188" t="s">
        <v>21</v>
      </c>
    </row>
    <row r="189" spans="1:5" ht="12.75">
      <c r="A189" s="25" t="s">
        <v>48</v>
      </c>
      <c r="E189" s="26" t="s">
        <v>283</v>
      </c>
    </row>
    <row r="190" spans="1:5" ht="12.75">
      <c r="A190" s="27" t="s">
        <v>50</v>
      </c>
      <c r="E190" s="28" t="s">
        <v>45</v>
      </c>
    </row>
    <row r="191" spans="1:5" ht="51">
      <c r="A191" t="s">
        <v>51</v>
      </c>
      <c r="E191" s="26" t="s">
        <v>284</v>
      </c>
    </row>
    <row r="192" spans="1:16" ht="12.75">
      <c r="A192" s="17" t="s">
        <v>43</v>
      </c>
      <c r="B192" s="21" t="s">
        <v>285</v>
      </c>
      <c r="C192" s="21" t="s">
        <v>286</v>
      </c>
      <c r="D192" s="17" t="s">
        <v>82</v>
      </c>
      <c r="E192" s="22" t="s">
        <v>287</v>
      </c>
      <c r="F192" s="23" t="s">
        <v>106</v>
      </c>
      <c r="G192" s="24">
        <v>420</v>
      </c>
      <c r="H192" s="24">
        <v>0</v>
      </c>
      <c r="I192" s="24">
        <f>ROUND(ROUND(H192,2)*ROUND(G192,2),2)</f>
        <v>0</v>
      </c>
      <c r="O192">
        <f>(I192*21)/100</f>
        <v>0</v>
      </c>
      <c r="P192" t="s">
        <v>21</v>
      </c>
    </row>
    <row r="193" spans="1:5" ht="25.5">
      <c r="A193" s="25" t="s">
        <v>48</v>
      </c>
      <c r="E193" s="26" t="s">
        <v>288</v>
      </c>
    </row>
    <row r="194" spans="1:5" ht="12.75">
      <c r="A194" s="27" t="s">
        <v>50</v>
      </c>
      <c r="E194" s="28" t="s">
        <v>45</v>
      </c>
    </row>
    <row r="195" spans="1:5" ht="51">
      <c r="A195" t="s">
        <v>51</v>
      </c>
      <c r="E195" s="26" t="s">
        <v>289</v>
      </c>
    </row>
    <row r="196" spans="1:16" ht="12.75">
      <c r="A196" s="17" t="s">
        <v>43</v>
      </c>
      <c r="B196" s="21" t="s">
        <v>290</v>
      </c>
      <c r="C196" s="21" t="s">
        <v>286</v>
      </c>
      <c r="D196" s="17" t="s">
        <v>88</v>
      </c>
      <c r="E196" s="22" t="s">
        <v>287</v>
      </c>
      <c r="F196" s="23" t="s">
        <v>106</v>
      </c>
      <c r="G196" s="24">
        <v>130</v>
      </c>
      <c r="H196" s="24">
        <v>0</v>
      </c>
      <c r="I196" s="24">
        <f>ROUND(ROUND(H196,2)*ROUND(G196,2),2)</f>
        <v>0</v>
      </c>
      <c r="O196">
        <f>(I196*21)/100</f>
        <v>0</v>
      </c>
      <c r="P196" t="s">
        <v>21</v>
      </c>
    </row>
    <row r="197" spans="1:5" ht="51">
      <c r="A197" s="25" t="s">
        <v>48</v>
      </c>
      <c r="E197" s="26" t="s">
        <v>291</v>
      </c>
    </row>
    <row r="198" spans="1:5" ht="12.75">
      <c r="A198" s="27" t="s">
        <v>50</v>
      </c>
      <c r="E198" s="28" t="s">
        <v>292</v>
      </c>
    </row>
    <row r="199" spans="1:5" ht="51">
      <c r="A199" t="s">
        <v>51</v>
      </c>
      <c r="E199" s="26" t="s">
        <v>293</v>
      </c>
    </row>
    <row r="200" spans="1:16" ht="12.75">
      <c r="A200" s="17" t="s">
        <v>43</v>
      </c>
      <c r="B200" s="21" t="s">
        <v>294</v>
      </c>
      <c r="C200" s="21" t="s">
        <v>295</v>
      </c>
      <c r="D200" s="17" t="s">
        <v>45</v>
      </c>
      <c r="E200" s="22" t="s">
        <v>296</v>
      </c>
      <c r="F200" s="23" t="s">
        <v>106</v>
      </c>
      <c r="G200" s="24">
        <v>130</v>
      </c>
      <c r="H200" s="24">
        <v>0</v>
      </c>
      <c r="I200" s="24">
        <f>ROUND(ROUND(H200,2)*ROUND(G200,2),2)</f>
        <v>0</v>
      </c>
      <c r="O200">
        <f>(I200*21)/100</f>
        <v>0</v>
      </c>
      <c r="P200" t="s">
        <v>21</v>
      </c>
    </row>
    <row r="201" spans="1:5" ht="12.75">
      <c r="A201" s="25" t="s">
        <v>48</v>
      </c>
      <c r="E201" s="26" t="s">
        <v>283</v>
      </c>
    </row>
    <row r="202" spans="1:5" ht="12.75">
      <c r="A202" s="27" t="s">
        <v>50</v>
      </c>
      <c r="E202" s="28" t="s">
        <v>45</v>
      </c>
    </row>
    <row r="203" spans="1:5" ht="51">
      <c r="A203" t="s">
        <v>51</v>
      </c>
      <c r="E203" s="26" t="s">
        <v>297</v>
      </c>
    </row>
    <row r="204" spans="1:16" ht="12.75">
      <c r="A204" s="17" t="s">
        <v>43</v>
      </c>
      <c r="B204" s="21" t="s">
        <v>298</v>
      </c>
      <c r="C204" s="21" t="s">
        <v>299</v>
      </c>
      <c r="D204" s="17" t="s">
        <v>45</v>
      </c>
      <c r="E204" s="22" t="s">
        <v>300</v>
      </c>
      <c r="F204" s="23" t="s">
        <v>106</v>
      </c>
      <c r="G204" s="24">
        <v>30</v>
      </c>
      <c r="H204" s="24">
        <v>0</v>
      </c>
      <c r="I204" s="24">
        <f>ROUND(ROUND(H204,2)*ROUND(G204,2),2)</f>
        <v>0</v>
      </c>
      <c r="O204">
        <f>(I204*21)/100</f>
        <v>0</v>
      </c>
      <c r="P204" t="s">
        <v>21</v>
      </c>
    </row>
    <row r="205" spans="1:5" ht="12.75">
      <c r="A205" s="25" t="s">
        <v>48</v>
      </c>
      <c r="E205" s="26" t="s">
        <v>45</v>
      </c>
    </row>
    <row r="206" spans="1:5" ht="12.75">
      <c r="A206" s="27" t="s">
        <v>50</v>
      </c>
      <c r="E206" s="28" t="s">
        <v>45</v>
      </c>
    </row>
    <row r="207" spans="1:5" ht="25.5">
      <c r="A207" t="s">
        <v>51</v>
      </c>
      <c r="E207" s="26" t="s">
        <v>301</v>
      </c>
    </row>
    <row r="208" spans="1:16" ht="12.75">
      <c r="A208" s="17" t="s">
        <v>43</v>
      </c>
      <c r="B208" s="21" t="s">
        <v>302</v>
      </c>
      <c r="C208" s="21" t="s">
        <v>303</v>
      </c>
      <c r="D208" s="17" t="s">
        <v>45</v>
      </c>
      <c r="E208" s="22" t="s">
        <v>304</v>
      </c>
      <c r="F208" s="23" t="s">
        <v>241</v>
      </c>
      <c r="G208" s="24">
        <v>8</v>
      </c>
      <c r="H208" s="24">
        <v>0</v>
      </c>
      <c r="I208" s="24">
        <f>ROUND(ROUND(H208,2)*ROUND(G208,2),2)</f>
        <v>0</v>
      </c>
      <c r="O208">
        <f>(I208*21)/100</f>
        <v>0</v>
      </c>
      <c r="P208" t="s">
        <v>21</v>
      </c>
    </row>
    <row r="209" spans="1:5" ht="12.75">
      <c r="A209" s="25" t="s">
        <v>48</v>
      </c>
      <c r="E209" s="26" t="s">
        <v>97</v>
      </c>
    </row>
    <row r="210" spans="1:5" ht="12.75">
      <c r="A210" s="27" t="s">
        <v>50</v>
      </c>
      <c r="E210" s="28" t="s">
        <v>45</v>
      </c>
    </row>
    <row r="211" spans="1:5" ht="102">
      <c r="A211" t="s">
        <v>51</v>
      </c>
      <c r="E211" s="26" t="s">
        <v>305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6" t="s">
        <v>14</v>
      </c>
      <c r="D3" s="32"/>
      <c r="E3" s="10" t="s">
        <v>15</v>
      </c>
      <c r="F3" s="1"/>
      <c r="G3" s="8"/>
      <c r="H3" s="7" t="s">
        <v>306</v>
      </c>
      <c r="I3" s="29">
        <f>0+I8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7" t="s">
        <v>306</v>
      </c>
      <c r="D4" s="38"/>
      <c r="E4" s="13" t="s">
        <v>307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5" t="s">
        <v>25</v>
      </c>
      <c r="B5" s="35" t="s">
        <v>27</v>
      </c>
      <c r="C5" s="35" t="s">
        <v>29</v>
      </c>
      <c r="D5" s="35" t="s">
        <v>30</v>
      </c>
      <c r="E5" s="35" t="s">
        <v>31</v>
      </c>
      <c r="F5" s="35" t="s">
        <v>33</v>
      </c>
      <c r="G5" s="35" t="s">
        <v>35</v>
      </c>
      <c r="H5" s="35" t="s">
        <v>37</v>
      </c>
      <c r="I5" s="35"/>
      <c r="O5" t="s">
        <v>20</v>
      </c>
      <c r="P5" t="s">
        <v>21</v>
      </c>
    </row>
    <row r="6" spans="1:9" ht="12.75" customHeight="1">
      <c r="A6" s="35"/>
      <c r="B6" s="35"/>
      <c r="C6" s="35"/>
      <c r="D6" s="35"/>
      <c r="E6" s="35"/>
      <c r="F6" s="35"/>
      <c r="G6" s="35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68</v>
      </c>
      <c r="D8" s="14"/>
      <c r="E8" s="19" t="s">
        <v>308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0+I9+I13+I17+I21+I25+I29+I33+I37+I41+I45+I49+I53+I57+I61+I65+I69+I73+I77+I81+I85+I89+I93+I97+I101+I105+I109+I113+I117+I121+I125</f>
        <v>0</v>
      </c>
      <c r="R8">
        <f>0+O9+O13+O17+O21+O25+O29+O33+O37+O41+O45+O49+O53+O57+O61+O65+O69+O73+O77+O81+O85+O89+O93+O97+O101+O105+O109+O113+O117+O121+O125</f>
        <v>0</v>
      </c>
    </row>
    <row r="9" spans="1:16" ht="12.75">
      <c r="A9" s="17" t="s">
        <v>43</v>
      </c>
      <c r="B9" s="21" t="s">
        <v>28</v>
      </c>
      <c r="C9" s="21" t="s">
        <v>23</v>
      </c>
      <c r="D9" s="17" t="s">
        <v>45</v>
      </c>
      <c r="E9" s="22" t="s">
        <v>309</v>
      </c>
      <c r="F9" s="23" t="s">
        <v>241</v>
      </c>
      <c r="G9" s="24">
        <v>10</v>
      </c>
      <c r="H9" s="24">
        <v>0</v>
      </c>
      <c r="I9" s="24">
        <f>ROUND(ROUND(H9,2)*ROUND(G9,2),2)</f>
        <v>0</v>
      </c>
      <c r="O9">
        <f>(I9*21)/100</f>
        <v>0</v>
      </c>
      <c r="P9" t="s">
        <v>21</v>
      </c>
    </row>
    <row r="10" spans="1:5" ht="12.75">
      <c r="A10" s="25" t="s">
        <v>48</v>
      </c>
      <c r="E10" s="26" t="s">
        <v>45</v>
      </c>
    </row>
    <row r="11" spans="1:5" ht="12.75">
      <c r="A11" s="27" t="s">
        <v>50</v>
      </c>
      <c r="E11" s="28" t="s">
        <v>45</v>
      </c>
    </row>
    <row r="12" spans="1:5" ht="12.75">
      <c r="A12" t="s">
        <v>51</v>
      </c>
      <c r="E12" s="26" t="s">
        <v>45</v>
      </c>
    </row>
    <row r="13" spans="1:16" ht="12.75">
      <c r="A13" s="17" t="s">
        <v>43</v>
      </c>
      <c r="B13" s="21" t="s">
        <v>21</v>
      </c>
      <c r="C13" s="21" t="s">
        <v>310</v>
      </c>
      <c r="D13" s="17" t="s">
        <v>45</v>
      </c>
      <c r="E13" s="22" t="s">
        <v>311</v>
      </c>
      <c r="F13" s="23" t="s">
        <v>241</v>
      </c>
      <c r="G13" s="24">
        <v>11</v>
      </c>
      <c r="H13" s="24">
        <v>0</v>
      </c>
      <c r="I13" s="24">
        <f>ROUND(ROUND(H13,2)*ROUND(G13,2),2)</f>
        <v>0</v>
      </c>
      <c r="O13">
        <f>(I13*21)/100</f>
        <v>0</v>
      </c>
      <c r="P13" t="s">
        <v>21</v>
      </c>
    </row>
    <row r="14" spans="1:5" ht="12.75">
      <c r="A14" s="25" t="s">
        <v>48</v>
      </c>
      <c r="E14" s="26" t="s">
        <v>45</v>
      </c>
    </row>
    <row r="15" spans="1:5" ht="12.75">
      <c r="A15" s="27" t="s">
        <v>50</v>
      </c>
      <c r="E15" s="28" t="s">
        <v>45</v>
      </c>
    </row>
    <row r="16" spans="1:5" ht="12.75">
      <c r="A16" t="s">
        <v>51</v>
      </c>
      <c r="E16" s="26" t="s">
        <v>45</v>
      </c>
    </row>
    <row r="17" spans="1:16" ht="12.75">
      <c r="A17" s="17" t="s">
        <v>43</v>
      </c>
      <c r="B17" s="21" t="s">
        <v>22</v>
      </c>
      <c r="C17" s="21" t="s">
        <v>312</v>
      </c>
      <c r="D17" s="17" t="s">
        <v>45</v>
      </c>
      <c r="E17" s="22" t="s">
        <v>313</v>
      </c>
      <c r="F17" s="23" t="s">
        <v>241</v>
      </c>
      <c r="G17" s="24">
        <v>11</v>
      </c>
      <c r="H17" s="24">
        <v>0</v>
      </c>
      <c r="I17" s="24">
        <f>ROUND(ROUND(H17,2)*ROUND(G17,2),2)</f>
        <v>0</v>
      </c>
      <c r="O17">
        <f>(I17*21)/100</f>
        <v>0</v>
      </c>
      <c r="P17" t="s">
        <v>21</v>
      </c>
    </row>
    <row r="18" spans="1:5" ht="12.75">
      <c r="A18" s="25" t="s">
        <v>48</v>
      </c>
      <c r="E18" s="26" t="s">
        <v>45</v>
      </c>
    </row>
    <row r="19" spans="1:5" ht="12.75">
      <c r="A19" s="27" t="s">
        <v>50</v>
      </c>
      <c r="E19" s="28" t="s">
        <v>45</v>
      </c>
    </row>
    <row r="20" spans="1:5" ht="12.75">
      <c r="A20" t="s">
        <v>51</v>
      </c>
      <c r="E20" s="26" t="s">
        <v>45</v>
      </c>
    </row>
    <row r="21" spans="1:16" ht="12.75">
      <c r="A21" s="17" t="s">
        <v>43</v>
      </c>
      <c r="B21" s="21" t="s">
        <v>32</v>
      </c>
      <c r="C21" s="21" t="s">
        <v>314</v>
      </c>
      <c r="D21" s="17" t="s">
        <v>45</v>
      </c>
      <c r="E21" s="22" t="s">
        <v>315</v>
      </c>
      <c r="F21" s="23" t="s">
        <v>241</v>
      </c>
      <c r="G21" s="24">
        <v>11</v>
      </c>
      <c r="H21" s="24">
        <v>0</v>
      </c>
      <c r="I21" s="24">
        <f>ROUND(ROUND(H21,2)*ROUND(G21,2),2)</f>
        <v>0</v>
      </c>
      <c r="O21">
        <f>(I21*21)/100</f>
        <v>0</v>
      </c>
      <c r="P21" t="s">
        <v>21</v>
      </c>
    </row>
    <row r="22" spans="1:5" ht="12.75">
      <c r="A22" s="25" t="s">
        <v>48</v>
      </c>
      <c r="E22" s="26" t="s">
        <v>45</v>
      </c>
    </row>
    <row r="23" spans="1:5" ht="12.75">
      <c r="A23" s="27" t="s">
        <v>50</v>
      </c>
      <c r="E23" s="28" t="s">
        <v>45</v>
      </c>
    </row>
    <row r="24" spans="1:5" ht="12.75">
      <c r="A24" t="s">
        <v>51</v>
      </c>
      <c r="E24" s="26" t="s">
        <v>45</v>
      </c>
    </row>
    <row r="25" spans="1:16" ht="12.75">
      <c r="A25" s="17" t="s">
        <v>43</v>
      </c>
      <c r="B25" s="21" t="s">
        <v>34</v>
      </c>
      <c r="C25" s="21" t="s">
        <v>316</v>
      </c>
      <c r="D25" s="17" t="s">
        <v>45</v>
      </c>
      <c r="E25" s="22" t="s">
        <v>317</v>
      </c>
      <c r="F25" s="23" t="s">
        <v>241</v>
      </c>
      <c r="G25" s="24">
        <v>11</v>
      </c>
      <c r="H25" s="24">
        <v>0</v>
      </c>
      <c r="I25" s="24">
        <f>ROUND(ROUND(H25,2)*ROUND(G25,2),2)</f>
        <v>0</v>
      </c>
      <c r="O25">
        <f>(I25*21)/100</f>
        <v>0</v>
      </c>
      <c r="P25" t="s">
        <v>21</v>
      </c>
    </row>
    <row r="26" spans="1:5" ht="12.75">
      <c r="A26" s="25" t="s">
        <v>48</v>
      </c>
      <c r="E26" s="26" t="s">
        <v>45</v>
      </c>
    </row>
    <row r="27" spans="1:5" ht="12.75">
      <c r="A27" s="27" t="s">
        <v>50</v>
      </c>
      <c r="E27" s="28" t="s">
        <v>45</v>
      </c>
    </row>
    <row r="28" spans="1:5" ht="12.75">
      <c r="A28" t="s">
        <v>51</v>
      </c>
      <c r="E28" s="26" t="s">
        <v>45</v>
      </c>
    </row>
    <row r="29" spans="1:16" ht="12.75">
      <c r="A29" s="17" t="s">
        <v>43</v>
      </c>
      <c r="B29" s="21" t="s">
        <v>36</v>
      </c>
      <c r="C29" s="21" t="s">
        <v>318</v>
      </c>
      <c r="D29" s="17" t="s">
        <v>45</v>
      </c>
      <c r="E29" s="22" t="s">
        <v>319</v>
      </c>
      <c r="F29" s="23" t="s">
        <v>241</v>
      </c>
      <c r="G29" s="24">
        <v>11</v>
      </c>
      <c r="H29" s="24">
        <v>0</v>
      </c>
      <c r="I29" s="24">
        <f>ROUND(ROUND(H29,2)*ROUND(G29,2),2)</f>
        <v>0</v>
      </c>
      <c r="O29">
        <f>(I29*21)/100</f>
        <v>0</v>
      </c>
      <c r="P29" t="s">
        <v>21</v>
      </c>
    </row>
    <row r="30" spans="1:5" ht="12.75">
      <c r="A30" s="25" t="s">
        <v>48</v>
      </c>
      <c r="E30" s="26" t="s">
        <v>45</v>
      </c>
    </row>
    <row r="31" spans="1:5" ht="12.75">
      <c r="A31" s="27" t="s">
        <v>50</v>
      </c>
      <c r="E31" s="28" t="s">
        <v>45</v>
      </c>
    </row>
    <row r="32" spans="1:5" ht="12.75">
      <c r="A32" t="s">
        <v>51</v>
      </c>
      <c r="E32" s="26" t="s">
        <v>45</v>
      </c>
    </row>
    <row r="33" spans="1:16" ht="12.75">
      <c r="A33" s="17" t="s">
        <v>43</v>
      </c>
      <c r="B33" s="21" t="s">
        <v>68</v>
      </c>
      <c r="C33" s="21" t="s">
        <v>320</v>
      </c>
      <c r="D33" s="17" t="s">
        <v>45</v>
      </c>
      <c r="E33" s="22" t="s">
        <v>321</v>
      </c>
      <c r="F33" s="23" t="s">
        <v>241</v>
      </c>
      <c r="G33" s="24">
        <v>370</v>
      </c>
      <c r="H33" s="24">
        <v>0</v>
      </c>
      <c r="I33" s="24">
        <f>ROUND(ROUND(H33,2)*ROUND(G33,2),2)</f>
        <v>0</v>
      </c>
      <c r="O33">
        <f>(I33*21)/100</f>
        <v>0</v>
      </c>
      <c r="P33" t="s">
        <v>21</v>
      </c>
    </row>
    <row r="34" spans="1:5" ht="12.75">
      <c r="A34" s="25" t="s">
        <v>48</v>
      </c>
      <c r="E34" s="26" t="s">
        <v>45</v>
      </c>
    </row>
    <row r="35" spans="1:5" ht="12.75">
      <c r="A35" s="27" t="s">
        <v>50</v>
      </c>
      <c r="E35" s="28" t="s">
        <v>45</v>
      </c>
    </row>
    <row r="36" spans="1:5" ht="12.75">
      <c r="A36" t="s">
        <v>51</v>
      </c>
      <c r="E36" s="26" t="s">
        <v>45</v>
      </c>
    </row>
    <row r="37" spans="1:16" ht="12.75">
      <c r="A37" s="17" t="s">
        <v>43</v>
      </c>
      <c r="B37" s="21" t="s">
        <v>74</v>
      </c>
      <c r="C37" s="21" t="s">
        <v>322</v>
      </c>
      <c r="D37" s="17" t="s">
        <v>45</v>
      </c>
      <c r="E37" s="22" t="s">
        <v>323</v>
      </c>
      <c r="F37" s="23" t="s">
        <v>106</v>
      </c>
      <c r="G37" s="24">
        <v>70</v>
      </c>
      <c r="H37" s="24">
        <v>0</v>
      </c>
      <c r="I37" s="24">
        <f>ROUND(ROUND(H37,2)*ROUND(G37,2),2)</f>
        <v>0</v>
      </c>
      <c r="O37">
        <f>(I37*21)/100</f>
        <v>0</v>
      </c>
      <c r="P37" t="s">
        <v>21</v>
      </c>
    </row>
    <row r="38" spans="1:5" ht="12.75">
      <c r="A38" s="25" t="s">
        <v>48</v>
      </c>
      <c r="E38" s="26" t="s">
        <v>45</v>
      </c>
    </row>
    <row r="39" spans="1:5" ht="12.75">
      <c r="A39" s="27" t="s">
        <v>50</v>
      </c>
      <c r="E39" s="28" t="s">
        <v>45</v>
      </c>
    </row>
    <row r="40" spans="1:5" ht="12.75">
      <c r="A40" t="s">
        <v>51</v>
      </c>
      <c r="E40" s="26" t="s">
        <v>45</v>
      </c>
    </row>
    <row r="41" spans="1:16" ht="12.75">
      <c r="A41" s="17" t="s">
        <v>43</v>
      </c>
      <c r="B41" s="21" t="s">
        <v>39</v>
      </c>
      <c r="C41" s="21" t="s">
        <v>324</v>
      </c>
      <c r="D41" s="17" t="s">
        <v>45</v>
      </c>
      <c r="E41" s="22" t="s">
        <v>325</v>
      </c>
      <c r="F41" s="23" t="s">
        <v>106</v>
      </c>
      <c r="G41" s="24">
        <v>300</v>
      </c>
      <c r="H41" s="24">
        <v>0</v>
      </c>
      <c r="I41" s="24">
        <f>ROUND(ROUND(H41,2)*ROUND(G41,2),2)</f>
        <v>0</v>
      </c>
      <c r="O41">
        <f>(I41*21)/100</f>
        <v>0</v>
      </c>
      <c r="P41" t="s">
        <v>21</v>
      </c>
    </row>
    <row r="42" spans="1:5" ht="12.75">
      <c r="A42" s="25" t="s">
        <v>48</v>
      </c>
      <c r="E42" s="26" t="s">
        <v>45</v>
      </c>
    </row>
    <row r="43" spans="1:5" ht="12.75">
      <c r="A43" s="27" t="s">
        <v>50</v>
      </c>
      <c r="E43" s="28" t="s">
        <v>45</v>
      </c>
    </row>
    <row r="44" spans="1:5" ht="12.75">
      <c r="A44" t="s">
        <v>51</v>
      </c>
      <c r="E44" s="26" t="s">
        <v>45</v>
      </c>
    </row>
    <row r="45" spans="1:16" ht="12.75">
      <c r="A45" s="17" t="s">
        <v>43</v>
      </c>
      <c r="B45" s="21" t="s">
        <v>41</v>
      </c>
      <c r="C45" s="21" t="s">
        <v>326</v>
      </c>
      <c r="D45" s="17" t="s">
        <v>45</v>
      </c>
      <c r="E45" s="22" t="s">
        <v>327</v>
      </c>
      <c r="F45" s="23" t="s">
        <v>106</v>
      </c>
      <c r="G45" s="24">
        <v>25</v>
      </c>
      <c r="H45" s="24">
        <v>0</v>
      </c>
      <c r="I45" s="24">
        <f>ROUND(ROUND(H45,2)*ROUND(G45,2),2)</f>
        <v>0</v>
      </c>
      <c r="O45">
        <f>(I45*21)/100</f>
        <v>0</v>
      </c>
      <c r="P45" t="s">
        <v>21</v>
      </c>
    </row>
    <row r="46" spans="1:5" ht="12.75">
      <c r="A46" s="25" t="s">
        <v>48</v>
      </c>
      <c r="E46" s="26" t="s">
        <v>45</v>
      </c>
    </row>
    <row r="47" spans="1:5" ht="12.75">
      <c r="A47" s="27" t="s">
        <v>50</v>
      </c>
      <c r="E47" s="28" t="s">
        <v>45</v>
      </c>
    </row>
    <row r="48" spans="1:5" ht="12.75">
      <c r="A48" t="s">
        <v>51</v>
      </c>
      <c r="E48" s="26" t="s">
        <v>45</v>
      </c>
    </row>
    <row r="49" spans="1:16" ht="12.75">
      <c r="A49" s="17" t="s">
        <v>43</v>
      </c>
      <c r="B49" s="21" t="s">
        <v>121</v>
      </c>
      <c r="C49" s="21" t="s">
        <v>328</v>
      </c>
      <c r="D49" s="17" t="s">
        <v>45</v>
      </c>
      <c r="E49" s="22" t="s">
        <v>329</v>
      </c>
      <c r="F49" s="23" t="s">
        <v>241</v>
      </c>
      <c r="G49" s="24">
        <v>11</v>
      </c>
      <c r="H49" s="24">
        <v>0</v>
      </c>
      <c r="I49" s="24">
        <f>ROUND(ROUND(H49,2)*ROUND(G49,2),2)</f>
        <v>0</v>
      </c>
      <c r="O49">
        <f>(I49*21)/100</f>
        <v>0</v>
      </c>
      <c r="P49" t="s">
        <v>21</v>
      </c>
    </row>
    <row r="50" spans="1:5" ht="12.75">
      <c r="A50" s="25" t="s">
        <v>48</v>
      </c>
      <c r="E50" s="26" t="s">
        <v>45</v>
      </c>
    </row>
    <row r="51" spans="1:5" ht="12.75">
      <c r="A51" s="27" t="s">
        <v>50</v>
      </c>
      <c r="E51" s="28" t="s">
        <v>45</v>
      </c>
    </row>
    <row r="52" spans="1:5" ht="12.75">
      <c r="A52" t="s">
        <v>51</v>
      </c>
      <c r="E52" s="26" t="s">
        <v>45</v>
      </c>
    </row>
    <row r="53" spans="1:16" ht="12.75">
      <c r="A53" s="17" t="s">
        <v>43</v>
      </c>
      <c r="B53" s="21" t="s">
        <v>126</v>
      </c>
      <c r="C53" s="21" t="s">
        <v>330</v>
      </c>
      <c r="D53" s="17" t="s">
        <v>45</v>
      </c>
      <c r="E53" s="22" t="s">
        <v>331</v>
      </c>
      <c r="F53" s="23" t="s">
        <v>241</v>
      </c>
      <c r="G53" s="24">
        <v>30</v>
      </c>
      <c r="H53" s="24">
        <v>0</v>
      </c>
      <c r="I53" s="24">
        <f>ROUND(ROUND(H53,2)*ROUND(G53,2),2)</f>
        <v>0</v>
      </c>
      <c r="O53">
        <f>(I53*21)/100</f>
        <v>0</v>
      </c>
      <c r="P53" t="s">
        <v>21</v>
      </c>
    </row>
    <row r="54" spans="1:5" ht="12.75">
      <c r="A54" s="25" t="s">
        <v>48</v>
      </c>
      <c r="E54" s="26" t="s">
        <v>45</v>
      </c>
    </row>
    <row r="55" spans="1:5" ht="12.75">
      <c r="A55" s="27" t="s">
        <v>50</v>
      </c>
      <c r="E55" s="28" t="s">
        <v>45</v>
      </c>
    </row>
    <row r="56" spans="1:5" ht="12.75">
      <c r="A56" t="s">
        <v>51</v>
      </c>
      <c r="E56" s="26" t="s">
        <v>45</v>
      </c>
    </row>
    <row r="57" spans="1:16" ht="12.75">
      <c r="A57" s="17" t="s">
        <v>43</v>
      </c>
      <c r="B57" s="21" t="s">
        <v>131</v>
      </c>
      <c r="C57" s="21" t="s">
        <v>332</v>
      </c>
      <c r="D57" s="17" t="s">
        <v>45</v>
      </c>
      <c r="E57" s="22" t="s">
        <v>333</v>
      </c>
      <c r="F57" s="23" t="s">
        <v>106</v>
      </c>
      <c r="G57" s="24">
        <v>350</v>
      </c>
      <c r="H57" s="24">
        <v>0</v>
      </c>
      <c r="I57" s="24">
        <f>ROUND(ROUND(H57,2)*ROUND(G57,2),2)</f>
        <v>0</v>
      </c>
      <c r="O57">
        <f>(I57*21)/100</f>
        <v>0</v>
      </c>
      <c r="P57" t="s">
        <v>21</v>
      </c>
    </row>
    <row r="58" spans="1:5" ht="12.75">
      <c r="A58" s="25" t="s">
        <v>48</v>
      </c>
      <c r="E58" s="26" t="s">
        <v>45</v>
      </c>
    </row>
    <row r="59" spans="1:5" ht="12.75">
      <c r="A59" s="27" t="s">
        <v>50</v>
      </c>
      <c r="E59" s="28" t="s">
        <v>45</v>
      </c>
    </row>
    <row r="60" spans="1:5" ht="12.75">
      <c r="A60" t="s">
        <v>51</v>
      </c>
      <c r="E60" s="26" t="s">
        <v>45</v>
      </c>
    </row>
    <row r="61" spans="1:16" ht="12.75">
      <c r="A61" s="17" t="s">
        <v>43</v>
      </c>
      <c r="B61" s="21" t="s">
        <v>132</v>
      </c>
      <c r="C61" s="21" t="s">
        <v>334</v>
      </c>
      <c r="D61" s="17" t="s">
        <v>45</v>
      </c>
      <c r="E61" s="22" t="s">
        <v>335</v>
      </c>
      <c r="F61" s="23" t="s">
        <v>106</v>
      </c>
      <c r="G61" s="24">
        <v>30</v>
      </c>
      <c r="H61" s="24">
        <v>0</v>
      </c>
      <c r="I61" s="24">
        <f>ROUND(ROUND(H61,2)*ROUND(G61,2),2)</f>
        <v>0</v>
      </c>
      <c r="O61">
        <f>(I61*21)/100</f>
        <v>0</v>
      </c>
      <c r="P61" t="s">
        <v>21</v>
      </c>
    </row>
    <row r="62" spans="1:5" ht="12.75">
      <c r="A62" s="25" t="s">
        <v>48</v>
      </c>
      <c r="E62" s="26" t="s">
        <v>45</v>
      </c>
    </row>
    <row r="63" spans="1:5" ht="12.75">
      <c r="A63" s="27" t="s">
        <v>50</v>
      </c>
      <c r="E63" s="28" t="s">
        <v>45</v>
      </c>
    </row>
    <row r="64" spans="1:5" ht="12.75">
      <c r="A64" t="s">
        <v>51</v>
      </c>
      <c r="E64" s="26" t="s">
        <v>45</v>
      </c>
    </row>
    <row r="65" spans="1:16" ht="12.75">
      <c r="A65" s="17" t="s">
        <v>43</v>
      </c>
      <c r="B65" s="21" t="s">
        <v>136</v>
      </c>
      <c r="C65" s="21" t="s">
        <v>336</v>
      </c>
      <c r="D65" s="17" t="s">
        <v>45</v>
      </c>
      <c r="E65" s="22" t="s">
        <v>337</v>
      </c>
      <c r="F65" s="23" t="s">
        <v>241</v>
      </c>
      <c r="G65" s="24">
        <v>11</v>
      </c>
      <c r="H65" s="24">
        <v>0</v>
      </c>
      <c r="I65" s="24">
        <f>ROUND(ROUND(H65,2)*ROUND(G65,2),2)</f>
        <v>0</v>
      </c>
      <c r="O65">
        <f>(I65*21)/100</f>
        <v>0</v>
      </c>
      <c r="P65" t="s">
        <v>21</v>
      </c>
    </row>
    <row r="66" spans="1:5" ht="12.75">
      <c r="A66" s="25" t="s">
        <v>48</v>
      </c>
      <c r="E66" s="26" t="s">
        <v>45</v>
      </c>
    </row>
    <row r="67" spans="1:5" ht="12.75">
      <c r="A67" s="27" t="s">
        <v>50</v>
      </c>
      <c r="E67" s="28" t="s">
        <v>45</v>
      </c>
    </row>
    <row r="68" spans="1:5" ht="12.75">
      <c r="A68" t="s">
        <v>51</v>
      </c>
      <c r="E68" s="26" t="s">
        <v>45</v>
      </c>
    </row>
    <row r="69" spans="1:16" ht="12.75">
      <c r="A69" s="17" t="s">
        <v>43</v>
      </c>
      <c r="B69" s="21" t="s">
        <v>142</v>
      </c>
      <c r="C69" s="21" t="s">
        <v>338</v>
      </c>
      <c r="D69" s="17" t="s">
        <v>45</v>
      </c>
      <c r="E69" s="22" t="s">
        <v>339</v>
      </c>
      <c r="F69" s="23" t="s">
        <v>241</v>
      </c>
      <c r="G69" s="24">
        <v>11</v>
      </c>
      <c r="H69" s="24">
        <v>0</v>
      </c>
      <c r="I69" s="24">
        <f>ROUND(ROUND(H69,2)*ROUND(G69,2),2)</f>
        <v>0</v>
      </c>
      <c r="O69">
        <f>(I69*21)/100</f>
        <v>0</v>
      </c>
      <c r="P69" t="s">
        <v>21</v>
      </c>
    </row>
    <row r="70" spans="1:5" ht="12.75">
      <c r="A70" s="25" t="s">
        <v>48</v>
      </c>
      <c r="E70" s="26" t="s">
        <v>45</v>
      </c>
    </row>
    <row r="71" spans="1:5" ht="12.75">
      <c r="A71" s="27" t="s">
        <v>50</v>
      </c>
      <c r="E71" s="28" t="s">
        <v>45</v>
      </c>
    </row>
    <row r="72" spans="1:5" ht="12.75">
      <c r="A72" t="s">
        <v>51</v>
      </c>
      <c r="E72" s="26" t="s">
        <v>45</v>
      </c>
    </row>
    <row r="73" spans="1:16" ht="12.75">
      <c r="A73" s="17" t="s">
        <v>43</v>
      </c>
      <c r="B73" s="21" t="s">
        <v>148</v>
      </c>
      <c r="C73" s="21" t="s">
        <v>340</v>
      </c>
      <c r="D73" s="17" t="s">
        <v>45</v>
      </c>
      <c r="E73" s="22" t="s">
        <v>341</v>
      </c>
      <c r="F73" s="23" t="s">
        <v>106</v>
      </c>
      <c r="G73" s="24">
        <v>300</v>
      </c>
      <c r="H73" s="24">
        <v>0</v>
      </c>
      <c r="I73" s="24">
        <f>ROUND(ROUND(H73,2)*ROUND(G73,2),2)</f>
        <v>0</v>
      </c>
      <c r="O73">
        <f>(I73*21)/100</f>
        <v>0</v>
      </c>
      <c r="P73" t="s">
        <v>21</v>
      </c>
    </row>
    <row r="74" spans="1:5" ht="12.75">
      <c r="A74" s="25" t="s">
        <v>48</v>
      </c>
      <c r="E74" s="26" t="s">
        <v>45</v>
      </c>
    </row>
    <row r="75" spans="1:5" ht="12.75">
      <c r="A75" s="27" t="s">
        <v>50</v>
      </c>
      <c r="E75" s="28" t="s">
        <v>45</v>
      </c>
    </row>
    <row r="76" spans="1:5" ht="12.75">
      <c r="A76" t="s">
        <v>51</v>
      </c>
      <c r="E76" s="26" t="s">
        <v>45</v>
      </c>
    </row>
    <row r="77" spans="1:16" ht="12.75">
      <c r="A77" s="17" t="s">
        <v>43</v>
      </c>
      <c r="B77" s="21" t="s">
        <v>155</v>
      </c>
      <c r="C77" s="21" t="s">
        <v>342</v>
      </c>
      <c r="D77" s="17" t="s">
        <v>45</v>
      </c>
      <c r="E77" s="22" t="s">
        <v>343</v>
      </c>
      <c r="F77" s="23" t="s">
        <v>106</v>
      </c>
      <c r="G77" s="24">
        <v>300</v>
      </c>
      <c r="H77" s="24">
        <v>0</v>
      </c>
      <c r="I77" s="24">
        <f>ROUND(ROUND(H77,2)*ROUND(G77,2),2)</f>
        <v>0</v>
      </c>
      <c r="O77">
        <f>(I77*21)/100</f>
        <v>0</v>
      </c>
      <c r="P77" t="s">
        <v>21</v>
      </c>
    </row>
    <row r="78" spans="1:5" ht="12.75">
      <c r="A78" s="25" t="s">
        <v>48</v>
      </c>
      <c r="E78" s="26" t="s">
        <v>45</v>
      </c>
    </row>
    <row r="79" spans="1:5" ht="12.75">
      <c r="A79" s="27" t="s">
        <v>50</v>
      </c>
      <c r="E79" s="28" t="s">
        <v>45</v>
      </c>
    </row>
    <row r="80" spans="1:5" ht="12.75">
      <c r="A80" t="s">
        <v>51</v>
      </c>
      <c r="E80" s="26" t="s">
        <v>45</v>
      </c>
    </row>
    <row r="81" spans="1:16" ht="12.75">
      <c r="A81" s="17" t="s">
        <v>43</v>
      </c>
      <c r="B81" s="21" t="s">
        <v>159</v>
      </c>
      <c r="C81" s="21" t="s">
        <v>344</v>
      </c>
      <c r="D81" s="17" t="s">
        <v>45</v>
      </c>
      <c r="E81" s="22" t="s">
        <v>345</v>
      </c>
      <c r="F81" s="23" t="s">
        <v>106</v>
      </c>
      <c r="G81" s="24">
        <v>15</v>
      </c>
      <c r="H81" s="24">
        <v>0</v>
      </c>
      <c r="I81" s="24">
        <f>ROUND(ROUND(H81,2)*ROUND(G81,2),2)</f>
        <v>0</v>
      </c>
      <c r="O81">
        <f>(I81*21)/100</f>
        <v>0</v>
      </c>
      <c r="P81" t="s">
        <v>21</v>
      </c>
    </row>
    <row r="82" spans="1:5" ht="12.75">
      <c r="A82" s="25" t="s">
        <v>48</v>
      </c>
      <c r="E82" s="26" t="s">
        <v>45</v>
      </c>
    </row>
    <row r="83" spans="1:5" ht="12.75">
      <c r="A83" s="27" t="s">
        <v>50</v>
      </c>
      <c r="E83" s="28" t="s">
        <v>45</v>
      </c>
    </row>
    <row r="84" spans="1:5" ht="12.75">
      <c r="A84" t="s">
        <v>51</v>
      </c>
      <c r="E84" s="26" t="s">
        <v>45</v>
      </c>
    </row>
    <row r="85" spans="1:16" ht="12.75">
      <c r="A85" s="17" t="s">
        <v>43</v>
      </c>
      <c r="B85" s="21" t="s">
        <v>165</v>
      </c>
      <c r="C85" s="21" t="s">
        <v>346</v>
      </c>
      <c r="D85" s="17" t="s">
        <v>45</v>
      </c>
      <c r="E85" s="22" t="s">
        <v>347</v>
      </c>
      <c r="F85" s="23" t="s">
        <v>106</v>
      </c>
      <c r="G85" s="24">
        <v>15</v>
      </c>
      <c r="H85" s="24">
        <v>0</v>
      </c>
      <c r="I85" s="24">
        <f>ROUND(ROUND(H85,2)*ROUND(G85,2),2)</f>
        <v>0</v>
      </c>
      <c r="O85">
        <f>(I85*21)/100</f>
        <v>0</v>
      </c>
      <c r="P85" t="s">
        <v>21</v>
      </c>
    </row>
    <row r="86" spans="1:5" ht="12.75">
      <c r="A86" s="25" t="s">
        <v>48</v>
      </c>
      <c r="E86" s="26" t="s">
        <v>45</v>
      </c>
    </row>
    <row r="87" spans="1:5" ht="12.75">
      <c r="A87" s="27" t="s">
        <v>50</v>
      </c>
      <c r="E87" s="28" t="s">
        <v>45</v>
      </c>
    </row>
    <row r="88" spans="1:5" ht="12.75">
      <c r="A88" t="s">
        <v>51</v>
      </c>
      <c r="E88" s="26" t="s">
        <v>45</v>
      </c>
    </row>
    <row r="89" spans="1:16" ht="12.75">
      <c r="A89" s="17" t="s">
        <v>43</v>
      </c>
      <c r="B89" s="21" t="s">
        <v>171</v>
      </c>
      <c r="C89" s="21" t="s">
        <v>348</v>
      </c>
      <c r="D89" s="17" t="s">
        <v>45</v>
      </c>
      <c r="E89" s="22" t="s">
        <v>349</v>
      </c>
      <c r="F89" s="23" t="s">
        <v>106</v>
      </c>
      <c r="G89" s="24">
        <v>300</v>
      </c>
      <c r="H89" s="24">
        <v>0</v>
      </c>
      <c r="I89" s="24">
        <f>ROUND(ROUND(H89,2)*ROUND(G89,2),2)</f>
        <v>0</v>
      </c>
      <c r="O89">
        <f>(I89*21)/100</f>
        <v>0</v>
      </c>
      <c r="P89" t="s">
        <v>21</v>
      </c>
    </row>
    <row r="90" spans="1:5" ht="12.75">
      <c r="A90" s="25" t="s">
        <v>48</v>
      </c>
      <c r="E90" s="26" t="s">
        <v>45</v>
      </c>
    </row>
    <row r="91" spans="1:5" ht="12.75">
      <c r="A91" s="27" t="s">
        <v>50</v>
      </c>
      <c r="E91" s="28" t="s">
        <v>45</v>
      </c>
    </row>
    <row r="92" spans="1:5" ht="12.75">
      <c r="A92" t="s">
        <v>51</v>
      </c>
      <c r="E92" s="26" t="s">
        <v>45</v>
      </c>
    </row>
    <row r="93" spans="1:16" ht="12.75">
      <c r="A93" s="17" t="s">
        <v>43</v>
      </c>
      <c r="B93" s="21" t="s">
        <v>177</v>
      </c>
      <c r="C93" s="21" t="s">
        <v>350</v>
      </c>
      <c r="D93" s="17" t="s">
        <v>45</v>
      </c>
      <c r="E93" s="22" t="s">
        <v>351</v>
      </c>
      <c r="F93" s="23" t="s">
        <v>151</v>
      </c>
      <c r="G93" s="24">
        <v>150</v>
      </c>
      <c r="H93" s="24">
        <v>0</v>
      </c>
      <c r="I93" s="24">
        <f>ROUND(ROUND(H93,2)*ROUND(G93,2),2)</f>
        <v>0</v>
      </c>
      <c r="O93">
        <f>(I93*21)/100</f>
        <v>0</v>
      </c>
      <c r="P93" t="s">
        <v>21</v>
      </c>
    </row>
    <row r="94" spans="1:5" ht="12.75">
      <c r="A94" s="25" t="s">
        <v>48</v>
      </c>
      <c r="E94" s="26" t="s">
        <v>45</v>
      </c>
    </row>
    <row r="95" spans="1:5" ht="12.75">
      <c r="A95" s="27" t="s">
        <v>50</v>
      </c>
      <c r="E95" s="28" t="s">
        <v>45</v>
      </c>
    </row>
    <row r="96" spans="1:5" ht="12.75">
      <c r="A96" t="s">
        <v>51</v>
      </c>
      <c r="E96" s="26" t="s">
        <v>45</v>
      </c>
    </row>
    <row r="97" spans="1:16" ht="12.75">
      <c r="A97" s="17" t="s">
        <v>43</v>
      </c>
      <c r="B97" s="21" t="s">
        <v>182</v>
      </c>
      <c r="C97" s="21" t="s">
        <v>352</v>
      </c>
      <c r="D97" s="17" t="s">
        <v>45</v>
      </c>
      <c r="E97" s="22" t="s">
        <v>353</v>
      </c>
      <c r="F97" s="23" t="s">
        <v>47</v>
      </c>
      <c r="G97" s="24">
        <v>1</v>
      </c>
      <c r="H97" s="24">
        <v>0</v>
      </c>
      <c r="I97" s="24">
        <f>ROUND(ROUND(H97,2)*ROUND(G97,2),2)</f>
        <v>0</v>
      </c>
      <c r="O97">
        <f>(I97*21)/100</f>
        <v>0</v>
      </c>
      <c r="P97" t="s">
        <v>21</v>
      </c>
    </row>
    <row r="98" spans="1:5" ht="12.75">
      <c r="A98" s="25" t="s">
        <v>48</v>
      </c>
      <c r="E98" s="26" t="s">
        <v>45</v>
      </c>
    </row>
    <row r="99" spans="1:5" ht="12.75">
      <c r="A99" s="27" t="s">
        <v>50</v>
      </c>
      <c r="E99" s="28" t="s">
        <v>45</v>
      </c>
    </row>
    <row r="100" spans="1:5" ht="12.75">
      <c r="A100" t="s">
        <v>51</v>
      </c>
      <c r="E100" s="26" t="s">
        <v>45</v>
      </c>
    </row>
    <row r="101" spans="1:16" ht="12.75">
      <c r="A101" s="17" t="s">
        <v>43</v>
      </c>
      <c r="B101" s="21" t="s">
        <v>187</v>
      </c>
      <c r="C101" s="21" t="s">
        <v>354</v>
      </c>
      <c r="D101" s="17" t="s">
        <v>45</v>
      </c>
      <c r="E101" s="22" t="s">
        <v>355</v>
      </c>
      <c r="F101" s="23" t="s">
        <v>47</v>
      </c>
      <c r="G101" s="24">
        <v>1</v>
      </c>
      <c r="H101" s="24">
        <v>0</v>
      </c>
      <c r="I101" s="24">
        <f>ROUND(ROUND(H101,2)*ROUND(G101,2),2)</f>
        <v>0</v>
      </c>
      <c r="O101">
        <f>(I101*21)/100</f>
        <v>0</v>
      </c>
      <c r="P101" t="s">
        <v>21</v>
      </c>
    </row>
    <row r="102" spans="1:5" ht="12.75">
      <c r="A102" s="25" t="s">
        <v>48</v>
      </c>
      <c r="E102" s="26" t="s">
        <v>45</v>
      </c>
    </row>
    <row r="103" spans="1:5" ht="12.75">
      <c r="A103" s="27" t="s">
        <v>50</v>
      </c>
      <c r="E103" s="28" t="s">
        <v>45</v>
      </c>
    </row>
    <row r="104" spans="1:5" ht="12.75">
      <c r="A104" t="s">
        <v>51</v>
      </c>
      <c r="E104" s="26" t="s">
        <v>45</v>
      </c>
    </row>
    <row r="105" spans="1:16" ht="12.75">
      <c r="A105" s="17" t="s">
        <v>43</v>
      </c>
      <c r="B105" s="21" t="s">
        <v>192</v>
      </c>
      <c r="C105" s="21" t="s">
        <v>356</v>
      </c>
      <c r="D105" s="17" t="s">
        <v>45</v>
      </c>
      <c r="E105" s="22" t="s">
        <v>357</v>
      </c>
      <c r="F105" s="23" t="s">
        <v>47</v>
      </c>
      <c r="G105" s="24">
        <v>1</v>
      </c>
      <c r="H105" s="24">
        <v>0</v>
      </c>
      <c r="I105" s="24">
        <f>ROUND(ROUND(H105,2)*ROUND(G105,2),2)</f>
        <v>0</v>
      </c>
      <c r="O105">
        <f>(I105*21)/100</f>
        <v>0</v>
      </c>
      <c r="P105" t="s">
        <v>21</v>
      </c>
    </row>
    <row r="106" spans="1:5" ht="12.75">
      <c r="A106" s="25" t="s">
        <v>48</v>
      </c>
      <c r="E106" s="26" t="s">
        <v>45</v>
      </c>
    </row>
    <row r="107" spans="1:5" ht="12.75">
      <c r="A107" s="27" t="s">
        <v>50</v>
      </c>
      <c r="E107" s="28" t="s">
        <v>45</v>
      </c>
    </row>
    <row r="108" spans="1:5" ht="12.75">
      <c r="A108" t="s">
        <v>51</v>
      </c>
      <c r="E108" s="26" t="s">
        <v>45</v>
      </c>
    </row>
    <row r="109" spans="1:16" ht="12.75">
      <c r="A109" s="17" t="s">
        <v>43</v>
      </c>
      <c r="B109" s="21" t="s">
        <v>196</v>
      </c>
      <c r="C109" s="21" t="s">
        <v>358</v>
      </c>
      <c r="D109" s="17" t="s">
        <v>45</v>
      </c>
      <c r="E109" s="22" t="s">
        <v>359</v>
      </c>
      <c r="F109" s="23" t="s">
        <v>241</v>
      </c>
      <c r="G109" s="24">
        <v>3</v>
      </c>
      <c r="H109" s="24">
        <v>0</v>
      </c>
      <c r="I109" s="24">
        <f>ROUND(ROUND(H109,2)*ROUND(G109,2),2)</f>
        <v>0</v>
      </c>
      <c r="O109">
        <f>(I109*21)/100</f>
        <v>0</v>
      </c>
      <c r="P109" t="s">
        <v>21</v>
      </c>
    </row>
    <row r="110" spans="1:5" ht="12.75">
      <c r="A110" s="25" t="s">
        <v>48</v>
      </c>
      <c r="E110" s="26" t="s">
        <v>45</v>
      </c>
    </row>
    <row r="111" spans="1:5" ht="12.75">
      <c r="A111" s="27" t="s">
        <v>50</v>
      </c>
      <c r="E111" s="28" t="s">
        <v>45</v>
      </c>
    </row>
    <row r="112" spans="1:5" ht="12.75">
      <c r="A112" t="s">
        <v>51</v>
      </c>
      <c r="E112" s="26" t="s">
        <v>45</v>
      </c>
    </row>
    <row r="113" spans="1:16" ht="12.75">
      <c r="A113" s="17" t="s">
        <v>43</v>
      </c>
      <c r="B113" s="21" t="s">
        <v>202</v>
      </c>
      <c r="C113" s="21" t="s">
        <v>360</v>
      </c>
      <c r="D113" s="17" t="s">
        <v>45</v>
      </c>
      <c r="E113" s="22" t="s">
        <v>361</v>
      </c>
      <c r="F113" s="23" t="s">
        <v>47</v>
      </c>
      <c r="G113" s="24">
        <v>1</v>
      </c>
      <c r="H113" s="24">
        <v>0</v>
      </c>
      <c r="I113" s="24">
        <f>ROUND(ROUND(H113,2)*ROUND(G113,2),2)</f>
        <v>0</v>
      </c>
      <c r="O113">
        <f>(I113*21)/100</f>
        <v>0</v>
      </c>
      <c r="P113" t="s">
        <v>21</v>
      </c>
    </row>
    <row r="114" spans="1:5" ht="12.75">
      <c r="A114" s="25" t="s">
        <v>48</v>
      </c>
      <c r="E114" s="26" t="s">
        <v>45</v>
      </c>
    </row>
    <row r="115" spans="1:5" ht="12.75">
      <c r="A115" s="27" t="s">
        <v>50</v>
      </c>
      <c r="E115" s="28" t="s">
        <v>45</v>
      </c>
    </row>
    <row r="116" spans="1:5" ht="12.75">
      <c r="A116" t="s">
        <v>51</v>
      </c>
      <c r="E116" s="26" t="s">
        <v>45</v>
      </c>
    </row>
    <row r="117" spans="1:16" ht="12.75">
      <c r="A117" s="17" t="s">
        <v>43</v>
      </c>
      <c r="B117" s="21" t="s">
        <v>206</v>
      </c>
      <c r="C117" s="21" t="s">
        <v>362</v>
      </c>
      <c r="D117" s="17" t="s">
        <v>45</v>
      </c>
      <c r="E117" s="22" t="s">
        <v>363</v>
      </c>
      <c r="F117" s="23" t="s">
        <v>241</v>
      </c>
      <c r="G117" s="24">
        <v>1</v>
      </c>
      <c r="H117" s="24">
        <v>0</v>
      </c>
      <c r="I117" s="24">
        <f>ROUND(ROUND(H117,2)*ROUND(G117,2),2)</f>
        <v>0</v>
      </c>
      <c r="O117">
        <f>(I117*21)/100</f>
        <v>0</v>
      </c>
      <c r="P117" t="s">
        <v>21</v>
      </c>
    </row>
    <row r="118" spans="1:5" ht="12.75">
      <c r="A118" s="25" t="s">
        <v>48</v>
      </c>
      <c r="E118" s="26" t="s">
        <v>45</v>
      </c>
    </row>
    <row r="119" spans="1:5" ht="12.75">
      <c r="A119" s="27" t="s">
        <v>50</v>
      </c>
      <c r="E119" s="28" t="s">
        <v>45</v>
      </c>
    </row>
    <row r="120" spans="1:5" ht="12.75">
      <c r="A120" t="s">
        <v>51</v>
      </c>
      <c r="E120" s="26" t="s">
        <v>45</v>
      </c>
    </row>
    <row r="121" spans="1:16" ht="12.75">
      <c r="A121" s="17" t="s">
        <v>43</v>
      </c>
      <c r="B121" s="21" t="s">
        <v>212</v>
      </c>
      <c r="C121" s="21" t="s">
        <v>364</v>
      </c>
      <c r="D121" s="17" t="s">
        <v>45</v>
      </c>
      <c r="E121" s="22" t="s">
        <v>365</v>
      </c>
      <c r="F121" s="23" t="s">
        <v>47</v>
      </c>
      <c r="G121" s="24">
        <v>1</v>
      </c>
      <c r="H121" s="24">
        <v>0</v>
      </c>
      <c r="I121" s="24">
        <f>ROUND(ROUND(H121,2)*ROUND(G121,2),2)</f>
        <v>0</v>
      </c>
      <c r="O121">
        <f>(I121*21)/100</f>
        <v>0</v>
      </c>
      <c r="P121" t="s">
        <v>21</v>
      </c>
    </row>
    <row r="122" spans="1:5" ht="12.75">
      <c r="A122" s="25" t="s">
        <v>48</v>
      </c>
      <c r="E122" s="26" t="s">
        <v>45</v>
      </c>
    </row>
    <row r="123" spans="1:5" ht="12.75">
      <c r="A123" s="27" t="s">
        <v>50</v>
      </c>
      <c r="E123" s="28" t="s">
        <v>45</v>
      </c>
    </row>
    <row r="124" spans="1:5" ht="12.75">
      <c r="A124" t="s">
        <v>51</v>
      </c>
      <c r="E124" s="26" t="s">
        <v>45</v>
      </c>
    </row>
    <row r="125" spans="1:16" ht="12.75">
      <c r="A125" s="17" t="s">
        <v>43</v>
      </c>
      <c r="B125" s="21" t="s">
        <v>218</v>
      </c>
      <c r="C125" s="21" t="s">
        <v>366</v>
      </c>
      <c r="D125" s="17" t="s">
        <v>45</v>
      </c>
      <c r="E125" s="22" t="s">
        <v>367</v>
      </c>
      <c r="F125" s="23" t="s">
        <v>47</v>
      </c>
      <c r="G125" s="24">
        <v>1</v>
      </c>
      <c r="H125" s="24">
        <v>0</v>
      </c>
      <c r="I125" s="24">
        <f>ROUND(ROUND(H125,2)*ROUND(G125,2),2)</f>
        <v>0</v>
      </c>
      <c r="O125">
        <f>(I125*21)/100</f>
        <v>0</v>
      </c>
      <c r="P125" t="s">
        <v>21</v>
      </c>
    </row>
    <row r="126" spans="1:5" ht="12.75">
      <c r="A126" s="25" t="s">
        <v>48</v>
      </c>
      <c r="E126" s="26" t="s">
        <v>45</v>
      </c>
    </row>
    <row r="127" spans="1:5" ht="12.75">
      <c r="A127" s="27" t="s">
        <v>50</v>
      </c>
      <c r="E127" s="28" t="s">
        <v>45</v>
      </c>
    </row>
    <row r="128" spans="1:5" ht="12.75">
      <c r="A128" t="s">
        <v>51</v>
      </c>
      <c r="E128" s="26" t="s">
        <v>45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Hýbner Lukáš</cp:lastModifiedBy>
  <cp:lastPrinted>2022-08-23T08:33:52Z</cp:lastPrinted>
  <dcterms:created xsi:type="dcterms:W3CDTF">2022-08-23T08:56:20Z</dcterms:created>
  <dcterms:modified xsi:type="dcterms:W3CDTF">2022-08-23T08:56:22Z</dcterms:modified>
  <cp:category/>
  <cp:version/>
  <cp:contentType/>
  <cp:contentStatus/>
</cp:coreProperties>
</file>