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P:\1956_SML - rekonstrukce předloženého schodiště radnice\09 DPSJ\F Vykaz vymer\02 VV + rozpočet 2021.03\01 Výkaz výměr\"/>
    </mc:Choice>
  </mc:AlternateContent>
  <xr:revisionPtr revIDLastSave="0" documentId="13_ncr:1_{3CFAC7D1-0F5F-4D32-809D-456CAA3A291B}" xr6:coauthVersionLast="43" xr6:coauthVersionMax="43" xr10:uidLastSave="{00000000-0000-0000-0000-000000000000}"/>
  <bookViews>
    <workbookView xWindow="-120" yWindow="-120" windowWidth="38640" windowHeight="21240" xr2:uid="{00000000-000D-0000-FFFF-FFFF00000000}"/>
  </bookViews>
  <sheets>
    <sheet name="Rekapitulace stavby" sheetId="1" r:id="rId1"/>
    <sheet name="D1.01.100 - Architektonic..." sheetId="2" r:id="rId2"/>
    <sheet name="VORN - Vedlejší a ostatní..." sheetId="3" r:id="rId3"/>
    <sheet name="Pokyny pro vyplnění" sheetId="4" r:id="rId4"/>
  </sheets>
  <definedNames>
    <definedName name="_xlnm._FilterDatabase" localSheetId="1" hidden="1">'D1.01.100 - Architektonic...'!$C$94:$K$378</definedName>
    <definedName name="_xlnm._FilterDatabase" localSheetId="2" hidden="1">'VORN - Vedlejší a ostatní...'!$C$85:$K$136</definedName>
    <definedName name="_xlnm.Print_Titles" localSheetId="1">'D1.01.100 - Architektonic...'!$94:$94</definedName>
    <definedName name="_xlnm.Print_Titles" localSheetId="0">'Rekapitulace stavby'!$52:$52</definedName>
    <definedName name="_xlnm.Print_Titles" localSheetId="2">'VORN - Vedlejší a ostatní...'!$85:$85</definedName>
    <definedName name="_xlnm.Print_Area" localSheetId="1">'D1.01.100 - Architektonic...'!$C$4:$J$39,'D1.01.100 - Architektonic...'!$C$45:$J$76,'D1.01.100 - Architektonic...'!$C$82:$K$378</definedName>
    <definedName name="_xlnm.Print_Area" localSheetId="3">'Pokyny pro vyplnění'!$B$2:$K$71,'Pokyny pro vyplnění'!$B$74:$K$118,'Pokyny pro vyplnění'!$B$121:$K$161,'Pokyny pro vyplnění'!$B$164:$K$218</definedName>
    <definedName name="_xlnm.Print_Area" localSheetId="0">'Rekapitulace stavby'!$D$4:$AO$36,'Rekapitulace stavby'!$C$42:$AQ$57</definedName>
    <definedName name="_xlnm.Print_Area" localSheetId="2">'VORN - Vedlejší a ostatní...'!$C$4:$J$39,'VORN - Vedlejší a ostatní...'!$C$45:$J$67,'VORN - Vedlejší a ostatní...'!$C$73:$K$136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7" i="3" l="1"/>
  <c r="J36" i="3"/>
  <c r="AY56" i="1"/>
  <c r="J35" i="3"/>
  <c r="AX56" i="1" s="1"/>
  <c r="BI136" i="3"/>
  <c r="BH136" i="3"/>
  <c r="BG136" i="3"/>
  <c r="BF136" i="3"/>
  <c r="T136" i="3"/>
  <c r="R136" i="3"/>
  <c r="P136" i="3"/>
  <c r="BI134" i="3"/>
  <c r="BH134" i="3"/>
  <c r="BG134" i="3"/>
  <c r="BF134" i="3"/>
  <c r="T134" i="3"/>
  <c r="R134" i="3"/>
  <c r="P134" i="3"/>
  <c r="BI133" i="3"/>
  <c r="BH133" i="3"/>
  <c r="BG133" i="3"/>
  <c r="BF133" i="3"/>
  <c r="T133" i="3"/>
  <c r="R133" i="3"/>
  <c r="P133" i="3"/>
  <c r="BI131" i="3"/>
  <c r="BH131" i="3"/>
  <c r="BG131" i="3"/>
  <c r="BF131" i="3"/>
  <c r="T131" i="3"/>
  <c r="R131" i="3"/>
  <c r="P131" i="3"/>
  <c r="BI129" i="3"/>
  <c r="BH129" i="3"/>
  <c r="BG129" i="3"/>
  <c r="BF129" i="3"/>
  <c r="T129" i="3"/>
  <c r="R129" i="3"/>
  <c r="P129" i="3"/>
  <c r="BI127" i="3"/>
  <c r="BH127" i="3"/>
  <c r="BG127" i="3"/>
  <c r="BF127" i="3"/>
  <c r="T127" i="3"/>
  <c r="R127" i="3"/>
  <c r="P127" i="3"/>
  <c r="BI124" i="3"/>
  <c r="BH124" i="3"/>
  <c r="BG124" i="3"/>
  <c r="BF124" i="3"/>
  <c r="T124" i="3"/>
  <c r="R124" i="3"/>
  <c r="P124" i="3"/>
  <c r="BI122" i="3"/>
  <c r="BH122" i="3"/>
  <c r="BG122" i="3"/>
  <c r="BF122" i="3"/>
  <c r="T122" i="3"/>
  <c r="R122" i="3"/>
  <c r="P122" i="3"/>
  <c r="BI119" i="3"/>
  <c r="BH119" i="3"/>
  <c r="BG119" i="3"/>
  <c r="BF119" i="3"/>
  <c r="T119" i="3"/>
  <c r="R119" i="3"/>
  <c r="P119" i="3"/>
  <c r="BI117" i="3"/>
  <c r="BH117" i="3"/>
  <c r="BG117" i="3"/>
  <c r="BF117" i="3"/>
  <c r="T117" i="3"/>
  <c r="R117" i="3"/>
  <c r="P117" i="3"/>
  <c r="BI114" i="3"/>
  <c r="BH114" i="3"/>
  <c r="BG114" i="3"/>
  <c r="BF114" i="3"/>
  <c r="T114" i="3"/>
  <c r="R114" i="3"/>
  <c r="P114" i="3"/>
  <c r="BI112" i="3"/>
  <c r="BH112" i="3"/>
  <c r="BG112" i="3"/>
  <c r="BF112" i="3"/>
  <c r="T112" i="3"/>
  <c r="R112" i="3"/>
  <c r="P112" i="3"/>
  <c r="BI111" i="3"/>
  <c r="BH111" i="3"/>
  <c r="BG111" i="3"/>
  <c r="BF111" i="3"/>
  <c r="T111" i="3"/>
  <c r="R111" i="3"/>
  <c r="P111" i="3"/>
  <c r="BI105" i="3"/>
  <c r="BH105" i="3"/>
  <c r="BG105" i="3"/>
  <c r="BF105" i="3"/>
  <c r="T105" i="3"/>
  <c r="R105" i="3"/>
  <c r="P105" i="3"/>
  <c r="BI103" i="3"/>
  <c r="BH103" i="3"/>
  <c r="BG103" i="3"/>
  <c r="BF103" i="3"/>
  <c r="T103" i="3"/>
  <c r="R103" i="3"/>
  <c r="P103" i="3"/>
  <c r="BI100" i="3"/>
  <c r="BH100" i="3"/>
  <c r="BG100" i="3"/>
  <c r="BF100" i="3"/>
  <c r="T100" i="3"/>
  <c r="T99" i="3"/>
  <c r="R100" i="3"/>
  <c r="R99" i="3"/>
  <c r="P100" i="3"/>
  <c r="P99" i="3"/>
  <c r="BI97" i="3"/>
  <c r="BH97" i="3"/>
  <c r="BG97" i="3"/>
  <c r="BF97" i="3"/>
  <c r="T97" i="3"/>
  <c r="R97" i="3"/>
  <c r="P97" i="3"/>
  <c r="BI95" i="3"/>
  <c r="BH95" i="3"/>
  <c r="BG95" i="3"/>
  <c r="BF95" i="3"/>
  <c r="T95" i="3"/>
  <c r="R95" i="3"/>
  <c r="P95" i="3"/>
  <c r="BI93" i="3"/>
  <c r="BH93" i="3"/>
  <c r="BG93" i="3"/>
  <c r="BF93" i="3"/>
  <c r="T93" i="3"/>
  <c r="R93" i="3"/>
  <c r="P93" i="3"/>
  <c r="BI92" i="3"/>
  <c r="BH92" i="3"/>
  <c r="BG92" i="3"/>
  <c r="BF92" i="3"/>
  <c r="T92" i="3"/>
  <c r="R92" i="3"/>
  <c r="P92" i="3"/>
  <c r="BI90" i="3"/>
  <c r="BH90" i="3"/>
  <c r="BG90" i="3"/>
  <c r="BF90" i="3"/>
  <c r="T90" i="3"/>
  <c r="R90" i="3"/>
  <c r="P90" i="3"/>
  <c r="BI88" i="3"/>
  <c r="BH88" i="3"/>
  <c r="BG88" i="3"/>
  <c r="BF88" i="3"/>
  <c r="T88" i="3"/>
  <c r="R88" i="3"/>
  <c r="P88" i="3"/>
  <c r="J83" i="3"/>
  <c r="J82" i="3"/>
  <c r="F82" i="3"/>
  <c r="F80" i="3"/>
  <c r="E78" i="3"/>
  <c r="J55" i="3"/>
  <c r="J54" i="3"/>
  <c r="F54" i="3"/>
  <c r="F52" i="3"/>
  <c r="E50" i="3"/>
  <c r="J18" i="3"/>
  <c r="E18" i="3"/>
  <c r="F83" i="3"/>
  <c r="J17" i="3"/>
  <c r="J12" i="3"/>
  <c r="J52" i="3"/>
  <c r="E7" i="3"/>
  <c r="E48" i="3"/>
  <c r="J37" i="2"/>
  <c r="J36" i="2"/>
  <c r="AY55" i="1"/>
  <c r="J35" i="2"/>
  <c r="AX55" i="1" s="1"/>
  <c r="BI378" i="2"/>
  <c r="BH378" i="2"/>
  <c r="BG378" i="2"/>
  <c r="BF378" i="2"/>
  <c r="T378" i="2"/>
  <c r="R378" i="2"/>
  <c r="P378" i="2"/>
  <c r="BI377" i="2"/>
  <c r="BH377" i="2"/>
  <c r="BG377" i="2"/>
  <c r="BF377" i="2"/>
  <c r="T377" i="2"/>
  <c r="R377" i="2"/>
  <c r="P377" i="2"/>
  <c r="BI376" i="2"/>
  <c r="BH376" i="2"/>
  <c r="BG376" i="2"/>
  <c r="BF376" i="2"/>
  <c r="T376" i="2"/>
  <c r="R376" i="2"/>
  <c r="P376" i="2"/>
  <c r="BI370" i="2"/>
  <c r="BH370" i="2"/>
  <c r="BG370" i="2"/>
  <c r="BF370" i="2"/>
  <c r="T370" i="2"/>
  <c r="R370" i="2"/>
  <c r="P370" i="2"/>
  <c r="BI369" i="2"/>
  <c r="BH369" i="2"/>
  <c r="BG369" i="2"/>
  <c r="BF369" i="2"/>
  <c r="T369" i="2"/>
  <c r="R369" i="2"/>
  <c r="P369" i="2"/>
  <c r="BI368" i="2"/>
  <c r="BH368" i="2"/>
  <c r="BG368" i="2"/>
  <c r="BF368" i="2"/>
  <c r="T368" i="2"/>
  <c r="R368" i="2"/>
  <c r="P368" i="2"/>
  <c r="BI367" i="2"/>
  <c r="BH367" i="2"/>
  <c r="BG367" i="2"/>
  <c r="BF367" i="2"/>
  <c r="T367" i="2"/>
  <c r="R367" i="2"/>
  <c r="P367" i="2"/>
  <c r="BI366" i="2"/>
  <c r="BH366" i="2"/>
  <c r="BG366" i="2"/>
  <c r="BF366" i="2"/>
  <c r="T366" i="2"/>
  <c r="R366" i="2"/>
  <c r="P366" i="2"/>
  <c r="BI365" i="2"/>
  <c r="BH365" i="2"/>
  <c r="BG365" i="2"/>
  <c r="BF365" i="2"/>
  <c r="T365" i="2"/>
  <c r="R365" i="2"/>
  <c r="P365" i="2"/>
  <c r="BI364" i="2"/>
  <c r="BH364" i="2"/>
  <c r="BG364" i="2"/>
  <c r="BF364" i="2"/>
  <c r="T364" i="2"/>
  <c r="R364" i="2"/>
  <c r="P364" i="2"/>
  <c r="BI363" i="2"/>
  <c r="BH363" i="2"/>
  <c r="BG363" i="2"/>
  <c r="BF363" i="2"/>
  <c r="T363" i="2"/>
  <c r="R363" i="2"/>
  <c r="P363" i="2"/>
  <c r="BI352" i="2"/>
  <c r="BH352" i="2"/>
  <c r="BG352" i="2"/>
  <c r="BF352" i="2"/>
  <c r="T352" i="2"/>
  <c r="R352" i="2"/>
  <c r="P352" i="2"/>
  <c r="BI350" i="2"/>
  <c r="BH350" i="2"/>
  <c r="BG350" i="2"/>
  <c r="BF350" i="2"/>
  <c r="T350" i="2"/>
  <c r="T349" i="2" s="1"/>
  <c r="R350" i="2"/>
  <c r="R349" i="2" s="1"/>
  <c r="P350" i="2"/>
  <c r="P349" i="2" s="1"/>
  <c r="BI348" i="2"/>
  <c r="BH348" i="2"/>
  <c r="BG348" i="2"/>
  <c r="BF348" i="2"/>
  <c r="T348" i="2"/>
  <c r="R348" i="2"/>
  <c r="P348" i="2"/>
  <c r="BI347" i="2"/>
  <c r="BH347" i="2"/>
  <c r="BG347" i="2"/>
  <c r="BF347" i="2"/>
  <c r="T347" i="2"/>
  <c r="R347" i="2"/>
  <c r="P347" i="2"/>
  <c r="BI346" i="2"/>
  <c r="BH346" i="2"/>
  <c r="BG346" i="2"/>
  <c r="BF346" i="2"/>
  <c r="T346" i="2"/>
  <c r="R346" i="2"/>
  <c r="P346" i="2"/>
  <c r="BI345" i="2"/>
  <c r="BH345" i="2"/>
  <c r="BG345" i="2"/>
  <c r="BF345" i="2"/>
  <c r="T345" i="2"/>
  <c r="R345" i="2"/>
  <c r="P345" i="2"/>
  <c r="BI343" i="2"/>
  <c r="BH343" i="2"/>
  <c r="BG343" i="2"/>
  <c r="BF343" i="2"/>
  <c r="T343" i="2"/>
  <c r="R343" i="2"/>
  <c r="P343" i="2"/>
  <c r="BI340" i="2"/>
  <c r="BH340" i="2"/>
  <c r="BG340" i="2"/>
  <c r="BF340" i="2"/>
  <c r="T340" i="2"/>
  <c r="R340" i="2"/>
  <c r="P340" i="2"/>
  <c r="BI338" i="2"/>
  <c r="BH338" i="2"/>
  <c r="BG338" i="2"/>
  <c r="BF338" i="2"/>
  <c r="T338" i="2"/>
  <c r="R338" i="2"/>
  <c r="P338" i="2"/>
  <c r="BI337" i="2"/>
  <c r="BH337" i="2"/>
  <c r="BG337" i="2"/>
  <c r="BF337" i="2"/>
  <c r="T337" i="2"/>
  <c r="R337" i="2"/>
  <c r="P337" i="2"/>
  <c r="BI335" i="2"/>
  <c r="BH335" i="2"/>
  <c r="BG335" i="2"/>
  <c r="BF335" i="2"/>
  <c r="T335" i="2"/>
  <c r="R335" i="2"/>
  <c r="P335" i="2"/>
  <c r="BI332" i="2"/>
  <c r="BH332" i="2"/>
  <c r="BG332" i="2"/>
  <c r="BF332" i="2"/>
  <c r="T332" i="2"/>
  <c r="R332" i="2"/>
  <c r="P332" i="2"/>
  <c r="BI331" i="2"/>
  <c r="BH331" i="2"/>
  <c r="BG331" i="2"/>
  <c r="BF331" i="2"/>
  <c r="T331" i="2"/>
  <c r="R331" i="2"/>
  <c r="P331" i="2"/>
  <c r="BI328" i="2"/>
  <c r="BH328" i="2"/>
  <c r="BG328" i="2"/>
  <c r="BF328" i="2"/>
  <c r="T328" i="2"/>
  <c r="R328" i="2"/>
  <c r="P328" i="2"/>
  <c r="BI323" i="2"/>
  <c r="BH323" i="2"/>
  <c r="BG323" i="2"/>
  <c r="BF323" i="2"/>
  <c r="T323" i="2"/>
  <c r="R323" i="2"/>
  <c r="P323" i="2"/>
  <c r="BI320" i="2"/>
  <c r="BH320" i="2"/>
  <c r="BG320" i="2"/>
  <c r="BF320" i="2"/>
  <c r="T320" i="2"/>
  <c r="R320" i="2"/>
  <c r="P320" i="2"/>
  <c r="BI317" i="2"/>
  <c r="BH317" i="2"/>
  <c r="BG317" i="2"/>
  <c r="BF317" i="2"/>
  <c r="T317" i="2"/>
  <c r="R317" i="2"/>
  <c r="P317" i="2"/>
  <c r="BI314" i="2"/>
  <c r="BH314" i="2"/>
  <c r="BG314" i="2"/>
  <c r="BF314" i="2"/>
  <c r="T314" i="2"/>
  <c r="T313" i="2"/>
  <c r="R314" i="2"/>
  <c r="R313" i="2"/>
  <c r="P314" i="2"/>
  <c r="P313" i="2"/>
  <c r="BI312" i="2"/>
  <c r="BH312" i="2"/>
  <c r="BG312" i="2"/>
  <c r="BF312" i="2"/>
  <c r="T312" i="2"/>
  <c r="R312" i="2"/>
  <c r="P312" i="2"/>
  <c r="BI310" i="2"/>
  <c r="BH310" i="2"/>
  <c r="BG310" i="2"/>
  <c r="BF310" i="2"/>
  <c r="T310" i="2"/>
  <c r="R310" i="2"/>
  <c r="P310" i="2"/>
  <c r="BI306" i="2"/>
  <c r="BH306" i="2"/>
  <c r="BG306" i="2"/>
  <c r="BF306" i="2"/>
  <c r="T306" i="2"/>
  <c r="R306" i="2"/>
  <c r="P306" i="2"/>
  <c r="BI305" i="2"/>
  <c r="BH305" i="2"/>
  <c r="BG305" i="2"/>
  <c r="BF305" i="2"/>
  <c r="T305" i="2"/>
  <c r="R305" i="2"/>
  <c r="P305" i="2"/>
  <c r="BI303" i="2"/>
  <c r="BH303" i="2"/>
  <c r="BG303" i="2"/>
  <c r="BF303" i="2"/>
  <c r="T303" i="2"/>
  <c r="R303" i="2"/>
  <c r="P303" i="2"/>
  <c r="BI297" i="2"/>
  <c r="BH297" i="2"/>
  <c r="BG297" i="2"/>
  <c r="BF297" i="2"/>
  <c r="T297" i="2"/>
  <c r="R297" i="2"/>
  <c r="P297" i="2"/>
  <c r="BI287" i="2"/>
  <c r="BH287" i="2"/>
  <c r="BG287" i="2"/>
  <c r="BF287" i="2"/>
  <c r="T287" i="2"/>
  <c r="R287" i="2"/>
  <c r="P287" i="2"/>
  <c r="BI285" i="2"/>
  <c r="BH285" i="2"/>
  <c r="BG285" i="2"/>
  <c r="BF285" i="2"/>
  <c r="T285" i="2"/>
  <c r="R285" i="2"/>
  <c r="P285" i="2"/>
  <c r="BI284" i="2"/>
  <c r="BH284" i="2"/>
  <c r="BG284" i="2"/>
  <c r="BF284" i="2"/>
  <c r="T284" i="2"/>
  <c r="R284" i="2"/>
  <c r="P284" i="2"/>
  <c r="BI283" i="2"/>
  <c r="BH283" i="2"/>
  <c r="BG283" i="2"/>
  <c r="BF283" i="2"/>
  <c r="T283" i="2"/>
  <c r="R283" i="2"/>
  <c r="P283" i="2"/>
  <c r="BI282" i="2"/>
  <c r="BH282" i="2"/>
  <c r="BG282" i="2"/>
  <c r="BF282" i="2"/>
  <c r="T282" i="2"/>
  <c r="R282" i="2"/>
  <c r="P282" i="2"/>
  <c r="BI280" i="2"/>
  <c r="BH280" i="2"/>
  <c r="BG280" i="2"/>
  <c r="BF280" i="2"/>
  <c r="T280" i="2"/>
  <c r="R280" i="2"/>
  <c r="P280" i="2"/>
  <c r="BI251" i="2"/>
  <c r="BH251" i="2"/>
  <c r="BG251" i="2"/>
  <c r="BF251" i="2"/>
  <c r="T251" i="2"/>
  <c r="R251" i="2"/>
  <c r="P251" i="2"/>
  <c r="BI249" i="2"/>
  <c r="BH249" i="2"/>
  <c r="BG249" i="2"/>
  <c r="BF249" i="2"/>
  <c r="T249" i="2"/>
  <c r="R249" i="2"/>
  <c r="P249" i="2"/>
  <c r="BI247" i="2"/>
  <c r="BH247" i="2"/>
  <c r="BG247" i="2"/>
  <c r="BF247" i="2"/>
  <c r="T247" i="2"/>
  <c r="R247" i="2"/>
  <c r="P247" i="2"/>
  <c r="BI246" i="2"/>
  <c r="BH246" i="2"/>
  <c r="BG246" i="2"/>
  <c r="BF246" i="2"/>
  <c r="T246" i="2"/>
  <c r="R246" i="2"/>
  <c r="P246" i="2"/>
  <c r="BI241" i="2"/>
  <c r="BH241" i="2"/>
  <c r="BG241" i="2"/>
  <c r="BF241" i="2"/>
  <c r="T241" i="2"/>
  <c r="R241" i="2"/>
  <c r="P241" i="2"/>
  <c r="BI239" i="2"/>
  <c r="BH239" i="2"/>
  <c r="BG239" i="2"/>
  <c r="BF239" i="2"/>
  <c r="T239" i="2"/>
  <c r="R239" i="2"/>
  <c r="P239" i="2"/>
  <c r="BI238" i="2"/>
  <c r="BH238" i="2"/>
  <c r="BG238" i="2"/>
  <c r="BF238" i="2"/>
  <c r="T238" i="2"/>
  <c r="R238" i="2"/>
  <c r="P238" i="2"/>
  <c r="BI234" i="2"/>
  <c r="BH234" i="2"/>
  <c r="BG234" i="2"/>
  <c r="BF234" i="2"/>
  <c r="T234" i="2"/>
  <c r="R234" i="2"/>
  <c r="P234" i="2"/>
  <c r="BI231" i="2"/>
  <c r="BH231" i="2"/>
  <c r="BG231" i="2"/>
  <c r="BF231" i="2"/>
  <c r="T231" i="2"/>
  <c r="R231" i="2"/>
  <c r="P231" i="2"/>
  <c r="BI230" i="2"/>
  <c r="BH230" i="2"/>
  <c r="BG230" i="2"/>
  <c r="BF230" i="2"/>
  <c r="T230" i="2"/>
  <c r="R230" i="2"/>
  <c r="P230" i="2"/>
  <c r="BI226" i="2"/>
  <c r="BH226" i="2"/>
  <c r="BG226" i="2"/>
  <c r="BF226" i="2"/>
  <c r="T226" i="2"/>
  <c r="T225" i="2"/>
  <c r="R226" i="2"/>
  <c r="R225" i="2"/>
  <c r="P226" i="2"/>
  <c r="P225" i="2"/>
  <c r="BI220" i="2"/>
  <c r="BH220" i="2"/>
  <c r="BG220" i="2"/>
  <c r="BF220" i="2"/>
  <c r="T220" i="2"/>
  <c r="R220" i="2"/>
  <c r="P220" i="2"/>
  <c r="BI218" i="2"/>
  <c r="BH218" i="2"/>
  <c r="BG218" i="2"/>
  <c r="BF218" i="2"/>
  <c r="T218" i="2"/>
  <c r="R218" i="2"/>
  <c r="P218" i="2"/>
  <c r="BI217" i="2"/>
  <c r="BH217" i="2"/>
  <c r="BG217" i="2"/>
  <c r="BF217" i="2"/>
  <c r="T217" i="2"/>
  <c r="R217" i="2"/>
  <c r="P217" i="2"/>
  <c r="BI188" i="2"/>
  <c r="BH188" i="2"/>
  <c r="BG188" i="2"/>
  <c r="BF188" i="2"/>
  <c r="T188" i="2"/>
  <c r="R188" i="2"/>
  <c r="P188" i="2"/>
  <c r="BI186" i="2"/>
  <c r="BH186" i="2"/>
  <c r="BG186" i="2"/>
  <c r="BF186" i="2"/>
  <c r="T186" i="2"/>
  <c r="R186" i="2"/>
  <c r="P186" i="2"/>
  <c r="BI181" i="2"/>
  <c r="BH181" i="2"/>
  <c r="BG181" i="2"/>
  <c r="BF181" i="2"/>
  <c r="T181" i="2"/>
  <c r="R181" i="2"/>
  <c r="P181" i="2"/>
  <c r="BI176" i="2"/>
  <c r="BH176" i="2"/>
  <c r="BG176" i="2"/>
  <c r="BF176" i="2"/>
  <c r="T176" i="2"/>
  <c r="R176" i="2"/>
  <c r="P176" i="2"/>
  <c r="BI173" i="2"/>
  <c r="BH173" i="2"/>
  <c r="BG173" i="2"/>
  <c r="BF173" i="2"/>
  <c r="T173" i="2"/>
  <c r="R173" i="2"/>
  <c r="P173" i="2"/>
  <c r="BI172" i="2"/>
  <c r="BH172" i="2"/>
  <c r="BG172" i="2"/>
  <c r="BF172" i="2"/>
  <c r="T172" i="2"/>
  <c r="R172" i="2"/>
  <c r="P172" i="2"/>
  <c r="BI171" i="2"/>
  <c r="BH171" i="2"/>
  <c r="BG171" i="2"/>
  <c r="BF171" i="2"/>
  <c r="T171" i="2"/>
  <c r="R171" i="2"/>
  <c r="P171" i="2"/>
  <c r="BI156" i="2"/>
  <c r="BH156" i="2"/>
  <c r="BG156" i="2"/>
  <c r="BF156" i="2"/>
  <c r="T156" i="2"/>
  <c r="R156" i="2"/>
  <c r="P156" i="2"/>
  <c r="BI133" i="2"/>
  <c r="BH133" i="2"/>
  <c r="BG133" i="2"/>
  <c r="BF133" i="2"/>
  <c r="T133" i="2"/>
  <c r="R133" i="2"/>
  <c r="P133" i="2"/>
  <c r="BI130" i="2"/>
  <c r="BH130" i="2"/>
  <c r="BG130" i="2"/>
  <c r="BF130" i="2"/>
  <c r="T130" i="2"/>
  <c r="R130" i="2"/>
  <c r="P130" i="2"/>
  <c r="BI125" i="2"/>
  <c r="BH125" i="2"/>
  <c r="BG125" i="2"/>
  <c r="BF125" i="2"/>
  <c r="T125" i="2"/>
  <c r="R125" i="2"/>
  <c r="P125" i="2"/>
  <c r="BI123" i="2"/>
  <c r="BH123" i="2"/>
  <c r="BG123" i="2"/>
  <c r="BF123" i="2"/>
  <c r="T123" i="2"/>
  <c r="R123" i="2"/>
  <c r="P123" i="2"/>
  <c r="BI121" i="2"/>
  <c r="BH121" i="2"/>
  <c r="BG121" i="2"/>
  <c r="BF121" i="2"/>
  <c r="T121" i="2"/>
  <c r="R121" i="2"/>
  <c r="P121" i="2"/>
  <c r="BI119" i="2"/>
  <c r="BH119" i="2"/>
  <c r="BG119" i="2"/>
  <c r="BF119" i="2"/>
  <c r="T119" i="2"/>
  <c r="R119" i="2"/>
  <c r="P119" i="2"/>
  <c r="BI118" i="2"/>
  <c r="BH118" i="2"/>
  <c r="BG118" i="2"/>
  <c r="BF118" i="2"/>
  <c r="T118" i="2"/>
  <c r="R118" i="2"/>
  <c r="P118" i="2"/>
  <c r="BI112" i="2"/>
  <c r="BH112" i="2"/>
  <c r="BG112" i="2"/>
  <c r="BF112" i="2"/>
  <c r="T112" i="2"/>
  <c r="R112" i="2"/>
  <c r="P112" i="2"/>
  <c r="BI109" i="2"/>
  <c r="BH109" i="2"/>
  <c r="BG109" i="2"/>
  <c r="BF109" i="2"/>
  <c r="T109" i="2"/>
  <c r="R109" i="2"/>
  <c r="P109" i="2"/>
  <c r="BI108" i="2"/>
  <c r="BH108" i="2"/>
  <c r="BG108" i="2"/>
  <c r="BF108" i="2"/>
  <c r="T108" i="2"/>
  <c r="R108" i="2"/>
  <c r="P108" i="2"/>
  <c r="BI106" i="2"/>
  <c r="BH106" i="2"/>
  <c r="BG106" i="2"/>
  <c r="BF106" i="2"/>
  <c r="T106" i="2"/>
  <c r="R106" i="2"/>
  <c r="P106" i="2"/>
  <c r="BI103" i="2"/>
  <c r="BH103" i="2"/>
  <c r="BG103" i="2"/>
  <c r="BF103" i="2"/>
  <c r="T103" i="2"/>
  <c r="R103" i="2"/>
  <c r="P103" i="2"/>
  <c r="BI100" i="2"/>
  <c r="BH100" i="2"/>
  <c r="BG100" i="2"/>
  <c r="BF100" i="2"/>
  <c r="T100" i="2"/>
  <c r="R100" i="2"/>
  <c r="P100" i="2"/>
  <c r="BI98" i="2"/>
  <c r="BH98" i="2"/>
  <c r="BG98" i="2"/>
  <c r="BF98" i="2"/>
  <c r="T98" i="2"/>
  <c r="R98" i="2"/>
  <c r="P98" i="2"/>
  <c r="J92" i="2"/>
  <c r="J91" i="2"/>
  <c r="F91" i="2"/>
  <c r="F89" i="2"/>
  <c r="E87" i="2"/>
  <c r="J55" i="2"/>
  <c r="J54" i="2"/>
  <c r="F54" i="2"/>
  <c r="F52" i="2"/>
  <c r="E50" i="2"/>
  <c r="J18" i="2"/>
  <c r="E18" i="2"/>
  <c r="F92" i="2"/>
  <c r="J17" i="2"/>
  <c r="J12" i="2"/>
  <c r="J89" i="2" s="1"/>
  <c r="E7" i="2"/>
  <c r="E85" i="2"/>
  <c r="L50" i="1"/>
  <c r="AM50" i="1"/>
  <c r="AM49" i="1"/>
  <c r="L49" i="1"/>
  <c r="AM47" i="1"/>
  <c r="L47" i="1"/>
  <c r="L45" i="1"/>
  <c r="L44" i="1"/>
  <c r="J103" i="2"/>
  <c r="BK368" i="2"/>
  <c r="J156" i="2"/>
  <c r="BK119" i="3"/>
  <c r="J234" i="2"/>
  <c r="BK370" i="2"/>
  <c r="J246" i="2"/>
  <c r="J343" i="2"/>
  <c r="J125" i="2"/>
  <c r="J312" i="2"/>
  <c r="BK114" i="3"/>
  <c r="BK95" i="3"/>
  <c r="BK310" i="2"/>
  <c r="J133" i="3"/>
  <c r="J331" i="2"/>
  <c r="BK117" i="3"/>
  <c r="BK121" i="2"/>
  <c r="J231" i="2"/>
  <c r="BK249" i="2"/>
  <c r="J172" i="2"/>
  <c r="J103" i="3"/>
  <c r="J186" i="2"/>
  <c r="BK111" i="3"/>
  <c r="BK239" i="2"/>
  <c r="J112" i="3"/>
  <c r="BK133" i="2"/>
  <c r="BK345" i="2"/>
  <c r="BK112" i="2"/>
  <c r="BK314" i="2"/>
  <c r="BK103" i="3"/>
  <c r="BK287" i="2"/>
  <c r="J90" i="3"/>
  <c r="J284" i="2"/>
  <c r="J119" i="3"/>
  <c r="J303" i="2"/>
  <c r="BK285" i="2"/>
  <c r="J317" i="2"/>
  <c r="J173" i="2"/>
  <c r="J131" i="3"/>
  <c r="J106" i="2"/>
  <c r="J377" i="2"/>
  <c r="J306" i="2"/>
  <c r="BK122" i="3"/>
  <c r="J285" i="2"/>
  <c r="J108" i="2"/>
  <c r="BK103" i="2"/>
  <c r="J134" i="3"/>
  <c r="BK337" i="2"/>
  <c r="BK217" i="2"/>
  <c r="J338" i="2"/>
  <c r="J247" i="2"/>
  <c r="BK123" i="2"/>
  <c r="BK303" i="2"/>
  <c r="J320" i="2"/>
  <c r="BK220" i="2"/>
  <c r="J136" i="3"/>
  <c r="BK112" i="3"/>
  <c r="J368" i="2"/>
  <c r="J188" i="2"/>
  <c r="BK173" i="2"/>
  <c r="BK317" i="2"/>
  <c r="J129" i="3"/>
  <c r="J282" i="2"/>
  <c r="J127" i="3"/>
  <c r="J280" i="2"/>
  <c r="J88" i="3"/>
  <c r="J238" i="2"/>
  <c r="BK377" i="2"/>
  <c r="J350" i="2"/>
  <c r="J217" i="2"/>
  <c r="BK171" i="2"/>
  <c r="J366" i="2"/>
  <c r="BK109" i="2"/>
  <c r="J376" i="2"/>
  <c r="BK218" i="2"/>
  <c r="BK338" i="2"/>
  <c r="BK119" i="2"/>
  <c r="J251" i="2"/>
  <c r="BK347" i="2"/>
  <c r="J171" i="2"/>
  <c r="BK92" i="3"/>
  <c r="BK105" i="3"/>
  <c r="J297" i="2"/>
  <c r="BK364" i="2"/>
  <c r="BK100" i="3"/>
  <c r="J105" i="3"/>
  <c r="J365" i="2"/>
  <c r="BK106" i="2"/>
  <c r="J310" i="2"/>
  <c r="J100" i="2"/>
  <c r="J347" i="2"/>
  <c r="BK186" i="2"/>
  <c r="BK172" i="2"/>
  <c r="BK346" i="2"/>
  <c r="J109" i="2"/>
  <c r="J230" i="2"/>
  <c r="J364" i="2"/>
  <c r="BK97" i="3"/>
  <c r="BK98" i="2"/>
  <c r="J323" i="2"/>
  <c r="BK129" i="3"/>
  <c r="BK297" i="2"/>
  <c r="J124" i="3"/>
  <c r="J287" i="2"/>
  <c r="J114" i="3"/>
  <c r="BK238" i="2"/>
  <c r="J112" i="2"/>
  <c r="BK241" i="2"/>
  <c r="J92" i="3"/>
  <c r="BK231" i="2"/>
  <c r="BK130" i="2"/>
  <c r="BK340" i="2"/>
  <c r="J218" i="2"/>
  <c r="J337" i="2"/>
  <c r="J249" i="2"/>
  <c r="BK93" i="3"/>
  <c r="BK100" i="2"/>
  <c r="BK124" i="3"/>
  <c r="BK367" i="2"/>
  <c r="J119" i="2"/>
  <c r="BK365" i="2"/>
  <c r="J93" i="3"/>
  <c r="BK226" i="2"/>
  <c r="J100" i="3"/>
  <c r="BK230" i="2"/>
  <c r="BK369" i="2"/>
  <c r="BK131" i="3"/>
  <c r="J123" i="2"/>
  <c r="J328" i="2"/>
  <c r="BK134" i="3"/>
  <c r="BK323" i="2"/>
  <c r="J122" i="3"/>
  <c r="BK234" i="2"/>
  <c r="BK136" i="3"/>
  <c r="BK363" i="2"/>
  <c r="BK305" i="2"/>
  <c r="BK88" i="3"/>
  <c r="BK282" i="2"/>
  <c r="J378" i="2"/>
  <c r="J241" i="2"/>
  <c r="BK312" i="2"/>
  <c r="BK118" i="2"/>
  <c r="J314" i="2"/>
  <c r="BK331" i="2"/>
  <c r="J111" i="3"/>
  <c r="BK188" i="2"/>
  <c r="BK320" i="2"/>
  <c r="BK90" i="3"/>
  <c r="BK280" i="2"/>
  <c r="BK284" i="2"/>
  <c r="J335" i="2"/>
  <c r="J370" i="2"/>
  <c r="J176" i="2"/>
  <c r="BK348" i="2"/>
  <c r="BK181" i="2"/>
  <c r="J332" i="2"/>
  <c r="J340" i="2"/>
  <c r="BK350" i="2"/>
  <c r="J220" i="2"/>
  <c r="J348" i="2"/>
  <c r="BK156" i="2"/>
  <c r="BK251" i="2"/>
  <c r="BK352" i="2"/>
  <c r="J181" i="2"/>
  <c r="BK366" i="2"/>
  <c r="BK378" i="2"/>
  <c r="BK133" i="3"/>
  <c r="BK283" i="2"/>
  <c r="BK108" i="2"/>
  <c r="BK335" i="2"/>
  <c r="J98" i="2"/>
  <c r="J345" i="2"/>
  <c r="J97" i="3"/>
  <c r="BK376" i="2"/>
  <c r="J226" i="2"/>
  <c r="J346" i="2"/>
  <c r="BK125" i="2"/>
  <c r="BK332" i="2"/>
  <c r="BK176" i="2"/>
  <c r="BK328" i="2"/>
  <c r="J95" i="3"/>
  <c r="BK306" i="2"/>
  <c r="J369" i="2"/>
  <c r="J352" i="2"/>
  <c r="BK247" i="2"/>
  <c r="J130" i="2"/>
  <c r="BK343" i="2"/>
  <c r="AS54" i="1"/>
  <c r="J117" i="3"/>
  <c r="J283" i="2"/>
  <c r="J121" i="2"/>
  <c r="J305" i="2"/>
  <c r="BK127" i="3"/>
  <c r="J133" i="2"/>
  <c r="BK246" i="2"/>
  <c r="J363" i="2"/>
  <c r="J239" i="2"/>
  <c r="J367" i="2"/>
  <c r="J118" i="2"/>
  <c r="P132" i="2" l="1"/>
  <c r="P240" i="2"/>
  <c r="R316" i="2"/>
  <c r="R132" i="2"/>
  <c r="T180" i="2"/>
  <c r="BK237" i="2"/>
  <c r="J237" i="2" s="1"/>
  <c r="J67" i="2" s="1"/>
  <c r="P237" i="2"/>
  <c r="BK316" i="2"/>
  <c r="T339" i="2"/>
  <c r="R97" i="2"/>
  <c r="BK180" i="2"/>
  <c r="J180" i="2" s="1"/>
  <c r="J63" i="2" s="1"/>
  <c r="P180" i="2"/>
  <c r="T229" i="2"/>
  <c r="T304" i="2"/>
  <c r="P351" i="2"/>
  <c r="T132" i="2"/>
  <c r="R180" i="2"/>
  <c r="T237" i="2"/>
  <c r="P339" i="2"/>
  <c r="P315" i="2" s="1"/>
  <c r="BK97" i="2"/>
  <c r="J97" i="2" s="1"/>
  <c r="J61" i="2" s="1"/>
  <c r="P187" i="2"/>
  <c r="BK229" i="2"/>
  <c r="J229" i="2"/>
  <c r="J66" i="2"/>
  <c r="R304" i="2"/>
  <c r="R339" i="2"/>
  <c r="P87" i="3"/>
  <c r="T187" i="2"/>
  <c r="T96" i="2" s="1"/>
  <c r="R229" i="2"/>
  <c r="P304" i="2"/>
  <c r="BK351" i="2"/>
  <c r="J351" i="2" s="1"/>
  <c r="J75" i="2" s="1"/>
  <c r="BK87" i="3"/>
  <c r="P116" i="3"/>
  <c r="R187" i="2"/>
  <c r="BK304" i="2"/>
  <c r="J304" i="2" s="1"/>
  <c r="J69" i="2" s="1"/>
  <c r="P316" i="2"/>
  <c r="BK102" i="3"/>
  <c r="J102" i="3" s="1"/>
  <c r="J62" i="3" s="1"/>
  <c r="BK116" i="3"/>
  <c r="J116" i="3" s="1"/>
  <c r="J63" i="3" s="1"/>
  <c r="P121" i="3"/>
  <c r="BK132" i="2"/>
  <c r="J132" i="2" s="1"/>
  <c r="J62" i="2" s="1"/>
  <c r="BK240" i="2"/>
  <c r="J240" i="2"/>
  <c r="J68" i="2"/>
  <c r="BK339" i="2"/>
  <c r="J339" i="2" s="1"/>
  <c r="J73" i="2" s="1"/>
  <c r="T87" i="3"/>
  <c r="R102" i="3"/>
  <c r="BK121" i="3"/>
  <c r="J121" i="3"/>
  <c r="J64" i="3" s="1"/>
  <c r="P97" i="2"/>
  <c r="T240" i="2"/>
  <c r="T316" i="2"/>
  <c r="P102" i="3"/>
  <c r="R121" i="3"/>
  <c r="T97" i="2"/>
  <c r="R240" i="2"/>
  <c r="R351" i="2"/>
  <c r="R87" i="3"/>
  <c r="R116" i="3"/>
  <c r="BK187" i="2"/>
  <c r="J187" i="2"/>
  <c r="J64" i="2"/>
  <c r="P229" i="2"/>
  <c r="R237" i="2"/>
  <c r="T351" i="2"/>
  <c r="T102" i="3"/>
  <c r="T116" i="3"/>
  <c r="T121" i="3"/>
  <c r="BK126" i="3"/>
  <c r="J126" i="3" s="1"/>
  <c r="J65" i="3" s="1"/>
  <c r="P126" i="3"/>
  <c r="R126" i="3"/>
  <c r="T126" i="3"/>
  <c r="BK130" i="3"/>
  <c r="J130" i="3"/>
  <c r="J66" i="3" s="1"/>
  <c r="P130" i="3"/>
  <c r="R130" i="3"/>
  <c r="T130" i="3"/>
  <c r="BE118" i="2"/>
  <c r="BE328" i="2"/>
  <c r="BE338" i="2"/>
  <c r="BE345" i="2"/>
  <c r="BE363" i="2"/>
  <c r="BE365" i="2"/>
  <c r="BE366" i="2"/>
  <c r="BE114" i="3"/>
  <c r="BE133" i="3"/>
  <c r="BE220" i="2"/>
  <c r="BE241" i="2"/>
  <c r="BE306" i="2"/>
  <c r="BE346" i="2"/>
  <c r="BE350" i="2"/>
  <c r="E76" i="3"/>
  <c r="BE92" i="3"/>
  <c r="BE111" i="3"/>
  <c r="BE117" i="3"/>
  <c r="E48" i="2"/>
  <c r="BE230" i="2"/>
  <c r="BE347" i="2"/>
  <c r="BK225" i="2"/>
  <c r="J225" i="2" s="1"/>
  <c r="J65" i="2" s="1"/>
  <c r="BE100" i="3"/>
  <c r="BE119" i="3"/>
  <c r="BE122" i="3"/>
  <c r="BE129" i="3"/>
  <c r="BE123" i="2"/>
  <c r="BE133" i="2"/>
  <c r="BE156" i="2"/>
  <c r="BE171" i="2"/>
  <c r="BE218" i="2"/>
  <c r="BE239" i="2"/>
  <c r="BE247" i="2"/>
  <c r="BE343" i="2"/>
  <c r="BE364" i="2"/>
  <c r="J80" i="3"/>
  <c r="BE93" i="3"/>
  <c r="BE103" i="3"/>
  <c r="BE105" i="3"/>
  <c r="BE98" i="2"/>
  <c r="BE108" i="2"/>
  <c r="BE186" i="2"/>
  <c r="BE217" i="2"/>
  <c r="BE320" i="2"/>
  <c r="BE332" i="2"/>
  <c r="BE368" i="2"/>
  <c r="BE377" i="2"/>
  <c r="F55" i="3"/>
  <c r="BE103" i="2"/>
  <c r="BE106" i="2"/>
  <c r="BE109" i="2"/>
  <c r="BE112" i="2"/>
  <c r="BE125" i="2"/>
  <c r="BE130" i="2"/>
  <c r="BE172" i="2"/>
  <c r="BE173" i="2"/>
  <c r="BE231" i="2"/>
  <c r="BE337" i="2"/>
  <c r="BE352" i="2"/>
  <c r="BE90" i="3"/>
  <c r="BE127" i="3"/>
  <c r="BE100" i="2"/>
  <c r="BE234" i="2"/>
  <c r="BE249" i="2"/>
  <c r="BE283" i="2"/>
  <c r="BE335" i="2"/>
  <c r="BE340" i="2"/>
  <c r="BE176" i="2"/>
  <c r="BE188" i="2"/>
  <c r="BE246" i="2"/>
  <c r="BE280" i="2"/>
  <c r="BE287" i="2"/>
  <c r="BE303" i="2"/>
  <c r="BE305" i="2"/>
  <c r="BE312" i="2"/>
  <c r="BE317" i="2"/>
  <c r="BK313" i="2"/>
  <c r="J313" i="2"/>
  <c r="J70" i="2" s="1"/>
  <c r="BK349" i="2"/>
  <c r="J349" i="2" s="1"/>
  <c r="J74" i="2" s="1"/>
  <c r="BE97" i="3"/>
  <c r="F55" i="2"/>
  <c r="BE119" i="2"/>
  <c r="BE121" i="2"/>
  <c r="BE284" i="2"/>
  <c r="BE331" i="2"/>
  <c r="BE348" i="2"/>
  <c r="BE369" i="2"/>
  <c r="BE376" i="2"/>
  <c r="BE378" i="2"/>
  <c r="BE95" i="3"/>
  <c r="BE112" i="3"/>
  <c r="J52" i="2"/>
  <c r="BE181" i="2"/>
  <c r="BE226" i="2"/>
  <c r="BE238" i="2"/>
  <c r="BE285" i="2"/>
  <c r="BE297" i="2"/>
  <c r="BE310" i="2"/>
  <c r="BE323" i="2"/>
  <c r="BE134" i="3"/>
  <c r="BE251" i="2"/>
  <c r="BE282" i="2"/>
  <c r="BE314" i="2"/>
  <c r="BE367" i="2"/>
  <c r="BE370" i="2"/>
  <c r="BE88" i="3"/>
  <c r="BE124" i="3"/>
  <c r="BE131" i="3"/>
  <c r="BE136" i="3"/>
  <c r="BK99" i="3"/>
  <c r="J99" i="3"/>
  <c r="J61" i="3" s="1"/>
  <c r="F34" i="3"/>
  <c r="BA56" i="1" s="1"/>
  <c r="F35" i="2"/>
  <c r="BB55" i="1" s="1"/>
  <c r="F37" i="2"/>
  <c r="BD55" i="1" s="1"/>
  <c r="F36" i="2"/>
  <c r="BC55" i="1" s="1"/>
  <c r="F35" i="3"/>
  <c r="BB56" i="1"/>
  <c r="J34" i="2"/>
  <c r="AW55" i="1" s="1"/>
  <c r="J34" i="3"/>
  <c r="AW56" i="1" s="1"/>
  <c r="F36" i="3"/>
  <c r="BC56" i="1"/>
  <c r="F34" i="2"/>
  <c r="BA55" i="1" s="1"/>
  <c r="F37" i="3"/>
  <c r="BD56" i="1" s="1"/>
  <c r="BK86" i="3" l="1"/>
  <c r="J86" i="3" s="1"/>
  <c r="J59" i="3" s="1"/>
  <c r="T86" i="3"/>
  <c r="T315" i="2"/>
  <c r="T95" i="2"/>
  <c r="P86" i="3"/>
  <c r="AU56" i="1" s="1"/>
  <c r="BK315" i="2"/>
  <c r="J315" i="2"/>
  <c r="J71" i="2"/>
  <c r="R86" i="3"/>
  <c r="R315" i="2"/>
  <c r="R96" i="2"/>
  <c r="R95" i="2" s="1"/>
  <c r="P96" i="2"/>
  <c r="P95" i="2" s="1"/>
  <c r="AU55" i="1" s="1"/>
  <c r="BK96" i="2"/>
  <c r="J96" i="2"/>
  <c r="J60" i="2"/>
  <c r="J316" i="2"/>
  <c r="J72" i="2"/>
  <c r="J87" i="3"/>
  <c r="J60" i="3"/>
  <c r="J33" i="3"/>
  <c r="AV56" i="1" s="1"/>
  <c r="AT56" i="1" s="1"/>
  <c r="F33" i="2"/>
  <c r="AZ55" i="1" s="1"/>
  <c r="BB54" i="1"/>
  <c r="W31" i="1"/>
  <c r="BA54" i="1"/>
  <c r="AW54" i="1"/>
  <c r="AK30" i="1"/>
  <c r="F33" i="3"/>
  <c r="AZ56" i="1" s="1"/>
  <c r="BD54" i="1"/>
  <c r="W33" i="1" s="1"/>
  <c r="BC54" i="1"/>
  <c r="AY54" i="1"/>
  <c r="J33" i="2"/>
  <c r="AV55" i="1" s="1"/>
  <c r="AT55" i="1" s="1"/>
  <c r="BK95" i="2" l="1"/>
  <c r="J95" i="2"/>
  <c r="AZ54" i="1"/>
  <c r="AV54" i="1"/>
  <c r="AK29" i="1" s="1"/>
  <c r="AU54" i="1"/>
  <c r="W30" i="1"/>
  <c r="J30" i="2"/>
  <c r="AG55" i="1" s="1"/>
  <c r="AN55" i="1" s="1"/>
  <c r="W32" i="1"/>
  <c r="J30" i="3"/>
  <c r="AG56" i="1" s="1"/>
  <c r="AN56" i="1" s="1"/>
  <c r="AX54" i="1"/>
  <c r="J39" i="3" l="1"/>
  <c r="J59" i="2"/>
  <c r="J39" i="2"/>
  <c r="W29" i="1"/>
  <c r="AG54" i="1"/>
  <c r="AK26" i="1"/>
  <c r="AK35" i="1" s="1"/>
  <c r="AT54" i="1"/>
  <c r="AN54" i="1" l="1"/>
</calcChain>
</file>

<file path=xl/sharedStrings.xml><?xml version="1.0" encoding="utf-8"?>
<sst xmlns="http://schemas.openxmlformats.org/spreadsheetml/2006/main" count="4265" uniqueCount="871">
  <si>
    <t>Export Komplet</t>
  </si>
  <si>
    <t>VZ</t>
  </si>
  <si>
    <t>2.0</t>
  </si>
  <si>
    <t>ZAMOK</t>
  </si>
  <si>
    <t>False</t>
  </si>
  <si>
    <t>{6cbc5d8d-19af-49e8-afca-f4e28102a679}</t>
  </si>
  <si>
    <t>0,01</t>
  </si>
  <si>
    <t>21</t>
  </si>
  <si>
    <t>15</t>
  </si>
  <si>
    <t>REKAPITULACE STAVBY</t>
  </si>
  <si>
    <t>v ---  níže se nacházejí doplnkové a pomocné údaje k sestavám  --- v</t>
  </si>
  <si>
    <t>Návod na vyplnění</t>
  </si>
  <si>
    <t>0,001</t>
  </si>
  <si>
    <t>Kód:</t>
  </si>
  <si>
    <t>1956-R01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</si>
  <si>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</si>
  <si>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</si>
  <si>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předloženého schodiště radnice</t>
  </si>
  <si>
    <t>KSO:</t>
  </si>
  <si>
    <t>801 61 13</t>
  </si>
  <si>
    <t>CC-CZ:</t>
  </si>
  <si>
    <t>1273</t>
  </si>
  <si>
    <t>Místo:</t>
  </si>
  <si>
    <t xml:space="preserve">Liberec </t>
  </si>
  <si>
    <t>Datum:</t>
  </si>
  <si>
    <t>25. 3. 2021</t>
  </si>
  <si>
    <t>CZ-CPV:</t>
  </si>
  <si>
    <t>45000000-7</t>
  </si>
  <si>
    <t>CZ-CPA:</t>
  </si>
  <si>
    <t>41.00.23</t>
  </si>
  <si>
    <t>Zadavatel:</t>
  </si>
  <si>
    <t>IČ:</t>
  </si>
  <si>
    <t>00262978</t>
  </si>
  <si>
    <t xml:space="preserve">Statutární město Liberec </t>
  </si>
  <si>
    <t>DIČ:</t>
  </si>
  <si>
    <t>CZ00262978</t>
  </si>
  <si>
    <t>Uchazeč:</t>
  </si>
  <si>
    <t>Vyplň údaj</t>
  </si>
  <si>
    <t>Projektant:</t>
  </si>
  <si>
    <t>25410482</t>
  </si>
  <si>
    <t>STORING s.r.o.</t>
  </si>
  <si>
    <t>CZ25410482</t>
  </si>
  <si>
    <t>True</t>
  </si>
  <si>
    <t>Zpracovatel:</t>
  </si>
  <si>
    <t/>
  </si>
  <si>
    <t xml:space="preserve">Miroslav Morávek </t>
  </si>
  <si>
    <t>Poznámka:</t>
  </si>
  <si>
    <t>-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www.podminky.urs.cz._x000D_
- Výkaz výměr je zpracován dle jednostupňové dokumentace pro provádění stavby. 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technické, výkonnostní, funkční a parametry životnosti. Současně je nutné zohlednit i provozně uživatelské podmínky stavby. _x000D_
- V případě, že má uchazeč (zhotovitel) pochyby ohledně plánovaných výměr, položek ve výkazech, výkresech a technických zprávách, má povinnost toto sdělit a nejasnosti si objasnit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byla řada výměr bez výpočtu ve výkazu výměr odečtena z digitálních souborů ve formátu dwg.".</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</si>
  <si>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</si>
  <si>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</si>
  <si>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</si>
  <si>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</si>
  <si>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</si>
  <si>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</si>
  <si>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</si>
  <si>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</si>
  <si>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</si>
  <si>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</si>
  <si>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</si>
  <si>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</si>
  <si>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</si>
  <si>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</si>
  <si>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</si>
  <si>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</si>
  <si>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</si>
  <si>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</si>
  <si>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</si>
  <si>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</si>
  <si>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</si>
  <si>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</si>
  <si>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</si>
  <si>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</si>
  <si>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</si>
  <si>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</si>
  <si>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</si>
  <si>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</si>
  <si>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</si>
  <si>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</si>
  <si>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</si>
  <si>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</si>
  <si>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</si>
  <si>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</si>
  <si>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</si>
  <si>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</si>
  <si>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</si>
  <si>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</si>
  <si>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</si>
  <si>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D1.01.100</t>
  </si>
  <si>
    <t>Architektonicko-stavební řešení</t>
  </si>
  <si>
    <t>STA</t>
  </si>
  <si>
    <t>1</t>
  </si>
  <si>
    <t>{176f6bf9-3c49-4789-866b-8624c19b6e04}</t>
  </si>
  <si>
    <t>2</t>
  </si>
  <si>
    <t>VORN</t>
  </si>
  <si>
    <t>Vedlejší a ostatní rozpočtové náklady</t>
  </si>
  <si>
    <t>{878d0b40-a0d9-4caf-a86e-d04c004a3147}</t>
  </si>
  <si>
    <t>KRYCÍ LIST SOUPISU PRACÍ</t>
  </si>
  <si>
    <t>Objekt:</t>
  </si>
  <si>
    <t>D1.01.100 - Architektonicko-stavební řešení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</si>
  <si>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</si>
  <si>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</si>
  <si>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</si>
  <si>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</si>
  <si>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</si>
  <si>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</si>
  <si>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</si>
  <si>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</si>
  <si>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</si>
  <si>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</si>
  <si>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</si>
  <si>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</si>
  <si>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</si>
  <si>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</si>
  <si>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</si>
  <si>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</si>
  <si>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</si>
  <si>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721 - Zdravotechnika - vnitřní kanalizace</t>
  </si>
  <si>
    <t xml:space="preserve">    764 - Konstrukce klempířské</t>
  </si>
  <si>
    <t xml:space="preserve">    772 - Podlahy z kamene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</si>
  <si>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</si>
  <si>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</si>
  <si>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</si>
  <si>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</si>
  <si>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</si>
  <si>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</si>
  <si>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</si>
  <si>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</si>
  <si>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</si>
  <si>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</si>
  <si>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</si>
  <si>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</si>
  <si>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</si>
  <si>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</si>
  <si>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</si>
  <si>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</si>
  <si>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</si>
  <si>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</si>
  <si>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132312101</t>
  </si>
  <si>
    <t>Hloubení zapažených i nezapažených rýh šířky do 600 mm ručním nebo pneumatickým nářadím s urovnáním dna do předepsaného profilu a spádu v horninách tř. 4 soudržných</t>
  </si>
  <si>
    <t>m3</t>
  </si>
  <si>
    <t>CS ÚRS 2019 01</t>
  </si>
  <si>
    <t>4</t>
  </si>
  <si>
    <t>-1776958258</t>
  </si>
  <si>
    <t>VV</t>
  </si>
  <si>
    <t>" vně "    0,60*9,00*1,30</t>
  </si>
  <si>
    <t>133302011</t>
  </si>
  <si>
    <t>Hloubení zapažených i nezapažených šachet plocha výkopu ručním nebo pneumatickým nářadím s nutným přemístěním výkopku ve výkopišti v horninách soudržných tř. 4</t>
  </si>
  <si>
    <t>-1227387714</t>
  </si>
  <si>
    <t xml:space="preserve">" Půdorys základů - nový stav   D1.01.100  -  103 " </t>
  </si>
  <si>
    <t xml:space="preserve">  0,55*0,55*1,25*2</t>
  </si>
  <si>
    <t>3</t>
  </si>
  <si>
    <t>139711101</t>
  </si>
  <si>
    <t xml:space="preserve">Vykopávka v uzavřených prostorách s naložením výkopku na dopravní prostředek v hornině bez rozdíly tř. </t>
  </si>
  <si>
    <t>-38632172</t>
  </si>
  <si>
    <t xml:space="preserve">" uvnitř " </t>
  </si>
  <si>
    <t>0,50*(2,00*2+7,00+6,00)*0,75</t>
  </si>
  <si>
    <t>151101101</t>
  </si>
  <si>
    <t>Zřízení příložného pažení a rozepření stěn rýh pro všechny šířky rýhy pro jakoukoliv mezerovitost, hloubky do 2 m</t>
  </si>
  <si>
    <t>m2</t>
  </si>
  <si>
    <t>328814820</t>
  </si>
  <si>
    <t>9,00*1,30*2</t>
  </si>
  <si>
    <t>5</t>
  </si>
  <si>
    <t>151101111</t>
  </si>
  <si>
    <t>Odstranění příložného pažení a rozepření stěn rýh, hloubky do 2 m</t>
  </si>
  <si>
    <t>-2077954747</t>
  </si>
  <si>
    <t>6</t>
  </si>
  <si>
    <t>162201201</t>
  </si>
  <si>
    <t>Vodorovné přemístění výkopku nebo sypaniny nošením s vyprázdněním nádoby na hromady nebo do dopravního prostředku na vzdálenost do 10 m z horniny tř. 1 až 4</t>
  </si>
  <si>
    <t>-2129849965</t>
  </si>
  <si>
    <t xml:space="preserve">" uvnitř  50% " </t>
  </si>
  <si>
    <t>0,50*(2,00*2+7,00+6,00)*0,75*0,5</t>
  </si>
  <si>
    <t>7</t>
  </si>
  <si>
    <t>162701105</t>
  </si>
  <si>
    <t>Vodorovné přemístění výkopku nebo sypaniny po suchu na obvyklém dopravním prostředku, s naložením výkopku, se složením z horniny tř. 1 až 4 na vzdálenost do 10 000 m</t>
  </si>
  <si>
    <t>1647020252</t>
  </si>
  <si>
    <t xml:space="preserve">" vykopávka "        </t>
  </si>
  <si>
    <t>" uvnitř " 0,50*(2,00*2+7,00+6,00)*0,75</t>
  </si>
  <si>
    <t>" vně "     0,60*9,00*1,30</t>
  </si>
  <si>
    <t>" šachty "     0,55*0,55*1,25*2</t>
  </si>
  <si>
    <t>Součet</t>
  </si>
  <si>
    <t>8</t>
  </si>
  <si>
    <t>162701109</t>
  </si>
  <si>
    <t>Vodorovné přemístění výkopku nebo sypaniny po suchu na obvyklém dopravním prostředku, s naložením výkopku, se složením z horniny tř. 1 až 4 - příplatek k ceně za každých dalších i započatých 1 000 m přes 10000 m</t>
  </si>
  <si>
    <t>1993216836</t>
  </si>
  <si>
    <t>9</t>
  </si>
  <si>
    <t>171201211</t>
  </si>
  <si>
    <t>Poplatek za uložení stavebního odpadu - zeminy a kameniva na skládce</t>
  </si>
  <si>
    <t>t</t>
  </si>
  <si>
    <t>709146565</t>
  </si>
  <si>
    <t>14,151*2,00</t>
  </si>
  <si>
    <t>10</t>
  </si>
  <si>
    <t>174101101</t>
  </si>
  <si>
    <t>Zásyp sypaninou z jakékoliv horniny s uložením výkopku ve vrstvách se zhutněním jam, šachet, rýh nebo kolem objektů v těchto vykopávkách</t>
  </si>
  <si>
    <t>-933557014</t>
  </si>
  <si>
    <t>0,60*9,00*1,00</t>
  </si>
  <si>
    <t>11</t>
  </si>
  <si>
    <t>M</t>
  </si>
  <si>
    <t>58331200</t>
  </si>
  <si>
    <t>štěrkopísek netříděný zásypový</t>
  </si>
  <si>
    <t>-1733565907</t>
  </si>
  <si>
    <t>5,4*2 'Přepočtené koeficientem množství</t>
  </si>
  <si>
    <t>12</t>
  </si>
  <si>
    <t>175111101</t>
  </si>
  <si>
    <t>Obsypání potrubí ručně sypaninou z vhodných hornin tř. 1 až 4 nebo, pro jakoukoliv hloubku výkopu a míru zhutnění bez prohození sypaniny sítem</t>
  </si>
  <si>
    <t>874147168</t>
  </si>
  <si>
    <t>" uvnitř "  0,50*(2,00*2+7,00+6,00)*0,75</t>
  </si>
  <si>
    <t>" vně "      0,60*9,00*0,25</t>
  </si>
  <si>
    <t>13</t>
  </si>
  <si>
    <t>58337331</t>
  </si>
  <si>
    <t>štěrkopísek frakce 0/22</t>
  </si>
  <si>
    <t>1675373144</t>
  </si>
  <si>
    <t>7,725*2 'Přepočtené koeficientem množství</t>
  </si>
  <si>
    <t>Zakládání</t>
  </si>
  <si>
    <t>14</t>
  </si>
  <si>
    <t>274322511</t>
  </si>
  <si>
    <t>Základy z betonu železového, pasy z betonu se zvýšenými nároky na prostředí tř. C 25/30</t>
  </si>
  <si>
    <t>-770738390</t>
  </si>
  <si>
    <t>" podél "</t>
  </si>
  <si>
    <t>0,60*(0,45+1,50+1,75)*1,00*2</t>
  </si>
  <si>
    <t>0,30*(0,70+1,30+1,70+1,30+0,70)*1,00</t>
  </si>
  <si>
    <t>0,60*8,40*1,00</t>
  </si>
  <si>
    <t>" blok " 1,20*1,40*1,00*2</t>
  </si>
  <si>
    <t xml:space="preserve">                (1,50+0,80)/2*0,80*1*2</t>
  </si>
  <si>
    <t>0,60*14,00*0,20</t>
  </si>
  <si>
    <t xml:space="preserve">" kolmo " </t>
  </si>
  <si>
    <t>0,60*(6,90-0,60*2)*0,20*2</t>
  </si>
  <si>
    <t>" blok "   0,40*0,80*0,20*</t>
  </si>
  <si>
    <t>0,60*2,10*1,00*2</t>
  </si>
  <si>
    <t>0,60*1,50*1,00*2</t>
  </si>
  <si>
    <t>0,70*0,80*1,00*2   +0,60*0,80*1,00*2</t>
  </si>
  <si>
    <t xml:space="preserve">" pod stupně šikmo" </t>
  </si>
  <si>
    <t>0,60*1,10*0,60*2</t>
  </si>
  <si>
    <t>0,60*2,00*0,60*2</t>
  </si>
  <si>
    <t>0,60*1,60*0,60*2</t>
  </si>
  <si>
    <t>0,60*1,40*0,60*2</t>
  </si>
  <si>
    <t>Mezisoučet</t>
  </si>
  <si>
    <t>" Dorovnání po vybourání rezerva "      4,00</t>
  </si>
  <si>
    <t>274351121</t>
  </si>
  <si>
    <t>Bednění základů pasů rovné zřízení</t>
  </si>
  <si>
    <t>1353729845</t>
  </si>
  <si>
    <t>0,25*(14,00+6,90*2)</t>
  </si>
  <si>
    <t xml:space="preserve"> (1,00*0,60*2   +2,50*0,25+2,00*1,00)*2</t>
  </si>
  <si>
    <t xml:space="preserve"> (1,50+2,10+0,30+1,70)*1,00*2</t>
  </si>
  <si>
    <t xml:space="preserve"> (0,30+0,70)*1,00*2  </t>
  </si>
  <si>
    <t xml:space="preserve"> (1,70+0,70*2)*1,00</t>
  </si>
  <si>
    <t xml:space="preserve"> (2,30+1,60+2,00+1,30)*1,00*2</t>
  </si>
  <si>
    <t xml:space="preserve"> (1,20*0,60*2   +1,70*0,25+1,50*1,00)*2</t>
  </si>
  <si>
    <t xml:space="preserve"> (1,80*0,25  +(0,40+1,50+0,80)*1,00     +(2,00+1,50)*0,60)*2</t>
  </si>
  <si>
    <t xml:space="preserve"> ( 2,30*0,25  +(1,40+0,80*2)*1,00  +(1,60+1,45)*0,60)*2</t>
  </si>
  <si>
    <t xml:space="preserve"> 1,70*0,25 +(1,70+0,80*2)*1,00 +1,45*0,60*2</t>
  </si>
  <si>
    <t>" doměry "               10,00</t>
  </si>
  <si>
    <t>16</t>
  </si>
  <si>
    <t>274351122</t>
  </si>
  <si>
    <t>Bednění základů pasů rovné odstranění</t>
  </si>
  <si>
    <t>-197377511</t>
  </si>
  <si>
    <t>17</t>
  </si>
  <si>
    <t>274353122</t>
  </si>
  <si>
    <t xml:space="preserve">Bednění kotevních otvorů a prostupů v základových konstrukcích v pasech včetně polohového zajištění a odbednění, popř. ztraceného bednění z pletiva apod. </t>
  </si>
  <si>
    <t>kus</t>
  </si>
  <si>
    <t>-1791809357</t>
  </si>
  <si>
    <t>18</t>
  </si>
  <si>
    <t>274361821</t>
  </si>
  <si>
    <t>Výztuž základů pasů z betonářské oceli 10 505 (R) nebo BSt 500</t>
  </si>
  <si>
    <t>869092314</t>
  </si>
  <si>
    <t>" Řezy 1-1,2-2, 3-3  D1.01.100  -  104"</t>
  </si>
  <si>
    <t xml:space="preserve">   606,00*0,001</t>
  </si>
  <si>
    <t>19</t>
  </si>
  <si>
    <t>278381532</t>
  </si>
  <si>
    <t>Základy pod vlajkový stožár z betonu s bedněním, odbedněním, bez úpravy povrchu z betonu prostého tř. C 16/20</t>
  </si>
  <si>
    <t>-104654823</t>
  </si>
  <si>
    <t>P</t>
  </si>
  <si>
    <t xml:space="preserve">Poznámka k položce:_x000D_
Základ vlajkového stožáru včetně kotvících detailů viz technická zpráva </t>
  </si>
  <si>
    <t>Svislé a kompletní konstrukce</t>
  </si>
  <si>
    <t>20</t>
  </si>
  <si>
    <t>311261103-P</t>
  </si>
  <si>
    <t>Zpětná montáž žulových bloků ozn. 01-06 - přístup ke schodišťovým stupňům</t>
  </si>
  <si>
    <t>1493644706</t>
  </si>
  <si>
    <t xml:space="preserve">Poznámka k položce:_x000D_
Podmaltování ( podbetonování) provedeno z mrazuvzdorného materiálu </t>
  </si>
  <si>
    <t>" schodiště radnice - půdorys , pohledy  D1.01.100  - 101 "</t>
  </si>
  <si>
    <t>" bloky 01-06 "    6,00</t>
  </si>
  <si>
    <t xml:space="preserve">" 01-06  </t>
  </si>
  <si>
    <t>583-01</t>
  </si>
  <si>
    <t xml:space="preserve">Příprava bloku pro zpětnou montáž </t>
  </si>
  <si>
    <t>1789296678</t>
  </si>
  <si>
    <t>Vodorovné konstrukce</t>
  </si>
  <si>
    <t>22</t>
  </si>
  <si>
    <t>434191433</t>
  </si>
  <si>
    <t>Osazení schodišťových stupňů kamenných pemrlovaných s oboustranným zazděním</t>
  </si>
  <si>
    <t>m</t>
  </si>
  <si>
    <t>CS ÚRS 2020 01</t>
  </si>
  <si>
    <t>-1319514902</t>
  </si>
  <si>
    <t xml:space="preserve">Poznámka k položce:_x000D_
Nutno dodržet výšku stupňů 155mm !_x000D_
Osazení schodišťových stupňů kamenných pemrlovaných s oboustranným zazděním_x000D_
</t>
  </si>
  <si>
    <t xml:space="preserve">" stupně " </t>
  </si>
  <si>
    <t>" 01+02 "    2,00*2</t>
  </si>
  <si>
    <t>" 03 "           2,15+0,10</t>
  </si>
  <si>
    <t>" 04-06 "    2,15*3</t>
  </si>
  <si>
    <t>" 07 "           2,15+0,10</t>
  </si>
  <si>
    <t>" 08+09 "    2,00*2</t>
  </si>
  <si>
    <t>" 10+11"     2,20*2</t>
  </si>
  <si>
    <t>" 12 "          2,30+0,10</t>
  </si>
  <si>
    <t>" 13-16 "    2,30*3</t>
  </si>
  <si>
    <t>" 17+18 "   2,20*2</t>
  </si>
  <si>
    <t>" 19+20 "   2,40*2</t>
  </si>
  <si>
    <t>" 21 "          2,50+0,10</t>
  </si>
  <si>
    <t>" 22-24 "   2,50*3</t>
  </si>
  <si>
    <t>" 25 "          2,50+0,10</t>
  </si>
  <si>
    <t>" 26+27 "   2,40*2</t>
  </si>
  <si>
    <t>" 28+29 "   2,65*2</t>
  </si>
  <si>
    <t>" 30 "          2,65+0,10</t>
  </si>
  <si>
    <t>" 31-33 "   2,65*3</t>
  </si>
  <si>
    <t>" 34 "          2,65+0,10</t>
  </si>
  <si>
    <t>" 35+36 "   2,65*2</t>
  </si>
  <si>
    <t xml:space="preserve"> " 37-39 "  1,90*3</t>
  </si>
  <si>
    <t>" 40 "         2,80+0,10</t>
  </si>
  <si>
    <t>" 41-43 "   2,80*3</t>
  </si>
  <si>
    <t>" 44 "         2,80+0,10</t>
  </si>
  <si>
    <t>" 45-47 "  1,90*3</t>
  </si>
  <si>
    <t>23</t>
  </si>
  <si>
    <t>583-02</t>
  </si>
  <si>
    <t xml:space="preserve">Příprava stávajících schodišťových stukňů pro zpětnou montáž </t>
  </si>
  <si>
    <t>561397668</t>
  </si>
  <si>
    <t>24</t>
  </si>
  <si>
    <t>58388-03</t>
  </si>
  <si>
    <t>Schodišťový památníkový stupeň, nápisy dle stávajícího, materiál - železnobrodská žula.         ozn. Stupeň č. 03</t>
  </si>
  <si>
    <t>1524500700</t>
  </si>
  <si>
    <t>Poznámka k položce:_x000D_
Nový stupeň bude tvarově opracován stejně jako původní stupně (zaoblené hrany, ozub_x000D_
v uložení, …) viz detail č.4 na výkrese č. 101. Nápisy na novém památníkovém stupni budou_x000D_
stejné citace a stejného provedení, jako jsou na stávajícím památníku.</t>
  </si>
  <si>
    <t>25</t>
  </si>
  <si>
    <t>451572111</t>
  </si>
  <si>
    <t>Lože pod potrubí, stoky a drobné objekty v otevřeném výkopu z kameniva drobného těženého 0 až 4 mm</t>
  </si>
  <si>
    <t>861047769</t>
  </si>
  <si>
    <t>" uvnitř "  0,50*(2,00*2+7,00+6,00)*0,10</t>
  </si>
  <si>
    <t>" vně "      0,60*9,00*0,10</t>
  </si>
  <si>
    <t>Komunikace pozemní</t>
  </si>
  <si>
    <t>26</t>
  </si>
  <si>
    <t>59144-01</t>
  </si>
  <si>
    <t xml:space="preserve">Rozebrání a zpětná montáž dlažby v nutném rozsahu z kamenných kostek skládaných do mozaiky pro provedení montáže stupňů, kanalizace a vlajkových stožárů_x000D_
</t>
  </si>
  <si>
    <t>kpl</t>
  </si>
  <si>
    <t>791427620</t>
  </si>
  <si>
    <t>"Rozebrání dlažby dle zhotovitele</t>
  </si>
  <si>
    <t>"předpoklad m2" 20</t>
  </si>
  <si>
    <t>Úpravy povrchů, podlahy a osazování výplní</t>
  </si>
  <si>
    <t>27</t>
  </si>
  <si>
    <t>622131100</t>
  </si>
  <si>
    <t>Vápenný postřik vnějších stěn nanášený celoplošně ručně</t>
  </si>
  <si>
    <t>-66242276</t>
  </si>
  <si>
    <t>28</t>
  </si>
  <si>
    <t>622331121</t>
  </si>
  <si>
    <t>Cementová omítka hladká jednovrstvá vnějších stěn nanášená ručně</t>
  </si>
  <si>
    <t>-434046750</t>
  </si>
  <si>
    <t xml:space="preserve">" Půdorys základů - nový stav   D1.01.100 - 103 " </t>
  </si>
  <si>
    <t>(0,45+1,50+1,75+1,95+6,60/2+0,80*2)*1,00*2</t>
  </si>
  <si>
    <t>29</t>
  </si>
  <si>
    <t>631311121</t>
  </si>
  <si>
    <t>Doplnění dosavadních mazanin prostým betonem s dodáním hmot, plochy jednotlivě do 1 m2 a tl. do 80 mm</t>
  </si>
  <si>
    <t>-866339412</t>
  </si>
  <si>
    <t>0,60*(1,60+1,70+1,60)*0,08</t>
  </si>
  <si>
    <t>Trubní vedení</t>
  </si>
  <si>
    <t>30</t>
  </si>
  <si>
    <t>831263195</t>
  </si>
  <si>
    <t>Příplatek za zřízení kanalizační přípojky DN 100 až 300</t>
  </si>
  <si>
    <t>2097855037</t>
  </si>
  <si>
    <t>31</t>
  </si>
  <si>
    <t>899722112</t>
  </si>
  <si>
    <t>Krytí potrubí z plastů výstražnou fólií z PVC šířky 25 cm</t>
  </si>
  <si>
    <t>-437899386</t>
  </si>
  <si>
    <t>Ostatní konstrukce a práce, bourání</t>
  </si>
  <si>
    <t>32</t>
  </si>
  <si>
    <t>953312112</t>
  </si>
  <si>
    <t>Vložky svislé do dilatačních spár z polystyrenových desek fasádních včetně dodání a osazení, v jakémkoliv zdivu do 20 mm</t>
  </si>
  <si>
    <t>643792998</t>
  </si>
  <si>
    <t>(0,45+1,50+1,75+0,60)*1,10*2</t>
  </si>
  <si>
    <t>(0,50+0,30*2+0,70+1,00+0,60)*1,10*2</t>
  </si>
  <si>
    <t>33</t>
  </si>
  <si>
    <t>953961113</t>
  </si>
  <si>
    <t>Kotvy chemické s vyvrtáním otvoru do betonu, železobetonu nebo tvrdého kamene, tmel, velikost M 12, hloubka 110 mm</t>
  </si>
  <si>
    <t>-247017253</t>
  </si>
  <si>
    <t>34</t>
  </si>
  <si>
    <t>955-01</t>
  </si>
  <si>
    <t>D + M Vlajkový standardizovaný stožár kónický výšky10m</t>
  </si>
  <si>
    <t>92012033</t>
  </si>
  <si>
    <t xml:space="preserve">Poznámka k položce:_x000D_
- kónický profil stožáru, výška 10m_x000D_
- materiál probarvený sklolaminát, nerez nebo hliník_x000D_
- vnitřní vedení lanka_x000D_
- závaží pro napínání a stahování vlajky_x000D_
- uzamykatelné ovládání vlajky_x000D_
- kompletní dodávka vč. kotevních prvků_x000D_
Barva dle výběru investora ( předběžně hnědá )_x000D_
</t>
  </si>
  <si>
    <t>35</t>
  </si>
  <si>
    <t>961022311</t>
  </si>
  <si>
    <t>Bourání základů ze zdiva kamenného nebo smíšeného smíšeného</t>
  </si>
  <si>
    <t>-1577392264</t>
  </si>
  <si>
    <t>" dle pol.  Základové pasy ze ŽB se zvýšenými nároky na prostředí tř. C 25/30 "     34,23</t>
  </si>
  <si>
    <t>36</t>
  </si>
  <si>
    <t>963023712-P</t>
  </si>
  <si>
    <t xml:space="preserve">Demontáž kamenných schodišťových stupňů ze zdi cihelné oboustranně uložených </t>
  </si>
  <si>
    <t>994897370</t>
  </si>
  <si>
    <t>Poznámka k položce:_x000D_
Stávající schodišťové stupně budou šetrně rozebrány a uloženy ke_x000D_
zpětné montáži. Jednotlivé demontované prvky budou při demontáži očíslovány dle kladecího_x000D_
plánu, aby mohly být při zpětné montáži osazeny do stejných pozic</t>
  </si>
  <si>
    <t>37</t>
  </si>
  <si>
    <t>96399-01</t>
  </si>
  <si>
    <t>Demontáž žulových bloků ke zpětnému použití ozn. 01-06 - přístup ke schodišťovým stupňům</t>
  </si>
  <si>
    <t>-1701647207</t>
  </si>
  <si>
    <t xml:space="preserve">Poznámka k položce:_x000D_
Bloky šetrně demontovat a očíslovat _x000D_
uložit na staveništi _x000D_
</t>
  </si>
  <si>
    <t>38</t>
  </si>
  <si>
    <t>980-91</t>
  </si>
  <si>
    <t xml:space="preserve">Odvoz památníkového stupně na místo určené investorem včetně uložení </t>
  </si>
  <si>
    <t>-1371790208</t>
  </si>
  <si>
    <t>39</t>
  </si>
  <si>
    <t>980-92</t>
  </si>
  <si>
    <t xml:space="preserve">Odvoz stávajících žulových desek s odlomenými rohy na místo určené investorem včetně uložení </t>
  </si>
  <si>
    <t>-1693168479</t>
  </si>
  <si>
    <t>40</t>
  </si>
  <si>
    <t>980-93</t>
  </si>
  <si>
    <t xml:space="preserve">Demontáž vlajkového stožáru včetně likvidace </t>
  </si>
  <si>
    <t>-1675856577</t>
  </si>
  <si>
    <t>41</t>
  </si>
  <si>
    <t>980-95</t>
  </si>
  <si>
    <t xml:space="preserve">Doplnění úchytů pro koberce dlě 3kusů stávajících </t>
  </si>
  <si>
    <t>-1241133106</t>
  </si>
  <si>
    <t xml:space="preserve">Poznámka k položce:_x000D_
Místa úchytů jsou dána stávajícími otvory </t>
  </si>
  <si>
    <t>42</t>
  </si>
  <si>
    <t>985131111</t>
  </si>
  <si>
    <t>Očištění ploch schodů, podlah a stěn tlakovou vodou</t>
  </si>
  <si>
    <t>-1917309414</t>
  </si>
  <si>
    <t xml:space="preserve">" stupně "  109,00*(0,40+0,155)       </t>
  </si>
  <si>
    <t>" desky "     35,681</t>
  </si>
  <si>
    <t>" bloky "      ((0,80+0,31)*0,40+0,80*0,31)*6</t>
  </si>
  <si>
    <t xml:space="preserve">" zdivo pod izolaci " </t>
  </si>
  <si>
    <t>43</t>
  </si>
  <si>
    <t>985232111</t>
  </si>
  <si>
    <t>Hloubkové spárování zdiva hloubky do 80 mm aktivovanou maltou, délky spáry na 1 m2 upravované plochy do 6 m</t>
  </si>
  <si>
    <t>-121411047</t>
  </si>
  <si>
    <t>Poznámka k položce:_x000D_
Požadavek vysoké trvanlivosti a odolnosti, vč. odolnosti proti působení_x000D_
chemických rozmrazovacích látek,</t>
  </si>
  <si>
    <t>" desky "      35,681</t>
  </si>
  <si>
    <t>" schody "   109,00*(0,40+0,15)</t>
  </si>
  <si>
    <t>" bloky "     2,39*0,90*2    +3,00</t>
  </si>
  <si>
    <t>44</t>
  </si>
  <si>
    <t>988-01</t>
  </si>
  <si>
    <t>Zaměření skutečného provedení podezdívek před zbouráním</t>
  </si>
  <si>
    <t>1364122227</t>
  </si>
  <si>
    <t>997</t>
  </si>
  <si>
    <t>Přesun sutě</t>
  </si>
  <si>
    <t>45</t>
  </si>
  <si>
    <t>997013151</t>
  </si>
  <si>
    <t>Vnitrostaveništní doprava suti a vybouraných hmot pro budovy v do 6 m s omezením mechanizace</t>
  </si>
  <si>
    <t>-1138200788</t>
  </si>
  <si>
    <t>46</t>
  </si>
  <si>
    <t>997013501</t>
  </si>
  <si>
    <t>Odvoz suti a vybouraných hmot na skládku nebo meziskládku do 1 km se složením</t>
  </si>
  <si>
    <t>-1928016133</t>
  </si>
  <si>
    <t>" zdivo "       77,702</t>
  </si>
  <si>
    <t>" stožáry "     0,320</t>
  </si>
  <si>
    <t>47</t>
  </si>
  <si>
    <t>997013509</t>
  </si>
  <si>
    <t>Příplatek k odvozu suti a vybouraných hmot na skládku ZKD 1 km přes 1 km</t>
  </si>
  <si>
    <t>162093003</t>
  </si>
  <si>
    <t>78,022*10</t>
  </si>
  <si>
    <t>48</t>
  </si>
  <si>
    <t>997013803</t>
  </si>
  <si>
    <t>Poplatek za uložení na skládce (skládkovné) stavebního odpadu kód odpadu 170 102</t>
  </si>
  <si>
    <t>910380178</t>
  </si>
  <si>
    <t>998</t>
  </si>
  <si>
    <t>Přesun hmot</t>
  </si>
  <si>
    <t>49</t>
  </si>
  <si>
    <t>998011001</t>
  </si>
  <si>
    <t>Přesun hmot pro budovy zděné v do 6 m</t>
  </si>
  <si>
    <t>-148397723</t>
  </si>
  <si>
    <t>PSV</t>
  </si>
  <si>
    <t>Práce a dodávky PSV</t>
  </si>
  <si>
    <t>711</t>
  </si>
  <si>
    <t>Izolace proti vodě, vlhkosti a plynům</t>
  </si>
  <si>
    <t>50</t>
  </si>
  <si>
    <t>711111002</t>
  </si>
  <si>
    <t>Provedení izolace vodorovné proti zemní vlhkosti za studena lakem asfaltovým</t>
  </si>
  <si>
    <t>259242305</t>
  </si>
  <si>
    <t>0,60*(1,60+1,70+1,60)</t>
  </si>
  <si>
    <t>51</t>
  </si>
  <si>
    <t>11163152</t>
  </si>
  <si>
    <t>lak hydroizolační asfaltový</t>
  </si>
  <si>
    <t>954848050</t>
  </si>
  <si>
    <t>Poznámka k položce:_x000D_
Spotřeba: 0,3-0,5 kg/m2</t>
  </si>
  <si>
    <t>2,94*0,00035 'Přepočtené koeficientem množství</t>
  </si>
  <si>
    <t>52</t>
  </si>
  <si>
    <t>711112002</t>
  </si>
  <si>
    <t>Provedení izolace proti zemní vlhkosti svislé za studena lakem asfaltovým</t>
  </si>
  <si>
    <t>-817767266</t>
  </si>
  <si>
    <t>(0,45+1,50+1,75+1,95)*1,00*2</t>
  </si>
  <si>
    <t>(6,60+0,70*4)*1,00</t>
  </si>
  <si>
    <t>53</t>
  </si>
  <si>
    <t>11163150</t>
  </si>
  <si>
    <t>lak penetrační asfaltový</t>
  </si>
  <si>
    <t>429053615</t>
  </si>
  <si>
    <t>Poznámka k položce:_x000D_
Spotřeba 0,3-0,4kg/m2</t>
  </si>
  <si>
    <t>20,7*0,00045 'Přepočtené koeficientem množství</t>
  </si>
  <si>
    <t>54</t>
  </si>
  <si>
    <t>711141559</t>
  </si>
  <si>
    <t>Provedení izolace proti zemní vlhkosti pásy přitavením NAIP na ploše vodorovné V</t>
  </si>
  <si>
    <t>-402714820</t>
  </si>
  <si>
    <t>55</t>
  </si>
  <si>
    <t>711142559</t>
  </si>
  <si>
    <t>Provedení izolace proti zemní vlhkosti pásy přitavením NAIP na ploše svislé S</t>
  </si>
  <si>
    <t>2053135500</t>
  </si>
  <si>
    <t>56</t>
  </si>
  <si>
    <t>62855002</t>
  </si>
  <si>
    <t>pás asfaltový natavitelný modifikovaný SBS tl 5mm s vložkou z polyesterové rohože a spalitelnou PE fólií nebo jemnozrnný minerálním posypem na horním povrchu</t>
  </si>
  <si>
    <t>-1018810964</t>
  </si>
  <si>
    <t>24,04*1,2 'Přepočtené koeficientem množství</t>
  </si>
  <si>
    <t>57</t>
  </si>
  <si>
    <t>998711101</t>
  </si>
  <si>
    <t>Přesun hmot tonážní pro izolace proti vodě, vlhkosti a plynům v objektech výšky do 6 m</t>
  </si>
  <si>
    <t>1843204977</t>
  </si>
  <si>
    <t>58</t>
  </si>
  <si>
    <t>998711181</t>
  </si>
  <si>
    <t>Příplatek k přesunu hmot tonážní 711 prováděný bez použití mechanizace</t>
  </si>
  <si>
    <t>196092943</t>
  </si>
  <si>
    <t>721</t>
  </si>
  <si>
    <t>Zdravotechnika - vnitřní kanalizace</t>
  </si>
  <si>
    <t>59</t>
  </si>
  <si>
    <t>721173316</t>
  </si>
  <si>
    <t>Potrubí z plastových trub PVC SN6 dešťové DN 125</t>
  </si>
  <si>
    <t>1590079833</t>
  </si>
  <si>
    <t xml:space="preserve">  2,00*2+7,00+6,00+9</t>
  </si>
  <si>
    <t>60</t>
  </si>
  <si>
    <t>721241102</t>
  </si>
  <si>
    <t>Lapače střešních splavenin litinové DN 125</t>
  </si>
  <si>
    <t>-1199738109</t>
  </si>
  <si>
    <t xml:space="preserve">Poznámka k položce:_x000D_
Se spodním odtokem </t>
  </si>
  <si>
    <t>61</t>
  </si>
  <si>
    <t>721290111</t>
  </si>
  <si>
    <t>Zkouška těsnosti kanalizace v objektech vodou do DN 125</t>
  </si>
  <si>
    <t>-605025790</t>
  </si>
  <si>
    <t>62</t>
  </si>
  <si>
    <t>72190-91</t>
  </si>
  <si>
    <t>Napojení kanalizace na stávající šachtu</t>
  </si>
  <si>
    <t>-1048539793</t>
  </si>
  <si>
    <t>63</t>
  </si>
  <si>
    <t>998721101</t>
  </si>
  <si>
    <t>Přesun hmot tonážní pro vnitřní kanalizace v objektech v do 6 m</t>
  </si>
  <si>
    <t>1216020632</t>
  </si>
  <si>
    <t>64</t>
  </si>
  <si>
    <t>998721181</t>
  </si>
  <si>
    <t>Příplatek k přesunu hmot tonážní 721 prováděný bez použití mechanizace</t>
  </si>
  <si>
    <t>1783690652</t>
  </si>
  <si>
    <t>764</t>
  </si>
  <si>
    <t>Konstrukce klempířské</t>
  </si>
  <si>
    <t>65</t>
  </si>
  <si>
    <t>764-01</t>
  </si>
  <si>
    <t xml:space="preserve">D + M Propojení stávajících dešťových měděných svodů profilu 80x80 na nové lapače střešních splavenin </t>
  </si>
  <si>
    <t>764695872</t>
  </si>
  <si>
    <t>772</t>
  </si>
  <si>
    <t>Podlahy z kamene</t>
  </si>
  <si>
    <t>66</t>
  </si>
  <si>
    <t>772524200-P</t>
  </si>
  <si>
    <t>Kladení stávajících pravoúhlých žulových desek vzorovaných do malty tl do 200 mm</t>
  </si>
  <si>
    <t>1182597648</t>
  </si>
  <si>
    <t xml:space="preserve">" desky  " </t>
  </si>
  <si>
    <t>" 01-04 "    0,75*2,00*4</t>
  </si>
  <si>
    <t>" 05+06 "   (1,10+1,20)*1,85</t>
  </si>
  <si>
    <t>" 07-11 "   5,50*1,145</t>
  </si>
  <si>
    <t>" 12+13 "   1,15*1,85*2</t>
  </si>
  <si>
    <t>" 14-18 "    10,045*1,125</t>
  </si>
  <si>
    <t>" 19-21 "    3,90*1,10</t>
  </si>
  <si>
    <t>67</t>
  </si>
  <si>
    <t>583-03</t>
  </si>
  <si>
    <t>-1806691020</t>
  </si>
  <si>
    <t>68</t>
  </si>
  <si>
    <t>58388-07</t>
  </si>
  <si>
    <t>Kopie stávající žulové desky 1025x1150mm  dle původních desek ze  stejného materiálu - železnobrodská žula - ozn. desky  č. 07</t>
  </si>
  <si>
    <t>-1636755622</t>
  </si>
  <si>
    <t>69</t>
  </si>
  <si>
    <t>58388-11</t>
  </si>
  <si>
    <t>Kopie stávající žulové desky 1025x1145mm  dle původních desek ze stejného materiálu - železnobrodská žula - ozn. desky  č. 11</t>
  </si>
  <si>
    <t>1738511112</t>
  </si>
  <si>
    <t>70</t>
  </si>
  <si>
    <t>77255-01</t>
  </si>
  <si>
    <t xml:space="preserve">Výroba a dodávka kamenné desky z liberecké žuly pro stožáry jako kopie stávajících </t>
  </si>
  <si>
    <t xml:space="preserve">kus </t>
  </si>
  <si>
    <t>196065300</t>
  </si>
  <si>
    <t>71</t>
  </si>
  <si>
    <t>772-91</t>
  </si>
  <si>
    <t>Demontáž žulových podestových desek ke zpětnému použití</t>
  </si>
  <si>
    <t>-1084370940</t>
  </si>
  <si>
    <t>72</t>
  </si>
  <si>
    <t>772-92</t>
  </si>
  <si>
    <t>Uložení očíslovaných žulových podestových desek na staveništi ke zpětnému použití</t>
  </si>
  <si>
    <t>-1774573064</t>
  </si>
  <si>
    <t>73</t>
  </si>
  <si>
    <t>772-98</t>
  </si>
  <si>
    <t>Úprava stávající žulové desky pro napojení svodu deska č. 6+12</t>
  </si>
  <si>
    <t>1061931146</t>
  </si>
  <si>
    <t>74</t>
  </si>
  <si>
    <t>772991411</t>
  </si>
  <si>
    <t>Základní čištění nově položených kamenných dlažeb mechanickým očištěním, tlakovou vodou, otraskáním (pískováním) nebo chemickým čištěním, vysátím a setřením vlhkým mopem</t>
  </si>
  <si>
    <t>-147206681</t>
  </si>
  <si>
    <t>75</t>
  </si>
  <si>
    <t>772991422</t>
  </si>
  <si>
    <t xml:space="preserve">Impregnační nátěr dvouvrstvý položených kamenných dlažeb včetně základního čištění </t>
  </si>
  <si>
    <t>-727153890</t>
  </si>
  <si>
    <t>76</t>
  </si>
  <si>
    <t>7729914-P</t>
  </si>
  <si>
    <t>Renovace povrchu kamene - zvýrazní probarvení kamene a zvýšení odolnosti proti zvětrávání za použití vhodných chemických přípravků k tomuto účelu - speciální na kámen</t>
  </si>
  <si>
    <t>-405335975</t>
  </si>
  <si>
    <t>77</t>
  </si>
  <si>
    <t>998772101</t>
  </si>
  <si>
    <t>Přesun hmot tonážní pro podlahy z kamene v objektech v do 6 m</t>
  </si>
  <si>
    <t>1665212073</t>
  </si>
  <si>
    <t>VORN - Vedlejší a ostatní rozpočtové náklady</t>
  </si>
  <si>
    <t>0.10001 - Průzkumné, geodetické a projektové práce</t>
  </si>
  <si>
    <t>0.20001 - Příprava staveniště</t>
  </si>
  <si>
    <t>0.30001 - Zařízení staveniště</t>
  </si>
  <si>
    <t>0.40001 - Inženýrská činnost</t>
  </si>
  <si>
    <t>0.60001 - Územní vlivy</t>
  </si>
  <si>
    <t>0.70001 - Provozní vlivy</t>
  </si>
  <si>
    <t>0.90001 - Ostatní náklady stavby</t>
  </si>
  <si>
    <t>0.10001</t>
  </si>
  <si>
    <t>Průzkumné, geodetické a projektové práce</t>
  </si>
  <si>
    <t>0.10001x02</t>
  </si>
  <si>
    <t xml:space="preserve">Inženýrsko geologický servis a dohled statika - kontrola stavu skrytých konstrukcí a založení. </t>
  </si>
  <si>
    <t>soubor</t>
  </si>
  <si>
    <t>Poznámka k položce:_x000D_
Průběžný inženýrsko geologický servis po celou dobu stavby nebo její předmětné části. Výstupem bude závěrečná zpráva geologa s uvedením konkrétních inženýrsko geologických opatření a technických prametrů podloží. Odevzdání v digitální i tištěné formě.</t>
  </si>
  <si>
    <t>0.10001x03</t>
  </si>
  <si>
    <t>Výrobní a dílenská dokumentace</t>
  </si>
  <si>
    <t>Poznámka k položce:_x000D_
Kompletní výrobní a dílenská dokumentace v roszahu: _x000D_
- Kamenické práce_x000D_
- Vlajkové stožáry_x000D_
- Klempířské prvky a detaily_x000D_
Odevzdání v digitální i tištěné formě.</t>
  </si>
  <si>
    <t>0.10001x04</t>
  </si>
  <si>
    <t>Ověření, vypískání a vytýčení všech IS na místě plnění zakázky a zajištění jejich ochrany během provádění stavby</t>
  </si>
  <si>
    <t>0.10001x05</t>
  </si>
  <si>
    <t>Průzkumy stávajících konstrukcí - rozkrytí a ověření stávajících konstrukcí</t>
  </si>
  <si>
    <t>Poznámka k položce:_x000D_
Provedení veškerých průzkumů před zahájením vlastních prací. Výstupem dokumentace průzkumných prací s fotodokumentací a závěry případných zkoušek a laboratorních testů odběrových vzorků. Odevzdání v digitální i tištěné formě._x000D_
Nutný rozsah: _x000D_
- Základové konstrukce_x000D_
- Obvodové zdivo historické radnice</t>
  </si>
  <si>
    <t>0.10001x06</t>
  </si>
  <si>
    <t>Dokumentace skutečného provedení (dále jen „DSkP“) ve 4 vyhotoveních (3x tisk + 1x dig. forma - PDF a zdrojový formát)</t>
  </si>
  <si>
    <t>Poznámka k položce:_x000D_
Dokumentace skutečného provedení ve skladbě DPS po jednotlivých částech stavby. Zpracování v digitální formě s uvedením rozdílů proti DPS, předání v digitální i tištěné formě dle popisu.</t>
  </si>
  <si>
    <t>0.10001x07</t>
  </si>
  <si>
    <t>Geodetické zaměření inženýrských sítí před zakrytím, zpracování jednotlivých výkresů po dílčích sítích a zpracování celkové situace inženýrských sítí.</t>
  </si>
  <si>
    <t>Poznámka k položce:_x000D_
Veškeré geodetické zaměření inženýrských sítí provedené před jejich zakrytím . Výstupem dokumentace geodetických prací v digitální i tištěné formě.</t>
  </si>
  <si>
    <t>0.20001</t>
  </si>
  <si>
    <t>Příprava staveniště</t>
  </si>
  <si>
    <t>0.20001x02</t>
  </si>
  <si>
    <t>Přípojky vody, elektro a dalších IS nutných pro realizaci zakázky včetně měření spotřeby, přičemž spotřebu těchto energií v průběhu provádění prací hradí uchazeč.</t>
  </si>
  <si>
    <t>Poznámka k položce:_x000D_
Připojení zařízení staveniště včetně měření a úhrady spotřeby. Položka obsahuje i dokumentaci přípojek, ochranných opatření a případné přeložky nebo úpravy pro zřízení napojovacích bodů. Odevzdání v digitální i tištěné formě.</t>
  </si>
  <si>
    <t>0.30001</t>
  </si>
  <si>
    <t>Zařízení staveniště</t>
  </si>
  <si>
    <t>0.30001x01</t>
  </si>
  <si>
    <t>Zařízení staveniště po celou dobu stavby - mobilní WC včetně likvidace.</t>
  </si>
  <si>
    <t>Poznámka k položce:_x000D_
Položka obsahuje výstavbu zařízení staveniště, pronájem zařízení a jeho demontáž včetně dovozu, odvozu a montážních prostředků a zařízení. Součástí je i projektová dokumentace ZS, zajištění stavebního povolení, správní poplatky a případné poplatky za zábor veřejného prostranství. Položka obsahuje i zpracování dokumentace zařízení staveniště včetně případného projednání  a zajištění souvisejících povolení včetně správních poplatků, odevzdání v digitální i tištěné formě.</t>
  </si>
  <si>
    <t>0.30001x02</t>
  </si>
  <si>
    <t>Oplocení staveniště po celou dobu stavby včetně bezpečnostního značení</t>
  </si>
  <si>
    <t xml:space="preserve">Poznámka k položce:_x000D_
Oplocení staveniště včetně vjezdových a vstupních bran, oplocení pevné z plotových dílců, označení bezpečnostní páskou s viditelným upozorněním o zákazu vstupu. Součástí položky jsou i změny oplocení v průběhu výstavby dle postupu prací a změn staveniště. </t>
  </si>
  <si>
    <t>Staveništní oplocení celkem včetně přestaveb</t>
  </si>
  <si>
    <t>"Boční strana vč přestaveb" 15,0*4</t>
  </si>
  <si>
    <t>"Přední strana" 30,0</t>
  </si>
  <si>
    <t>0.30001x03</t>
  </si>
  <si>
    <t xml:space="preserve">Odvoz a likvidace odpadů vzniklých při plnění zakázky včetně poplatků ve smyslu platné legislativy (mimo stavební odpady obsažené v jednotlivých stavebních částech) včetně evidence množství a způsobu likvidace. </t>
  </si>
  <si>
    <t>0.30001x04</t>
  </si>
  <si>
    <t>Vyklizení a provedení celkového úklidu staveniště a likvidace všech zařízení používaných k plnění zakázky.</t>
  </si>
  <si>
    <t>Poznámka k položce:_x000D_
Vyklizení staveniště a jeho úklid po dokončení, bude prováděno vždy po dokončení jednotlivých etap.</t>
  </si>
  <si>
    <t>0.30001x05</t>
  </si>
  <si>
    <t>Uvedení pozemků, jejichž úpravy nejsou součástí zakázky, ale budou prováděním zakázky dotčeny, do původního stavu</t>
  </si>
  <si>
    <t>Poznámka k položce:_x000D_
Úklid, vyčištění, případně oprava stávajících zpevněných ploch, ozelenění vegetačních ploch, ošetření zeleně.</t>
  </si>
  <si>
    <t>0.40001</t>
  </si>
  <si>
    <t>Inženýrská činnost</t>
  </si>
  <si>
    <t>0.40001x01</t>
  </si>
  <si>
    <t>Zajištění povolení záboru veřejného prostranství či komunikací nutných k provedení prací</t>
  </si>
  <si>
    <t>Poznámka k položce:_x000D_
Položka obsahuje i potřebnou dokumentaci, její projednání a zajištění potřebných povolení. Součástí i správní poplatky, odevzdání v digitální i tištěné formě.</t>
  </si>
  <si>
    <t>0.40001x02</t>
  </si>
  <si>
    <t>Zajištění dopravního značení po dobu plnění předmětu zakázky včetně projednání povolení zhotovitelem a plateb za správní poplatky dle pootřebné doby trvání.</t>
  </si>
  <si>
    <t>0.60001</t>
  </si>
  <si>
    <t>Územní vlivy</t>
  </si>
  <si>
    <t>0.60001x01</t>
  </si>
  <si>
    <t>Zajištění bezpečnosti při plnění předmětu zakázky a zajištění ochrany životního prostředí zhotovitelem v průběhu realizace bez ovlivnění a nepříznivých dopadů na životní prostředí a okolí</t>
  </si>
  <si>
    <t>Poznámka k položce:_x000D_
0</t>
  </si>
  <si>
    <t>0.60001x02</t>
  </si>
  <si>
    <t>Zajištění čistoty staveniště a zejména okolí, v případě potřeby zajištění čištění komunikací dotčených provozem zhotovitele, zejména výjezd a příjezd na staveniště a obslužné plochy</t>
  </si>
  <si>
    <t>Poznámka k položce:_x000D_
Pravidelný úklid staveniště a přístupových a příjezdových tras.</t>
  </si>
  <si>
    <t>0.70001</t>
  </si>
  <si>
    <t>Provozní vlivy</t>
  </si>
  <si>
    <t>0.70001x01</t>
  </si>
  <si>
    <t>Ztížené výrobní podmínky související s umístěním stavby a provozními omezeními z důvodu zajištění provozu investora.</t>
  </si>
  <si>
    <t>Poznámka k položce:_x000D_
Omezení prací v době mimořádných situací - akutní operační výkony, nepřekonatelné negativní vlivy v průběhu stavebních prací, atd…</t>
  </si>
  <si>
    <t>0.70001x04</t>
  </si>
  <si>
    <t>Ochrana stávajících konstrukcí geotextílií a PVC fólií při provádění prací ve vnitřních prostorech</t>
  </si>
  <si>
    <t>0.90001</t>
  </si>
  <si>
    <t>Ostatní náklady stavby</t>
  </si>
  <si>
    <t>0.90001x01</t>
  </si>
  <si>
    <t>Průběžná fotodokumentace z průběhu provádění zakázky (digitální forma) v počtu min. 40 ks fotek měsíčně. Soubory fotodokumentace řazené po datech jejich provedení.</t>
  </si>
  <si>
    <t>Poznámka k položce:_x000D_
Řazení fotodokumentace do adresářů po jednotlivých datech s popisem zachycených stavů stavby.</t>
  </si>
  <si>
    <t>0.90001x02</t>
  </si>
  <si>
    <t>Provedení všech provozních, tlakových a revizních zkoušek a dalších nutných úředních zkoušek a testů k prokázání kvality a bezpečné provozuschopnosti díla a jeho součástí včetně podrobných záznamů a zpráv o průběhu a výsledcích těchto zkoušek</t>
  </si>
  <si>
    <t>0.90001x03</t>
  </si>
  <si>
    <t>Předání prohlášení o shodě na všechny použité dodávky, materiály a zařízení a další doklady, související s plněním předmětu zakázky, které jsou nezbytné ke kolaudačnímu řízení a převzetí a předání díla (atesty, revize, certifikáty, o likvidaci odpadů v souladu s platnou legislativou atd.);</t>
  </si>
  <si>
    <t>Poznámka k položce:_x000D_
Doklady pro kolaudaci stavby, předávané po dokončených etapác, odevzdání v digitální i tištěné formě.</t>
  </si>
  <si>
    <t>0.90001x04</t>
  </si>
  <si>
    <t>Vývěsní tabule "STAVBA POVOLENA" s identifikacemi stavby a jejích účastníků. Součástí ocelová konstrukce s dočasným kotvením do země.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</si>
  <si>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</si>
  <si>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</si>
  <si>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</si>
  <si>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</si>
  <si>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family val="2"/>
        <charset val="238"/>
      </rPr>
      <t xml:space="preserve">Rekapitulace stavby </t>
    </r>
    <r>
      <rPr>
        <sz val="8"/>
        <rFont val="Arial CE"/>
        <family val="2"/>
        <charset val="238"/>
      </rPr>
      <t>obsahuje sestavu Rekapitulace stavby a Rekapitulace objektů stavby a soupisů prací.</t>
    </r>
  </si>
  <si>
    <r>
      <t xml:space="preserve">V sestavě </t>
    </r>
    <r>
      <rPr>
        <b/>
        <sz val="8"/>
        <rFont val="Arial CE"/>
        <family val="2"/>
        <charset val="238"/>
      </rPr>
      <t>Rekapitulace stavby</t>
    </r>
    <r>
      <rPr>
        <sz val="8"/>
        <rFont val="Arial CE"/>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</si>
  <si>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</si>
  <si>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</si>
  <si>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family val="2"/>
        <charset val="238"/>
      </rPr>
      <t>Rekapitulace objektů stavby a soupisů prací</t>
    </r>
    <r>
      <rPr>
        <sz val="8"/>
        <rFont val="Arial CE"/>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</si>
  <si>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</si>
  <si>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</si>
  <si>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</si>
  <si>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</si>
  <si>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</si>
  <si>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</si>
  <si>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</si>
  <si>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</si>
  <si>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</si>
  <si>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</si>
  <si>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</si>
  <si>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</si>
  <si>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</si>
  <si>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family val="2"/>
        <charset val="238"/>
      </rPr>
      <t xml:space="preserve">Soupis prací </t>
    </r>
    <r>
      <rPr>
        <sz val="8"/>
        <rFont val="Arial CE"/>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</si>
  <si>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</si>
  <si>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family val="2"/>
        <charset val="238"/>
      </rPr>
      <t>Krycí list soupisu</t>
    </r>
    <r>
      <rPr>
        <sz val="8"/>
        <rFont val="Arial CE"/>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</si>
  <si>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</si>
  <si>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family val="2"/>
        <charset val="238"/>
      </rPr>
      <t>Rekapitulace členění soupisu prací</t>
    </r>
    <r>
      <rPr>
        <sz val="8"/>
        <rFont val="Arial CE"/>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</si>
  <si>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</si>
  <si>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family val="2"/>
        <charset val="238"/>
      </rPr>
      <t xml:space="preserve">Soupis prací </t>
    </r>
    <r>
      <rPr>
        <sz val="8"/>
        <rFont val="Arial CE"/>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</si>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</sst>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9"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800080"/>
      <name val="Arial CE"/>
      <family val="2"/>
      <charset val="238"/>
    </font>
    <font>
      <sz val="8"/>
      <color rgb="FFFF0000"/>
      <name val="Arial CE"/>
      <family val="2"/>
      <charset val="238"/>
    </font>
    <font>
      <sz val="8"/>
      <color rgb="FF0000A8"/>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9"/>
      <color rgb="FF0000FF"/>
      <name val="Arial CE"/>
      <family val="2"/>
      <charset val="238"/>
    </font>
    <font>
      <i/>
      <sz val="8"/>
      <color rgb="FF0000FF"/>
      <name val="Arial CE"/>
      <family val="2"/>
      <charset val="238"/>
    </font>
    <font>
      <i/>
      <sz val="7"/>
      <color rgb="FF969696"/>
      <name val="Arial CE"/>
      <family val="2"/>
      <charset val="238"/>
    </font>
    <font>
      <sz val="8"/>
      <name val="Trebuchet MS"/>
      <family val="2"/>
      <charset val="238"/>
    </font>
    <font>
      <b/>
      <sz val="16"/>
      <name val="Trebuchet MS"/>
      <family val="2"/>
      <charset val="238"/>
    </font>
    <font>
      <b/>
      <sz val="11"/>
      <name val="Trebuchet MS"/>
      <family val="2"/>
      <charset val="238"/>
    </font>
    <font>
      <sz val="8"/>
      <name val="Arial CE"/>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family val="2"/>
      <charset val="238"/>
    </font>
    <font>
      <u/>
      <sz val="11"/>
      <color theme="10"/>
      <name val="Calibri"/>
      <family val="2"/>
      <charset val="238"/>
      <scheme val="minor"/>
    </font>
    <font>
      <i/>
      <sz val="8"/>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topLeftCell="A9" workbookViewId="0">
      <selection activeCell="AI20" sqref="AI20"/>
    </sheetView>
  </sheetViews>
  <sheetFormatPr defaultRowHeight="16.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x14ac:dyDescent="0.2">
      <c r="A1" s="18" t="s">
        <v>0</v>
      </c>
      <c r="AZ1" s="18" t="s">
        <v>1</v>
      </c>
      <c r="BA1" s="18" t="s">
        <v>2</v>
      </c>
      <c r="BB1" s="18" t="s">
        <v>3</v>
      </c>
      <c r="BT1" s="18" t="s">
        <v>4</v>
      </c>
      <c r="BU1" s="18" t="s">
        <v>4</v>
      </c>
      <c r="BV1" s="18" t="s">
        <v>5</v>
      </c>
    </row>
    <row r="2" spans="1:74" s="1" customFormat="1" ht="36.950000000000003" customHeight="1" x14ac:dyDescent="0.2">
      <c r="AR2" s="372"/>
      <c r="AS2" s="372"/>
      <c r="AT2" s="372"/>
      <c r="AU2" s="372"/>
      <c r="AV2" s="372"/>
      <c r="AW2" s="372"/>
      <c r="AX2" s="372"/>
      <c r="AY2" s="372"/>
      <c r="AZ2" s="372"/>
      <c r="BA2" s="372"/>
      <c r="BB2" s="372"/>
      <c r="BC2" s="372"/>
      <c r="BD2" s="372"/>
      <c r="BE2" s="372"/>
      <c r="BS2" s="19" t="s">
        <v>6</v>
      </c>
      <c r="BT2" s="19" t="s">
        <v>7</v>
      </c>
    </row>
    <row r="3" spans="1:74" s="1" customFormat="1" ht="6.95" customHeight="1" x14ac:dyDescent="0.2">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x14ac:dyDescent="0.2">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x14ac:dyDescent="0.2">
      <c r="B5" s="23"/>
      <c r="C5" s="24"/>
      <c r="D5" s="28" t="s">
        <v>13</v>
      </c>
      <c r="E5" s="24"/>
      <c r="F5" s="24"/>
      <c r="G5" s="24"/>
      <c r="H5" s="24"/>
      <c r="I5" s="24"/>
      <c r="J5" s="24"/>
      <c r="K5" s="336" t="s">
        <v>14</v>
      </c>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24"/>
      <c r="AQ5" s="24"/>
      <c r="AR5" s="22"/>
      <c r="BE5" s="333" t="s">
        <v>15</v>
      </c>
      <c r="BS5" s="19" t="s">
        <v>6</v>
      </c>
    </row>
    <row r="6" spans="1:74" s="1" customFormat="1" ht="36.950000000000003" customHeight="1" x14ac:dyDescent="0.2">
      <c r="B6" s="23"/>
      <c r="C6" s="24"/>
      <c r="D6" s="30" t="s">
        <v>16</v>
      </c>
      <c r="E6" s="24"/>
      <c r="F6" s="24"/>
      <c r="G6" s="24"/>
      <c r="H6" s="24"/>
      <c r="I6" s="24"/>
      <c r="J6" s="24"/>
      <c r="K6" s="338" t="s">
        <v>17</v>
      </c>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24"/>
      <c r="AQ6" s="24"/>
      <c r="AR6" s="22"/>
      <c r="BE6" s="334"/>
      <c r="BS6" s="19" t="s">
        <v>6</v>
      </c>
    </row>
    <row r="7" spans="1:74" s="1" customFormat="1" ht="12" customHeight="1" x14ac:dyDescent="0.2">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34"/>
      <c r="BS7" s="19" t="s">
        <v>6</v>
      </c>
    </row>
    <row r="8" spans="1:74" s="1" customFormat="1" ht="12" customHeight="1" x14ac:dyDescent="0.2">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34"/>
      <c r="BS8" s="19" t="s">
        <v>6</v>
      </c>
    </row>
    <row r="9" spans="1:74" s="1" customFormat="1" ht="29.25" customHeight="1" x14ac:dyDescent="0.2">
      <c r="B9" s="23"/>
      <c r="C9" s="24"/>
      <c r="D9" s="28" t="s">
        <v>26</v>
      </c>
      <c r="E9" s="24"/>
      <c r="F9" s="24"/>
      <c r="G9" s="24"/>
      <c r="H9" s="24"/>
      <c r="I9" s="24"/>
      <c r="J9" s="24"/>
      <c r="K9" s="33"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3" t="s">
        <v>29</v>
      </c>
      <c r="AO9" s="24"/>
      <c r="AP9" s="24"/>
      <c r="AQ9" s="24"/>
      <c r="AR9" s="22"/>
      <c r="BE9" s="334"/>
      <c r="BS9" s="19" t="s">
        <v>6</v>
      </c>
    </row>
    <row r="10" spans="1:74" s="1" customFormat="1" ht="12" customHeight="1" x14ac:dyDescent="0.2">
      <c r="B10" s="23"/>
      <c r="C10" s="24"/>
      <c r="D10" s="31"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31</v>
      </c>
      <c r="AL10" s="24"/>
      <c r="AM10" s="24"/>
      <c r="AN10" s="29" t="s">
        <v>32</v>
      </c>
      <c r="AO10" s="24"/>
      <c r="AP10" s="24"/>
      <c r="AQ10" s="24"/>
      <c r="AR10" s="22"/>
      <c r="BE10" s="334"/>
      <c r="BS10" s="19" t="s">
        <v>6</v>
      </c>
    </row>
    <row r="11" spans="1:74" s="1" customFormat="1" ht="18.399999999999999" customHeight="1" x14ac:dyDescent="0.2">
      <c r="B11" s="23"/>
      <c r="C11" s="24"/>
      <c r="D11" s="24"/>
      <c r="E11" s="29" t="s">
        <v>33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34</v>
      </c>
      <c r="AL11" s="24"/>
      <c r="AM11" s="24"/>
      <c r="AN11" s="29" t="s">
        <v>35</v>
      </c>
      <c r="AO11" s="24"/>
      <c r="AP11" s="24"/>
      <c r="AQ11" s="24"/>
      <c r="AR11" s="22"/>
      <c r="BE11" s="334"/>
      <c r="BS11" s="19" t="s">
        <v>6</v>
      </c>
    </row>
    <row r="12" spans="1:74" s="1" customFormat="1" ht="6.95" customHeight="1" x14ac:dyDescent="0.2">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4"/>
      <c r="BS12" s="19" t="s">
        <v>6</v>
      </c>
    </row>
    <row r="13" spans="1:74" s="1" customFormat="1" ht="12" customHeight="1" x14ac:dyDescent="0.2">
      <c r="B13" s="23"/>
      <c r="C13" s="24"/>
      <c r="D13" s="31" t="s">
        <v>36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31</v>
      </c>
      <c r="AL13" s="24"/>
      <c r="AM13" s="24"/>
      <c r="AN13" s="34" t="s">
        <v>37</v>
      </c>
      <c r="AO13" s="24"/>
      <c r="AP13" s="24"/>
      <c r="AQ13" s="24"/>
      <c r="AR13" s="22"/>
      <c r="BE13" s="334"/>
      <c r="BS13" s="19" t="s">
        <v>6</v>
      </c>
    </row>
    <row r="14" spans="1:74" ht="12.75" x14ac:dyDescent="0.2">
      <c r="B14" s="23"/>
      <c r="C14" s="24"/>
      <c r="D14" s="24"/>
      <c r="E14" s="339" t="s">
        <v>37</v>
      </c>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1" t="s">
        <v>34</v>
      </c>
      <c r="AL14" s="24"/>
      <c r="AM14" s="24"/>
      <c r="AN14" s="34" t="s">
        <v>37</v>
      </c>
      <c r="AO14" s="24"/>
      <c r="AP14" s="24"/>
      <c r="AQ14" s="24"/>
      <c r="AR14" s="22"/>
      <c r="BE14" s="334"/>
      <c r="BS14" s="19" t="s">
        <v>6</v>
      </c>
    </row>
    <row r="15" spans="1:74" s="1" customFormat="1" ht="6.95" customHeight="1" x14ac:dyDescent="0.2">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4"/>
      <c r="BS15" s="19" t="s">
        <v>4</v>
      </c>
    </row>
    <row r="16" spans="1:74" s="1" customFormat="1" ht="12" customHeight="1" x14ac:dyDescent="0.2">
      <c r="B16" s="23"/>
      <c r="C16" s="24"/>
      <c r="D16" s="31" t="s">
        <v>38</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31</v>
      </c>
      <c r="AL16" s="24"/>
      <c r="AM16" s="24"/>
      <c r="AN16" s="29" t="s">
        <v>39</v>
      </c>
      <c r="AO16" s="24"/>
      <c r="AP16" s="24"/>
      <c r="AQ16" s="24"/>
      <c r="AR16" s="22"/>
      <c r="BE16" s="334"/>
      <c r="BS16" s="19" t="s">
        <v>4</v>
      </c>
    </row>
    <row r="17" spans="1:71" s="1" customFormat="1" ht="18.399999999999999" customHeight="1" x14ac:dyDescent="0.2">
      <c r="B17" s="23"/>
      <c r="C17" s="24"/>
      <c r="D17" s="24"/>
      <c r="E17" s="29" t="s">
        <v>40</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34</v>
      </c>
      <c r="AL17" s="24"/>
      <c r="AM17" s="24"/>
      <c r="AN17" s="29" t="s">
        <v>41</v>
      </c>
      <c r="AO17" s="24"/>
      <c r="AP17" s="24"/>
      <c r="AQ17" s="24"/>
      <c r="AR17" s="22"/>
      <c r="BE17" s="334"/>
      <c r="BS17" s="19" t="s">
        <v>42</v>
      </c>
    </row>
    <row r="18" spans="1:71" s="1" customFormat="1" ht="6.95" customHeight="1" x14ac:dyDescent="0.2">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4"/>
      <c r="BS18" s="19" t="s">
        <v>6</v>
      </c>
    </row>
    <row r="19" spans="1:71" s="1" customFormat="1" ht="12" customHeight="1" x14ac:dyDescent="0.2">
      <c r="B19" s="23"/>
      <c r="C19" s="24"/>
      <c r="D19" s="31" t="s">
        <v>43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31</v>
      </c>
      <c r="AL19" s="24"/>
      <c r="AM19" s="24"/>
      <c r="AN19" s="29" t="s">
        <v>44</v>
      </c>
      <c r="AO19" s="24"/>
      <c r="AP19" s="24"/>
      <c r="AQ19" s="24"/>
      <c r="AR19" s="22"/>
      <c r="BE19" s="334"/>
      <c r="BS19" s="19" t="s">
        <v>6</v>
      </c>
    </row>
    <row r="20" spans="1:71" s="1" customFormat="1" ht="18.399999999999999" customHeight="1" x14ac:dyDescent="0.2">
      <c r="B20" s="23"/>
      <c r="C20" s="24"/>
      <c r="D20" s="24"/>
      <c r="E20" s="29" t="s">
        <v>45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34</v>
      </c>
      <c r="AL20" s="24"/>
      <c r="AM20" s="24"/>
      <c r="AN20" s="29" t="s">
        <v>44</v>
      </c>
      <c r="AO20" s="24"/>
      <c r="AP20" s="24"/>
      <c r="AQ20" s="24"/>
      <c r="AR20" s="22"/>
      <c r="BE20" s="334"/>
      <c r="BS20" s="19" t="s">
        <v>4</v>
      </c>
    </row>
    <row r="21" spans="1:71" s="1" customFormat="1" ht="6.95" customHeight="1" x14ac:dyDescent="0.2">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4"/>
    </row>
    <row r="22" spans="1:71" s="1" customFormat="1" ht="12" customHeight="1" x14ac:dyDescent="0.2">
      <c r="B22" s="23"/>
      <c r="C22" s="24"/>
      <c r="D22" s="31" t="s">
        <v>46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4"/>
    </row>
    <row r="23" spans="1:71" s="1" customFormat="1" ht="250.5" customHeight="1" x14ac:dyDescent="0.2">
      <c r="B23" s="23"/>
      <c r="C23" s="24"/>
      <c r="D23" s="24"/>
      <c r="E23" s="341" t="s">
        <v>47</v>
      </c>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24"/>
      <c r="AP23" s="24"/>
      <c r="AQ23" s="24"/>
      <c r="AR23" s="22"/>
      <c r="BE23" s="334"/>
    </row>
    <row r="24" spans="1:71" s="1" customFormat="1" ht="6.95" customHeight="1" x14ac:dyDescent="0.2">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4"/>
    </row>
    <row r="25" spans="1:71" s="1" customFormat="1" ht="6.95" customHeight="1" x14ac:dyDescent="0.2">
      <c r="B25" s="23"/>
      <c r="C25" s="24"/>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4"/>
      <c r="AQ25" s="24"/>
      <c r="AR25" s="22"/>
      <c r="BE25" s="334"/>
    </row>
    <row r="26" spans="1:71" s="2" customFormat="1" ht="25.9" customHeight="1" x14ac:dyDescent="0.2">
      <c r="A26" s="37"/>
      <c r="B26" s="38"/>
      <c r="C26" s="39"/>
      <c r="D26" s="40" t="s">
        <v>48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42">
        <f>ROUND(AG54,2)</f>
        <v>0</v>
      </c>
      <c r="AL26" s="343"/>
      <c r="AM26" s="343"/>
      <c r="AN26" s="343"/>
      <c r="AO26" s="343"/>
      <c r="AP26" s="39"/>
      <c r="AQ26" s="39"/>
      <c r="AR26" s="42"/>
      <c r="BE26" s="334"/>
    </row>
    <row r="27" spans="1:71" s="2" customFormat="1" ht="6.95" customHeight="1" x14ac:dyDescent="0.2">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34"/>
    </row>
    <row r="28" spans="1:71" s="2" customFormat="1" ht="12.75" x14ac:dyDescent="0.2">
      <c r="A28" s="37"/>
      <c r="B28" s="38"/>
      <c r="C28" s="39"/>
      <c r="D28" s="39"/>
      <c r="E28" s="39"/>
      <c r="F28" s="39"/>
      <c r="G28" s="39"/>
      <c r="H28" s="39"/>
      <c r="I28" s="39"/>
      <c r="J28" s="39"/>
      <c r="K28" s="39"/>
      <c r="L28" s="344" t="s">
        <v>49</v>
      </c>
      <c r="M28" s="344"/>
      <c r="N28" s="344"/>
      <c r="O28" s="344"/>
      <c r="P28" s="344"/>
      <c r="Q28" s="39"/>
      <c r="R28" s="39"/>
      <c r="S28" s="39"/>
      <c r="T28" s="39"/>
      <c r="U28" s="39"/>
      <c r="V28" s="39"/>
      <c r="W28" s="344" t="s">
        <v>50</v>
      </c>
      <c r="X28" s="344"/>
      <c r="Y28" s="344"/>
      <c r="Z28" s="344"/>
      <c r="AA28" s="344"/>
      <c r="AB28" s="344"/>
      <c r="AC28" s="344"/>
      <c r="AD28" s="344"/>
      <c r="AE28" s="344"/>
      <c r="AF28" s="39"/>
      <c r="AG28" s="39"/>
      <c r="AH28" s="39"/>
      <c r="AI28" s="39"/>
      <c r="AJ28" s="39"/>
      <c r="AK28" s="344" t="s">
        <v>51</v>
      </c>
      <c r="AL28" s="344"/>
      <c r="AM28" s="344"/>
      <c r="AN28" s="344"/>
      <c r="AO28" s="344"/>
      <c r="AP28" s="39"/>
      <c r="AQ28" s="39"/>
      <c r="AR28" s="42"/>
      <c r="BE28" s="334"/>
    </row>
    <row r="29" spans="1:71" s="3" customFormat="1" ht="14.45" customHeight="1" x14ac:dyDescent="0.2">
      <c r="B29" s="43"/>
      <c r="C29" s="44"/>
      <c r="D29" s="31" t="s">
        <v>52</v>
      </c>
      <c r="E29" s="44"/>
      <c r="F29" s="31" t="s">
        <v>53</v>
      </c>
      <c r="G29" s="44"/>
      <c r="H29" s="44"/>
      <c r="I29" s="44"/>
      <c r="J29" s="44"/>
      <c r="K29" s="44"/>
      <c r="L29" s="347">
        <v>0.21</v>
      </c>
      <c r="M29" s="346"/>
      <c r="N29" s="346"/>
      <c r="O29" s="346"/>
      <c r="P29" s="346"/>
      <c r="Q29" s="44"/>
      <c r="R29" s="44"/>
      <c r="S29" s="44"/>
      <c r="T29" s="44"/>
      <c r="U29" s="44"/>
      <c r="V29" s="44"/>
      <c r="W29" s="345">
        <f>ROUND(AZ54, 2)</f>
        <v>0</v>
      </c>
      <c r="X29" s="346"/>
      <c r="Y29" s="346"/>
      <c r="Z29" s="346"/>
      <c r="AA29" s="346"/>
      <c r="AB29" s="346"/>
      <c r="AC29" s="346"/>
      <c r="AD29" s="346"/>
      <c r="AE29" s="346"/>
      <c r="AF29" s="44"/>
      <c r="AG29" s="44"/>
      <c r="AH29" s="44"/>
      <c r="AI29" s="44"/>
      <c r="AJ29" s="44"/>
      <c r="AK29" s="345">
        <f>ROUND(AV54, 2)</f>
        <v>0</v>
      </c>
      <c r="AL29" s="346"/>
      <c r="AM29" s="346"/>
      <c r="AN29" s="346"/>
      <c r="AO29" s="346"/>
      <c r="AP29" s="44"/>
      <c r="AQ29" s="44"/>
      <c r="AR29" s="45"/>
      <c r="BE29" s="335"/>
    </row>
    <row r="30" spans="1:71" s="3" customFormat="1" ht="14.45" customHeight="1" x14ac:dyDescent="0.2">
      <c r="B30" s="43"/>
      <c r="C30" s="44"/>
      <c r="D30" s="44"/>
      <c r="E30" s="44"/>
      <c r="F30" s="31" t="s">
        <v>54</v>
      </c>
      <c r="G30" s="44"/>
      <c r="H30" s="44"/>
      <c r="I30" s="44"/>
      <c r="J30" s="44"/>
      <c r="K30" s="44"/>
      <c r="L30" s="347">
        <v>0.15</v>
      </c>
      <c r="M30" s="346"/>
      <c r="N30" s="346"/>
      <c r="O30" s="346"/>
      <c r="P30" s="346"/>
      <c r="Q30" s="44"/>
      <c r="R30" s="44"/>
      <c r="S30" s="44"/>
      <c r="T30" s="44"/>
      <c r="U30" s="44"/>
      <c r="V30" s="44"/>
      <c r="W30" s="345">
        <f>ROUND(BA54, 2)</f>
        <v>0</v>
      </c>
      <c r="X30" s="346"/>
      <c r="Y30" s="346"/>
      <c r="Z30" s="346"/>
      <c r="AA30" s="346"/>
      <c r="AB30" s="346"/>
      <c r="AC30" s="346"/>
      <c r="AD30" s="346"/>
      <c r="AE30" s="346"/>
      <c r="AF30" s="44"/>
      <c r="AG30" s="44"/>
      <c r="AH30" s="44"/>
      <c r="AI30" s="44"/>
      <c r="AJ30" s="44"/>
      <c r="AK30" s="345">
        <f>ROUND(AW54, 2)</f>
        <v>0</v>
      </c>
      <c r="AL30" s="346"/>
      <c r="AM30" s="346"/>
      <c r="AN30" s="346"/>
      <c r="AO30" s="346"/>
      <c r="AP30" s="44"/>
      <c r="AQ30" s="44"/>
      <c r="AR30" s="45"/>
      <c r="BE30" s="335"/>
    </row>
    <row r="31" spans="1:71" s="3" customFormat="1" ht="14.45" hidden="1" customHeight="1" x14ac:dyDescent="0.2">
      <c r="B31" s="43"/>
      <c r="C31" s="44"/>
      <c r="D31" s="44"/>
      <c r="E31" s="44"/>
      <c r="F31" s="31" t="s">
        <v>55</v>
      </c>
      <c r="G31" s="44"/>
      <c r="H31" s="44"/>
      <c r="I31" s="44"/>
      <c r="J31" s="44"/>
      <c r="K31" s="44"/>
      <c r="L31" s="347">
        <v>0.21</v>
      </c>
      <c r="M31" s="346"/>
      <c r="N31" s="346"/>
      <c r="O31" s="346"/>
      <c r="P31" s="346"/>
      <c r="Q31" s="44"/>
      <c r="R31" s="44"/>
      <c r="S31" s="44"/>
      <c r="T31" s="44"/>
      <c r="U31" s="44"/>
      <c r="V31" s="44"/>
      <c r="W31" s="345">
        <f>ROUND(BB54, 2)</f>
        <v>0</v>
      </c>
      <c r="X31" s="346"/>
      <c r="Y31" s="346"/>
      <c r="Z31" s="346"/>
      <c r="AA31" s="346"/>
      <c r="AB31" s="346"/>
      <c r="AC31" s="346"/>
      <c r="AD31" s="346"/>
      <c r="AE31" s="346"/>
      <c r="AF31" s="44"/>
      <c r="AG31" s="44"/>
      <c r="AH31" s="44"/>
      <c r="AI31" s="44"/>
      <c r="AJ31" s="44"/>
      <c r="AK31" s="345">
        <v>0</v>
      </c>
      <c r="AL31" s="346"/>
      <c r="AM31" s="346"/>
      <c r="AN31" s="346"/>
      <c r="AO31" s="346"/>
      <c r="AP31" s="44"/>
      <c r="AQ31" s="44"/>
      <c r="AR31" s="45"/>
      <c r="BE31" s="335"/>
    </row>
    <row r="32" spans="1:71" s="3" customFormat="1" ht="14.45" hidden="1" customHeight="1" x14ac:dyDescent="0.2">
      <c r="B32" s="43"/>
      <c r="C32" s="44"/>
      <c r="D32" s="44"/>
      <c r="E32" s="44"/>
      <c r="F32" s="31" t="s">
        <v>56</v>
      </c>
      <c r="G32" s="44"/>
      <c r="H32" s="44"/>
      <c r="I32" s="44"/>
      <c r="J32" s="44"/>
      <c r="K32" s="44"/>
      <c r="L32" s="347">
        <v>0.15</v>
      </c>
      <c r="M32" s="346"/>
      <c r="N32" s="346"/>
      <c r="O32" s="346"/>
      <c r="P32" s="346"/>
      <c r="Q32" s="44"/>
      <c r="R32" s="44"/>
      <c r="S32" s="44"/>
      <c r="T32" s="44"/>
      <c r="U32" s="44"/>
      <c r="V32" s="44"/>
      <c r="W32" s="345">
        <f>ROUND(BC54, 2)</f>
        <v>0</v>
      </c>
      <c r="X32" s="346"/>
      <c r="Y32" s="346"/>
      <c r="Z32" s="346"/>
      <c r="AA32" s="346"/>
      <c r="AB32" s="346"/>
      <c r="AC32" s="346"/>
      <c r="AD32" s="346"/>
      <c r="AE32" s="346"/>
      <c r="AF32" s="44"/>
      <c r="AG32" s="44"/>
      <c r="AH32" s="44"/>
      <c r="AI32" s="44"/>
      <c r="AJ32" s="44"/>
      <c r="AK32" s="345">
        <v>0</v>
      </c>
      <c r="AL32" s="346"/>
      <c r="AM32" s="346"/>
      <c r="AN32" s="346"/>
      <c r="AO32" s="346"/>
      <c r="AP32" s="44"/>
      <c r="AQ32" s="44"/>
      <c r="AR32" s="45"/>
      <c r="BE32" s="335"/>
    </row>
    <row r="33" spans="1:57" s="3" customFormat="1" ht="14.45" hidden="1" customHeight="1" x14ac:dyDescent="0.2">
      <c r="B33" s="43"/>
      <c r="C33" s="44"/>
      <c r="D33" s="44"/>
      <c r="E33" s="44"/>
      <c r="F33" s="31" t="s">
        <v>57</v>
      </c>
      <c r="G33" s="44"/>
      <c r="H33" s="44"/>
      <c r="I33" s="44"/>
      <c r="J33" s="44"/>
      <c r="K33" s="44"/>
      <c r="L33" s="347">
        <v>0</v>
      </c>
      <c r="M33" s="346"/>
      <c r="N33" s="346"/>
      <c r="O33" s="346"/>
      <c r="P33" s="346"/>
      <c r="Q33" s="44"/>
      <c r="R33" s="44"/>
      <c r="S33" s="44"/>
      <c r="T33" s="44"/>
      <c r="U33" s="44"/>
      <c r="V33" s="44"/>
      <c r="W33" s="345">
        <f>ROUND(BD54, 2)</f>
        <v>0</v>
      </c>
      <c r="X33" s="346"/>
      <c r="Y33" s="346"/>
      <c r="Z33" s="346"/>
      <c r="AA33" s="346"/>
      <c r="AB33" s="346"/>
      <c r="AC33" s="346"/>
      <c r="AD33" s="346"/>
      <c r="AE33" s="346"/>
      <c r="AF33" s="44"/>
      <c r="AG33" s="44"/>
      <c r="AH33" s="44"/>
      <c r="AI33" s="44"/>
      <c r="AJ33" s="44"/>
      <c r="AK33" s="345">
        <v>0</v>
      </c>
      <c r="AL33" s="346"/>
      <c r="AM33" s="346"/>
      <c r="AN33" s="346"/>
      <c r="AO33" s="346"/>
      <c r="AP33" s="44"/>
      <c r="AQ33" s="44"/>
      <c r="AR33" s="45"/>
    </row>
    <row r="34" spans="1:57" s="2" customFormat="1" ht="6.95" customHeight="1" x14ac:dyDescent="0.2">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x14ac:dyDescent="0.2">
      <c r="A35" s="37"/>
      <c r="B35" s="38"/>
      <c r="C35" s="46"/>
      <c r="D35" s="47" t="s">
        <v>58</v>
      </c>
      <c r="E35" s="48"/>
      <c r="F35" s="48"/>
      <c r="G35" s="48"/>
      <c r="H35" s="48"/>
      <c r="I35" s="48"/>
      <c r="J35" s="48"/>
      <c r="K35" s="48"/>
      <c r="L35" s="48"/>
      <c r="M35" s="48"/>
      <c r="N35" s="48"/>
      <c r="O35" s="48"/>
      <c r="P35" s="48"/>
      <c r="Q35" s="48"/>
      <c r="R35" s="48"/>
      <c r="S35" s="48"/>
      <c r="T35" s="49" t="s">
        <v>59</v>
      </c>
      <c r="U35" s="48"/>
      <c r="V35" s="48"/>
      <c r="W35" s="48"/>
      <c r="X35" s="348" t="s">
        <v>60</v>
      </c>
      <c r="Y35" s="349"/>
      <c r="Z35" s="349"/>
      <c r="AA35" s="349"/>
      <c r="AB35" s="349"/>
      <c r="AC35" s="48"/>
      <c r="AD35" s="48"/>
      <c r="AE35" s="48"/>
      <c r="AF35" s="48"/>
      <c r="AG35" s="48"/>
      <c r="AH35" s="48"/>
      <c r="AI35" s="48"/>
      <c r="AJ35" s="48"/>
      <c r="AK35" s="350">
        <f>SUM(AK26:AK33)</f>
        <v>0</v>
      </c>
      <c r="AL35" s="349"/>
      <c r="AM35" s="349"/>
      <c r="AN35" s="349"/>
      <c r="AO35" s="351"/>
      <c r="AP35" s="46"/>
      <c r="AQ35" s="46"/>
      <c r="AR35" s="42"/>
      <c r="BE35" s="37"/>
    </row>
    <row r="36" spans="1:57" s="2" customFormat="1" ht="6.95" customHeight="1" x14ac:dyDescent="0.2">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x14ac:dyDescent="0.2">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x14ac:dyDescent="0.2">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x14ac:dyDescent="0.2">
      <c r="A42" s="37"/>
      <c r="B42" s="38"/>
      <c r="C42" s="25" t="s">
        <v>61</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x14ac:dyDescent="0.2">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x14ac:dyDescent="0.2">
      <c r="B44" s="54"/>
      <c r="C44" s="31" t="s">
        <v>13</v>
      </c>
      <c r="D44" s="55"/>
      <c r="E44" s="55"/>
      <c r="F44" s="55"/>
      <c r="G44" s="55"/>
      <c r="H44" s="55"/>
      <c r="I44" s="55"/>
      <c r="J44" s="55"/>
      <c r="K44" s="55"/>
      <c r="L44" s="55" t="str">
        <f>K5</f>
        <v>1956-R01</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x14ac:dyDescent="0.2">
      <c r="B45" s="57"/>
      <c r="C45" s="58" t="s">
        <v>16</v>
      </c>
      <c r="D45" s="59"/>
      <c r="E45" s="59"/>
      <c r="F45" s="59"/>
      <c r="G45" s="59"/>
      <c r="H45" s="59"/>
      <c r="I45" s="59"/>
      <c r="J45" s="59"/>
      <c r="K45" s="59"/>
      <c r="L45" s="352" t="str">
        <f>K6</f>
        <v>Rekonstrukce předloženého schodiště radnice</v>
      </c>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59"/>
      <c r="AQ45" s="59"/>
      <c r="AR45" s="60"/>
    </row>
    <row r="46" spans="1:57" s="2" customFormat="1" ht="6.95" customHeight="1" x14ac:dyDescent="0.2">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x14ac:dyDescent="0.2">
      <c r="A47" s="37"/>
      <c r="B47" s="38"/>
      <c r="C47" s="31" t="s">
        <v>22</v>
      </c>
      <c r="D47" s="39"/>
      <c r="E47" s="39"/>
      <c r="F47" s="39"/>
      <c r="G47" s="39"/>
      <c r="H47" s="39"/>
      <c r="I47" s="39"/>
      <c r="J47" s="39"/>
      <c r="K47" s="39"/>
      <c r="L47" s="61" t="str">
        <f>IF(K8="","",K8)</f>
        <v xml:space="preserve">Liberec </v>
      </c>
      <c r="M47" s="39"/>
      <c r="N47" s="39"/>
      <c r="O47" s="39"/>
      <c r="P47" s="39"/>
      <c r="Q47" s="39"/>
      <c r="R47" s="39"/>
      <c r="S47" s="39"/>
      <c r="T47" s="39"/>
      <c r="U47" s="39"/>
      <c r="V47" s="39"/>
      <c r="W47" s="39"/>
      <c r="X47" s="39"/>
      <c r="Y47" s="39"/>
      <c r="Z47" s="39"/>
      <c r="AA47" s="39"/>
      <c r="AB47" s="39"/>
      <c r="AC47" s="39"/>
      <c r="AD47" s="39"/>
      <c r="AE47" s="39"/>
      <c r="AF47" s="39"/>
      <c r="AG47" s="39"/>
      <c r="AH47" s="39"/>
      <c r="AI47" s="31" t="s">
        <v>24</v>
      </c>
      <c r="AJ47" s="39"/>
      <c r="AK47" s="39"/>
      <c r="AL47" s="39"/>
      <c r="AM47" s="354" t="str">
        <f>IF(AN8= "","",AN8)</f>
        <v>25. 3. 2021</v>
      </c>
      <c r="AN47" s="354"/>
      <c r="AO47" s="39"/>
      <c r="AP47" s="39"/>
      <c r="AQ47" s="39"/>
      <c r="AR47" s="42"/>
      <c r="BE47" s="37"/>
    </row>
    <row r="48" spans="1:57" s="2" customFormat="1" ht="6.95" customHeight="1" x14ac:dyDescent="0.2">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15.2" customHeight="1" x14ac:dyDescent="0.2">
      <c r="A49" s="37"/>
      <c r="B49" s="38"/>
      <c r="C49" s="31" t="s">
        <v>30</v>
      </c>
      <c r="D49" s="39"/>
      <c r="E49" s="39"/>
      <c r="F49" s="39"/>
      <c r="G49" s="39"/>
      <c r="H49" s="39"/>
      <c r="I49" s="39"/>
      <c r="J49" s="39"/>
      <c r="K49" s="39"/>
      <c r="L49" s="55" t="str">
        <f>IF(E11= "","",E11)</f>
        <v xml:space="preserve">Statutární město Liberec </v>
      </c>
      <c r="M49" s="39"/>
      <c r="N49" s="39"/>
      <c r="O49" s="39"/>
      <c r="P49" s="39"/>
      <c r="Q49" s="39"/>
      <c r="R49" s="39"/>
      <c r="S49" s="39"/>
      <c r="T49" s="39"/>
      <c r="U49" s="39"/>
      <c r="V49" s="39"/>
      <c r="W49" s="39"/>
      <c r="X49" s="39"/>
      <c r="Y49" s="39"/>
      <c r="Z49" s="39"/>
      <c r="AA49" s="39"/>
      <c r="AB49" s="39"/>
      <c r="AC49" s="39"/>
      <c r="AD49" s="39"/>
      <c r="AE49" s="39"/>
      <c r="AF49" s="39"/>
      <c r="AG49" s="39"/>
      <c r="AH49" s="39"/>
      <c r="AI49" s="31" t="s">
        <v>38</v>
      </c>
      <c r="AJ49" s="39"/>
      <c r="AK49" s="39"/>
      <c r="AL49" s="39"/>
      <c r="AM49" s="355" t="str">
        <f>IF(E17="","",E17)</f>
        <v>STORING s.r.o.</v>
      </c>
      <c r="AN49" s="356"/>
      <c r="AO49" s="356"/>
      <c r="AP49" s="356"/>
      <c r="AQ49" s="39"/>
      <c r="AR49" s="42"/>
      <c r="AS49" s="357" t="s">
        <v>62</v>
      </c>
      <c r="AT49" s="358"/>
      <c r="AU49" s="63"/>
      <c r="AV49" s="63"/>
      <c r="AW49" s="63"/>
      <c r="AX49" s="63"/>
      <c r="AY49" s="63"/>
      <c r="AZ49" s="63"/>
      <c r="BA49" s="63"/>
      <c r="BB49" s="63"/>
      <c r="BC49" s="63"/>
      <c r="BD49" s="64"/>
      <c r="BE49" s="37"/>
    </row>
    <row r="50" spans="1:91" s="2" customFormat="1" ht="15.2" customHeight="1" x14ac:dyDescent="0.2">
      <c r="A50" s="37"/>
      <c r="B50" s="38"/>
      <c r="C50" s="31" t="s">
        <v>36</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43</v>
      </c>
      <c r="AJ50" s="39"/>
      <c r="AK50" s="39"/>
      <c r="AL50" s="39"/>
      <c r="AM50" s="355" t="str">
        <f>IF(E20="","",E20)</f>
        <v xml:space="preserve">Miroslav Morávek </v>
      </c>
      <c r="AN50" s="356"/>
      <c r="AO50" s="356"/>
      <c r="AP50" s="356"/>
      <c r="AQ50" s="39"/>
      <c r="AR50" s="42"/>
      <c r="AS50" s="359"/>
      <c r="AT50" s="360"/>
      <c r="AU50" s="65"/>
      <c r="AV50" s="65"/>
      <c r="AW50" s="65"/>
      <c r="AX50" s="65"/>
      <c r="AY50" s="65"/>
      <c r="AZ50" s="65"/>
      <c r="BA50" s="65"/>
      <c r="BB50" s="65"/>
      <c r="BC50" s="65"/>
      <c r="BD50" s="66"/>
      <c r="BE50" s="37"/>
    </row>
    <row r="51" spans="1:91" s="2" customFormat="1" ht="10.9" customHeight="1" x14ac:dyDescent="0.2">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61"/>
      <c r="AT51" s="362"/>
      <c r="AU51" s="67"/>
      <c r="AV51" s="67"/>
      <c r="AW51" s="67"/>
      <c r="AX51" s="67"/>
      <c r="AY51" s="67"/>
      <c r="AZ51" s="67"/>
      <c r="BA51" s="67"/>
      <c r="BB51" s="67"/>
      <c r="BC51" s="67"/>
      <c r="BD51" s="68"/>
      <c r="BE51" s="37"/>
    </row>
    <row r="52" spans="1:91" s="2" customFormat="1" ht="29.25" customHeight="1" x14ac:dyDescent="0.2">
      <c r="A52" s="37"/>
      <c r="B52" s="38"/>
      <c r="C52" s="363" t="s">
        <v>63</v>
      </c>
      <c r="D52" s="364"/>
      <c r="E52" s="364"/>
      <c r="F52" s="364"/>
      <c r="G52" s="364"/>
      <c r="H52" s="69"/>
      <c r="I52" s="365" t="s">
        <v>64</v>
      </c>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6" t="s">
        <v>65</v>
      </c>
      <c r="AH52" s="364"/>
      <c r="AI52" s="364"/>
      <c r="AJ52" s="364"/>
      <c r="AK52" s="364"/>
      <c r="AL52" s="364"/>
      <c r="AM52" s="364"/>
      <c r="AN52" s="365" t="s">
        <v>66</v>
      </c>
      <c r="AO52" s="364"/>
      <c r="AP52" s="364"/>
      <c r="AQ52" s="70" t="s">
        <v>67</v>
      </c>
      <c r="AR52" s="42"/>
      <c r="AS52" s="71" t="s">
        <v>68</v>
      </c>
      <c r="AT52" s="72" t="s">
        <v>69</v>
      </c>
      <c r="AU52" s="72" t="s">
        <v>70</v>
      </c>
      <c r="AV52" s="72" t="s">
        <v>71</v>
      </c>
      <c r="AW52" s="72" t="s">
        <v>72</v>
      </c>
      <c r="AX52" s="72" t="s">
        <v>73</v>
      </c>
      <c r="AY52" s="72" t="s">
        <v>74</v>
      </c>
      <c r="AZ52" s="72" t="s">
        <v>75</v>
      </c>
      <c r="BA52" s="72" t="s">
        <v>76</v>
      </c>
      <c r="BB52" s="72" t="s">
        <v>77</v>
      </c>
      <c r="BC52" s="72" t="s">
        <v>78</v>
      </c>
      <c r="BD52" s="73" t="s">
        <v>79</v>
      </c>
      <c r="BE52" s="37"/>
    </row>
    <row r="53" spans="1:91" s="2" customFormat="1" ht="10.9" customHeight="1" x14ac:dyDescent="0.2">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x14ac:dyDescent="0.2">
      <c r="B54" s="77"/>
      <c r="C54" s="78" t="s">
        <v>80</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70">
        <f>ROUND(SUM(AG55:AG56),2)</f>
        <v>0</v>
      </c>
      <c r="AH54" s="370"/>
      <c r="AI54" s="370"/>
      <c r="AJ54" s="370"/>
      <c r="AK54" s="370"/>
      <c r="AL54" s="370"/>
      <c r="AM54" s="370"/>
      <c r="AN54" s="371">
        <f>SUM(AG54,AT54)</f>
        <v>0</v>
      </c>
      <c r="AO54" s="371"/>
      <c r="AP54" s="371"/>
      <c r="AQ54" s="81" t="s">
        <v>44</v>
      </c>
      <c r="AR54" s="82"/>
      <c r="AS54" s="83">
        <f>ROUND(SUM(AS55:AS56),2)</f>
        <v>0</v>
      </c>
      <c r="AT54" s="84">
        <f>ROUND(SUM(AV54:AW54),2)</f>
        <v>0</v>
      </c>
      <c r="AU54" s="85">
        <f>ROUND(SUM(AU55:AU56),5)</f>
        <v>0</v>
      </c>
      <c r="AV54" s="84">
        <f>ROUND(AZ54*L29,2)</f>
        <v>0</v>
      </c>
      <c r="AW54" s="84">
        <f>ROUND(BA54*L30,2)</f>
        <v>0</v>
      </c>
      <c r="AX54" s="84">
        <f>ROUND(BB54*L29,2)</f>
        <v>0</v>
      </c>
      <c r="AY54" s="84">
        <f>ROUND(BC54*L30,2)</f>
        <v>0</v>
      </c>
      <c r="AZ54" s="84">
        <f>ROUND(SUM(AZ55:AZ56),2)</f>
        <v>0</v>
      </c>
      <c r="BA54" s="84">
        <f>ROUND(SUM(BA55:BA56),2)</f>
        <v>0</v>
      </c>
      <c r="BB54" s="84">
        <f>ROUND(SUM(BB55:BB56),2)</f>
        <v>0</v>
      </c>
      <c r="BC54" s="84">
        <f>ROUND(SUM(BC55:BC56),2)</f>
        <v>0</v>
      </c>
      <c r="BD54" s="86">
        <f>ROUND(SUM(BD55:BD56),2)</f>
        <v>0</v>
      </c>
      <c r="BS54" s="87" t="s">
        <v>81</v>
      </c>
      <c r="BT54" s="87" t="s">
        <v>82</v>
      </c>
      <c r="BU54" s="88" t="s">
        <v>83</v>
      </c>
      <c r="BV54" s="87" t="s">
        <v>84</v>
      </c>
      <c r="BW54" s="87" t="s">
        <v>5</v>
      </c>
      <c r="BX54" s="87" t="s">
        <v>85</v>
      </c>
      <c r="CL54" s="87" t="s">
        <v>19</v>
      </c>
    </row>
    <row r="55" spans="1:91" s="7" customFormat="1" ht="24.75" customHeight="1" x14ac:dyDescent="0.2">
      <c r="A55" s="89" t="s">
        <v>86</v>
      </c>
      <c r="B55" s="90"/>
      <c r="C55" s="91"/>
      <c r="D55" s="369" t="s">
        <v>87</v>
      </c>
      <c r="E55" s="369"/>
      <c r="F55" s="369"/>
      <c r="G55" s="369"/>
      <c r="H55" s="369"/>
      <c r="I55" s="92"/>
      <c r="J55" s="369" t="s">
        <v>88</v>
      </c>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7">
        <f>'D1.01.100 - Architektonic...'!J30</f>
        <v>0</v>
      </c>
      <c r="AH55" s="368"/>
      <c r="AI55" s="368"/>
      <c r="AJ55" s="368"/>
      <c r="AK55" s="368"/>
      <c r="AL55" s="368"/>
      <c r="AM55" s="368"/>
      <c r="AN55" s="367">
        <f>SUM(AG55,AT55)</f>
        <v>0</v>
      </c>
      <c r="AO55" s="368"/>
      <c r="AP55" s="368"/>
      <c r="AQ55" s="93" t="s">
        <v>89</v>
      </c>
      <c r="AR55" s="94"/>
      <c r="AS55" s="95">
        <v>0</v>
      </c>
      <c r="AT55" s="96">
        <f>ROUND(SUM(AV55:AW55),2)</f>
        <v>0</v>
      </c>
      <c r="AU55" s="97">
        <f>'D1.01.100 - Architektonic...'!P95</f>
        <v>0</v>
      </c>
      <c r="AV55" s="96">
        <f>'D1.01.100 - Architektonic...'!J33</f>
        <v>0</v>
      </c>
      <c r="AW55" s="96">
        <f>'D1.01.100 - Architektonic...'!J34</f>
        <v>0</v>
      </c>
      <c r="AX55" s="96">
        <f>'D1.01.100 - Architektonic...'!J35</f>
        <v>0</v>
      </c>
      <c r="AY55" s="96">
        <f>'D1.01.100 - Architektonic...'!J36</f>
        <v>0</v>
      </c>
      <c r="AZ55" s="96">
        <f>'D1.01.100 - Architektonic...'!F33</f>
        <v>0</v>
      </c>
      <c r="BA55" s="96">
        <f>'D1.01.100 - Architektonic...'!F34</f>
        <v>0</v>
      </c>
      <c r="BB55" s="96">
        <f>'D1.01.100 - Architektonic...'!F35</f>
        <v>0</v>
      </c>
      <c r="BC55" s="96">
        <f>'D1.01.100 - Architektonic...'!F36</f>
        <v>0</v>
      </c>
      <c r="BD55" s="98">
        <f>'D1.01.100 - Architektonic...'!F37</f>
        <v>0</v>
      </c>
      <c r="BT55" s="99" t="s">
        <v>90</v>
      </c>
      <c r="BV55" s="99" t="s">
        <v>84</v>
      </c>
      <c r="BW55" s="99" t="s">
        <v>91</v>
      </c>
      <c r="BX55" s="99" t="s">
        <v>5</v>
      </c>
      <c r="CL55" s="99" t="s">
        <v>44</v>
      </c>
      <c r="CM55" s="99" t="s">
        <v>92</v>
      </c>
    </row>
    <row r="56" spans="1:91" s="7" customFormat="1" ht="16.5" customHeight="1" x14ac:dyDescent="0.2">
      <c r="A56" s="89" t="s">
        <v>86</v>
      </c>
      <c r="B56" s="90"/>
      <c r="C56" s="91"/>
      <c r="D56" s="369" t="s">
        <v>93</v>
      </c>
      <c r="E56" s="369"/>
      <c r="F56" s="369"/>
      <c r="G56" s="369"/>
      <c r="H56" s="369"/>
      <c r="I56" s="92"/>
      <c r="J56" s="369" t="s">
        <v>94</v>
      </c>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7">
        <f>'VORN - Vedlejší a ostatní...'!J30</f>
        <v>0</v>
      </c>
      <c r="AH56" s="368"/>
      <c r="AI56" s="368"/>
      <c r="AJ56" s="368"/>
      <c r="AK56" s="368"/>
      <c r="AL56" s="368"/>
      <c r="AM56" s="368"/>
      <c r="AN56" s="367">
        <f>SUM(AG56,AT56)</f>
        <v>0</v>
      </c>
      <c r="AO56" s="368"/>
      <c r="AP56" s="368"/>
      <c r="AQ56" s="93" t="s">
        <v>89</v>
      </c>
      <c r="AR56" s="94"/>
      <c r="AS56" s="100">
        <v>0</v>
      </c>
      <c r="AT56" s="101">
        <f>ROUND(SUM(AV56:AW56),2)</f>
        <v>0</v>
      </c>
      <c r="AU56" s="102">
        <f>'VORN - Vedlejší a ostatní...'!P86</f>
        <v>0</v>
      </c>
      <c r="AV56" s="101">
        <f>'VORN - Vedlejší a ostatní...'!J33</f>
        <v>0</v>
      </c>
      <c r="AW56" s="101">
        <f>'VORN - Vedlejší a ostatní...'!J34</f>
        <v>0</v>
      </c>
      <c r="AX56" s="101">
        <f>'VORN - Vedlejší a ostatní...'!J35</f>
        <v>0</v>
      </c>
      <c r="AY56" s="101">
        <f>'VORN - Vedlejší a ostatní...'!J36</f>
        <v>0</v>
      </c>
      <c r="AZ56" s="101">
        <f>'VORN - Vedlejší a ostatní...'!F33</f>
        <v>0</v>
      </c>
      <c r="BA56" s="101">
        <f>'VORN - Vedlejší a ostatní...'!F34</f>
        <v>0</v>
      </c>
      <c r="BB56" s="101">
        <f>'VORN - Vedlejší a ostatní...'!F35</f>
        <v>0</v>
      </c>
      <c r="BC56" s="101">
        <f>'VORN - Vedlejší a ostatní...'!F36</f>
        <v>0</v>
      </c>
      <c r="BD56" s="103">
        <f>'VORN - Vedlejší a ostatní...'!F37</f>
        <v>0</v>
      </c>
      <c r="BT56" s="99" t="s">
        <v>90</v>
      </c>
      <c r="BV56" s="99" t="s">
        <v>84</v>
      </c>
      <c r="BW56" s="99" t="s">
        <v>95</v>
      </c>
      <c r="BX56" s="99" t="s">
        <v>5</v>
      </c>
      <c r="CL56" s="99" t="s">
        <v>44</v>
      </c>
      <c r="CM56" s="99" t="s">
        <v>92</v>
      </c>
    </row>
    <row r="57" spans="1:91" s="2" customFormat="1" ht="30" customHeight="1" x14ac:dyDescent="0.2">
      <c r="A57" s="37"/>
      <c r="B57" s="38"/>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42"/>
      <c r="AS57" s="37"/>
      <c r="AT57" s="37"/>
      <c r="AU57" s="37"/>
      <c r="AV57" s="37"/>
      <c r="AW57" s="37"/>
      <c r="AX57" s="37"/>
      <c r="AY57" s="37"/>
      <c r="AZ57" s="37"/>
      <c r="BA57" s="37"/>
      <c r="BB57" s="37"/>
      <c r="BC57" s="37"/>
      <c r="BD57" s="37"/>
      <c r="BE57" s="37"/>
    </row>
    <row r="58" spans="1:91" s="2" customFormat="1" ht="6.95" customHeight="1" x14ac:dyDescent="0.2">
      <c r="A58" s="37"/>
      <c r="B58" s="5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42"/>
      <c r="AS58" s="37"/>
      <c r="AT58" s="37"/>
      <c r="AU58" s="37"/>
      <c r="AV58" s="37"/>
      <c r="AW58" s="37"/>
      <c r="AX58" s="37"/>
      <c r="AY58" s="37"/>
      <c r="AZ58" s="37"/>
      <c r="BA58" s="37"/>
      <c r="BB58" s="37"/>
      <c r="BC58" s="37"/>
      <c r="BD58" s="37"/>
      <c r="BE58" s="37"/>
    </row>
  </sheetData>
  <sheetProtection algorithmName="SHA-512" hashValue="Sk20GtgjOxEG+9Vy5STHAegdEfW2vMeibPt+F983vftXrUSsJnnmnPD0VTE641R1IpBVf0e14hkSlxuFrHFiPQ==" saltValue="OKsdP57lrWZFiDOWKclC8V6UBn6JA4rSMFLd8qojo6pAne83Pn0ZwvrijWz3tkhGyhha0DIPQTDYgFo7aO4zmg=="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D1.01.100 - Architektonic...'!C2" display="/" xr:uid="{00000000-0004-0000-0000-000000000000}"/>
    <hyperlink ref="A56" location="'VORN - Vedlejší a ostatní...'!C2" display="/" xr:uid="{00000000-0004-0000-0000-000001000000}"/>
  </hyperlinks>
  <pageMargins left="0.39370078740157483" right="0.39370078740157483" top="0.39370078740157483" bottom="0.39370078740157483" header="0" footer="0"/>
  <pageSetup paperSize="9" scale="68" fitToHeight="10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79"/>
  <sheetViews>
    <sheetView showGridLines="0" workbookViewId="0">
      <selection activeCell="AI20" sqref="AI20"/>
    </sheetView>
  </sheetViews>
  <sheetFormatPr defaultRowHeight="16.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72"/>
      <c r="M2" s="372"/>
      <c r="N2" s="372"/>
      <c r="O2" s="372"/>
      <c r="P2" s="372"/>
      <c r="Q2" s="372"/>
      <c r="R2" s="372"/>
      <c r="S2" s="372"/>
      <c r="T2" s="372"/>
      <c r="U2" s="372"/>
      <c r="V2" s="372"/>
      <c r="AT2" s="19" t="s">
        <v>91</v>
      </c>
    </row>
    <row r="3" spans="1:46" s="1" customFormat="1" ht="6.95" customHeight="1" x14ac:dyDescent="0.2">
      <c r="B3" s="104"/>
      <c r="C3" s="105"/>
      <c r="D3" s="105"/>
      <c r="E3" s="105"/>
      <c r="F3" s="105"/>
      <c r="G3" s="105"/>
      <c r="H3" s="105"/>
      <c r="I3" s="105"/>
      <c r="J3" s="105"/>
      <c r="K3" s="105"/>
      <c r="L3" s="22"/>
      <c r="AT3" s="19" t="s">
        <v>92</v>
      </c>
    </row>
    <row r="4" spans="1:46" s="1" customFormat="1" ht="24.95" customHeight="1" x14ac:dyDescent="0.2">
      <c r="B4" s="22"/>
      <c r="D4" s="106" t="s">
        <v>96</v>
      </c>
      <c r="L4" s="22"/>
      <c r="M4" s="107" t="s">
        <v>10</v>
      </c>
      <c r="AT4" s="19" t="s">
        <v>4</v>
      </c>
    </row>
    <row r="5" spans="1:46" s="1" customFormat="1" ht="6.95" customHeight="1" x14ac:dyDescent="0.2">
      <c r="B5" s="22"/>
      <c r="L5" s="22"/>
    </row>
    <row r="6" spans="1:46" s="1" customFormat="1" ht="12" customHeight="1" x14ac:dyDescent="0.2">
      <c r="B6" s="22"/>
      <c r="D6" s="108" t="s">
        <v>16</v>
      </c>
      <c r="L6" s="22"/>
    </row>
    <row r="7" spans="1:46" s="1" customFormat="1" ht="16.5" customHeight="1" x14ac:dyDescent="0.2">
      <c r="B7" s="22"/>
      <c r="E7" s="373" t="str">
        <f>'Rekapitulace stavby'!K6</f>
        <v>Rekonstrukce předloženého schodiště radnice</v>
      </c>
      <c r="F7" s="374"/>
      <c r="G7" s="374"/>
      <c r="H7" s="374"/>
      <c r="L7" s="22"/>
    </row>
    <row r="8" spans="1:46" s="2" customFormat="1" ht="12" customHeight="1" x14ac:dyDescent="0.2">
      <c r="A8" s="37"/>
      <c r="B8" s="42"/>
      <c r="C8" s="37"/>
      <c r="D8" s="108" t="s">
        <v>97</v>
      </c>
      <c r="E8" s="37"/>
      <c r="F8" s="37"/>
      <c r="G8" s="37"/>
      <c r="H8" s="37"/>
      <c r="I8" s="37"/>
      <c r="J8" s="37"/>
      <c r="K8" s="37"/>
      <c r="L8" s="109"/>
      <c r="S8" s="37"/>
      <c r="T8" s="37"/>
      <c r="U8" s="37"/>
      <c r="V8" s="37"/>
      <c r="W8" s="37"/>
      <c r="X8" s="37"/>
      <c r="Y8" s="37"/>
      <c r="Z8" s="37"/>
      <c r="AA8" s="37"/>
      <c r="AB8" s="37"/>
      <c r="AC8" s="37"/>
      <c r="AD8" s="37"/>
      <c r="AE8" s="37"/>
    </row>
    <row r="9" spans="1:46" s="2" customFormat="1" ht="16.5" customHeight="1" x14ac:dyDescent="0.2">
      <c r="A9" s="37"/>
      <c r="B9" s="42"/>
      <c r="C9" s="37"/>
      <c r="D9" s="37"/>
      <c r="E9" s="375" t="s">
        <v>98</v>
      </c>
      <c r="F9" s="376"/>
      <c r="G9" s="376"/>
      <c r="H9" s="376"/>
      <c r="I9" s="37"/>
      <c r="J9" s="37"/>
      <c r="K9" s="37"/>
      <c r="L9" s="109"/>
      <c r="S9" s="37"/>
      <c r="T9" s="37"/>
      <c r="U9" s="37"/>
      <c r="V9" s="37"/>
      <c r="W9" s="37"/>
      <c r="X9" s="37"/>
      <c r="Y9" s="37"/>
      <c r="Z9" s="37"/>
      <c r="AA9" s="37"/>
      <c r="AB9" s="37"/>
      <c r="AC9" s="37"/>
      <c r="AD9" s="37"/>
      <c r="AE9" s="37"/>
    </row>
    <row r="10" spans="1:46" s="2" customFormat="1" ht="11.25" x14ac:dyDescent="0.2">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x14ac:dyDescent="0.2">
      <c r="A11" s="37"/>
      <c r="B11" s="42"/>
      <c r="C11" s="37"/>
      <c r="D11" s="108" t="s">
        <v>18</v>
      </c>
      <c r="E11" s="37"/>
      <c r="F11" s="110" t="s">
        <v>44</v>
      </c>
      <c r="G11" s="37"/>
      <c r="H11" s="37"/>
      <c r="I11" s="108" t="s">
        <v>20</v>
      </c>
      <c r="J11" s="110" t="s">
        <v>44</v>
      </c>
      <c r="K11" s="37"/>
      <c r="L11" s="109"/>
      <c r="S11" s="37"/>
      <c r="T11" s="37"/>
      <c r="U11" s="37"/>
      <c r="V11" s="37"/>
      <c r="W11" s="37"/>
      <c r="X11" s="37"/>
      <c r="Y11" s="37"/>
      <c r="Z11" s="37"/>
      <c r="AA11" s="37"/>
      <c r="AB11" s="37"/>
      <c r="AC11" s="37"/>
      <c r="AD11" s="37"/>
      <c r="AE11" s="37"/>
    </row>
    <row r="12" spans="1:46" s="2" customFormat="1" ht="12" customHeight="1" x14ac:dyDescent="0.2">
      <c r="A12" s="37"/>
      <c r="B12" s="42"/>
      <c r="C12" s="37"/>
      <c r="D12" s="108" t="s">
        <v>22</v>
      </c>
      <c r="E12" s="37"/>
      <c r="F12" s="110" t="s">
        <v>23</v>
      </c>
      <c r="G12" s="37"/>
      <c r="H12" s="37"/>
      <c r="I12" s="108" t="s">
        <v>24</v>
      </c>
      <c r="J12" s="111" t="str">
        <f>'Rekapitulace stavby'!AN8</f>
        <v>25. 3. 2021</v>
      </c>
      <c r="K12" s="37"/>
      <c r="L12" s="109"/>
      <c r="S12" s="37"/>
      <c r="T12" s="37"/>
      <c r="U12" s="37"/>
      <c r="V12" s="37"/>
      <c r="W12" s="37"/>
      <c r="X12" s="37"/>
      <c r="Y12" s="37"/>
      <c r="Z12" s="37"/>
      <c r="AA12" s="37"/>
      <c r="AB12" s="37"/>
      <c r="AC12" s="37"/>
      <c r="AD12" s="37"/>
      <c r="AE12" s="37"/>
    </row>
    <row r="13" spans="1:46" s="2" customFormat="1" ht="10.9" customHeight="1" x14ac:dyDescent="0.2">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x14ac:dyDescent="0.2">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x14ac:dyDescent="0.2">
      <c r="A15" s="37"/>
      <c r="B15" s="42"/>
      <c r="C15" s="37"/>
      <c r="D15" s="37"/>
      <c r="E15" s="110" t="s">
        <v>33</v>
      </c>
      <c r="F15" s="37"/>
      <c r="G15" s="37"/>
      <c r="H15" s="37"/>
      <c r="I15" s="108" t="s">
        <v>34</v>
      </c>
      <c r="J15" s="110" t="s">
        <v>35</v>
      </c>
      <c r="K15" s="37"/>
      <c r="L15" s="109"/>
      <c r="S15" s="37"/>
      <c r="T15" s="37"/>
      <c r="U15" s="37"/>
      <c r="V15" s="37"/>
      <c r="W15" s="37"/>
      <c r="X15" s="37"/>
      <c r="Y15" s="37"/>
      <c r="Z15" s="37"/>
      <c r="AA15" s="37"/>
      <c r="AB15" s="37"/>
      <c r="AC15" s="37"/>
      <c r="AD15" s="37"/>
      <c r="AE15" s="37"/>
    </row>
    <row r="16" spans="1:46" s="2" customFormat="1" ht="6.95" customHeight="1" x14ac:dyDescent="0.2">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x14ac:dyDescent="0.2">
      <c r="A17" s="37"/>
      <c r="B17" s="42"/>
      <c r="C17" s="37"/>
      <c r="D17" s="108" t="s">
        <v>36</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x14ac:dyDescent="0.2">
      <c r="A18" s="37"/>
      <c r="B18" s="42"/>
      <c r="C18" s="37"/>
      <c r="D18" s="37"/>
      <c r="E18" s="377" t="str">
        <f>'Rekapitulace stavby'!E14</f>
        <v>Vyplň údaj</v>
      </c>
      <c r="F18" s="378"/>
      <c r="G18" s="378"/>
      <c r="H18" s="378"/>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x14ac:dyDescent="0.2">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x14ac:dyDescent="0.2">
      <c r="A20" s="37"/>
      <c r="B20" s="42"/>
      <c r="C20" s="37"/>
      <c r="D20" s="108" t="s">
        <v>38</v>
      </c>
      <c r="E20" s="37"/>
      <c r="F20" s="37"/>
      <c r="G20" s="37"/>
      <c r="H20" s="37"/>
      <c r="I20" s="108" t="s">
        <v>31</v>
      </c>
      <c r="J20" s="110" t="s">
        <v>39</v>
      </c>
      <c r="K20" s="37"/>
      <c r="L20" s="109"/>
      <c r="S20" s="37"/>
      <c r="T20" s="37"/>
      <c r="U20" s="37"/>
      <c r="V20" s="37"/>
      <c r="W20" s="37"/>
      <c r="X20" s="37"/>
      <c r="Y20" s="37"/>
      <c r="Z20" s="37"/>
      <c r="AA20" s="37"/>
      <c r="AB20" s="37"/>
      <c r="AC20" s="37"/>
      <c r="AD20" s="37"/>
      <c r="AE20" s="37"/>
    </row>
    <row r="21" spans="1:31" s="2" customFormat="1" ht="18" customHeight="1" x14ac:dyDescent="0.2">
      <c r="A21" s="37"/>
      <c r="B21" s="42"/>
      <c r="C21" s="37"/>
      <c r="D21" s="37"/>
      <c r="E21" s="110" t="s">
        <v>40</v>
      </c>
      <c r="F21" s="37"/>
      <c r="G21" s="37"/>
      <c r="H21" s="37"/>
      <c r="I21" s="108" t="s">
        <v>34</v>
      </c>
      <c r="J21" s="110" t="s">
        <v>41</v>
      </c>
      <c r="K21" s="37"/>
      <c r="L21" s="109"/>
      <c r="S21" s="37"/>
      <c r="T21" s="37"/>
      <c r="U21" s="37"/>
      <c r="V21" s="37"/>
      <c r="W21" s="37"/>
      <c r="X21" s="37"/>
      <c r="Y21" s="37"/>
      <c r="Z21" s="37"/>
      <c r="AA21" s="37"/>
      <c r="AB21" s="37"/>
      <c r="AC21" s="37"/>
      <c r="AD21" s="37"/>
      <c r="AE21" s="37"/>
    </row>
    <row r="22" spans="1:31" s="2" customFormat="1" ht="6.95" customHeight="1" x14ac:dyDescent="0.2">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x14ac:dyDescent="0.2">
      <c r="A23" s="37"/>
      <c r="B23" s="42"/>
      <c r="C23" s="37"/>
      <c r="D23" s="108" t="s">
        <v>43</v>
      </c>
      <c r="E23" s="37"/>
      <c r="F23" s="37"/>
      <c r="G23" s="37"/>
      <c r="H23" s="37"/>
      <c r="I23" s="108" t="s">
        <v>31</v>
      </c>
      <c r="J23" s="110" t="s">
        <v>44</v>
      </c>
      <c r="K23" s="37"/>
      <c r="L23" s="109"/>
      <c r="S23" s="37"/>
      <c r="T23" s="37"/>
      <c r="U23" s="37"/>
      <c r="V23" s="37"/>
      <c r="W23" s="37"/>
      <c r="X23" s="37"/>
      <c r="Y23" s="37"/>
      <c r="Z23" s="37"/>
      <c r="AA23" s="37"/>
      <c r="AB23" s="37"/>
      <c r="AC23" s="37"/>
      <c r="AD23" s="37"/>
      <c r="AE23" s="37"/>
    </row>
    <row r="24" spans="1:31" s="2" customFormat="1" ht="18" customHeight="1" x14ac:dyDescent="0.2">
      <c r="A24" s="37"/>
      <c r="B24" s="42"/>
      <c r="C24" s="37"/>
      <c r="D24" s="37"/>
      <c r="E24" s="110" t="s">
        <v>45</v>
      </c>
      <c r="F24" s="37"/>
      <c r="G24" s="37"/>
      <c r="H24" s="37"/>
      <c r="I24" s="108" t="s">
        <v>34</v>
      </c>
      <c r="J24" s="110" t="s">
        <v>44</v>
      </c>
      <c r="K24" s="37"/>
      <c r="L24" s="109"/>
      <c r="S24" s="37"/>
      <c r="T24" s="37"/>
      <c r="U24" s="37"/>
      <c r="V24" s="37"/>
      <c r="W24" s="37"/>
      <c r="X24" s="37"/>
      <c r="Y24" s="37"/>
      <c r="Z24" s="37"/>
      <c r="AA24" s="37"/>
      <c r="AB24" s="37"/>
      <c r="AC24" s="37"/>
      <c r="AD24" s="37"/>
      <c r="AE24" s="37"/>
    </row>
    <row r="25" spans="1:31" s="2" customFormat="1" ht="6.95" customHeight="1" x14ac:dyDescent="0.2">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x14ac:dyDescent="0.2">
      <c r="A26" s="37"/>
      <c r="B26" s="42"/>
      <c r="C26" s="37"/>
      <c r="D26" s="108" t="s">
        <v>46</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x14ac:dyDescent="0.2">
      <c r="A27" s="112"/>
      <c r="B27" s="113"/>
      <c r="C27" s="112"/>
      <c r="D27" s="112"/>
      <c r="E27" s="379" t="s">
        <v>44</v>
      </c>
      <c r="F27" s="379"/>
      <c r="G27" s="379"/>
      <c r="H27" s="379"/>
      <c r="I27" s="112"/>
      <c r="J27" s="112"/>
      <c r="K27" s="112"/>
      <c r="L27" s="114"/>
      <c r="S27" s="112"/>
      <c r="T27" s="112"/>
      <c r="U27" s="112"/>
      <c r="V27" s="112"/>
      <c r="W27" s="112"/>
      <c r="X27" s="112"/>
      <c r="Y27" s="112"/>
      <c r="Z27" s="112"/>
      <c r="AA27" s="112"/>
      <c r="AB27" s="112"/>
      <c r="AC27" s="112"/>
      <c r="AD27" s="112"/>
      <c r="AE27" s="112"/>
    </row>
    <row r="28" spans="1:31" s="2" customFormat="1" ht="6.95" customHeight="1" x14ac:dyDescent="0.2">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x14ac:dyDescent="0.2">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x14ac:dyDescent="0.2">
      <c r="A30" s="37"/>
      <c r="B30" s="42"/>
      <c r="C30" s="37"/>
      <c r="D30" s="116" t="s">
        <v>48</v>
      </c>
      <c r="E30" s="37"/>
      <c r="F30" s="37"/>
      <c r="G30" s="37"/>
      <c r="H30" s="37"/>
      <c r="I30" s="37"/>
      <c r="J30" s="117">
        <f>ROUND(J95, 2)</f>
        <v>0</v>
      </c>
      <c r="K30" s="37"/>
      <c r="L30" s="109"/>
      <c r="S30" s="37"/>
      <c r="T30" s="37"/>
      <c r="U30" s="37"/>
      <c r="V30" s="37"/>
      <c r="W30" s="37"/>
      <c r="X30" s="37"/>
      <c r="Y30" s="37"/>
      <c r="Z30" s="37"/>
      <c r="AA30" s="37"/>
      <c r="AB30" s="37"/>
      <c r="AC30" s="37"/>
      <c r="AD30" s="37"/>
      <c r="AE30" s="37"/>
    </row>
    <row r="31" spans="1:31" s="2" customFormat="1" ht="6.95" customHeight="1" x14ac:dyDescent="0.2">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x14ac:dyDescent="0.2">
      <c r="A32" s="37"/>
      <c r="B32" s="42"/>
      <c r="C32" s="37"/>
      <c r="D32" s="37"/>
      <c r="E32" s="37"/>
      <c r="F32" s="118" t="s">
        <v>50</v>
      </c>
      <c r="G32" s="37"/>
      <c r="H32" s="37"/>
      <c r="I32" s="118" t="s">
        <v>49</v>
      </c>
      <c r="J32" s="118" t="s">
        <v>51</v>
      </c>
      <c r="K32" s="37"/>
      <c r="L32" s="109"/>
      <c r="S32" s="37"/>
      <c r="T32" s="37"/>
      <c r="U32" s="37"/>
      <c r="V32" s="37"/>
      <c r="W32" s="37"/>
      <c r="X32" s="37"/>
      <c r="Y32" s="37"/>
      <c r="Z32" s="37"/>
      <c r="AA32" s="37"/>
      <c r="AB32" s="37"/>
      <c r="AC32" s="37"/>
      <c r="AD32" s="37"/>
      <c r="AE32" s="37"/>
    </row>
    <row r="33" spans="1:31" s="2" customFormat="1" ht="14.45" customHeight="1" x14ac:dyDescent="0.2">
      <c r="A33" s="37"/>
      <c r="B33" s="42"/>
      <c r="C33" s="37"/>
      <c r="D33" s="119" t="s">
        <v>52</v>
      </c>
      <c r="E33" s="108" t="s">
        <v>53</v>
      </c>
      <c r="F33" s="120">
        <f>ROUND((SUM(BE95:BE378)),  2)</f>
        <v>0</v>
      </c>
      <c r="G33" s="37"/>
      <c r="H33" s="37"/>
      <c r="I33" s="121">
        <v>0.21</v>
      </c>
      <c r="J33" s="120">
        <f>ROUND(((SUM(BE95:BE378))*I33),  2)</f>
        <v>0</v>
      </c>
      <c r="K33" s="37"/>
      <c r="L33" s="109"/>
      <c r="S33" s="37"/>
      <c r="T33" s="37"/>
      <c r="U33" s="37"/>
      <c r="V33" s="37"/>
      <c r="W33" s="37"/>
      <c r="X33" s="37"/>
      <c r="Y33" s="37"/>
      <c r="Z33" s="37"/>
      <c r="AA33" s="37"/>
      <c r="AB33" s="37"/>
      <c r="AC33" s="37"/>
      <c r="AD33" s="37"/>
      <c r="AE33" s="37"/>
    </row>
    <row r="34" spans="1:31" s="2" customFormat="1" ht="14.45" customHeight="1" x14ac:dyDescent="0.2">
      <c r="A34" s="37"/>
      <c r="B34" s="42"/>
      <c r="C34" s="37"/>
      <c r="D34" s="37"/>
      <c r="E34" s="108" t="s">
        <v>54</v>
      </c>
      <c r="F34" s="120">
        <f>ROUND((SUM(BF95:BF378)),  2)</f>
        <v>0</v>
      </c>
      <c r="G34" s="37"/>
      <c r="H34" s="37"/>
      <c r="I34" s="121">
        <v>0.15</v>
      </c>
      <c r="J34" s="120">
        <f>ROUND(((SUM(BF95:BF378))*I34),  2)</f>
        <v>0</v>
      </c>
      <c r="K34" s="37"/>
      <c r="L34" s="109"/>
      <c r="S34" s="37"/>
      <c r="T34" s="37"/>
      <c r="U34" s="37"/>
      <c r="V34" s="37"/>
      <c r="W34" s="37"/>
      <c r="X34" s="37"/>
      <c r="Y34" s="37"/>
      <c r="Z34" s="37"/>
      <c r="AA34" s="37"/>
      <c r="AB34" s="37"/>
      <c r="AC34" s="37"/>
      <c r="AD34" s="37"/>
      <c r="AE34" s="37"/>
    </row>
    <row r="35" spans="1:31" s="2" customFormat="1" ht="14.45" hidden="1" customHeight="1" x14ac:dyDescent="0.2">
      <c r="A35" s="37"/>
      <c r="B35" s="42"/>
      <c r="C35" s="37"/>
      <c r="D35" s="37"/>
      <c r="E35" s="108" t="s">
        <v>55</v>
      </c>
      <c r="F35" s="120">
        <f>ROUND((SUM(BG95:BG378)),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x14ac:dyDescent="0.2">
      <c r="A36" s="37"/>
      <c r="B36" s="42"/>
      <c r="C36" s="37"/>
      <c r="D36" s="37"/>
      <c r="E36" s="108" t="s">
        <v>56</v>
      </c>
      <c r="F36" s="120">
        <f>ROUND((SUM(BH95:BH378)),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x14ac:dyDescent="0.2">
      <c r="A37" s="37"/>
      <c r="B37" s="42"/>
      <c r="C37" s="37"/>
      <c r="D37" s="37"/>
      <c r="E37" s="108" t="s">
        <v>57</v>
      </c>
      <c r="F37" s="120">
        <f>ROUND((SUM(BI95:BI378)),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x14ac:dyDescent="0.2">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x14ac:dyDescent="0.2">
      <c r="A39" s="37"/>
      <c r="B39" s="42"/>
      <c r="C39" s="122"/>
      <c r="D39" s="123" t="s">
        <v>58</v>
      </c>
      <c r="E39" s="124"/>
      <c r="F39" s="124"/>
      <c r="G39" s="125" t="s">
        <v>59</v>
      </c>
      <c r="H39" s="126" t="s">
        <v>60</v>
      </c>
      <c r="I39" s="124"/>
      <c r="J39" s="127">
        <f>SUM(J30:J37)</f>
        <v>0</v>
      </c>
      <c r="K39" s="128"/>
      <c r="L39" s="109"/>
      <c r="S39" s="37"/>
      <c r="T39" s="37"/>
      <c r="U39" s="37"/>
      <c r="V39" s="37"/>
      <c r="W39" s="37"/>
      <c r="X39" s="37"/>
      <c r="Y39" s="37"/>
      <c r="Z39" s="37"/>
      <c r="AA39" s="37"/>
      <c r="AB39" s="37"/>
      <c r="AC39" s="37"/>
      <c r="AD39" s="37"/>
      <c r="AE39" s="37"/>
    </row>
    <row r="40" spans="1:31" s="2" customFormat="1" ht="14.45" customHeight="1" x14ac:dyDescent="0.2">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x14ac:dyDescent="0.2">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x14ac:dyDescent="0.2">
      <c r="A45" s="37"/>
      <c r="B45" s="38"/>
      <c r="C45" s="25" t="s">
        <v>99</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x14ac:dyDescent="0.2">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x14ac:dyDescent="0.2">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x14ac:dyDescent="0.2">
      <c r="A48" s="37"/>
      <c r="B48" s="38"/>
      <c r="C48" s="39"/>
      <c r="D48" s="39"/>
      <c r="E48" s="380" t="str">
        <f>E7</f>
        <v>Rekonstrukce předloženého schodiště radnice</v>
      </c>
      <c r="F48" s="381"/>
      <c r="G48" s="381"/>
      <c r="H48" s="381"/>
      <c r="I48" s="39"/>
      <c r="J48" s="39"/>
      <c r="K48" s="39"/>
      <c r="L48" s="109"/>
      <c r="S48" s="37"/>
      <c r="T48" s="37"/>
      <c r="U48" s="37"/>
      <c r="V48" s="37"/>
      <c r="W48" s="37"/>
      <c r="X48" s="37"/>
      <c r="Y48" s="37"/>
      <c r="Z48" s="37"/>
      <c r="AA48" s="37"/>
      <c r="AB48" s="37"/>
      <c r="AC48" s="37"/>
      <c r="AD48" s="37"/>
      <c r="AE48" s="37"/>
    </row>
    <row r="49" spans="1:47" s="2" customFormat="1" ht="12" customHeight="1" x14ac:dyDescent="0.2">
      <c r="A49" s="37"/>
      <c r="B49" s="38"/>
      <c r="C49" s="31" t="s">
        <v>97</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x14ac:dyDescent="0.2">
      <c r="A50" s="37"/>
      <c r="B50" s="38"/>
      <c r="C50" s="39"/>
      <c r="D50" s="39"/>
      <c r="E50" s="352" t="str">
        <f>E9</f>
        <v>D1.01.100 - Architektonicko-stavební řešení</v>
      </c>
      <c r="F50" s="382"/>
      <c r="G50" s="382"/>
      <c r="H50" s="382"/>
      <c r="I50" s="39"/>
      <c r="J50" s="39"/>
      <c r="K50" s="39"/>
      <c r="L50" s="109"/>
      <c r="S50" s="37"/>
      <c r="T50" s="37"/>
      <c r="U50" s="37"/>
      <c r="V50" s="37"/>
      <c r="W50" s="37"/>
      <c r="X50" s="37"/>
      <c r="Y50" s="37"/>
      <c r="Z50" s="37"/>
      <c r="AA50" s="37"/>
      <c r="AB50" s="37"/>
      <c r="AC50" s="37"/>
      <c r="AD50" s="37"/>
      <c r="AE50" s="37"/>
    </row>
    <row r="51" spans="1:47" s="2" customFormat="1" ht="6.95" customHeight="1" x14ac:dyDescent="0.2">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x14ac:dyDescent="0.2">
      <c r="A52" s="37"/>
      <c r="B52" s="38"/>
      <c r="C52" s="31" t="s">
        <v>22</v>
      </c>
      <c r="D52" s="39"/>
      <c r="E52" s="39"/>
      <c r="F52" s="29" t="str">
        <f>F12</f>
        <v xml:space="preserve">Liberec </v>
      </c>
      <c r="G52" s="39"/>
      <c r="H52" s="39"/>
      <c r="I52" s="31" t="s">
        <v>24</v>
      </c>
      <c r="J52" s="62" t="str">
        <f>IF(J12="","",J12)</f>
        <v>25. 3. 2021</v>
      </c>
      <c r="K52" s="39"/>
      <c r="L52" s="109"/>
      <c r="S52" s="37"/>
      <c r="T52" s="37"/>
      <c r="U52" s="37"/>
      <c r="V52" s="37"/>
      <c r="W52" s="37"/>
      <c r="X52" s="37"/>
      <c r="Y52" s="37"/>
      <c r="Z52" s="37"/>
      <c r="AA52" s="37"/>
      <c r="AB52" s="37"/>
      <c r="AC52" s="37"/>
      <c r="AD52" s="37"/>
      <c r="AE52" s="37"/>
    </row>
    <row r="53" spans="1:47" s="2" customFormat="1" ht="6.95" customHeight="1" x14ac:dyDescent="0.2">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2" customHeight="1" x14ac:dyDescent="0.2">
      <c r="A54" s="37"/>
      <c r="B54" s="38"/>
      <c r="C54" s="31" t="s">
        <v>30</v>
      </c>
      <c r="D54" s="39"/>
      <c r="E54" s="39"/>
      <c r="F54" s="29" t="str">
        <f>E15</f>
        <v xml:space="preserve">Statutární město Liberec </v>
      </c>
      <c r="G54" s="39"/>
      <c r="H54" s="39"/>
      <c r="I54" s="31" t="s">
        <v>38</v>
      </c>
      <c r="J54" s="35" t="str">
        <f>E21</f>
        <v>STORING s.r.o.</v>
      </c>
      <c r="K54" s="39"/>
      <c r="L54" s="109"/>
      <c r="S54" s="37"/>
      <c r="T54" s="37"/>
      <c r="U54" s="37"/>
      <c r="V54" s="37"/>
      <c r="W54" s="37"/>
      <c r="X54" s="37"/>
      <c r="Y54" s="37"/>
      <c r="Z54" s="37"/>
      <c r="AA54" s="37"/>
      <c r="AB54" s="37"/>
      <c r="AC54" s="37"/>
      <c r="AD54" s="37"/>
      <c r="AE54" s="37"/>
    </row>
    <row r="55" spans="1:47" s="2" customFormat="1" ht="15.2" customHeight="1" x14ac:dyDescent="0.2">
      <c r="A55" s="37"/>
      <c r="B55" s="38"/>
      <c r="C55" s="31" t="s">
        <v>36</v>
      </c>
      <c r="D55" s="39"/>
      <c r="E55" s="39"/>
      <c r="F55" s="29" t="str">
        <f>IF(E18="","",E18)</f>
        <v>Vyplň údaj</v>
      </c>
      <c r="G55" s="39"/>
      <c r="H55" s="39"/>
      <c r="I55" s="31" t="s">
        <v>43</v>
      </c>
      <c r="J55" s="35" t="str">
        <f>E24</f>
        <v xml:space="preserve">Miroslav Morávek </v>
      </c>
      <c r="K55" s="39"/>
      <c r="L55" s="109"/>
      <c r="S55" s="37"/>
      <c r="T55" s="37"/>
      <c r="U55" s="37"/>
      <c r="V55" s="37"/>
      <c r="W55" s="37"/>
      <c r="X55" s="37"/>
      <c r="Y55" s="37"/>
      <c r="Z55" s="37"/>
      <c r="AA55" s="37"/>
      <c r="AB55" s="37"/>
      <c r="AC55" s="37"/>
      <c r="AD55" s="37"/>
      <c r="AE55" s="37"/>
    </row>
    <row r="56" spans="1:47" s="2" customFormat="1" ht="10.35" customHeight="1" x14ac:dyDescent="0.2">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x14ac:dyDescent="0.2">
      <c r="A57" s="37"/>
      <c r="B57" s="38"/>
      <c r="C57" s="133" t="s">
        <v>100</v>
      </c>
      <c r="D57" s="134"/>
      <c r="E57" s="134"/>
      <c r="F57" s="134"/>
      <c r="G57" s="134"/>
      <c r="H57" s="134"/>
      <c r="I57" s="134"/>
      <c r="J57" s="135" t="s">
        <v>101</v>
      </c>
      <c r="K57" s="134"/>
      <c r="L57" s="109"/>
      <c r="S57" s="37"/>
      <c r="T57" s="37"/>
      <c r="U57" s="37"/>
      <c r="V57" s="37"/>
      <c r="W57" s="37"/>
      <c r="X57" s="37"/>
      <c r="Y57" s="37"/>
      <c r="Z57" s="37"/>
      <c r="AA57" s="37"/>
      <c r="AB57" s="37"/>
      <c r="AC57" s="37"/>
      <c r="AD57" s="37"/>
      <c r="AE57" s="37"/>
    </row>
    <row r="58" spans="1:47" s="2" customFormat="1" ht="10.35" customHeight="1" x14ac:dyDescent="0.2">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x14ac:dyDescent="0.2">
      <c r="A59" s="37"/>
      <c r="B59" s="38"/>
      <c r="C59" s="136" t="s">
        <v>80</v>
      </c>
      <c r="D59" s="39"/>
      <c r="E59" s="39"/>
      <c r="F59" s="39"/>
      <c r="G59" s="39"/>
      <c r="H59" s="39"/>
      <c r="I59" s="39"/>
      <c r="J59" s="80">
        <f>J95</f>
        <v>0</v>
      </c>
      <c r="K59" s="39"/>
      <c r="L59" s="109"/>
      <c r="S59" s="37"/>
      <c r="T59" s="37"/>
      <c r="U59" s="37"/>
      <c r="V59" s="37"/>
      <c r="W59" s="37"/>
      <c r="X59" s="37"/>
      <c r="Y59" s="37"/>
      <c r="Z59" s="37"/>
      <c r="AA59" s="37"/>
      <c r="AB59" s="37"/>
      <c r="AC59" s="37"/>
      <c r="AD59" s="37"/>
      <c r="AE59" s="37"/>
      <c r="AU59" s="19" t="s">
        <v>102</v>
      </c>
    </row>
    <row r="60" spans="1:47" s="9" customFormat="1" ht="24.95" customHeight="1" x14ac:dyDescent="0.2">
      <c r="B60" s="137"/>
      <c r="C60" s="138"/>
      <c r="D60" s="139" t="s">
        <v>103</v>
      </c>
      <c r="E60" s="140"/>
      <c r="F60" s="140"/>
      <c r="G60" s="140"/>
      <c r="H60" s="140"/>
      <c r="I60" s="140"/>
      <c r="J60" s="141">
        <f>J96</f>
        <v>0</v>
      </c>
      <c r="K60" s="138"/>
      <c r="L60" s="142"/>
    </row>
    <row r="61" spans="1:47" s="10" customFormat="1" ht="19.899999999999999" customHeight="1" x14ac:dyDescent="0.2">
      <c r="B61" s="143"/>
      <c r="C61" s="144"/>
      <c r="D61" s="145" t="s">
        <v>104</v>
      </c>
      <c r="E61" s="146"/>
      <c r="F61" s="146"/>
      <c r="G61" s="146"/>
      <c r="H61" s="146"/>
      <c r="I61" s="146"/>
      <c r="J61" s="147">
        <f>J97</f>
        <v>0</v>
      </c>
      <c r="K61" s="144"/>
      <c r="L61" s="148"/>
    </row>
    <row r="62" spans="1:47" s="10" customFormat="1" ht="19.899999999999999" customHeight="1" x14ac:dyDescent="0.2">
      <c r="B62" s="143"/>
      <c r="C62" s="144"/>
      <c r="D62" s="145" t="s">
        <v>105</v>
      </c>
      <c r="E62" s="146"/>
      <c r="F62" s="146"/>
      <c r="G62" s="146"/>
      <c r="H62" s="146"/>
      <c r="I62" s="146"/>
      <c r="J62" s="147">
        <f>J132</f>
        <v>0</v>
      </c>
      <c r="K62" s="144"/>
      <c r="L62" s="148"/>
    </row>
    <row r="63" spans="1:47" s="10" customFormat="1" ht="19.899999999999999" customHeight="1" x14ac:dyDescent="0.2">
      <c r="B63" s="143"/>
      <c r="C63" s="144"/>
      <c r="D63" s="145" t="s">
        <v>106</v>
      </c>
      <c r="E63" s="146"/>
      <c r="F63" s="146"/>
      <c r="G63" s="146"/>
      <c r="H63" s="146"/>
      <c r="I63" s="146"/>
      <c r="J63" s="147">
        <f>J180</f>
        <v>0</v>
      </c>
      <c r="K63" s="144"/>
      <c r="L63" s="148"/>
    </row>
    <row r="64" spans="1:47" s="10" customFormat="1" ht="19.899999999999999" customHeight="1" x14ac:dyDescent="0.2">
      <c r="B64" s="143"/>
      <c r="C64" s="144"/>
      <c r="D64" s="145" t="s">
        <v>107</v>
      </c>
      <c r="E64" s="146"/>
      <c r="F64" s="146"/>
      <c r="G64" s="146"/>
      <c r="H64" s="146"/>
      <c r="I64" s="146"/>
      <c r="J64" s="147">
        <f>J187</f>
        <v>0</v>
      </c>
      <c r="K64" s="144"/>
      <c r="L64" s="148"/>
    </row>
    <row r="65" spans="1:31" s="10" customFormat="1" ht="19.899999999999999" customHeight="1" x14ac:dyDescent="0.2">
      <c r="B65" s="143"/>
      <c r="C65" s="144"/>
      <c r="D65" s="145" t="s">
        <v>108</v>
      </c>
      <c r="E65" s="146"/>
      <c r="F65" s="146"/>
      <c r="G65" s="146"/>
      <c r="H65" s="146"/>
      <c r="I65" s="146"/>
      <c r="J65" s="147">
        <f>J225</f>
        <v>0</v>
      </c>
      <c r="K65" s="144"/>
      <c r="L65" s="148"/>
    </row>
    <row r="66" spans="1:31" s="10" customFormat="1" ht="19.899999999999999" customHeight="1" x14ac:dyDescent="0.2">
      <c r="B66" s="143"/>
      <c r="C66" s="144"/>
      <c r="D66" s="145" t="s">
        <v>109</v>
      </c>
      <c r="E66" s="146"/>
      <c r="F66" s="146"/>
      <c r="G66" s="146"/>
      <c r="H66" s="146"/>
      <c r="I66" s="146"/>
      <c r="J66" s="147">
        <f>J229</f>
        <v>0</v>
      </c>
      <c r="K66" s="144"/>
      <c r="L66" s="148"/>
    </row>
    <row r="67" spans="1:31" s="10" customFormat="1" ht="19.899999999999999" customHeight="1" x14ac:dyDescent="0.2">
      <c r="B67" s="143"/>
      <c r="C67" s="144"/>
      <c r="D67" s="145" t="s">
        <v>110</v>
      </c>
      <c r="E67" s="146"/>
      <c r="F67" s="146"/>
      <c r="G67" s="146"/>
      <c r="H67" s="146"/>
      <c r="I67" s="146"/>
      <c r="J67" s="147">
        <f>J237</f>
        <v>0</v>
      </c>
      <c r="K67" s="144"/>
      <c r="L67" s="148"/>
    </row>
    <row r="68" spans="1:31" s="10" customFormat="1" ht="19.899999999999999" customHeight="1" x14ac:dyDescent="0.2">
      <c r="B68" s="143"/>
      <c r="C68" s="144"/>
      <c r="D68" s="145" t="s">
        <v>111</v>
      </c>
      <c r="E68" s="146"/>
      <c r="F68" s="146"/>
      <c r="G68" s="146"/>
      <c r="H68" s="146"/>
      <c r="I68" s="146"/>
      <c r="J68" s="147">
        <f>J240</f>
        <v>0</v>
      </c>
      <c r="K68" s="144"/>
      <c r="L68" s="148"/>
    </row>
    <row r="69" spans="1:31" s="10" customFormat="1" ht="19.899999999999999" customHeight="1" x14ac:dyDescent="0.2">
      <c r="B69" s="143"/>
      <c r="C69" s="144"/>
      <c r="D69" s="145" t="s">
        <v>112</v>
      </c>
      <c r="E69" s="146"/>
      <c r="F69" s="146"/>
      <c r="G69" s="146"/>
      <c r="H69" s="146"/>
      <c r="I69" s="146"/>
      <c r="J69" s="147">
        <f>J304</f>
        <v>0</v>
      </c>
      <c r="K69" s="144"/>
      <c r="L69" s="148"/>
    </row>
    <row r="70" spans="1:31" s="10" customFormat="1" ht="19.899999999999999" customHeight="1" x14ac:dyDescent="0.2">
      <c r="B70" s="143"/>
      <c r="C70" s="144"/>
      <c r="D70" s="145" t="s">
        <v>113</v>
      </c>
      <c r="E70" s="146"/>
      <c r="F70" s="146"/>
      <c r="G70" s="146"/>
      <c r="H70" s="146"/>
      <c r="I70" s="146"/>
      <c r="J70" s="147">
        <f>J313</f>
        <v>0</v>
      </c>
      <c r="K70" s="144"/>
      <c r="L70" s="148"/>
    </row>
    <row r="71" spans="1:31" s="9" customFormat="1" ht="24.95" customHeight="1" x14ac:dyDescent="0.2">
      <c r="B71" s="137"/>
      <c r="C71" s="138"/>
      <c r="D71" s="139" t="s">
        <v>114</v>
      </c>
      <c r="E71" s="140"/>
      <c r="F71" s="140"/>
      <c r="G71" s="140"/>
      <c r="H71" s="140"/>
      <c r="I71" s="140"/>
      <c r="J71" s="141">
        <f>J315</f>
        <v>0</v>
      </c>
      <c r="K71" s="138"/>
      <c r="L71" s="142"/>
    </row>
    <row r="72" spans="1:31" s="10" customFormat="1" ht="19.899999999999999" customHeight="1" x14ac:dyDescent="0.2">
      <c r="B72" s="143"/>
      <c r="C72" s="144"/>
      <c r="D72" s="145" t="s">
        <v>115</v>
      </c>
      <c r="E72" s="146"/>
      <c r="F72" s="146"/>
      <c r="G72" s="146"/>
      <c r="H72" s="146"/>
      <c r="I72" s="146"/>
      <c r="J72" s="147">
        <f>J316</f>
        <v>0</v>
      </c>
      <c r="K72" s="144"/>
      <c r="L72" s="148"/>
    </row>
    <row r="73" spans="1:31" s="10" customFormat="1" ht="19.899999999999999" customHeight="1" x14ac:dyDescent="0.2">
      <c r="B73" s="143"/>
      <c r="C73" s="144"/>
      <c r="D73" s="145" t="s">
        <v>116</v>
      </c>
      <c r="E73" s="146"/>
      <c r="F73" s="146"/>
      <c r="G73" s="146"/>
      <c r="H73" s="146"/>
      <c r="I73" s="146"/>
      <c r="J73" s="147">
        <f>J339</f>
        <v>0</v>
      </c>
      <c r="K73" s="144"/>
      <c r="L73" s="148"/>
    </row>
    <row r="74" spans="1:31" s="10" customFormat="1" ht="19.899999999999999" customHeight="1" x14ac:dyDescent="0.2">
      <c r="B74" s="143"/>
      <c r="C74" s="144"/>
      <c r="D74" s="145" t="s">
        <v>117</v>
      </c>
      <c r="E74" s="146"/>
      <c r="F74" s="146"/>
      <c r="G74" s="146"/>
      <c r="H74" s="146"/>
      <c r="I74" s="146"/>
      <c r="J74" s="147">
        <f>J349</f>
        <v>0</v>
      </c>
      <c r="K74" s="144"/>
      <c r="L74" s="148"/>
    </row>
    <row r="75" spans="1:31" s="10" customFormat="1" ht="19.899999999999999" customHeight="1" x14ac:dyDescent="0.2">
      <c r="B75" s="143"/>
      <c r="C75" s="144"/>
      <c r="D75" s="145" t="s">
        <v>118</v>
      </c>
      <c r="E75" s="146"/>
      <c r="F75" s="146"/>
      <c r="G75" s="146"/>
      <c r="H75" s="146"/>
      <c r="I75" s="146"/>
      <c r="J75" s="147">
        <f>J351</f>
        <v>0</v>
      </c>
      <c r="K75" s="144"/>
      <c r="L75" s="148"/>
    </row>
    <row r="76" spans="1:31" s="2" customFormat="1" ht="21.75" customHeight="1" x14ac:dyDescent="0.2">
      <c r="A76" s="37"/>
      <c r="B76" s="38"/>
      <c r="C76" s="39"/>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6.95" customHeight="1" x14ac:dyDescent="0.2">
      <c r="A77" s="37"/>
      <c r="B77" s="50"/>
      <c r="C77" s="51"/>
      <c r="D77" s="51"/>
      <c r="E77" s="51"/>
      <c r="F77" s="51"/>
      <c r="G77" s="51"/>
      <c r="H77" s="51"/>
      <c r="I77" s="51"/>
      <c r="J77" s="51"/>
      <c r="K77" s="51"/>
      <c r="L77" s="109"/>
      <c r="S77" s="37"/>
      <c r="T77" s="37"/>
      <c r="U77" s="37"/>
      <c r="V77" s="37"/>
      <c r="W77" s="37"/>
      <c r="X77" s="37"/>
      <c r="Y77" s="37"/>
      <c r="Z77" s="37"/>
      <c r="AA77" s="37"/>
      <c r="AB77" s="37"/>
      <c r="AC77" s="37"/>
      <c r="AD77" s="37"/>
      <c r="AE77" s="37"/>
    </row>
    <row r="81" spans="1:63" s="2" customFormat="1" ht="6.95" customHeight="1" x14ac:dyDescent="0.2">
      <c r="A81" s="37"/>
      <c r="B81" s="52"/>
      <c r="C81" s="53"/>
      <c r="D81" s="53"/>
      <c r="E81" s="53"/>
      <c r="F81" s="53"/>
      <c r="G81" s="53"/>
      <c r="H81" s="53"/>
      <c r="I81" s="53"/>
      <c r="J81" s="53"/>
      <c r="K81" s="53"/>
      <c r="L81" s="109"/>
      <c r="S81" s="37"/>
      <c r="T81" s="37"/>
      <c r="U81" s="37"/>
      <c r="V81" s="37"/>
      <c r="W81" s="37"/>
      <c r="X81" s="37"/>
      <c r="Y81" s="37"/>
      <c r="Z81" s="37"/>
      <c r="AA81" s="37"/>
      <c r="AB81" s="37"/>
      <c r="AC81" s="37"/>
      <c r="AD81" s="37"/>
      <c r="AE81" s="37"/>
    </row>
    <row r="82" spans="1:63" s="2" customFormat="1" ht="24.95" customHeight="1" x14ac:dyDescent="0.2">
      <c r="A82" s="37"/>
      <c r="B82" s="38"/>
      <c r="C82" s="25" t="s">
        <v>119</v>
      </c>
      <c r="D82" s="39"/>
      <c r="E82" s="39"/>
      <c r="F82" s="39"/>
      <c r="G82" s="39"/>
      <c r="H82" s="39"/>
      <c r="I82" s="39"/>
      <c r="J82" s="39"/>
      <c r="K82" s="39"/>
      <c r="L82" s="109"/>
      <c r="S82" s="37"/>
      <c r="T82" s="37"/>
      <c r="U82" s="37"/>
      <c r="V82" s="37"/>
      <c r="W82" s="37"/>
      <c r="X82" s="37"/>
      <c r="Y82" s="37"/>
      <c r="Z82" s="37"/>
      <c r="AA82" s="37"/>
      <c r="AB82" s="37"/>
      <c r="AC82" s="37"/>
      <c r="AD82" s="37"/>
      <c r="AE82" s="37"/>
    </row>
    <row r="83" spans="1:63" s="2" customFormat="1" ht="6.95" customHeight="1" x14ac:dyDescent="0.2">
      <c r="A83" s="37"/>
      <c r="B83" s="38"/>
      <c r="C83" s="39"/>
      <c r="D83" s="39"/>
      <c r="E83" s="39"/>
      <c r="F83" s="39"/>
      <c r="G83" s="39"/>
      <c r="H83" s="39"/>
      <c r="I83" s="39"/>
      <c r="J83" s="39"/>
      <c r="K83" s="39"/>
      <c r="L83" s="109"/>
      <c r="S83" s="37"/>
      <c r="T83" s="37"/>
      <c r="U83" s="37"/>
      <c r="V83" s="37"/>
      <c r="W83" s="37"/>
      <c r="X83" s="37"/>
      <c r="Y83" s="37"/>
      <c r="Z83" s="37"/>
      <c r="AA83" s="37"/>
      <c r="AB83" s="37"/>
      <c r="AC83" s="37"/>
      <c r="AD83" s="37"/>
      <c r="AE83" s="37"/>
    </row>
    <row r="84" spans="1:63" s="2" customFormat="1" ht="12" customHeight="1" x14ac:dyDescent="0.2">
      <c r="A84" s="37"/>
      <c r="B84" s="38"/>
      <c r="C84" s="31" t="s">
        <v>16</v>
      </c>
      <c r="D84" s="39"/>
      <c r="E84" s="39"/>
      <c r="F84" s="39"/>
      <c r="G84" s="39"/>
      <c r="H84" s="39"/>
      <c r="I84" s="39"/>
      <c r="J84" s="39"/>
      <c r="K84" s="39"/>
      <c r="L84" s="109"/>
      <c r="S84" s="37"/>
      <c r="T84" s="37"/>
      <c r="U84" s="37"/>
      <c r="V84" s="37"/>
      <c r="W84" s="37"/>
      <c r="X84" s="37"/>
      <c r="Y84" s="37"/>
      <c r="Z84" s="37"/>
      <c r="AA84" s="37"/>
      <c r="AB84" s="37"/>
      <c r="AC84" s="37"/>
      <c r="AD84" s="37"/>
      <c r="AE84" s="37"/>
    </row>
    <row r="85" spans="1:63" s="2" customFormat="1" ht="16.5" customHeight="1" x14ac:dyDescent="0.2">
      <c r="A85" s="37"/>
      <c r="B85" s="38"/>
      <c r="C85" s="39"/>
      <c r="D85" s="39"/>
      <c r="E85" s="380" t="str">
        <f>E7</f>
        <v>Rekonstrukce předloženého schodiště radnice</v>
      </c>
      <c r="F85" s="381"/>
      <c r="G85" s="381"/>
      <c r="H85" s="381"/>
      <c r="I85" s="39"/>
      <c r="J85" s="39"/>
      <c r="K85" s="39"/>
      <c r="L85" s="109"/>
      <c r="S85" s="37"/>
      <c r="T85" s="37"/>
      <c r="U85" s="37"/>
      <c r="V85" s="37"/>
      <c r="W85" s="37"/>
      <c r="X85" s="37"/>
      <c r="Y85" s="37"/>
      <c r="Z85" s="37"/>
      <c r="AA85" s="37"/>
      <c r="AB85" s="37"/>
      <c r="AC85" s="37"/>
      <c r="AD85" s="37"/>
      <c r="AE85" s="37"/>
    </row>
    <row r="86" spans="1:63" s="2" customFormat="1" ht="12" customHeight="1" x14ac:dyDescent="0.2">
      <c r="A86" s="37"/>
      <c r="B86" s="38"/>
      <c r="C86" s="31" t="s">
        <v>97</v>
      </c>
      <c r="D86" s="39"/>
      <c r="E86" s="39"/>
      <c r="F86" s="39"/>
      <c r="G86" s="39"/>
      <c r="H86" s="39"/>
      <c r="I86" s="39"/>
      <c r="J86" s="39"/>
      <c r="K86" s="39"/>
      <c r="L86" s="109"/>
      <c r="S86" s="37"/>
      <c r="T86" s="37"/>
      <c r="U86" s="37"/>
      <c r="V86" s="37"/>
      <c r="W86" s="37"/>
      <c r="X86" s="37"/>
      <c r="Y86" s="37"/>
      <c r="Z86" s="37"/>
      <c r="AA86" s="37"/>
      <c r="AB86" s="37"/>
      <c r="AC86" s="37"/>
      <c r="AD86" s="37"/>
      <c r="AE86" s="37"/>
    </row>
    <row r="87" spans="1:63" s="2" customFormat="1" ht="16.5" customHeight="1" x14ac:dyDescent="0.2">
      <c r="A87" s="37"/>
      <c r="B87" s="38"/>
      <c r="C87" s="39"/>
      <c r="D87" s="39"/>
      <c r="E87" s="352" t="str">
        <f>E9</f>
        <v>D1.01.100 - Architektonicko-stavební řešení</v>
      </c>
      <c r="F87" s="382"/>
      <c r="G87" s="382"/>
      <c r="H87" s="382"/>
      <c r="I87" s="39"/>
      <c r="J87" s="39"/>
      <c r="K87" s="39"/>
      <c r="L87" s="109"/>
      <c r="S87" s="37"/>
      <c r="T87" s="37"/>
      <c r="U87" s="37"/>
      <c r="V87" s="37"/>
      <c r="W87" s="37"/>
      <c r="X87" s="37"/>
      <c r="Y87" s="37"/>
      <c r="Z87" s="37"/>
      <c r="AA87" s="37"/>
      <c r="AB87" s="37"/>
      <c r="AC87" s="37"/>
      <c r="AD87" s="37"/>
      <c r="AE87" s="37"/>
    </row>
    <row r="88" spans="1:63" s="2" customFormat="1" ht="6.95" customHeight="1" x14ac:dyDescent="0.2">
      <c r="A88" s="37"/>
      <c r="B88" s="38"/>
      <c r="C88" s="39"/>
      <c r="D88" s="39"/>
      <c r="E88" s="39"/>
      <c r="F88" s="39"/>
      <c r="G88" s="39"/>
      <c r="H88" s="39"/>
      <c r="I88" s="39"/>
      <c r="J88" s="39"/>
      <c r="K88" s="39"/>
      <c r="L88" s="109"/>
      <c r="S88" s="37"/>
      <c r="T88" s="37"/>
      <c r="U88" s="37"/>
      <c r="V88" s="37"/>
      <c r="W88" s="37"/>
      <c r="X88" s="37"/>
      <c r="Y88" s="37"/>
      <c r="Z88" s="37"/>
      <c r="AA88" s="37"/>
      <c r="AB88" s="37"/>
      <c r="AC88" s="37"/>
      <c r="AD88" s="37"/>
      <c r="AE88" s="37"/>
    </row>
    <row r="89" spans="1:63" s="2" customFormat="1" ht="12" customHeight="1" x14ac:dyDescent="0.2">
      <c r="A89" s="37"/>
      <c r="B89" s="38"/>
      <c r="C89" s="31" t="s">
        <v>22</v>
      </c>
      <c r="D89" s="39"/>
      <c r="E89" s="39"/>
      <c r="F89" s="29" t="str">
        <f>F12</f>
        <v xml:space="preserve">Liberec </v>
      </c>
      <c r="G89" s="39"/>
      <c r="H89" s="39"/>
      <c r="I89" s="31" t="s">
        <v>24</v>
      </c>
      <c r="J89" s="62" t="str">
        <f>IF(J12="","",J12)</f>
        <v>25. 3. 2021</v>
      </c>
      <c r="K89" s="39"/>
      <c r="L89" s="109"/>
      <c r="S89" s="37"/>
      <c r="T89" s="37"/>
      <c r="U89" s="37"/>
      <c r="V89" s="37"/>
      <c r="W89" s="37"/>
      <c r="X89" s="37"/>
      <c r="Y89" s="37"/>
      <c r="Z89" s="37"/>
      <c r="AA89" s="37"/>
      <c r="AB89" s="37"/>
      <c r="AC89" s="37"/>
      <c r="AD89" s="37"/>
      <c r="AE89" s="37"/>
    </row>
    <row r="90" spans="1:63" s="2" customFormat="1" ht="6.95" customHeight="1" x14ac:dyDescent="0.2">
      <c r="A90" s="37"/>
      <c r="B90" s="38"/>
      <c r="C90" s="39"/>
      <c r="D90" s="39"/>
      <c r="E90" s="39"/>
      <c r="F90" s="39"/>
      <c r="G90" s="39"/>
      <c r="H90" s="39"/>
      <c r="I90" s="39"/>
      <c r="J90" s="39"/>
      <c r="K90" s="39"/>
      <c r="L90" s="109"/>
      <c r="S90" s="37"/>
      <c r="T90" s="37"/>
      <c r="U90" s="37"/>
      <c r="V90" s="37"/>
      <c r="W90" s="37"/>
      <c r="X90" s="37"/>
      <c r="Y90" s="37"/>
      <c r="Z90" s="37"/>
      <c r="AA90" s="37"/>
      <c r="AB90" s="37"/>
      <c r="AC90" s="37"/>
      <c r="AD90" s="37"/>
      <c r="AE90" s="37"/>
    </row>
    <row r="91" spans="1:63" s="2" customFormat="1" ht="15.2" customHeight="1" x14ac:dyDescent="0.2">
      <c r="A91" s="37"/>
      <c r="B91" s="38"/>
      <c r="C91" s="31" t="s">
        <v>30</v>
      </c>
      <c r="D91" s="39"/>
      <c r="E91" s="39"/>
      <c r="F91" s="29" t="str">
        <f>E15</f>
        <v xml:space="preserve">Statutární město Liberec </v>
      </c>
      <c r="G91" s="39"/>
      <c r="H91" s="39"/>
      <c r="I91" s="31" t="s">
        <v>38</v>
      </c>
      <c r="J91" s="35" t="str">
        <f>E21</f>
        <v>STORING s.r.o.</v>
      </c>
      <c r="K91" s="39"/>
      <c r="L91" s="109"/>
      <c r="S91" s="37"/>
      <c r="T91" s="37"/>
      <c r="U91" s="37"/>
      <c r="V91" s="37"/>
      <c r="W91" s="37"/>
      <c r="X91" s="37"/>
      <c r="Y91" s="37"/>
      <c r="Z91" s="37"/>
      <c r="AA91" s="37"/>
      <c r="AB91" s="37"/>
      <c r="AC91" s="37"/>
      <c r="AD91" s="37"/>
      <c r="AE91" s="37"/>
    </row>
    <row r="92" spans="1:63" s="2" customFormat="1" ht="15.2" customHeight="1" x14ac:dyDescent="0.2">
      <c r="A92" s="37"/>
      <c r="B92" s="38"/>
      <c r="C92" s="31" t="s">
        <v>36</v>
      </c>
      <c r="D92" s="39"/>
      <c r="E92" s="39"/>
      <c r="F92" s="29" t="str">
        <f>IF(E18="","",E18)</f>
        <v>Vyplň údaj</v>
      </c>
      <c r="G92" s="39"/>
      <c r="H92" s="39"/>
      <c r="I92" s="31" t="s">
        <v>43</v>
      </c>
      <c r="J92" s="35" t="str">
        <f>E24</f>
        <v xml:space="preserve">Miroslav Morávek </v>
      </c>
      <c r="K92" s="39"/>
      <c r="L92" s="109"/>
      <c r="S92" s="37"/>
      <c r="T92" s="37"/>
      <c r="U92" s="37"/>
      <c r="V92" s="37"/>
      <c r="W92" s="37"/>
      <c r="X92" s="37"/>
      <c r="Y92" s="37"/>
      <c r="Z92" s="37"/>
      <c r="AA92" s="37"/>
      <c r="AB92" s="37"/>
      <c r="AC92" s="37"/>
      <c r="AD92" s="37"/>
      <c r="AE92" s="37"/>
    </row>
    <row r="93" spans="1:63" s="2" customFormat="1" ht="10.35" customHeight="1" x14ac:dyDescent="0.2">
      <c r="A93" s="37"/>
      <c r="B93" s="38"/>
      <c r="C93" s="39"/>
      <c r="D93" s="39"/>
      <c r="E93" s="39"/>
      <c r="F93" s="39"/>
      <c r="G93" s="39"/>
      <c r="H93" s="39"/>
      <c r="I93" s="39"/>
      <c r="J93" s="39"/>
      <c r="K93" s="39"/>
      <c r="L93" s="109"/>
      <c r="S93" s="37"/>
      <c r="T93" s="37"/>
      <c r="U93" s="37"/>
      <c r="V93" s="37"/>
      <c r="W93" s="37"/>
      <c r="X93" s="37"/>
      <c r="Y93" s="37"/>
      <c r="Z93" s="37"/>
      <c r="AA93" s="37"/>
      <c r="AB93" s="37"/>
      <c r="AC93" s="37"/>
      <c r="AD93" s="37"/>
      <c r="AE93" s="37"/>
    </row>
    <row r="94" spans="1:63" s="11" customFormat="1" ht="29.25" customHeight="1" x14ac:dyDescent="0.2">
      <c r="A94" s="149"/>
      <c r="B94" s="150"/>
      <c r="C94" s="151" t="s">
        <v>120</v>
      </c>
      <c r="D94" s="152" t="s">
        <v>67</v>
      </c>
      <c r="E94" s="152" t="s">
        <v>63</v>
      </c>
      <c r="F94" s="152" t="s">
        <v>64</v>
      </c>
      <c r="G94" s="152" t="s">
        <v>121</v>
      </c>
      <c r="H94" s="152" t="s">
        <v>122</v>
      </c>
      <c r="I94" s="152" t="s">
        <v>123</v>
      </c>
      <c r="J94" s="152" t="s">
        <v>101</v>
      </c>
      <c r="K94" s="153" t="s">
        <v>124</v>
      </c>
      <c r="L94" s="154"/>
      <c r="M94" s="71" t="s">
        <v>44</v>
      </c>
      <c r="N94" s="72" t="s">
        <v>52</v>
      </c>
      <c r="O94" s="72" t="s">
        <v>125</v>
      </c>
      <c r="P94" s="72" t="s">
        <v>126</v>
      </c>
      <c r="Q94" s="72" t="s">
        <v>127</v>
      </c>
      <c r="R94" s="72" t="s">
        <v>128</v>
      </c>
      <c r="S94" s="72" t="s">
        <v>129</v>
      </c>
      <c r="T94" s="73" t="s">
        <v>130</v>
      </c>
      <c r="U94" s="149"/>
      <c r="V94" s="149"/>
      <c r="W94" s="149"/>
      <c r="X94" s="149"/>
      <c r="Y94" s="149"/>
      <c r="Z94" s="149"/>
      <c r="AA94" s="149"/>
      <c r="AB94" s="149"/>
      <c r="AC94" s="149"/>
      <c r="AD94" s="149"/>
      <c r="AE94" s="149"/>
    </row>
    <row r="95" spans="1:63" s="2" customFormat="1" ht="22.9" customHeight="1" x14ac:dyDescent="0.25">
      <c r="A95" s="37"/>
      <c r="B95" s="38"/>
      <c r="C95" s="78" t="s">
        <v>131</v>
      </c>
      <c r="D95" s="39"/>
      <c r="E95" s="39"/>
      <c r="F95" s="39"/>
      <c r="G95" s="39"/>
      <c r="H95" s="39"/>
      <c r="I95" s="39"/>
      <c r="J95" s="155">
        <f>BK95</f>
        <v>0</v>
      </c>
      <c r="K95" s="39"/>
      <c r="L95" s="42"/>
      <c r="M95" s="74"/>
      <c r="N95" s="156"/>
      <c r="O95" s="75"/>
      <c r="P95" s="157">
        <f>P96+P315</f>
        <v>0</v>
      </c>
      <c r="Q95" s="75"/>
      <c r="R95" s="157">
        <f>R96+R315</f>
        <v>177.62316910999996</v>
      </c>
      <c r="S95" s="75"/>
      <c r="T95" s="158">
        <f>T96+T315</f>
        <v>142.74351999999999</v>
      </c>
      <c r="U95" s="37"/>
      <c r="V95" s="37"/>
      <c r="W95" s="37"/>
      <c r="X95" s="37"/>
      <c r="Y95" s="37"/>
      <c r="Z95" s="37"/>
      <c r="AA95" s="37"/>
      <c r="AB95" s="37"/>
      <c r="AC95" s="37"/>
      <c r="AD95" s="37"/>
      <c r="AE95" s="37"/>
      <c r="AT95" s="19" t="s">
        <v>81</v>
      </c>
      <c r="AU95" s="19" t="s">
        <v>102</v>
      </c>
      <c r="BK95" s="159">
        <f>BK96+BK315</f>
        <v>0</v>
      </c>
    </row>
    <row r="96" spans="1:63" s="12" customFormat="1" ht="25.9" customHeight="1" x14ac:dyDescent="0.2">
      <c r="B96" s="160"/>
      <c r="C96" s="161"/>
      <c r="D96" s="162" t="s">
        <v>81</v>
      </c>
      <c r="E96" s="163" t="s">
        <v>132</v>
      </c>
      <c r="F96" s="163" t="s">
        <v>133</v>
      </c>
      <c r="G96" s="161"/>
      <c r="H96" s="161"/>
      <c r="I96" s="164"/>
      <c r="J96" s="165">
        <f>BK96</f>
        <v>0</v>
      </c>
      <c r="K96" s="161"/>
      <c r="L96" s="166"/>
      <c r="M96" s="167"/>
      <c r="N96" s="168"/>
      <c r="O96" s="168"/>
      <c r="P96" s="169">
        <f>P97+P132+P180+P187+P225+P229+P237+P240+P304+P313</f>
        <v>0</v>
      </c>
      <c r="Q96" s="168"/>
      <c r="R96" s="169">
        <f>R97+R132+R180+R187+R225+R229+R237+R240+R304+R313</f>
        <v>151.88146594999998</v>
      </c>
      <c r="S96" s="168"/>
      <c r="T96" s="170">
        <f>T97+T132+T180+T187+T225+T229+T237+T240+T304+T313</f>
        <v>121.63209999999998</v>
      </c>
      <c r="AR96" s="171" t="s">
        <v>90</v>
      </c>
      <c r="AT96" s="172" t="s">
        <v>81</v>
      </c>
      <c r="AU96" s="172" t="s">
        <v>82</v>
      </c>
      <c r="AY96" s="171" t="s">
        <v>134</v>
      </c>
      <c r="BK96" s="173">
        <f>BK97+BK132+BK180+BK187+BK225+BK229+BK237+BK240+BK304+BK313</f>
        <v>0</v>
      </c>
    </row>
    <row r="97" spans="1:65" s="12" customFormat="1" ht="22.9" customHeight="1" x14ac:dyDescent="0.2">
      <c r="B97" s="160"/>
      <c r="C97" s="161"/>
      <c r="D97" s="162" t="s">
        <v>81</v>
      </c>
      <c r="E97" s="174" t="s">
        <v>90</v>
      </c>
      <c r="F97" s="174" t="s">
        <v>135</v>
      </c>
      <c r="G97" s="161"/>
      <c r="H97" s="161"/>
      <c r="I97" s="164"/>
      <c r="J97" s="175">
        <f>BK97</f>
        <v>0</v>
      </c>
      <c r="K97" s="161"/>
      <c r="L97" s="166"/>
      <c r="M97" s="167"/>
      <c r="N97" s="168"/>
      <c r="O97" s="168"/>
      <c r="P97" s="169">
        <f>SUM(P98:P131)</f>
        <v>0</v>
      </c>
      <c r="Q97" s="168"/>
      <c r="R97" s="169">
        <f>SUM(R98:R131)</f>
        <v>26.269655999999998</v>
      </c>
      <c r="S97" s="168"/>
      <c r="T97" s="170">
        <f>SUM(T98:T131)</f>
        <v>0</v>
      </c>
      <c r="AR97" s="171" t="s">
        <v>90</v>
      </c>
      <c r="AT97" s="172" t="s">
        <v>81</v>
      </c>
      <c r="AU97" s="172" t="s">
        <v>90</v>
      </c>
      <c r="AY97" s="171" t="s">
        <v>134</v>
      </c>
      <c r="BK97" s="173">
        <f>SUM(BK98:BK131)</f>
        <v>0</v>
      </c>
    </row>
    <row r="98" spans="1:65" s="2" customFormat="1" ht="48" x14ac:dyDescent="0.2">
      <c r="A98" s="37"/>
      <c r="B98" s="38"/>
      <c r="C98" s="176" t="s">
        <v>90</v>
      </c>
      <c r="D98" s="176" t="s">
        <v>136</v>
      </c>
      <c r="E98" s="177" t="s">
        <v>137</v>
      </c>
      <c r="F98" s="178" t="s">
        <v>138</v>
      </c>
      <c r="G98" s="179" t="s">
        <v>139</v>
      </c>
      <c r="H98" s="180">
        <v>7.02</v>
      </c>
      <c r="I98" s="181"/>
      <c r="J98" s="182">
        <f>ROUND(I98*H98,2)</f>
        <v>0</v>
      </c>
      <c r="K98" s="178" t="s">
        <v>140</v>
      </c>
      <c r="L98" s="42"/>
      <c r="M98" s="183" t="s">
        <v>44</v>
      </c>
      <c r="N98" s="184" t="s">
        <v>53</v>
      </c>
      <c r="O98" s="67"/>
      <c r="P98" s="185">
        <f>O98*H98</f>
        <v>0</v>
      </c>
      <c r="Q98" s="185">
        <v>0</v>
      </c>
      <c r="R98" s="185">
        <f>Q98*H98</f>
        <v>0</v>
      </c>
      <c r="S98" s="185">
        <v>0</v>
      </c>
      <c r="T98" s="186">
        <f>S98*H98</f>
        <v>0</v>
      </c>
      <c r="U98" s="37"/>
      <c r="V98" s="37"/>
      <c r="W98" s="37"/>
      <c r="X98" s="37"/>
      <c r="Y98" s="37"/>
      <c r="Z98" s="37"/>
      <c r="AA98" s="37"/>
      <c r="AB98" s="37"/>
      <c r="AC98" s="37"/>
      <c r="AD98" s="37"/>
      <c r="AE98" s="37"/>
      <c r="AR98" s="187" t="s">
        <v>141</v>
      </c>
      <c r="AT98" s="187" t="s">
        <v>136</v>
      </c>
      <c r="AU98" s="187" t="s">
        <v>92</v>
      </c>
      <c r="AY98" s="19" t="s">
        <v>134</v>
      </c>
      <c r="BE98" s="188">
        <f>IF(N98="základní",J98,0)</f>
        <v>0</v>
      </c>
      <c r="BF98" s="188">
        <f>IF(N98="snížená",J98,0)</f>
        <v>0</v>
      </c>
      <c r="BG98" s="188">
        <f>IF(N98="zákl. přenesená",J98,0)</f>
        <v>0</v>
      </c>
      <c r="BH98" s="188">
        <f>IF(N98="sníž. přenesená",J98,0)</f>
        <v>0</v>
      </c>
      <c r="BI98" s="188">
        <f>IF(N98="nulová",J98,0)</f>
        <v>0</v>
      </c>
      <c r="BJ98" s="19" t="s">
        <v>90</v>
      </c>
      <c r="BK98" s="188">
        <f>ROUND(I98*H98,2)</f>
        <v>0</v>
      </c>
      <c r="BL98" s="19" t="s">
        <v>141</v>
      </c>
      <c r="BM98" s="187" t="s">
        <v>142</v>
      </c>
    </row>
    <row r="99" spans="1:65" s="13" customFormat="1" ht="11.25" x14ac:dyDescent="0.2">
      <c r="B99" s="189"/>
      <c r="C99" s="190"/>
      <c r="D99" s="191" t="s">
        <v>143</v>
      </c>
      <c r="E99" s="192" t="s">
        <v>44</v>
      </c>
      <c r="F99" s="193" t="s">
        <v>144</v>
      </c>
      <c r="G99" s="190"/>
      <c r="H99" s="194">
        <v>7.02</v>
      </c>
      <c r="I99" s="195"/>
      <c r="J99" s="190"/>
      <c r="K99" s="190"/>
      <c r="L99" s="196"/>
      <c r="M99" s="197"/>
      <c r="N99" s="198"/>
      <c r="O99" s="198"/>
      <c r="P99" s="198"/>
      <c r="Q99" s="198"/>
      <c r="R99" s="198"/>
      <c r="S99" s="198"/>
      <c r="T99" s="199"/>
      <c r="AT99" s="200" t="s">
        <v>143</v>
      </c>
      <c r="AU99" s="200" t="s">
        <v>92</v>
      </c>
      <c r="AV99" s="13" t="s">
        <v>92</v>
      </c>
      <c r="AW99" s="13" t="s">
        <v>42</v>
      </c>
      <c r="AX99" s="13" t="s">
        <v>90</v>
      </c>
      <c r="AY99" s="200" t="s">
        <v>134</v>
      </c>
    </row>
    <row r="100" spans="1:65" s="2" customFormat="1" ht="48" x14ac:dyDescent="0.2">
      <c r="A100" s="37"/>
      <c r="B100" s="38"/>
      <c r="C100" s="176" t="s">
        <v>92</v>
      </c>
      <c r="D100" s="176" t="s">
        <v>136</v>
      </c>
      <c r="E100" s="177" t="s">
        <v>145</v>
      </c>
      <c r="F100" s="178" t="s">
        <v>146</v>
      </c>
      <c r="G100" s="179" t="s">
        <v>139</v>
      </c>
      <c r="H100" s="180">
        <v>0.75600000000000001</v>
      </c>
      <c r="I100" s="181"/>
      <c r="J100" s="182">
        <f>ROUND(I100*H100,2)</f>
        <v>0</v>
      </c>
      <c r="K100" s="178" t="s">
        <v>140</v>
      </c>
      <c r="L100" s="42"/>
      <c r="M100" s="183" t="s">
        <v>44</v>
      </c>
      <c r="N100" s="184" t="s">
        <v>53</v>
      </c>
      <c r="O100" s="67"/>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141</v>
      </c>
      <c r="AT100" s="187" t="s">
        <v>136</v>
      </c>
      <c r="AU100" s="187" t="s">
        <v>92</v>
      </c>
      <c r="AY100" s="19" t="s">
        <v>134</v>
      </c>
      <c r="BE100" s="188">
        <f>IF(N100="základní",J100,0)</f>
        <v>0</v>
      </c>
      <c r="BF100" s="188">
        <f>IF(N100="snížená",J100,0)</f>
        <v>0</v>
      </c>
      <c r="BG100" s="188">
        <f>IF(N100="zákl. přenesená",J100,0)</f>
        <v>0</v>
      </c>
      <c r="BH100" s="188">
        <f>IF(N100="sníž. přenesená",J100,0)</f>
        <v>0</v>
      </c>
      <c r="BI100" s="188">
        <f>IF(N100="nulová",J100,0)</f>
        <v>0</v>
      </c>
      <c r="BJ100" s="19" t="s">
        <v>90</v>
      </c>
      <c r="BK100" s="188">
        <f>ROUND(I100*H100,2)</f>
        <v>0</v>
      </c>
      <c r="BL100" s="19" t="s">
        <v>141</v>
      </c>
      <c r="BM100" s="187" t="s">
        <v>147</v>
      </c>
    </row>
    <row r="101" spans="1:65" s="14" customFormat="1" ht="11.25" x14ac:dyDescent="0.2">
      <c r="B101" s="201"/>
      <c r="C101" s="202"/>
      <c r="D101" s="191" t="s">
        <v>143</v>
      </c>
      <c r="E101" s="203" t="s">
        <v>44</v>
      </c>
      <c r="F101" s="204" t="s">
        <v>148</v>
      </c>
      <c r="G101" s="202"/>
      <c r="H101" s="203" t="s">
        <v>44</v>
      </c>
      <c r="I101" s="205"/>
      <c r="J101" s="202"/>
      <c r="K101" s="202"/>
      <c r="L101" s="206"/>
      <c r="M101" s="207"/>
      <c r="N101" s="208"/>
      <c r="O101" s="208"/>
      <c r="P101" s="208"/>
      <c r="Q101" s="208"/>
      <c r="R101" s="208"/>
      <c r="S101" s="208"/>
      <c r="T101" s="209"/>
      <c r="AT101" s="210" t="s">
        <v>143</v>
      </c>
      <c r="AU101" s="210" t="s">
        <v>92</v>
      </c>
      <c r="AV101" s="14" t="s">
        <v>90</v>
      </c>
      <c r="AW101" s="14" t="s">
        <v>42</v>
      </c>
      <c r="AX101" s="14" t="s">
        <v>82</v>
      </c>
      <c r="AY101" s="210" t="s">
        <v>134</v>
      </c>
    </row>
    <row r="102" spans="1:65" s="13" customFormat="1" ht="11.25" x14ac:dyDescent="0.2">
      <c r="B102" s="189"/>
      <c r="C102" s="190"/>
      <c r="D102" s="191" t="s">
        <v>143</v>
      </c>
      <c r="E102" s="192" t="s">
        <v>44</v>
      </c>
      <c r="F102" s="193" t="s">
        <v>149</v>
      </c>
      <c r="G102" s="190"/>
      <c r="H102" s="194">
        <v>0.75600000000000001</v>
      </c>
      <c r="I102" s="195"/>
      <c r="J102" s="190"/>
      <c r="K102" s="190"/>
      <c r="L102" s="196"/>
      <c r="M102" s="197"/>
      <c r="N102" s="198"/>
      <c r="O102" s="198"/>
      <c r="P102" s="198"/>
      <c r="Q102" s="198"/>
      <c r="R102" s="198"/>
      <c r="S102" s="198"/>
      <c r="T102" s="199"/>
      <c r="AT102" s="200" t="s">
        <v>143</v>
      </c>
      <c r="AU102" s="200" t="s">
        <v>92</v>
      </c>
      <c r="AV102" s="13" t="s">
        <v>92</v>
      </c>
      <c r="AW102" s="13" t="s">
        <v>42</v>
      </c>
      <c r="AX102" s="13" t="s">
        <v>90</v>
      </c>
      <c r="AY102" s="200" t="s">
        <v>134</v>
      </c>
    </row>
    <row r="103" spans="1:65" s="2" customFormat="1" ht="33" customHeight="1" x14ac:dyDescent="0.2">
      <c r="A103" s="37"/>
      <c r="B103" s="38"/>
      <c r="C103" s="176" t="s">
        <v>150</v>
      </c>
      <c r="D103" s="176" t="s">
        <v>136</v>
      </c>
      <c r="E103" s="177" t="s">
        <v>151</v>
      </c>
      <c r="F103" s="178" t="s">
        <v>152</v>
      </c>
      <c r="G103" s="179" t="s">
        <v>139</v>
      </c>
      <c r="H103" s="180">
        <v>6.375</v>
      </c>
      <c r="I103" s="181"/>
      <c r="J103" s="182">
        <f>ROUND(I103*H103,2)</f>
        <v>0</v>
      </c>
      <c r="K103" s="178" t="s">
        <v>140</v>
      </c>
      <c r="L103" s="42"/>
      <c r="M103" s="183" t="s">
        <v>44</v>
      </c>
      <c r="N103" s="184" t="s">
        <v>53</v>
      </c>
      <c r="O103" s="67"/>
      <c r="P103" s="185">
        <f>O103*H103</f>
        <v>0</v>
      </c>
      <c r="Q103" s="185">
        <v>0</v>
      </c>
      <c r="R103" s="185">
        <f>Q103*H103</f>
        <v>0</v>
      </c>
      <c r="S103" s="185">
        <v>0</v>
      </c>
      <c r="T103" s="186">
        <f>S103*H103</f>
        <v>0</v>
      </c>
      <c r="U103" s="37"/>
      <c r="V103" s="37"/>
      <c r="W103" s="37"/>
      <c r="X103" s="37"/>
      <c r="Y103" s="37"/>
      <c r="Z103" s="37"/>
      <c r="AA103" s="37"/>
      <c r="AB103" s="37"/>
      <c r="AC103" s="37"/>
      <c r="AD103" s="37"/>
      <c r="AE103" s="37"/>
      <c r="AR103" s="187" t="s">
        <v>141</v>
      </c>
      <c r="AT103" s="187" t="s">
        <v>136</v>
      </c>
      <c r="AU103" s="187" t="s">
        <v>92</v>
      </c>
      <c r="AY103" s="19" t="s">
        <v>134</v>
      </c>
      <c r="BE103" s="188">
        <f>IF(N103="základní",J103,0)</f>
        <v>0</v>
      </c>
      <c r="BF103" s="188">
        <f>IF(N103="snížená",J103,0)</f>
        <v>0</v>
      </c>
      <c r="BG103" s="188">
        <f>IF(N103="zákl. přenesená",J103,0)</f>
        <v>0</v>
      </c>
      <c r="BH103" s="188">
        <f>IF(N103="sníž. přenesená",J103,0)</f>
        <v>0</v>
      </c>
      <c r="BI103" s="188">
        <f>IF(N103="nulová",J103,0)</f>
        <v>0</v>
      </c>
      <c r="BJ103" s="19" t="s">
        <v>90</v>
      </c>
      <c r="BK103" s="188">
        <f>ROUND(I103*H103,2)</f>
        <v>0</v>
      </c>
      <c r="BL103" s="19" t="s">
        <v>141</v>
      </c>
      <c r="BM103" s="187" t="s">
        <v>153</v>
      </c>
    </row>
    <row r="104" spans="1:65" s="14" customFormat="1" ht="11.25" x14ac:dyDescent="0.2">
      <c r="B104" s="201"/>
      <c r="C104" s="202"/>
      <c r="D104" s="191" t="s">
        <v>143</v>
      </c>
      <c r="E104" s="203" t="s">
        <v>44</v>
      </c>
      <c r="F104" s="204" t="s">
        <v>154</v>
      </c>
      <c r="G104" s="202"/>
      <c r="H104" s="203" t="s">
        <v>44</v>
      </c>
      <c r="I104" s="205"/>
      <c r="J104" s="202"/>
      <c r="K104" s="202"/>
      <c r="L104" s="206"/>
      <c r="M104" s="207"/>
      <c r="N104" s="208"/>
      <c r="O104" s="208"/>
      <c r="P104" s="208"/>
      <c r="Q104" s="208"/>
      <c r="R104" s="208"/>
      <c r="S104" s="208"/>
      <c r="T104" s="209"/>
      <c r="AT104" s="210" t="s">
        <v>143</v>
      </c>
      <c r="AU104" s="210" t="s">
        <v>92</v>
      </c>
      <c r="AV104" s="14" t="s">
        <v>90</v>
      </c>
      <c r="AW104" s="14" t="s">
        <v>42</v>
      </c>
      <c r="AX104" s="14" t="s">
        <v>82</v>
      </c>
      <c r="AY104" s="210" t="s">
        <v>134</v>
      </c>
    </row>
    <row r="105" spans="1:65" s="13" customFormat="1" ht="11.25" x14ac:dyDescent="0.2">
      <c r="B105" s="189"/>
      <c r="C105" s="190"/>
      <c r="D105" s="191" t="s">
        <v>143</v>
      </c>
      <c r="E105" s="192" t="s">
        <v>44</v>
      </c>
      <c r="F105" s="193" t="s">
        <v>155</v>
      </c>
      <c r="G105" s="190"/>
      <c r="H105" s="194">
        <v>6.375</v>
      </c>
      <c r="I105" s="195"/>
      <c r="J105" s="190"/>
      <c r="K105" s="190"/>
      <c r="L105" s="196"/>
      <c r="M105" s="197"/>
      <c r="N105" s="198"/>
      <c r="O105" s="198"/>
      <c r="P105" s="198"/>
      <c r="Q105" s="198"/>
      <c r="R105" s="198"/>
      <c r="S105" s="198"/>
      <c r="T105" s="199"/>
      <c r="AT105" s="200" t="s">
        <v>143</v>
      </c>
      <c r="AU105" s="200" t="s">
        <v>92</v>
      </c>
      <c r="AV105" s="13" t="s">
        <v>92</v>
      </c>
      <c r="AW105" s="13" t="s">
        <v>42</v>
      </c>
      <c r="AX105" s="13" t="s">
        <v>90</v>
      </c>
      <c r="AY105" s="200" t="s">
        <v>134</v>
      </c>
    </row>
    <row r="106" spans="1:65" s="2" customFormat="1" ht="36" x14ac:dyDescent="0.2">
      <c r="A106" s="37"/>
      <c r="B106" s="38"/>
      <c r="C106" s="176" t="s">
        <v>141</v>
      </c>
      <c r="D106" s="176" t="s">
        <v>136</v>
      </c>
      <c r="E106" s="177" t="s">
        <v>156</v>
      </c>
      <c r="F106" s="178" t="s">
        <v>157</v>
      </c>
      <c r="G106" s="179" t="s">
        <v>158</v>
      </c>
      <c r="H106" s="180">
        <v>23.4</v>
      </c>
      <c r="I106" s="181"/>
      <c r="J106" s="182">
        <f>ROUND(I106*H106,2)</f>
        <v>0</v>
      </c>
      <c r="K106" s="178" t="s">
        <v>140</v>
      </c>
      <c r="L106" s="42"/>
      <c r="M106" s="183" t="s">
        <v>44</v>
      </c>
      <c r="N106" s="184" t="s">
        <v>53</v>
      </c>
      <c r="O106" s="67"/>
      <c r="P106" s="185">
        <f>O106*H106</f>
        <v>0</v>
      </c>
      <c r="Q106" s="185">
        <v>8.4000000000000003E-4</v>
      </c>
      <c r="R106" s="185">
        <f>Q106*H106</f>
        <v>1.9656E-2</v>
      </c>
      <c r="S106" s="185">
        <v>0</v>
      </c>
      <c r="T106" s="186">
        <f>S106*H106</f>
        <v>0</v>
      </c>
      <c r="U106" s="37"/>
      <c r="V106" s="37"/>
      <c r="W106" s="37"/>
      <c r="X106" s="37"/>
      <c r="Y106" s="37"/>
      <c r="Z106" s="37"/>
      <c r="AA106" s="37"/>
      <c r="AB106" s="37"/>
      <c r="AC106" s="37"/>
      <c r="AD106" s="37"/>
      <c r="AE106" s="37"/>
      <c r="AR106" s="187" t="s">
        <v>141</v>
      </c>
      <c r="AT106" s="187" t="s">
        <v>136</v>
      </c>
      <c r="AU106" s="187" t="s">
        <v>92</v>
      </c>
      <c r="AY106" s="19" t="s">
        <v>134</v>
      </c>
      <c r="BE106" s="188">
        <f>IF(N106="základní",J106,0)</f>
        <v>0</v>
      </c>
      <c r="BF106" s="188">
        <f>IF(N106="snížená",J106,0)</f>
        <v>0</v>
      </c>
      <c r="BG106" s="188">
        <f>IF(N106="zákl. přenesená",J106,0)</f>
        <v>0</v>
      </c>
      <c r="BH106" s="188">
        <f>IF(N106="sníž. přenesená",J106,0)</f>
        <v>0</v>
      </c>
      <c r="BI106" s="188">
        <f>IF(N106="nulová",J106,0)</f>
        <v>0</v>
      </c>
      <c r="BJ106" s="19" t="s">
        <v>90</v>
      </c>
      <c r="BK106" s="188">
        <f>ROUND(I106*H106,2)</f>
        <v>0</v>
      </c>
      <c r="BL106" s="19" t="s">
        <v>141</v>
      </c>
      <c r="BM106" s="187" t="s">
        <v>159</v>
      </c>
    </row>
    <row r="107" spans="1:65" s="13" customFormat="1" ht="11.25" x14ac:dyDescent="0.2">
      <c r="B107" s="189"/>
      <c r="C107" s="190"/>
      <c r="D107" s="191" t="s">
        <v>143</v>
      </c>
      <c r="E107" s="192" t="s">
        <v>44</v>
      </c>
      <c r="F107" s="193" t="s">
        <v>160</v>
      </c>
      <c r="G107" s="190"/>
      <c r="H107" s="194">
        <v>23.4</v>
      </c>
      <c r="I107" s="195"/>
      <c r="J107" s="190"/>
      <c r="K107" s="190"/>
      <c r="L107" s="196"/>
      <c r="M107" s="197"/>
      <c r="N107" s="198"/>
      <c r="O107" s="198"/>
      <c r="P107" s="198"/>
      <c r="Q107" s="198"/>
      <c r="R107" s="198"/>
      <c r="S107" s="198"/>
      <c r="T107" s="199"/>
      <c r="AT107" s="200" t="s">
        <v>143</v>
      </c>
      <c r="AU107" s="200" t="s">
        <v>92</v>
      </c>
      <c r="AV107" s="13" t="s">
        <v>92</v>
      </c>
      <c r="AW107" s="13" t="s">
        <v>42</v>
      </c>
      <c r="AX107" s="13" t="s">
        <v>90</v>
      </c>
      <c r="AY107" s="200" t="s">
        <v>134</v>
      </c>
    </row>
    <row r="108" spans="1:65" s="2" customFormat="1" ht="24" x14ac:dyDescent="0.2">
      <c r="A108" s="37"/>
      <c r="B108" s="38"/>
      <c r="C108" s="176" t="s">
        <v>161</v>
      </c>
      <c r="D108" s="176" t="s">
        <v>136</v>
      </c>
      <c r="E108" s="177" t="s">
        <v>162</v>
      </c>
      <c r="F108" s="178" t="s">
        <v>163</v>
      </c>
      <c r="G108" s="179" t="s">
        <v>158</v>
      </c>
      <c r="H108" s="180">
        <v>23.4</v>
      </c>
      <c r="I108" s="181"/>
      <c r="J108" s="182">
        <f>ROUND(I108*H108,2)</f>
        <v>0</v>
      </c>
      <c r="K108" s="178" t="s">
        <v>140</v>
      </c>
      <c r="L108" s="42"/>
      <c r="M108" s="183" t="s">
        <v>44</v>
      </c>
      <c r="N108" s="184" t="s">
        <v>53</v>
      </c>
      <c r="O108" s="67"/>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141</v>
      </c>
      <c r="AT108" s="187" t="s">
        <v>136</v>
      </c>
      <c r="AU108" s="187" t="s">
        <v>92</v>
      </c>
      <c r="AY108" s="19" t="s">
        <v>134</v>
      </c>
      <c r="BE108" s="188">
        <f>IF(N108="základní",J108,0)</f>
        <v>0</v>
      </c>
      <c r="BF108" s="188">
        <f>IF(N108="snížená",J108,0)</f>
        <v>0</v>
      </c>
      <c r="BG108" s="188">
        <f>IF(N108="zákl. přenesená",J108,0)</f>
        <v>0</v>
      </c>
      <c r="BH108" s="188">
        <f>IF(N108="sníž. přenesená",J108,0)</f>
        <v>0</v>
      </c>
      <c r="BI108" s="188">
        <f>IF(N108="nulová",J108,0)</f>
        <v>0</v>
      </c>
      <c r="BJ108" s="19" t="s">
        <v>90</v>
      </c>
      <c r="BK108" s="188">
        <f>ROUND(I108*H108,2)</f>
        <v>0</v>
      </c>
      <c r="BL108" s="19" t="s">
        <v>141</v>
      </c>
      <c r="BM108" s="187" t="s">
        <v>164</v>
      </c>
    </row>
    <row r="109" spans="1:65" s="2" customFormat="1" ht="48" x14ac:dyDescent="0.2">
      <c r="A109" s="37"/>
      <c r="B109" s="38"/>
      <c r="C109" s="176" t="s">
        <v>165</v>
      </c>
      <c r="D109" s="176" t="s">
        <v>136</v>
      </c>
      <c r="E109" s="177" t="s">
        <v>166</v>
      </c>
      <c r="F109" s="178" t="s">
        <v>167</v>
      </c>
      <c r="G109" s="179" t="s">
        <v>139</v>
      </c>
      <c r="H109" s="180">
        <v>3.1880000000000002</v>
      </c>
      <c r="I109" s="181"/>
      <c r="J109" s="182">
        <f>ROUND(I109*H109,2)</f>
        <v>0</v>
      </c>
      <c r="K109" s="178" t="s">
        <v>140</v>
      </c>
      <c r="L109" s="42"/>
      <c r="M109" s="183" t="s">
        <v>44</v>
      </c>
      <c r="N109" s="184" t="s">
        <v>53</v>
      </c>
      <c r="O109" s="67"/>
      <c r="P109" s="185">
        <f>O109*H109</f>
        <v>0</v>
      </c>
      <c r="Q109" s="185">
        <v>0</v>
      </c>
      <c r="R109" s="185">
        <f>Q109*H109</f>
        <v>0</v>
      </c>
      <c r="S109" s="185">
        <v>0</v>
      </c>
      <c r="T109" s="186">
        <f>S109*H109</f>
        <v>0</v>
      </c>
      <c r="U109" s="37"/>
      <c r="V109" s="37"/>
      <c r="W109" s="37"/>
      <c r="X109" s="37"/>
      <c r="Y109" s="37"/>
      <c r="Z109" s="37"/>
      <c r="AA109" s="37"/>
      <c r="AB109" s="37"/>
      <c r="AC109" s="37"/>
      <c r="AD109" s="37"/>
      <c r="AE109" s="37"/>
      <c r="AR109" s="187" t="s">
        <v>141</v>
      </c>
      <c r="AT109" s="187" t="s">
        <v>136</v>
      </c>
      <c r="AU109" s="187" t="s">
        <v>92</v>
      </c>
      <c r="AY109" s="19" t="s">
        <v>134</v>
      </c>
      <c r="BE109" s="188">
        <f>IF(N109="základní",J109,0)</f>
        <v>0</v>
      </c>
      <c r="BF109" s="188">
        <f>IF(N109="snížená",J109,0)</f>
        <v>0</v>
      </c>
      <c r="BG109" s="188">
        <f>IF(N109="zákl. přenesená",J109,0)</f>
        <v>0</v>
      </c>
      <c r="BH109" s="188">
        <f>IF(N109="sníž. přenesená",J109,0)</f>
        <v>0</v>
      </c>
      <c r="BI109" s="188">
        <f>IF(N109="nulová",J109,0)</f>
        <v>0</v>
      </c>
      <c r="BJ109" s="19" t="s">
        <v>90</v>
      </c>
      <c r="BK109" s="188">
        <f>ROUND(I109*H109,2)</f>
        <v>0</v>
      </c>
      <c r="BL109" s="19" t="s">
        <v>141</v>
      </c>
      <c r="BM109" s="187" t="s">
        <v>168</v>
      </c>
    </row>
    <row r="110" spans="1:65" s="14" customFormat="1" ht="11.25" x14ac:dyDescent="0.2">
      <c r="B110" s="201"/>
      <c r="C110" s="202"/>
      <c r="D110" s="191" t="s">
        <v>143</v>
      </c>
      <c r="E110" s="203" t="s">
        <v>44</v>
      </c>
      <c r="F110" s="204" t="s">
        <v>169</v>
      </c>
      <c r="G110" s="202"/>
      <c r="H110" s="203" t="s">
        <v>44</v>
      </c>
      <c r="I110" s="205"/>
      <c r="J110" s="202"/>
      <c r="K110" s="202"/>
      <c r="L110" s="206"/>
      <c r="M110" s="207"/>
      <c r="N110" s="208"/>
      <c r="O110" s="208"/>
      <c r="P110" s="208"/>
      <c r="Q110" s="208"/>
      <c r="R110" s="208"/>
      <c r="S110" s="208"/>
      <c r="T110" s="209"/>
      <c r="AT110" s="210" t="s">
        <v>143</v>
      </c>
      <c r="AU110" s="210" t="s">
        <v>92</v>
      </c>
      <c r="AV110" s="14" t="s">
        <v>90</v>
      </c>
      <c r="AW110" s="14" t="s">
        <v>42</v>
      </c>
      <c r="AX110" s="14" t="s">
        <v>82</v>
      </c>
      <c r="AY110" s="210" t="s">
        <v>134</v>
      </c>
    </row>
    <row r="111" spans="1:65" s="13" customFormat="1" ht="11.25" x14ac:dyDescent="0.2">
      <c r="B111" s="189"/>
      <c r="C111" s="190"/>
      <c r="D111" s="191" t="s">
        <v>143</v>
      </c>
      <c r="E111" s="192" t="s">
        <v>44</v>
      </c>
      <c r="F111" s="193" t="s">
        <v>170</v>
      </c>
      <c r="G111" s="190"/>
      <c r="H111" s="194">
        <v>3.1880000000000002</v>
      </c>
      <c r="I111" s="195"/>
      <c r="J111" s="190"/>
      <c r="K111" s="190"/>
      <c r="L111" s="196"/>
      <c r="M111" s="197"/>
      <c r="N111" s="198"/>
      <c r="O111" s="198"/>
      <c r="P111" s="198"/>
      <c r="Q111" s="198"/>
      <c r="R111" s="198"/>
      <c r="S111" s="198"/>
      <c r="T111" s="199"/>
      <c r="AT111" s="200" t="s">
        <v>143</v>
      </c>
      <c r="AU111" s="200" t="s">
        <v>92</v>
      </c>
      <c r="AV111" s="13" t="s">
        <v>92</v>
      </c>
      <c r="AW111" s="13" t="s">
        <v>42</v>
      </c>
      <c r="AX111" s="13" t="s">
        <v>90</v>
      </c>
      <c r="AY111" s="200" t="s">
        <v>134</v>
      </c>
    </row>
    <row r="112" spans="1:65" s="2" customFormat="1" ht="48" x14ac:dyDescent="0.2">
      <c r="A112" s="37"/>
      <c r="B112" s="38"/>
      <c r="C112" s="176" t="s">
        <v>171</v>
      </c>
      <c r="D112" s="176" t="s">
        <v>136</v>
      </c>
      <c r="E112" s="177" t="s">
        <v>172</v>
      </c>
      <c r="F112" s="178" t="s">
        <v>173</v>
      </c>
      <c r="G112" s="179" t="s">
        <v>139</v>
      </c>
      <c r="H112" s="180">
        <v>14.151</v>
      </c>
      <c r="I112" s="181"/>
      <c r="J112" s="182">
        <f>ROUND(I112*H112,2)</f>
        <v>0</v>
      </c>
      <c r="K112" s="178" t="s">
        <v>140</v>
      </c>
      <c r="L112" s="42"/>
      <c r="M112" s="183" t="s">
        <v>44</v>
      </c>
      <c r="N112" s="184" t="s">
        <v>53</v>
      </c>
      <c r="O112" s="67"/>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141</v>
      </c>
      <c r="AT112" s="187" t="s">
        <v>136</v>
      </c>
      <c r="AU112" s="187" t="s">
        <v>92</v>
      </c>
      <c r="AY112" s="19" t="s">
        <v>134</v>
      </c>
      <c r="BE112" s="188">
        <f>IF(N112="základní",J112,0)</f>
        <v>0</v>
      </c>
      <c r="BF112" s="188">
        <f>IF(N112="snížená",J112,0)</f>
        <v>0</v>
      </c>
      <c r="BG112" s="188">
        <f>IF(N112="zákl. přenesená",J112,0)</f>
        <v>0</v>
      </c>
      <c r="BH112" s="188">
        <f>IF(N112="sníž. přenesená",J112,0)</f>
        <v>0</v>
      </c>
      <c r="BI112" s="188">
        <f>IF(N112="nulová",J112,0)</f>
        <v>0</v>
      </c>
      <c r="BJ112" s="19" t="s">
        <v>90</v>
      </c>
      <c r="BK112" s="188">
        <f>ROUND(I112*H112,2)</f>
        <v>0</v>
      </c>
      <c r="BL112" s="19" t="s">
        <v>141</v>
      </c>
      <c r="BM112" s="187" t="s">
        <v>174</v>
      </c>
    </row>
    <row r="113" spans="1:65" s="14" customFormat="1" ht="11.25" x14ac:dyDescent="0.2">
      <c r="B113" s="201"/>
      <c r="C113" s="202"/>
      <c r="D113" s="191" t="s">
        <v>143</v>
      </c>
      <c r="E113" s="203" t="s">
        <v>44</v>
      </c>
      <c r="F113" s="204" t="s">
        <v>175</v>
      </c>
      <c r="G113" s="202"/>
      <c r="H113" s="203" t="s">
        <v>44</v>
      </c>
      <c r="I113" s="205"/>
      <c r="J113" s="202"/>
      <c r="K113" s="202"/>
      <c r="L113" s="206"/>
      <c r="M113" s="207"/>
      <c r="N113" s="208"/>
      <c r="O113" s="208"/>
      <c r="P113" s="208"/>
      <c r="Q113" s="208"/>
      <c r="R113" s="208"/>
      <c r="S113" s="208"/>
      <c r="T113" s="209"/>
      <c r="AT113" s="210" t="s">
        <v>143</v>
      </c>
      <c r="AU113" s="210" t="s">
        <v>92</v>
      </c>
      <c r="AV113" s="14" t="s">
        <v>90</v>
      </c>
      <c r="AW113" s="14" t="s">
        <v>42</v>
      </c>
      <c r="AX113" s="14" t="s">
        <v>82</v>
      </c>
      <c r="AY113" s="210" t="s">
        <v>134</v>
      </c>
    </row>
    <row r="114" spans="1:65" s="13" customFormat="1" ht="11.25" x14ac:dyDescent="0.2">
      <c r="B114" s="189"/>
      <c r="C114" s="190"/>
      <c r="D114" s="191" t="s">
        <v>143</v>
      </c>
      <c r="E114" s="192" t="s">
        <v>44</v>
      </c>
      <c r="F114" s="193" t="s">
        <v>176</v>
      </c>
      <c r="G114" s="190"/>
      <c r="H114" s="194">
        <v>6.375</v>
      </c>
      <c r="I114" s="195"/>
      <c r="J114" s="190"/>
      <c r="K114" s="190"/>
      <c r="L114" s="196"/>
      <c r="M114" s="197"/>
      <c r="N114" s="198"/>
      <c r="O114" s="198"/>
      <c r="P114" s="198"/>
      <c r="Q114" s="198"/>
      <c r="R114" s="198"/>
      <c r="S114" s="198"/>
      <c r="T114" s="199"/>
      <c r="AT114" s="200" t="s">
        <v>143</v>
      </c>
      <c r="AU114" s="200" t="s">
        <v>92</v>
      </c>
      <c r="AV114" s="13" t="s">
        <v>92</v>
      </c>
      <c r="AW114" s="13" t="s">
        <v>42</v>
      </c>
      <c r="AX114" s="13" t="s">
        <v>82</v>
      </c>
      <c r="AY114" s="200" t="s">
        <v>134</v>
      </c>
    </row>
    <row r="115" spans="1:65" s="13" customFormat="1" ht="11.25" x14ac:dyDescent="0.2">
      <c r="B115" s="189"/>
      <c r="C115" s="190"/>
      <c r="D115" s="191" t="s">
        <v>143</v>
      </c>
      <c r="E115" s="192" t="s">
        <v>44</v>
      </c>
      <c r="F115" s="193" t="s">
        <v>177</v>
      </c>
      <c r="G115" s="190"/>
      <c r="H115" s="194">
        <v>7.02</v>
      </c>
      <c r="I115" s="195"/>
      <c r="J115" s="190"/>
      <c r="K115" s="190"/>
      <c r="L115" s="196"/>
      <c r="M115" s="197"/>
      <c r="N115" s="198"/>
      <c r="O115" s="198"/>
      <c r="P115" s="198"/>
      <c r="Q115" s="198"/>
      <c r="R115" s="198"/>
      <c r="S115" s="198"/>
      <c r="T115" s="199"/>
      <c r="AT115" s="200" t="s">
        <v>143</v>
      </c>
      <c r="AU115" s="200" t="s">
        <v>92</v>
      </c>
      <c r="AV115" s="13" t="s">
        <v>92</v>
      </c>
      <c r="AW115" s="13" t="s">
        <v>42</v>
      </c>
      <c r="AX115" s="13" t="s">
        <v>82</v>
      </c>
      <c r="AY115" s="200" t="s">
        <v>134</v>
      </c>
    </row>
    <row r="116" spans="1:65" s="13" customFormat="1" ht="11.25" x14ac:dyDescent="0.2">
      <c r="B116" s="189"/>
      <c r="C116" s="190"/>
      <c r="D116" s="191" t="s">
        <v>143</v>
      </c>
      <c r="E116" s="192" t="s">
        <v>44</v>
      </c>
      <c r="F116" s="193" t="s">
        <v>178</v>
      </c>
      <c r="G116" s="190"/>
      <c r="H116" s="194">
        <v>0.75600000000000001</v>
      </c>
      <c r="I116" s="195"/>
      <c r="J116" s="190"/>
      <c r="K116" s="190"/>
      <c r="L116" s="196"/>
      <c r="M116" s="197"/>
      <c r="N116" s="198"/>
      <c r="O116" s="198"/>
      <c r="P116" s="198"/>
      <c r="Q116" s="198"/>
      <c r="R116" s="198"/>
      <c r="S116" s="198"/>
      <c r="T116" s="199"/>
      <c r="AT116" s="200" t="s">
        <v>143</v>
      </c>
      <c r="AU116" s="200" t="s">
        <v>92</v>
      </c>
      <c r="AV116" s="13" t="s">
        <v>92</v>
      </c>
      <c r="AW116" s="13" t="s">
        <v>42</v>
      </c>
      <c r="AX116" s="13" t="s">
        <v>82</v>
      </c>
      <c r="AY116" s="200" t="s">
        <v>134</v>
      </c>
    </row>
    <row r="117" spans="1:65" s="15" customFormat="1" ht="11.25" x14ac:dyDescent="0.2">
      <c r="B117" s="211"/>
      <c r="C117" s="212"/>
      <c r="D117" s="191" t="s">
        <v>143</v>
      </c>
      <c r="E117" s="213" t="s">
        <v>44</v>
      </c>
      <c r="F117" s="214" t="s">
        <v>179</v>
      </c>
      <c r="G117" s="212"/>
      <c r="H117" s="215">
        <v>14.151</v>
      </c>
      <c r="I117" s="216"/>
      <c r="J117" s="212"/>
      <c r="K117" s="212"/>
      <c r="L117" s="217"/>
      <c r="M117" s="218"/>
      <c r="N117" s="219"/>
      <c r="O117" s="219"/>
      <c r="P117" s="219"/>
      <c r="Q117" s="219"/>
      <c r="R117" s="219"/>
      <c r="S117" s="219"/>
      <c r="T117" s="220"/>
      <c r="AT117" s="221" t="s">
        <v>143</v>
      </c>
      <c r="AU117" s="221" t="s">
        <v>92</v>
      </c>
      <c r="AV117" s="15" t="s">
        <v>141</v>
      </c>
      <c r="AW117" s="15" t="s">
        <v>42</v>
      </c>
      <c r="AX117" s="15" t="s">
        <v>90</v>
      </c>
      <c r="AY117" s="221" t="s">
        <v>134</v>
      </c>
    </row>
    <row r="118" spans="1:65" s="2" customFormat="1" ht="60" x14ac:dyDescent="0.2">
      <c r="A118" s="37"/>
      <c r="B118" s="38"/>
      <c r="C118" s="176" t="s">
        <v>180</v>
      </c>
      <c r="D118" s="176" t="s">
        <v>136</v>
      </c>
      <c r="E118" s="177" t="s">
        <v>181</v>
      </c>
      <c r="F118" s="178" t="s">
        <v>182</v>
      </c>
      <c r="G118" s="179" t="s">
        <v>139</v>
      </c>
      <c r="H118" s="180">
        <v>141.51</v>
      </c>
      <c r="I118" s="181"/>
      <c r="J118" s="182">
        <f>ROUND(I118*H118,2)</f>
        <v>0</v>
      </c>
      <c r="K118" s="178" t="s">
        <v>140</v>
      </c>
      <c r="L118" s="42"/>
      <c r="M118" s="183" t="s">
        <v>44</v>
      </c>
      <c r="N118" s="184" t="s">
        <v>53</v>
      </c>
      <c r="O118" s="67"/>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141</v>
      </c>
      <c r="AT118" s="187" t="s">
        <v>136</v>
      </c>
      <c r="AU118" s="187" t="s">
        <v>92</v>
      </c>
      <c r="AY118" s="19" t="s">
        <v>134</v>
      </c>
      <c r="BE118" s="188">
        <f>IF(N118="základní",J118,0)</f>
        <v>0</v>
      </c>
      <c r="BF118" s="188">
        <f>IF(N118="snížená",J118,0)</f>
        <v>0</v>
      </c>
      <c r="BG118" s="188">
        <f>IF(N118="zákl. přenesená",J118,0)</f>
        <v>0</v>
      </c>
      <c r="BH118" s="188">
        <f>IF(N118="sníž. přenesená",J118,0)</f>
        <v>0</v>
      </c>
      <c r="BI118" s="188">
        <f>IF(N118="nulová",J118,0)</f>
        <v>0</v>
      </c>
      <c r="BJ118" s="19" t="s">
        <v>90</v>
      </c>
      <c r="BK118" s="188">
        <f>ROUND(I118*H118,2)</f>
        <v>0</v>
      </c>
      <c r="BL118" s="19" t="s">
        <v>141</v>
      </c>
      <c r="BM118" s="187" t="s">
        <v>183</v>
      </c>
    </row>
    <row r="119" spans="1:65" s="2" customFormat="1" ht="24" x14ac:dyDescent="0.2">
      <c r="A119" s="37"/>
      <c r="B119" s="38"/>
      <c r="C119" s="176" t="s">
        <v>184</v>
      </c>
      <c r="D119" s="176" t="s">
        <v>136</v>
      </c>
      <c r="E119" s="177" t="s">
        <v>185</v>
      </c>
      <c r="F119" s="178" t="s">
        <v>186</v>
      </c>
      <c r="G119" s="179" t="s">
        <v>187</v>
      </c>
      <c r="H119" s="180">
        <v>28.302</v>
      </c>
      <c r="I119" s="181"/>
      <c r="J119" s="182">
        <f>ROUND(I119*H119,2)</f>
        <v>0</v>
      </c>
      <c r="K119" s="178" t="s">
        <v>140</v>
      </c>
      <c r="L119" s="42"/>
      <c r="M119" s="183" t="s">
        <v>44</v>
      </c>
      <c r="N119" s="184" t="s">
        <v>53</v>
      </c>
      <c r="O119" s="67"/>
      <c r="P119" s="185">
        <f>O119*H119</f>
        <v>0</v>
      </c>
      <c r="Q119" s="185">
        <v>0</v>
      </c>
      <c r="R119" s="185">
        <f>Q119*H119</f>
        <v>0</v>
      </c>
      <c r="S119" s="185">
        <v>0</v>
      </c>
      <c r="T119" s="186">
        <f>S119*H119</f>
        <v>0</v>
      </c>
      <c r="U119" s="37"/>
      <c r="V119" s="37"/>
      <c r="W119" s="37"/>
      <c r="X119" s="37"/>
      <c r="Y119" s="37"/>
      <c r="Z119" s="37"/>
      <c r="AA119" s="37"/>
      <c r="AB119" s="37"/>
      <c r="AC119" s="37"/>
      <c r="AD119" s="37"/>
      <c r="AE119" s="37"/>
      <c r="AR119" s="187" t="s">
        <v>141</v>
      </c>
      <c r="AT119" s="187" t="s">
        <v>136</v>
      </c>
      <c r="AU119" s="187" t="s">
        <v>92</v>
      </c>
      <c r="AY119" s="19" t="s">
        <v>134</v>
      </c>
      <c r="BE119" s="188">
        <f>IF(N119="základní",J119,0)</f>
        <v>0</v>
      </c>
      <c r="BF119" s="188">
        <f>IF(N119="snížená",J119,0)</f>
        <v>0</v>
      </c>
      <c r="BG119" s="188">
        <f>IF(N119="zákl. přenesená",J119,0)</f>
        <v>0</v>
      </c>
      <c r="BH119" s="188">
        <f>IF(N119="sníž. přenesená",J119,0)</f>
        <v>0</v>
      </c>
      <c r="BI119" s="188">
        <f>IF(N119="nulová",J119,0)</f>
        <v>0</v>
      </c>
      <c r="BJ119" s="19" t="s">
        <v>90</v>
      </c>
      <c r="BK119" s="188">
        <f>ROUND(I119*H119,2)</f>
        <v>0</v>
      </c>
      <c r="BL119" s="19" t="s">
        <v>141</v>
      </c>
      <c r="BM119" s="187" t="s">
        <v>188</v>
      </c>
    </row>
    <row r="120" spans="1:65" s="13" customFormat="1" ht="11.25" x14ac:dyDescent="0.2">
      <c r="B120" s="189"/>
      <c r="C120" s="190"/>
      <c r="D120" s="191" t="s">
        <v>143</v>
      </c>
      <c r="E120" s="192" t="s">
        <v>44</v>
      </c>
      <c r="F120" s="193" t="s">
        <v>189</v>
      </c>
      <c r="G120" s="190"/>
      <c r="H120" s="194">
        <v>28.302</v>
      </c>
      <c r="I120" s="195"/>
      <c r="J120" s="190"/>
      <c r="K120" s="190"/>
      <c r="L120" s="196"/>
      <c r="M120" s="197"/>
      <c r="N120" s="198"/>
      <c r="O120" s="198"/>
      <c r="P120" s="198"/>
      <c r="Q120" s="198"/>
      <c r="R120" s="198"/>
      <c r="S120" s="198"/>
      <c r="T120" s="199"/>
      <c r="AT120" s="200" t="s">
        <v>143</v>
      </c>
      <c r="AU120" s="200" t="s">
        <v>92</v>
      </c>
      <c r="AV120" s="13" t="s">
        <v>92</v>
      </c>
      <c r="AW120" s="13" t="s">
        <v>42</v>
      </c>
      <c r="AX120" s="13" t="s">
        <v>90</v>
      </c>
      <c r="AY120" s="200" t="s">
        <v>134</v>
      </c>
    </row>
    <row r="121" spans="1:65" s="2" customFormat="1" ht="36" x14ac:dyDescent="0.2">
      <c r="A121" s="37"/>
      <c r="B121" s="38"/>
      <c r="C121" s="176" t="s">
        <v>190</v>
      </c>
      <c r="D121" s="176" t="s">
        <v>136</v>
      </c>
      <c r="E121" s="177" t="s">
        <v>191</v>
      </c>
      <c r="F121" s="178" t="s">
        <v>192</v>
      </c>
      <c r="G121" s="179" t="s">
        <v>139</v>
      </c>
      <c r="H121" s="180">
        <v>5.4</v>
      </c>
      <c r="I121" s="181"/>
      <c r="J121" s="182">
        <f>ROUND(I121*H121,2)</f>
        <v>0</v>
      </c>
      <c r="K121" s="178" t="s">
        <v>140</v>
      </c>
      <c r="L121" s="42"/>
      <c r="M121" s="183" t="s">
        <v>44</v>
      </c>
      <c r="N121" s="184" t="s">
        <v>53</v>
      </c>
      <c r="O121" s="67"/>
      <c r="P121" s="185">
        <f>O121*H121</f>
        <v>0</v>
      </c>
      <c r="Q121" s="185">
        <v>0</v>
      </c>
      <c r="R121" s="185">
        <f>Q121*H121</f>
        <v>0</v>
      </c>
      <c r="S121" s="185">
        <v>0</v>
      </c>
      <c r="T121" s="186">
        <f>S121*H121</f>
        <v>0</v>
      </c>
      <c r="U121" s="37"/>
      <c r="V121" s="37"/>
      <c r="W121" s="37"/>
      <c r="X121" s="37"/>
      <c r="Y121" s="37"/>
      <c r="Z121" s="37"/>
      <c r="AA121" s="37"/>
      <c r="AB121" s="37"/>
      <c r="AC121" s="37"/>
      <c r="AD121" s="37"/>
      <c r="AE121" s="37"/>
      <c r="AR121" s="187" t="s">
        <v>141</v>
      </c>
      <c r="AT121" s="187" t="s">
        <v>136</v>
      </c>
      <c r="AU121" s="187" t="s">
        <v>92</v>
      </c>
      <c r="AY121" s="19" t="s">
        <v>134</v>
      </c>
      <c r="BE121" s="188">
        <f>IF(N121="základní",J121,0)</f>
        <v>0</v>
      </c>
      <c r="BF121" s="188">
        <f>IF(N121="snížená",J121,0)</f>
        <v>0</v>
      </c>
      <c r="BG121" s="188">
        <f>IF(N121="zákl. přenesená",J121,0)</f>
        <v>0</v>
      </c>
      <c r="BH121" s="188">
        <f>IF(N121="sníž. přenesená",J121,0)</f>
        <v>0</v>
      </c>
      <c r="BI121" s="188">
        <f>IF(N121="nulová",J121,0)</f>
        <v>0</v>
      </c>
      <c r="BJ121" s="19" t="s">
        <v>90</v>
      </c>
      <c r="BK121" s="188">
        <f>ROUND(I121*H121,2)</f>
        <v>0</v>
      </c>
      <c r="BL121" s="19" t="s">
        <v>141</v>
      </c>
      <c r="BM121" s="187" t="s">
        <v>193</v>
      </c>
    </row>
    <row r="122" spans="1:65" s="13" customFormat="1" ht="11.25" x14ac:dyDescent="0.2">
      <c r="B122" s="189"/>
      <c r="C122" s="190"/>
      <c r="D122" s="191" t="s">
        <v>143</v>
      </c>
      <c r="E122" s="192" t="s">
        <v>44</v>
      </c>
      <c r="F122" s="193" t="s">
        <v>194</v>
      </c>
      <c r="G122" s="190"/>
      <c r="H122" s="194">
        <v>5.4</v>
      </c>
      <c r="I122" s="195"/>
      <c r="J122" s="190"/>
      <c r="K122" s="190"/>
      <c r="L122" s="196"/>
      <c r="M122" s="197"/>
      <c r="N122" s="198"/>
      <c r="O122" s="198"/>
      <c r="P122" s="198"/>
      <c r="Q122" s="198"/>
      <c r="R122" s="198"/>
      <c r="S122" s="198"/>
      <c r="T122" s="199"/>
      <c r="AT122" s="200" t="s">
        <v>143</v>
      </c>
      <c r="AU122" s="200" t="s">
        <v>92</v>
      </c>
      <c r="AV122" s="13" t="s">
        <v>92</v>
      </c>
      <c r="AW122" s="13" t="s">
        <v>42</v>
      </c>
      <c r="AX122" s="13" t="s">
        <v>90</v>
      </c>
      <c r="AY122" s="200" t="s">
        <v>134</v>
      </c>
    </row>
    <row r="123" spans="1:65" s="2" customFormat="1" ht="16.5" customHeight="1" x14ac:dyDescent="0.2">
      <c r="A123" s="37"/>
      <c r="B123" s="38"/>
      <c r="C123" s="222" t="s">
        <v>195</v>
      </c>
      <c r="D123" s="222" t="s">
        <v>196</v>
      </c>
      <c r="E123" s="223" t="s">
        <v>197</v>
      </c>
      <c r="F123" s="224" t="s">
        <v>198</v>
      </c>
      <c r="G123" s="225" t="s">
        <v>187</v>
      </c>
      <c r="H123" s="226">
        <v>10.8</v>
      </c>
      <c r="I123" s="227"/>
      <c r="J123" s="228">
        <f>ROUND(I123*H123,2)</f>
        <v>0</v>
      </c>
      <c r="K123" s="224" t="s">
        <v>140</v>
      </c>
      <c r="L123" s="229"/>
      <c r="M123" s="230" t="s">
        <v>44</v>
      </c>
      <c r="N123" s="231" t="s">
        <v>53</v>
      </c>
      <c r="O123" s="67"/>
      <c r="P123" s="185">
        <f>O123*H123</f>
        <v>0</v>
      </c>
      <c r="Q123" s="185">
        <v>1</v>
      </c>
      <c r="R123" s="185">
        <f>Q123*H123</f>
        <v>10.8</v>
      </c>
      <c r="S123" s="185">
        <v>0</v>
      </c>
      <c r="T123" s="186">
        <f>S123*H123</f>
        <v>0</v>
      </c>
      <c r="U123" s="37"/>
      <c r="V123" s="37"/>
      <c r="W123" s="37"/>
      <c r="X123" s="37"/>
      <c r="Y123" s="37"/>
      <c r="Z123" s="37"/>
      <c r="AA123" s="37"/>
      <c r="AB123" s="37"/>
      <c r="AC123" s="37"/>
      <c r="AD123" s="37"/>
      <c r="AE123" s="37"/>
      <c r="AR123" s="187" t="s">
        <v>180</v>
      </c>
      <c r="AT123" s="187" t="s">
        <v>196</v>
      </c>
      <c r="AU123" s="187" t="s">
        <v>92</v>
      </c>
      <c r="AY123" s="19" t="s">
        <v>134</v>
      </c>
      <c r="BE123" s="188">
        <f>IF(N123="základní",J123,0)</f>
        <v>0</v>
      </c>
      <c r="BF123" s="188">
        <f>IF(N123="snížená",J123,0)</f>
        <v>0</v>
      </c>
      <c r="BG123" s="188">
        <f>IF(N123="zákl. přenesená",J123,0)</f>
        <v>0</v>
      </c>
      <c r="BH123" s="188">
        <f>IF(N123="sníž. přenesená",J123,0)</f>
        <v>0</v>
      </c>
      <c r="BI123" s="188">
        <f>IF(N123="nulová",J123,0)</f>
        <v>0</v>
      </c>
      <c r="BJ123" s="19" t="s">
        <v>90</v>
      </c>
      <c r="BK123" s="188">
        <f>ROUND(I123*H123,2)</f>
        <v>0</v>
      </c>
      <c r="BL123" s="19" t="s">
        <v>141</v>
      </c>
      <c r="BM123" s="187" t="s">
        <v>199</v>
      </c>
    </row>
    <row r="124" spans="1:65" s="13" customFormat="1" ht="11.25" x14ac:dyDescent="0.2">
      <c r="B124" s="189"/>
      <c r="C124" s="190"/>
      <c r="D124" s="191" t="s">
        <v>143</v>
      </c>
      <c r="E124" s="190"/>
      <c r="F124" s="193" t="s">
        <v>200</v>
      </c>
      <c r="G124" s="190"/>
      <c r="H124" s="194">
        <v>10.8</v>
      </c>
      <c r="I124" s="195"/>
      <c r="J124" s="190"/>
      <c r="K124" s="190"/>
      <c r="L124" s="196"/>
      <c r="M124" s="197"/>
      <c r="N124" s="198"/>
      <c r="O124" s="198"/>
      <c r="P124" s="198"/>
      <c r="Q124" s="198"/>
      <c r="R124" s="198"/>
      <c r="S124" s="198"/>
      <c r="T124" s="199"/>
      <c r="AT124" s="200" t="s">
        <v>143</v>
      </c>
      <c r="AU124" s="200" t="s">
        <v>92</v>
      </c>
      <c r="AV124" s="13" t="s">
        <v>92</v>
      </c>
      <c r="AW124" s="13" t="s">
        <v>4</v>
      </c>
      <c r="AX124" s="13" t="s">
        <v>90</v>
      </c>
      <c r="AY124" s="200" t="s">
        <v>134</v>
      </c>
    </row>
    <row r="125" spans="1:65" s="2" customFormat="1" ht="44.25" customHeight="1" x14ac:dyDescent="0.2">
      <c r="A125" s="37"/>
      <c r="B125" s="38"/>
      <c r="C125" s="176" t="s">
        <v>201</v>
      </c>
      <c r="D125" s="176" t="s">
        <v>136</v>
      </c>
      <c r="E125" s="177" t="s">
        <v>202</v>
      </c>
      <c r="F125" s="178" t="s">
        <v>203</v>
      </c>
      <c r="G125" s="179" t="s">
        <v>139</v>
      </c>
      <c r="H125" s="180">
        <v>7.7249999999999996</v>
      </c>
      <c r="I125" s="181"/>
      <c r="J125" s="182">
        <f>ROUND(I125*H125,2)</f>
        <v>0</v>
      </c>
      <c r="K125" s="178" t="s">
        <v>140</v>
      </c>
      <c r="L125" s="42"/>
      <c r="M125" s="183" t="s">
        <v>44</v>
      </c>
      <c r="N125" s="184" t="s">
        <v>53</v>
      </c>
      <c r="O125" s="67"/>
      <c r="P125" s="185">
        <f>O125*H125</f>
        <v>0</v>
      </c>
      <c r="Q125" s="185">
        <v>0</v>
      </c>
      <c r="R125" s="185">
        <f>Q125*H125</f>
        <v>0</v>
      </c>
      <c r="S125" s="185">
        <v>0</v>
      </c>
      <c r="T125" s="186">
        <f>S125*H125</f>
        <v>0</v>
      </c>
      <c r="U125" s="37"/>
      <c r="V125" s="37"/>
      <c r="W125" s="37"/>
      <c r="X125" s="37"/>
      <c r="Y125" s="37"/>
      <c r="Z125" s="37"/>
      <c r="AA125" s="37"/>
      <c r="AB125" s="37"/>
      <c r="AC125" s="37"/>
      <c r="AD125" s="37"/>
      <c r="AE125" s="37"/>
      <c r="AR125" s="187" t="s">
        <v>141</v>
      </c>
      <c r="AT125" s="187" t="s">
        <v>136</v>
      </c>
      <c r="AU125" s="187" t="s">
        <v>92</v>
      </c>
      <c r="AY125" s="19" t="s">
        <v>134</v>
      </c>
      <c r="BE125" s="188">
        <f>IF(N125="základní",J125,0)</f>
        <v>0</v>
      </c>
      <c r="BF125" s="188">
        <f>IF(N125="snížená",J125,0)</f>
        <v>0</v>
      </c>
      <c r="BG125" s="188">
        <f>IF(N125="zákl. přenesená",J125,0)</f>
        <v>0</v>
      </c>
      <c r="BH125" s="188">
        <f>IF(N125="sníž. přenesená",J125,0)</f>
        <v>0</v>
      </c>
      <c r="BI125" s="188">
        <f>IF(N125="nulová",J125,0)</f>
        <v>0</v>
      </c>
      <c r="BJ125" s="19" t="s">
        <v>90</v>
      </c>
      <c r="BK125" s="188">
        <f>ROUND(I125*H125,2)</f>
        <v>0</v>
      </c>
      <c r="BL125" s="19" t="s">
        <v>141</v>
      </c>
      <c r="BM125" s="187" t="s">
        <v>204</v>
      </c>
    </row>
    <row r="126" spans="1:65" s="14" customFormat="1" ht="11.25" x14ac:dyDescent="0.2">
      <c r="B126" s="201"/>
      <c r="C126" s="202"/>
      <c r="D126" s="191" t="s">
        <v>143</v>
      </c>
      <c r="E126" s="203" t="s">
        <v>44</v>
      </c>
      <c r="F126" s="204" t="s">
        <v>148</v>
      </c>
      <c r="G126" s="202"/>
      <c r="H126" s="203" t="s">
        <v>44</v>
      </c>
      <c r="I126" s="205"/>
      <c r="J126" s="202"/>
      <c r="K126" s="202"/>
      <c r="L126" s="206"/>
      <c r="M126" s="207"/>
      <c r="N126" s="208"/>
      <c r="O126" s="208"/>
      <c r="P126" s="208"/>
      <c r="Q126" s="208"/>
      <c r="R126" s="208"/>
      <c r="S126" s="208"/>
      <c r="T126" s="209"/>
      <c r="AT126" s="210" t="s">
        <v>143</v>
      </c>
      <c r="AU126" s="210" t="s">
        <v>92</v>
      </c>
      <c r="AV126" s="14" t="s">
        <v>90</v>
      </c>
      <c r="AW126" s="14" t="s">
        <v>42</v>
      </c>
      <c r="AX126" s="14" t="s">
        <v>82</v>
      </c>
      <c r="AY126" s="210" t="s">
        <v>134</v>
      </c>
    </row>
    <row r="127" spans="1:65" s="13" customFormat="1" ht="11.25" x14ac:dyDescent="0.2">
      <c r="B127" s="189"/>
      <c r="C127" s="190"/>
      <c r="D127" s="191" t="s">
        <v>143</v>
      </c>
      <c r="E127" s="192" t="s">
        <v>44</v>
      </c>
      <c r="F127" s="193" t="s">
        <v>205</v>
      </c>
      <c r="G127" s="190"/>
      <c r="H127" s="194">
        <v>6.375</v>
      </c>
      <c r="I127" s="195"/>
      <c r="J127" s="190"/>
      <c r="K127" s="190"/>
      <c r="L127" s="196"/>
      <c r="M127" s="197"/>
      <c r="N127" s="198"/>
      <c r="O127" s="198"/>
      <c r="P127" s="198"/>
      <c r="Q127" s="198"/>
      <c r="R127" s="198"/>
      <c r="S127" s="198"/>
      <c r="T127" s="199"/>
      <c r="AT127" s="200" t="s">
        <v>143</v>
      </c>
      <c r="AU127" s="200" t="s">
        <v>92</v>
      </c>
      <c r="AV127" s="13" t="s">
        <v>92</v>
      </c>
      <c r="AW127" s="13" t="s">
        <v>42</v>
      </c>
      <c r="AX127" s="13" t="s">
        <v>82</v>
      </c>
      <c r="AY127" s="200" t="s">
        <v>134</v>
      </c>
    </row>
    <row r="128" spans="1:65" s="13" customFormat="1" ht="11.25" x14ac:dyDescent="0.2">
      <c r="B128" s="189"/>
      <c r="C128" s="190"/>
      <c r="D128" s="191" t="s">
        <v>143</v>
      </c>
      <c r="E128" s="192" t="s">
        <v>44</v>
      </c>
      <c r="F128" s="193" t="s">
        <v>206</v>
      </c>
      <c r="G128" s="190"/>
      <c r="H128" s="194">
        <v>1.35</v>
      </c>
      <c r="I128" s="195"/>
      <c r="J128" s="190"/>
      <c r="K128" s="190"/>
      <c r="L128" s="196"/>
      <c r="M128" s="197"/>
      <c r="N128" s="198"/>
      <c r="O128" s="198"/>
      <c r="P128" s="198"/>
      <c r="Q128" s="198"/>
      <c r="R128" s="198"/>
      <c r="S128" s="198"/>
      <c r="T128" s="199"/>
      <c r="AT128" s="200" t="s">
        <v>143</v>
      </c>
      <c r="AU128" s="200" t="s">
        <v>92</v>
      </c>
      <c r="AV128" s="13" t="s">
        <v>92</v>
      </c>
      <c r="AW128" s="13" t="s">
        <v>42</v>
      </c>
      <c r="AX128" s="13" t="s">
        <v>82</v>
      </c>
      <c r="AY128" s="200" t="s">
        <v>134</v>
      </c>
    </row>
    <row r="129" spans="1:65" s="15" customFormat="1" ht="11.25" x14ac:dyDescent="0.2">
      <c r="B129" s="211"/>
      <c r="C129" s="212"/>
      <c r="D129" s="191" t="s">
        <v>143</v>
      </c>
      <c r="E129" s="213" t="s">
        <v>44</v>
      </c>
      <c r="F129" s="214" t="s">
        <v>179</v>
      </c>
      <c r="G129" s="212"/>
      <c r="H129" s="215">
        <v>7.7249999999999996</v>
      </c>
      <c r="I129" s="216"/>
      <c r="J129" s="212"/>
      <c r="K129" s="212"/>
      <c r="L129" s="217"/>
      <c r="M129" s="218"/>
      <c r="N129" s="219"/>
      <c r="O129" s="219"/>
      <c r="P129" s="219"/>
      <c r="Q129" s="219"/>
      <c r="R129" s="219"/>
      <c r="S129" s="219"/>
      <c r="T129" s="220"/>
      <c r="AT129" s="221" t="s">
        <v>143</v>
      </c>
      <c r="AU129" s="221" t="s">
        <v>92</v>
      </c>
      <c r="AV129" s="15" t="s">
        <v>141</v>
      </c>
      <c r="AW129" s="15" t="s">
        <v>42</v>
      </c>
      <c r="AX129" s="15" t="s">
        <v>90</v>
      </c>
      <c r="AY129" s="221" t="s">
        <v>134</v>
      </c>
    </row>
    <row r="130" spans="1:65" s="2" customFormat="1" ht="16.5" customHeight="1" x14ac:dyDescent="0.2">
      <c r="A130" s="37"/>
      <c r="B130" s="38"/>
      <c r="C130" s="222" t="s">
        <v>207</v>
      </c>
      <c r="D130" s="222" t="s">
        <v>196</v>
      </c>
      <c r="E130" s="223" t="s">
        <v>208</v>
      </c>
      <c r="F130" s="224" t="s">
        <v>209</v>
      </c>
      <c r="G130" s="225" t="s">
        <v>187</v>
      </c>
      <c r="H130" s="226">
        <v>15.45</v>
      </c>
      <c r="I130" s="227"/>
      <c r="J130" s="228">
        <f>ROUND(I130*H130,2)</f>
        <v>0</v>
      </c>
      <c r="K130" s="224" t="s">
        <v>140</v>
      </c>
      <c r="L130" s="229"/>
      <c r="M130" s="230" t="s">
        <v>44</v>
      </c>
      <c r="N130" s="231" t="s">
        <v>53</v>
      </c>
      <c r="O130" s="67"/>
      <c r="P130" s="185">
        <f>O130*H130</f>
        <v>0</v>
      </c>
      <c r="Q130" s="185">
        <v>1</v>
      </c>
      <c r="R130" s="185">
        <f>Q130*H130</f>
        <v>15.45</v>
      </c>
      <c r="S130" s="185">
        <v>0</v>
      </c>
      <c r="T130" s="186">
        <f>S130*H130</f>
        <v>0</v>
      </c>
      <c r="U130" s="37"/>
      <c r="V130" s="37"/>
      <c r="W130" s="37"/>
      <c r="X130" s="37"/>
      <c r="Y130" s="37"/>
      <c r="Z130" s="37"/>
      <c r="AA130" s="37"/>
      <c r="AB130" s="37"/>
      <c r="AC130" s="37"/>
      <c r="AD130" s="37"/>
      <c r="AE130" s="37"/>
      <c r="AR130" s="187" t="s">
        <v>180</v>
      </c>
      <c r="AT130" s="187" t="s">
        <v>196</v>
      </c>
      <c r="AU130" s="187" t="s">
        <v>92</v>
      </c>
      <c r="AY130" s="19" t="s">
        <v>134</v>
      </c>
      <c r="BE130" s="188">
        <f>IF(N130="základní",J130,0)</f>
        <v>0</v>
      </c>
      <c r="BF130" s="188">
        <f>IF(N130="snížená",J130,0)</f>
        <v>0</v>
      </c>
      <c r="BG130" s="188">
        <f>IF(N130="zákl. přenesená",J130,0)</f>
        <v>0</v>
      </c>
      <c r="BH130" s="188">
        <f>IF(N130="sníž. přenesená",J130,0)</f>
        <v>0</v>
      </c>
      <c r="BI130" s="188">
        <f>IF(N130="nulová",J130,0)</f>
        <v>0</v>
      </c>
      <c r="BJ130" s="19" t="s">
        <v>90</v>
      </c>
      <c r="BK130" s="188">
        <f>ROUND(I130*H130,2)</f>
        <v>0</v>
      </c>
      <c r="BL130" s="19" t="s">
        <v>141</v>
      </c>
      <c r="BM130" s="187" t="s">
        <v>210</v>
      </c>
    </row>
    <row r="131" spans="1:65" s="13" customFormat="1" ht="11.25" x14ac:dyDescent="0.2">
      <c r="B131" s="189"/>
      <c r="C131" s="190"/>
      <c r="D131" s="191" t="s">
        <v>143</v>
      </c>
      <c r="E131" s="190"/>
      <c r="F131" s="193" t="s">
        <v>211</v>
      </c>
      <c r="G131" s="190"/>
      <c r="H131" s="194">
        <v>15.45</v>
      </c>
      <c r="I131" s="195"/>
      <c r="J131" s="190"/>
      <c r="K131" s="190"/>
      <c r="L131" s="196"/>
      <c r="M131" s="197"/>
      <c r="N131" s="198"/>
      <c r="O131" s="198"/>
      <c r="P131" s="198"/>
      <c r="Q131" s="198"/>
      <c r="R131" s="198"/>
      <c r="S131" s="198"/>
      <c r="T131" s="199"/>
      <c r="AT131" s="200" t="s">
        <v>143</v>
      </c>
      <c r="AU131" s="200" t="s">
        <v>92</v>
      </c>
      <c r="AV131" s="13" t="s">
        <v>92</v>
      </c>
      <c r="AW131" s="13" t="s">
        <v>4</v>
      </c>
      <c r="AX131" s="13" t="s">
        <v>90</v>
      </c>
      <c r="AY131" s="200" t="s">
        <v>134</v>
      </c>
    </row>
    <row r="132" spans="1:65" s="12" customFormat="1" ht="22.9" customHeight="1" x14ac:dyDescent="0.2">
      <c r="B132" s="160"/>
      <c r="C132" s="161"/>
      <c r="D132" s="162" t="s">
        <v>81</v>
      </c>
      <c r="E132" s="174" t="s">
        <v>92</v>
      </c>
      <c r="F132" s="174" t="s">
        <v>212</v>
      </c>
      <c r="G132" s="161"/>
      <c r="H132" s="161"/>
      <c r="I132" s="164"/>
      <c r="J132" s="175">
        <f>BK132</f>
        <v>0</v>
      </c>
      <c r="K132" s="161"/>
      <c r="L132" s="166"/>
      <c r="M132" s="167"/>
      <c r="N132" s="168"/>
      <c r="O132" s="168"/>
      <c r="P132" s="169">
        <f>SUM(P133:P179)</f>
        <v>0</v>
      </c>
      <c r="Q132" s="168"/>
      <c r="R132" s="169">
        <f>SUM(R133:R179)</f>
        <v>86.673800009999979</v>
      </c>
      <c r="S132" s="168"/>
      <c r="T132" s="170">
        <f>SUM(T133:T179)</f>
        <v>0</v>
      </c>
      <c r="AR132" s="171" t="s">
        <v>90</v>
      </c>
      <c r="AT132" s="172" t="s">
        <v>81</v>
      </c>
      <c r="AU132" s="172" t="s">
        <v>90</v>
      </c>
      <c r="AY132" s="171" t="s">
        <v>134</v>
      </c>
      <c r="BK132" s="173">
        <f>SUM(BK133:BK179)</f>
        <v>0</v>
      </c>
    </row>
    <row r="133" spans="1:65" s="2" customFormat="1" ht="24" x14ac:dyDescent="0.2">
      <c r="A133" s="37"/>
      <c r="B133" s="38"/>
      <c r="C133" s="176" t="s">
        <v>213</v>
      </c>
      <c r="D133" s="176" t="s">
        <v>136</v>
      </c>
      <c r="E133" s="177" t="s">
        <v>214</v>
      </c>
      <c r="F133" s="178" t="s">
        <v>215</v>
      </c>
      <c r="G133" s="179" t="s">
        <v>139</v>
      </c>
      <c r="H133" s="180">
        <v>34.229999999999997</v>
      </c>
      <c r="I133" s="181"/>
      <c r="J133" s="182">
        <f>ROUND(I133*H133,2)</f>
        <v>0</v>
      </c>
      <c r="K133" s="178" t="s">
        <v>140</v>
      </c>
      <c r="L133" s="42"/>
      <c r="M133" s="183" t="s">
        <v>44</v>
      </c>
      <c r="N133" s="184" t="s">
        <v>53</v>
      </c>
      <c r="O133" s="67"/>
      <c r="P133" s="185">
        <f>O133*H133</f>
        <v>0</v>
      </c>
      <c r="Q133" s="185">
        <v>2.45329</v>
      </c>
      <c r="R133" s="185">
        <f>Q133*H133</f>
        <v>83.976116699999992</v>
      </c>
      <c r="S133" s="185">
        <v>0</v>
      </c>
      <c r="T133" s="186">
        <f>S133*H133</f>
        <v>0</v>
      </c>
      <c r="U133" s="37"/>
      <c r="V133" s="37"/>
      <c r="W133" s="37"/>
      <c r="X133" s="37"/>
      <c r="Y133" s="37"/>
      <c r="Z133" s="37"/>
      <c r="AA133" s="37"/>
      <c r="AB133" s="37"/>
      <c r="AC133" s="37"/>
      <c r="AD133" s="37"/>
      <c r="AE133" s="37"/>
      <c r="AR133" s="187" t="s">
        <v>141</v>
      </c>
      <c r="AT133" s="187" t="s">
        <v>136</v>
      </c>
      <c r="AU133" s="187" t="s">
        <v>92</v>
      </c>
      <c r="AY133" s="19" t="s">
        <v>134</v>
      </c>
      <c r="BE133" s="188">
        <f>IF(N133="základní",J133,0)</f>
        <v>0</v>
      </c>
      <c r="BF133" s="188">
        <f>IF(N133="snížená",J133,0)</f>
        <v>0</v>
      </c>
      <c r="BG133" s="188">
        <f>IF(N133="zákl. přenesená",J133,0)</f>
        <v>0</v>
      </c>
      <c r="BH133" s="188">
        <f>IF(N133="sníž. přenesená",J133,0)</f>
        <v>0</v>
      </c>
      <c r="BI133" s="188">
        <f>IF(N133="nulová",J133,0)</f>
        <v>0</v>
      </c>
      <c r="BJ133" s="19" t="s">
        <v>90</v>
      </c>
      <c r="BK133" s="188">
        <f>ROUND(I133*H133,2)</f>
        <v>0</v>
      </c>
      <c r="BL133" s="19" t="s">
        <v>141</v>
      </c>
      <c r="BM133" s="187" t="s">
        <v>216</v>
      </c>
    </row>
    <row r="134" spans="1:65" s="14" customFormat="1" ht="11.25" x14ac:dyDescent="0.2">
      <c r="B134" s="201"/>
      <c r="C134" s="202"/>
      <c r="D134" s="191" t="s">
        <v>143</v>
      </c>
      <c r="E134" s="203" t="s">
        <v>44</v>
      </c>
      <c r="F134" s="204" t="s">
        <v>148</v>
      </c>
      <c r="G134" s="202"/>
      <c r="H134" s="203" t="s">
        <v>44</v>
      </c>
      <c r="I134" s="205"/>
      <c r="J134" s="202"/>
      <c r="K134" s="202"/>
      <c r="L134" s="206"/>
      <c r="M134" s="207"/>
      <c r="N134" s="208"/>
      <c r="O134" s="208"/>
      <c r="P134" s="208"/>
      <c r="Q134" s="208"/>
      <c r="R134" s="208"/>
      <c r="S134" s="208"/>
      <c r="T134" s="209"/>
      <c r="AT134" s="210" t="s">
        <v>143</v>
      </c>
      <c r="AU134" s="210" t="s">
        <v>92</v>
      </c>
      <c r="AV134" s="14" t="s">
        <v>90</v>
      </c>
      <c r="AW134" s="14" t="s">
        <v>42</v>
      </c>
      <c r="AX134" s="14" t="s">
        <v>82</v>
      </c>
      <c r="AY134" s="210" t="s">
        <v>134</v>
      </c>
    </row>
    <row r="135" spans="1:65" s="14" customFormat="1" ht="11.25" x14ac:dyDescent="0.2">
      <c r="B135" s="201"/>
      <c r="C135" s="202"/>
      <c r="D135" s="191" t="s">
        <v>143</v>
      </c>
      <c r="E135" s="203" t="s">
        <v>44</v>
      </c>
      <c r="F135" s="204" t="s">
        <v>217</v>
      </c>
      <c r="G135" s="202"/>
      <c r="H135" s="203" t="s">
        <v>44</v>
      </c>
      <c r="I135" s="205"/>
      <c r="J135" s="202"/>
      <c r="K135" s="202"/>
      <c r="L135" s="206"/>
      <c r="M135" s="207"/>
      <c r="N135" s="208"/>
      <c r="O135" s="208"/>
      <c r="P135" s="208"/>
      <c r="Q135" s="208"/>
      <c r="R135" s="208"/>
      <c r="S135" s="208"/>
      <c r="T135" s="209"/>
      <c r="AT135" s="210" t="s">
        <v>143</v>
      </c>
      <c r="AU135" s="210" t="s">
        <v>92</v>
      </c>
      <c r="AV135" s="14" t="s">
        <v>90</v>
      </c>
      <c r="AW135" s="14" t="s">
        <v>42</v>
      </c>
      <c r="AX135" s="14" t="s">
        <v>82</v>
      </c>
      <c r="AY135" s="210" t="s">
        <v>134</v>
      </c>
    </row>
    <row r="136" spans="1:65" s="13" customFormat="1" ht="11.25" x14ac:dyDescent="0.2">
      <c r="B136" s="189"/>
      <c r="C136" s="190"/>
      <c r="D136" s="191" t="s">
        <v>143</v>
      </c>
      <c r="E136" s="192" t="s">
        <v>44</v>
      </c>
      <c r="F136" s="193" t="s">
        <v>218</v>
      </c>
      <c r="G136" s="190"/>
      <c r="H136" s="194">
        <v>4.4400000000000004</v>
      </c>
      <c r="I136" s="195"/>
      <c r="J136" s="190"/>
      <c r="K136" s="190"/>
      <c r="L136" s="196"/>
      <c r="M136" s="197"/>
      <c r="N136" s="198"/>
      <c r="O136" s="198"/>
      <c r="P136" s="198"/>
      <c r="Q136" s="198"/>
      <c r="R136" s="198"/>
      <c r="S136" s="198"/>
      <c r="T136" s="199"/>
      <c r="AT136" s="200" t="s">
        <v>143</v>
      </c>
      <c r="AU136" s="200" t="s">
        <v>92</v>
      </c>
      <c r="AV136" s="13" t="s">
        <v>92</v>
      </c>
      <c r="AW136" s="13" t="s">
        <v>42</v>
      </c>
      <c r="AX136" s="13" t="s">
        <v>82</v>
      </c>
      <c r="AY136" s="200" t="s">
        <v>134</v>
      </c>
    </row>
    <row r="137" spans="1:65" s="13" customFormat="1" ht="11.25" x14ac:dyDescent="0.2">
      <c r="B137" s="189"/>
      <c r="C137" s="190"/>
      <c r="D137" s="191" t="s">
        <v>143</v>
      </c>
      <c r="E137" s="192" t="s">
        <v>44</v>
      </c>
      <c r="F137" s="193" t="s">
        <v>219</v>
      </c>
      <c r="G137" s="190"/>
      <c r="H137" s="194">
        <v>1.71</v>
      </c>
      <c r="I137" s="195"/>
      <c r="J137" s="190"/>
      <c r="K137" s="190"/>
      <c r="L137" s="196"/>
      <c r="M137" s="197"/>
      <c r="N137" s="198"/>
      <c r="O137" s="198"/>
      <c r="P137" s="198"/>
      <c r="Q137" s="198"/>
      <c r="R137" s="198"/>
      <c r="S137" s="198"/>
      <c r="T137" s="199"/>
      <c r="AT137" s="200" t="s">
        <v>143</v>
      </c>
      <c r="AU137" s="200" t="s">
        <v>92</v>
      </c>
      <c r="AV137" s="13" t="s">
        <v>92</v>
      </c>
      <c r="AW137" s="13" t="s">
        <v>42</v>
      </c>
      <c r="AX137" s="13" t="s">
        <v>82</v>
      </c>
      <c r="AY137" s="200" t="s">
        <v>134</v>
      </c>
    </row>
    <row r="138" spans="1:65" s="13" customFormat="1" ht="11.25" x14ac:dyDescent="0.2">
      <c r="B138" s="189"/>
      <c r="C138" s="190"/>
      <c r="D138" s="191" t="s">
        <v>143</v>
      </c>
      <c r="E138" s="192" t="s">
        <v>44</v>
      </c>
      <c r="F138" s="193" t="s">
        <v>220</v>
      </c>
      <c r="G138" s="190"/>
      <c r="H138" s="194">
        <v>5.04</v>
      </c>
      <c r="I138" s="195"/>
      <c r="J138" s="190"/>
      <c r="K138" s="190"/>
      <c r="L138" s="196"/>
      <c r="M138" s="197"/>
      <c r="N138" s="198"/>
      <c r="O138" s="198"/>
      <c r="P138" s="198"/>
      <c r="Q138" s="198"/>
      <c r="R138" s="198"/>
      <c r="S138" s="198"/>
      <c r="T138" s="199"/>
      <c r="AT138" s="200" t="s">
        <v>143</v>
      </c>
      <c r="AU138" s="200" t="s">
        <v>92</v>
      </c>
      <c r="AV138" s="13" t="s">
        <v>92</v>
      </c>
      <c r="AW138" s="13" t="s">
        <v>42</v>
      </c>
      <c r="AX138" s="13" t="s">
        <v>82</v>
      </c>
      <c r="AY138" s="200" t="s">
        <v>134</v>
      </c>
    </row>
    <row r="139" spans="1:65" s="13" customFormat="1" ht="11.25" x14ac:dyDescent="0.2">
      <c r="B139" s="189"/>
      <c r="C139" s="190"/>
      <c r="D139" s="191" t="s">
        <v>143</v>
      </c>
      <c r="E139" s="192" t="s">
        <v>44</v>
      </c>
      <c r="F139" s="193" t="s">
        <v>221</v>
      </c>
      <c r="G139" s="190"/>
      <c r="H139" s="194">
        <v>3.36</v>
      </c>
      <c r="I139" s="195"/>
      <c r="J139" s="190"/>
      <c r="K139" s="190"/>
      <c r="L139" s="196"/>
      <c r="M139" s="197"/>
      <c r="N139" s="198"/>
      <c r="O139" s="198"/>
      <c r="P139" s="198"/>
      <c r="Q139" s="198"/>
      <c r="R139" s="198"/>
      <c r="S139" s="198"/>
      <c r="T139" s="199"/>
      <c r="AT139" s="200" t="s">
        <v>143</v>
      </c>
      <c r="AU139" s="200" t="s">
        <v>92</v>
      </c>
      <c r="AV139" s="13" t="s">
        <v>92</v>
      </c>
      <c r="AW139" s="13" t="s">
        <v>42</v>
      </c>
      <c r="AX139" s="13" t="s">
        <v>82</v>
      </c>
      <c r="AY139" s="200" t="s">
        <v>134</v>
      </c>
    </row>
    <row r="140" spans="1:65" s="13" customFormat="1" ht="11.25" x14ac:dyDescent="0.2">
      <c r="B140" s="189"/>
      <c r="C140" s="190"/>
      <c r="D140" s="191" t="s">
        <v>143</v>
      </c>
      <c r="E140" s="192" t="s">
        <v>44</v>
      </c>
      <c r="F140" s="193" t="s">
        <v>222</v>
      </c>
      <c r="G140" s="190"/>
      <c r="H140" s="194">
        <v>1.84</v>
      </c>
      <c r="I140" s="195"/>
      <c r="J140" s="190"/>
      <c r="K140" s="190"/>
      <c r="L140" s="196"/>
      <c r="M140" s="197"/>
      <c r="N140" s="198"/>
      <c r="O140" s="198"/>
      <c r="P140" s="198"/>
      <c r="Q140" s="198"/>
      <c r="R140" s="198"/>
      <c r="S140" s="198"/>
      <c r="T140" s="199"/>
      <c r="AT140" s="200" t="s">
        <v>143</v>
      </c>
      <c r="AU140" s="200" t="s">
        <v>92</v>
      </c>
      <c r="AV140" s="13" t="s">
        <v>92</v>
      </c>
      <c r="AW140" s="13" t="s">
        <v>42</v>
      </c>
      <c r="AX140" s="13" t="s">
        <v>82</v>
      </c>
      <c r="AY140" s="200" t="s">
        <v>134</v>
      </c>
    </row>
    <row r="141" spans="1:65" s="13" customFormat="1" ht="11.25" x14ac:dyDescent="0.2">
      <c r="B141" s="189"/>
      <c r="C141" s="190"/>
      <c r="D141" s="191" t="s">
        <v>143</v>
      </c>
      <c r="E141" s="192" t="s">
        <v>44</v>
      </c>
      <c r="F141" s="193" t="s">
        <v>223</v>
      </c>
      <c r="G141" s="190"/>
      <c r="H141" s="194">
        <v>1.68</v>
      </c>
      <c r="I141" s="195"/>
      <c r="J141" s="190"/>
      <c r="K141" s="190"/>
      <c r="L141" s="196"/>
      <c r="M141" s="197"/>
      <c r="N141" s="198"/>
      <c r="O141" s="198"/>
      <c r="P141" s="198"/>
      <c r="Q141" s="198"/>
      <c r="R141" s="198"/>
      <c r="S141" s="198"/>
      <c r="T141" s="199"/>
      <c r="AT141" s="200" t="s">
        <v>143</v>
      </c>
      <c r="AU141" s="200" t="s">
        <v>92</v>
      </c>
      <c r="AV141" s="13" t="s">
        <v>92</v>
      </c>
      <c r="AW141" s="13" t="s">
        <v>42</v>
      </c>
      <c r="AX141" s="13" t="s">
        <v>82</v>
      </c>
      <c r="AY141" s="200" t="s">
        <v>134</v>
      </c>
    </row>
    <row r="142" spans="1:65" s="14" customFormat="1" ht="11.25" x14ac:dyDescent="0.2">
      <c r="B142" s="201"/>
      <c r="C142" s="202"/>
      <c r="D142" s="191" t="s">
        <v>143</v>
      </c>
      <c r="E142" s="203" t="s">
        <v>44</v>
      </c>
      <c r="F142" s="204" t="s">
        <v>224</v>
      </c>
      <c r="G142" s="202"/>
      <c r="H142" s="203" t="s">
        <v>44</v>
      </c>
      <c r="I142" s="205"/>
      <c r="J142" s="202"/>
      <c r="K142" s="202"/>
      <c r="L142" s="206"/>
      <c r="M142" s="207"/>
      <c r="N142" s="208"/>
      <c r="O142" s="208"/>
      <c r="P142" s="208"/>
      <c r="Q142" s="208"/>
      <c r="R142" s="208"/>
      <c r="S142" s="208"/>
      <c r="T142" s="209"/>
      <c r="AT142" s="210" t="s">
        <v>143</v>
      </c>
      <c r="AU142" s="210" t="s">
        <v>92</v>
      </c>
      <c r="AV142" s="14" t="s">
        <v>90</v>
      </c>
      <c r="AW142" s="14" t="s">
        <v>42</v>
      </c>
      <c r="AX142" s="14" t="s">
        <v>82</v>
      </c>
      <c r="AY142" s="210" t="s">
        <v>134</v>
      </c>
    </row>
    <row r="143" spans="1:65" s="13" customFormat="1" ht="11.25" x14ac:dyDescent="0.2">
      <c r="B143" s="189"/>
      <c r="C143" s="190"/>
      <c r="D143" s="191" t="s">
        <v>143</v>
      </c>
      <c r="E143" s="192" t="s">
        <v>44</v>
      </c>
      <c r="F143" s="193" t="s">
        <v>225</v>
      </c>
      <c r="G143" s="190"/>
      <c r="H143" s="194">
        <v>1.3680000000000001</v>
      </c>
      <c r="I143" s="195"/>
      <c r="J143" s="190"/>
      <c r="K143" s="190"/>
      <c r="L143" s="196"/>
      <c r="M143" s="197"/>
      <c r="N143" s="198"/>
      <c r="O143" s="198"/>
      <c r="P143" s="198"/>
      <c r="Q143" s="198"/>
      <c r="R143" s="198"/>
      <c r="S143" s="198"/>
      <c r="T143" s="199"/>
      <c r="AT143" s="200" t="s">
        <v>143</v>
      </c>
      <c r="AU143" s="200" t="s">
        <v>92</v>
      </c>
      <c r="AV143" s="13" t="s">
        <v>92</v>
      </c>
      <c r="AW143" s="13" t="s">
        <v>42</v>
      </c>
      <c r="AX143" s="13" t="s">
        <v>82</v>
      </c>
      <c r="AY143" s="200" t="s">
        <v>134</v>
      </c>
    </row>
    <row r="144" spans="1:65" s="14" customFormat="1" ht="11.25" x14ac:dyDescent="0.2">
      <c r="B144" s="201"/>
      <c r="C144" s="202"/>
      <c r="D144" s="191" t="s">
        <v>143</v>
      </c>
      <c r="E144" s="203" t="s">
        <v>44</v>
      </c>
      <c r="F144" s="204" t="s">
        <v>226</v>
      </c>
      <c r="G144" s="202"/>
      <c r="H144" s="203" t="s">
        <v>44</v>
      </c>
      <c r="I144" s="205"/>
      <c r="J144" s="202"/>
      <c r="K144" s="202"/>
      <c r="L144" s="206"/>
      <c r="M144" s="207"/>
      <c r="N144" s="208"/>
      <c r="O144" s="208"/>
      <c r="P144" s="208"/>
      <c r="Q144" s="208"/>
      <c r="R144" s="208"/>
      <c r="S144" s="208"/>
      <c r="T144" s="209"/>
      <c r="AT144" s="210" t="s">
        <v>143</v>
      </c>
      <c r="AU144" s="210" t="s">
        <v>92</v>
      </c>
      <c r="AV144" s="14" t="s">
        <v>90</v>
      </c>
      <c r="AW144" s="14" t="s">
        <v>42</v>
      </c>
      <c r="AX144" s="14" t="s">
        <v>82</v>
      </c>
      <c r="AY144" s="210" t="s">
        <v>134</v>
      </c>
    </row>
    <row r="145" spans="1:65" s="13" customFormat="1" ht="11.25" x14ac:dyDescent="0.2">
      <c r="B145" s="189"/>
      <c r="C145" s="190"/>
      <c r="D145" s="191" t="s">
        <v>143</v>
      </c>
      <c r="E145" s="192" t="s">
        <v>44</v>
      </c>
      <c r="F145" s="193" t="s">
        <v>227</v>
      </c>
      <c r="G145" s="190"/>
      <c r="H145" s="194">
        <v>2.52</v>
      </c>
      <c r="I145" s="195"/>
      <c r="J145" s="190"/>
      <c r="K145" s="190"/>
      <c r="L145" s="196"/>
      <c r="M145" s="197"/>
      <c r="N145" s="198"/>
      <c r="O145" s="198"/>
      <c r="P145" s="198"/>
      <c r="Q145" s="198"/>
      <c r="R145" s="198"/>
      <c r="S145" s="198"/>
      <c r="T145" s="199"/>
      <c r="AT145" s="200" t="s">
        <v>143</v>
      </c>
      <c r="AU145" s="200" t="s">
        <v>92</v>
      </c>
      <c r="AV145" s="13" t="s">
        <v>92</v>
      </c>
      <c r="AW145" s="13" t="s">
        <v>42</v>
      </c>
      <c r="AX145" s="13" t="s">
        <v>82</v>
      </c>
      <c r="AY145" s="200" t="s">
        <v>134</v>
      </c>
    </row>
    <row r="146" spans="1:65" s="13" customFormat="1" ht="11.25" x14ac:dyDescent="0.2">
      <c r="B146" s="189"/>
      <c r="C146" s="190"/>
      <c r="D146" s="191" t="s">
        <v>143</v>
      </c>
      <c r="E146" s="192" t="s">
        <v>44</v>
      </c>
      <c r="F146" s="193" t="s">
        <v>228</v>
      </c>
      <c r="G146" s="190"/>
      <c r="H146" s="194">
        <v>1.8</v>
      </c>
      <c r="I146" s="195"/>
      <c r="J146" s="190"/>
      <c r="K146" s="190"/>
      <c r="L146" s="196"/>
      <c r="M146" s="197"/>
      <c r="N146" s="198"/>
      <c r="O146" s="198"/>
      <c r="P146" s="198"/>
      <c r="Q146" s="198"/>
      <c r="R146" s="198"/>
      <c r="S146" s="198"/>
      <c r="T146" s="199"/>
      <c r="AT146" s="200" t="s">
        <v>143</v>
      </c>
      <c r="AU146" s="200" t="s">
        <v>92</v>
      </c>
      <c r="AV146" s="13" t="s">
        <v>92</v>
      </c>
      <c r="AW146" s="13" t="s">
        <v>42</v>
      </c>
      <c r="AX146" s="13" t="s">
        <v>82</v>
      </c>
      <c r="AY146" s="200" t="s">
        <v>134</v>
      </c>
    </row>
    <row r="147" spans="1:65" s="13" customFormat="1" ht="11.25" x14ac:dyDescent="0.2">
      <c r="B147" s="189"/>
      <c r="C147" s="190"/>
      <c r="D147" s="191" t="s">
        <v>143</v>
      </c>
      <c r="E147" s="192" t="s">
        <v>44</v>
      </c>
      <c r="F147" s="193" t="s">
        <v>229</v>
      </c>
      <c r="G147" s="190"/>
      <c r="H147" s="194">
        <v>2.08</v>
      </c>
      <c r="I147" s="195"/>
      <c r="J147" s="190"/>
      <c r="K147" s="190"/>
      <c r="L147" s="196"/>
      <c r="M147" s="197"/>
      <c r="N147" s="198"/>
      <c r="O147" s="198"/>
      <c r="P147" s="198"/>
      <c r="Q147" s="198"/>
      <c r="R147" s="198"/>
      <c r="S147" s="198"/>
      <c r="T147" s="199"/>
      <c r="AT147" s="200" t="s">
        <v>143</v>
      </c>
      <c r="AU147" s="200" t="s">
        <v>92</v>
      </c>
      <c r="AV147" s="13" t="s">
        <v>92</v>
      </c>
      <c r="AW147" s="13" t="s">
        <v>42</v>
      </c>
      <c r="AX147" s="13" t="s">
        <v>82</v>
      </c>
      <c r="AY147" s="200" t="s">
        <v>134</v>
      </c>
    </row>
    <row r="148" spans="1:65" s="14" customFormat="1" ht="11.25" x14ac:dyDescent="0.2">
      <c r="B148" s="201"/>
      <c r="C148" s="202"/>
      <c r="D148" s="191" t="s">
        <v>143</v>
      </c>
      <c r="E148" s="203" t="s">
        <v>44</v>
      </c>
      <c r="F148" s="204" t="s">
        <v>230</v>
      </c>
      <c r="G148" s="202"/>
      <c r="H148" s="203" t="s">
        <v>44</v>
      </c>
      <c r="I148" s="205"/>
      <c r="J148" s="202"/>
      <c r="K148" s="202"/>
      <c r="L148" s="206"/>
      <c r="M148" s="207"/>
      <c r="N148" s="208"/>
      <c r="O148" s="208"/>
      <c r="P148" s="208"/>
      <c r="Q148" s="208"/>
      <c r="R148" s="208"/>
      <c r="S148" s="208"/>
      <c r="T148" s="209"/>
      <c r="AT148" s="210" t="s">
        <v>143</v>
      </c>
      <c r="AU148" s="210" t="s">
        <v>92</v>
      </c>
      <c r="AV148" s="14" t="s">
        <v>90</v>
      </c>
      <c r="AW148" s="14" t="s">
        <v>42</v>
      </c>
      <c r="AX148" s="14" t="s">
        <v>82</v>
      </c>
      <c r="AY148" s="210" t="s">
        <v>134</v>
      </c>
    </row>
    <row r="149" spans="1:65" s="13" customFormat="1" ht="11.25" x14ac:dyDescent="0.2">
      <c r="B149" s="189"/>
      <c r="C149" s="190"/>
      <c r="D149" s="191" t="s">
        <v>143</v>
      </c>
      <c r="E149" s="192" t="s">
        <v>44</v>
      </c>
      <c r="F149" s="193" t="s">
        <v>231</v>
      </c>
      <c r="G149" s="190"/>
      <c r="H149" s="194">
        <v>0.79200000000000004</v>
      </c>
      <c r="I149" s="195"/>
      <c r="J149" s="190"/>
      <c r="K149" s="190"/>
      <c r="L149" s="196"/>
      <c r="M149" s="197"/>
      <c r="N149" s="198"/>
      <c r="O149" s="198"/>
      <c r="P149" s="198"/>
      <c r="Q149" s="198"/>
      <c r="R149" s="198"/>
      <c r="S149" s="198"/>
      <c r="T149" s="199"/>
      <c r="AT149" s="200" t="s">
        <v>143</v>
      </c>
      <c r="AU149" s="200" t="s">
        <v>92</v>
      </c>
      <c r="AV149" s="13" t="s">
        <v>92</v>
      </c>
      <c r="AW149" s="13" t="s">
        <v>42</v>
      </c>
      <c r="AX149" s="13" t="s">
        <v>82</v>
      </c>
      <c r="AY149" s="200" t="s">
        <v>134</v>
      </c>
    </row>
    <row r="150" spans="1:65" s="13" customFormat="1" ht="11.25" x14ac:dyDescent="0.2">
      <c r="B150" s="189"/>
      <c r="C150" s="190"/>
      <c r="D150" s="191" t="s">
        <v>143</v>
      </c>
      <c r="E150" s="192" t="s">
        <v>44</v>
      </c>
      <c r="F150" s="193" t="s">
        <v>232</v>
      </c>
      <c r="G150" s="190"/>
      <c r="H150" s="194">
        <v>1.44</v>
      </c>
      <c r="I150" s="195"/>
      <c r="J150" s="190"/>
      <c r="K150" s="190"/>
      <c r="L150" s="196"/>
      <c r="M150" s="197"/>
      <c r="N150" s="198"/>
      <c r="O150" s="198"/>
      <c r="P150" s="198"/>
      <c r="Q150" s="198"/>
      <c r="R150" s="198"/>
      <c r="S150" s="198"/>
      <c r="T150" s="199"/>
      <c r="AT150" s="200" t="s">
        <v>143</v>
      </c>
      <c r="AU150" s="200" t="s">
        <v>92</v>
      </c>
      <c r="AV150" s="13" t="s">
        <v>92</v>
      </c>
      <c r="AW150" s="13" t="s">
        <v>42</v>
      </c>
      <c r="AX150" s="13" t="s">
        <v>82</v>
      </c>
      <c r="AY150" s="200" t="s">
        <v>134</v>
      </c>
    </row>
    <row r="151" spans="1:65" s="13" customFormat="1" ht="11.25" x14ac:dyDescent="0.2">
      <c r="B151" s="189"/>
      <c r="C151" s="190"/>
      <c r="D151" s="191" t="s">
        <v>143</v>
      </c>
      <c r="E151" s="192" t="s">
        <v>44</v>
      </c>
      <c r="F151" s="193" t="s">
        <v>233</v>
      </c>
      <c r="G151" s="190"/>
      <c r="H151" s="194">
        <v>1.1519999999999999</v>
      </c>
      <c r="I151" s="195"/>
      <c r="J151" s="190"/>
      <c r="K151" s="190"/>
      <c r="L151" s="196"/>
      <c r="M151" s="197"/>
      <c r="N151" s="198"/>
      <c r="O151" s="198"/>
      <c r="P151" s="198"/>
      <c r="Q151" s="198"/>
      <c r="R151" s="198"/>
      <c r="S151" s="198"/>
      <c r="T151" s="199"/>
      <c r="AT151" s="200" t="s">
        <v>143</v>
      </c>
      <c r="AU151" s="200" t="s">
        <v>92</v>
      </c>
      <c r="AV151" s="13" t="s">
        <v>92</v>
      </c>
      <c r="AW151" s="13" t="s">
        <v>42</v>
      </c>
      <c r="AX151" s="13" t="s">
        <v>82</v>
      </c>
      <c r="AY151" s="200" t="s">
        <v>134</v>
      </c>
    </row>
    <row r="152" spans="1:65" s="13" customFormat="1" ht="11.25" x14ac:dyDescent="0.2">
      <c r="B152" s="189"/>
      <c r="C152" s="190"/>
      <c r="D152" s="191" t="s">
        <v>143</v>
      </c>
      <c r="E152" s="192" t="s">
        <v>44</v>
      </c>
      <c r="F152" s="193" t="s">
        <v>234</v>
      </c>
      <c r="G152" s="190"/>
      <c r="H152" s="194">
        <v>1.008</v>
      </c>
      <c r="I152" s="195"/>
      <c r="J152" s="190"/>
      <c r="K152" s="190"/>
      <c r="L152" s="196"/>
      <c r="M152" s="197"/>
      <c r="N152" s="198"/>
      <c r="O152" s="198"/>
      <c r="P152" s="198"/>
      <c r="Q152" s="198"/>
      <c r="R152" s="198"/>
      <c r="S152" s="198"/>
      <c r="T152" s="199"/>
      <c r="AT152" s="200" t="s">
        <v>143</v>
      </c>
      <c r="AU152" s="200" t="s">
        <v>92</v>
      </c>
      <c r="AV152" s="13" t="s">
        <v>92</v>
      </c>
      <c r="AW152" s="13" t="s">
        <v>42</v>
      </c>
      <c r="AX152" s="13" t="s">
        <v>82</v>
      </c>
      <c r="AY152" s="200" t="s">
        <v>134</v>
      </c>
    </row>
    <row r="153" spans="1:65" s="16" customFormat="1" ht="11.25" x14ac:dyDescent="0.2">
      <c r="B153" s="232"/>
      <c r="C153" s="233"/>
      <c r="D153" s="191" t="s">
        <v>143</v>
      </c>
      <c r="E153" s="234" t="s">
        <v>44</v>
      </c>
      <c r="F153" s="235" t="s">
        <v>235</v>
      </c>
      <c r="G153" s="233"/>
      <c r="H153" s="236">
        <v>30.23</v>
      </c>
      <c r="I153" s="237"/>
      <c r="J153" s="233"/>
      <c r="K153" s="233"/>
      <c r="L153" s="238"/>
      <c r="M153" s="239"/>
      <c r="N153" s="240"/>
      <c r="O153" s="240"/>
      <c r="P153" s="240"/>
      <c r="Q153" s="240"/>
      <c r="R153" s="240"/>
      <c r="S153" s="240"/>
      <c r="T153" s="241"/>
      <c r="AT153" s="242" t="s">
        <v>143</v>
      </c>
      <c r="AU153" s="242" t="s">
        <v>92</v>
      </c>
      <c r="AV153" s="16" t="s">
        <v>150</v>
      </c>
      <c r="AW153" s="16" t="s">
        <v>42</v>
      </c>
      <c r="AX153" s="16" t="s">
        <v>82</v>
      </c>
      <c r="AY153" s="242" t="s">
        <v>134</v>
      </c>
    </row>
    <row r="154" spans="1:65" s="13" customFormat="1" ht="11.25" x14ac:dyDescent="0.2">
      <c r="B154" s="189"/>
      <c r="C154" s="190"/>
      <c r="D154" s="191" t="s">
        <v>143</v>
      </c>
      <c r="E154" s="192" t="s">
        <v>44</v>
      </c>
      <c r="F154" s="193" t="s">
        <v>236</v>
      </c>
      <c r="G154" s="190"/>
      <c r="H154" s="194">
        <v>4</v>
      </c>
      <c r="I154" s="195"/>
      <c r="J154" s="190"/>
      <c r="K154" s="190"/>
      <c r="L154" s="196"/>
      <c r="M154" s="197"/>
      <c r="N154" s="198"/>
      <c r="O154" s="198"/>
      <c r="P154" s="198"/>
      <c r="Q154" s="198"/>
      <c r="R154" s="198"/>
      <c r="S154" s="198"/>
      <c r="T154" s="199"/>
      <c r="AT154" s="200" t="s">
        <v>143</v>
      </c>
      <c r="AU154" s="200" t="s">
        <v>92</v>
      </c>
      <c r="AV154" s="13" t="s">
        <v>92</v>
      </c>
      <c r="AW154" s="13" t="s">
        <v>42</v>
      </c>
      <c r="AX154" s="13" t="s">
        <v>82</v>
      </c>
      <c r="AY154" s="200" t="s">
        <v>134</v>
      </c>
    </row>
    <row r="155" spans="1:65" s="15" customFormat="1" ht="11.25" x14ac:dyDescent="0.2">
      <c r="B155" s="211"/>
      <c r="C155" s="212"/>
      <c r="D155" s="191" t="s">
        <v>143</v>
      </c>
      <c r="E155" s="213" t="s">
        <v>44</v>
      </c>
      <c r="F155" s="214" t="s">
        <v>179</v>
      </c>
      <c r="G155" s="212"/>
      <c r="H155" s="215">
        <v>34.229999999999997</v>
      </c>
      <c r="I155" s="216"/>
      <c r="J155" s="212"/>
      <c r="K155" s="212"/>
      <c r="L155" s="217"/>
      <c r="M155" s="218"/>
      <c r="N155" s="219"/>
      <c r="O155" s="219"/>
      <c r="P155" s="219"/>
      <c r="Q155" s="219"/>
      <c r="R155" s="219"/>
      <c r="S155" s="219"/>
      <c r="T155" s="220"/>
      <c r="AT155" s="221" t="s">
        <v>143</v>
      </c>
      <c r="AU155" s="221" t="s">
        <v>92</v>
      </c>
      <c r="AV155" s="15" t="s">
        <v>141</v>
      </c>
      <c r="AW155" s="15" t="s">
        <v>42</v>
      </c>
      <c r="AX155" s="15" t="s">
        <v>90</v>
      </c>
      <c r="AY155" s="221" t="s">
        <v>134</v>
      </c>
    </row>
    <row r="156" spans="1:65" s="2" customFormat="1" ht="16.5" customHeight="1" x14ac:dyDescent="0.2">
      <c r="A156" s="37"/>
      <c r="B156" s="38"/>
      <c r="C156" s="176" t="s">
        <v>8</v>
      </c>
      <c r="D156" s="176" t="s">
        <v>136</v>
      </c>
      <c r="E156" s="177" t="s">
        <v>237</v>
      </c>
      <c r="F156" s="178" t="s">
        <v>238</v>
      </c>
      <c r="G156" s="179" t="s">
        <v>158</v>
      </c>
      <c r="H156" s="180">
        <v>88.805000000000007</v>
      </c>
      <c r="I156" s="181"/>
      <c r="J156" s="182">
        <f>ROUND(I156*H156,2)</f>
        <v>0</v>
      </c>
      <c r="K156" s="178" t="s">
        <v>140</v>
      </c>
      <c r="L156" s="42"/>
      <c r="M156" s="183" t="s">
        <v>44</v>
      </c>
      <c r="N156" s="184" t="s">
        <v>53</v>
      </c>
      <c r="O156" s="67"/>
      <c r="P156" s="185">
        <f>O156*H156</f>
        <v>0</v>
      </c>
      <c r="Q156" s="185">
        <v>2.6900000000000001E-3</v>
      </c>
      <c r="R156" s="185">
        <f>Q156*H156</f>
        <v>0.23888545000000003</v>
      </c>
      <c r="S156" s="185">
        <v>0</v>
      </c>
      <c r="T156" s="186">
        <f>S156*H156</f>
        <v>0</v>
      </c>
      <c r="U156" s="37"/>
      <c r="V156" s="37"/>
      <c r="W156" s="37"/>
      <c r="X156" s="37"/>
      <c r="Y156" s="37"/>
      <c r="Z156" s="37"/>
      <c r="AA156" s="37"/>
      <c r="AB156" s="37"/>
      <c r="AC156" s="37"/>
      <c r="AD156" s="37"/>
      <c r="AE156" s="37"/>
      <c r="AR156" s="187" t="s">
        <v>141</v>
      </c>
      <c r="AT156" s="187" t="s">
        <v>136</v>
      </c>
      <c r="AU156" s="187" t="s">
        <v>92</v>
      </c>
      <c r="AY156" s="19" t="s">
        <v>134</v>
      </c>
      <c r="BE156" s="188">
        <f>IF(N156="základní",J156,0)</f>
        <v>0</v>
      </c>
      <c r="BF156" s="188">
        <f>IF(N156="snížená",J156,0)</f>
        <v>0</v>
      </c>
      <c r="BG156" s="188">
        <f>IF(N156="zákl. přenesená",J156,0)</f>
        <v>0</v>
      </c>
      <c r="BH156" s="188">
        <f>IF(N156="sníž. přenesená",J156,0)</f>
        <v>0</v>
      </c>
      <c r="BI156" s="188">
        <f>IF(N156="nulová",J156,0)</f>
        <v>0</v>
      </c>
      <c r="BJ156" s="19" t="s">
        <v>90</v>
      </c>
      <c r="BK156" s="188">
        <f>ROUND(I156*H156,2)</f>
        <v>0</v>
      </c>
      <c r="BL156" s="19" t="s">
        <v>141</v>
      </c>
      <c r="BM156" s="187" t="s">
        <v>239</v>
      </c>
    </row>
    <row r="157" spans="1:65" s="14" customFormat="1" ht="11.25" x14ac:dyDescent="0.2">
      <c r="B157" s="201"/>
      <c r="C157" s="202"/>
      <c r="D157" s="191" t="s">
        <v>143</v>
      </c>
      <c r="E157" s="203" t="s">
        <v>44</v>
      </c>
      <c r="F157" s="204" t="s">
        <v>148</v>
      </c>
      <c r="G157" s="202"/>
      <c r="H157" s="203" t="s">
        <v>44</v>
      </c>
      <c r="I157" s="205"/>
      <c r="J157" s="202"/>
      <c r="K157" s="202"/>
      <c r="L157" s="206"/>
      <c r="M157" s="207"/>
      <c r="N157" s="208"/>
      <c r="O157" s="208"/>
      <c r="P157" s="208"/>
      <c r="Q157" s="208"/>
      <c r="R157" s="208"/>
      <c r="S157" s="208"/>
      <c r="T157" s="209"/>
      <c r="AT157" s="210" t="s">
        <v>143</v>
      </c>
      <c r="AU157" s="210" t="s">
        <v>92</v>
      </c>
      <c r="AV157" s="14" t="s">
        <v>90</v>
      </c>
      <c r="AW157" s="14" t="s">
        <v>42</v>
      </c>
      <c r="AX157" s="14" t="s">
        <v>82</v>
      </c>
      <c r="AY157" s="210" t="s">
        <v>134</v>
      </c>
    </row>
    <row r="158" spans="1:65" s="13" customFormat="1" ht="11.25" x14ac:dyDescent="0.2">
      <c r="B158" s="189"/>
      <c r="C158" s="190"/>
      <c r="D158" s="191" t="s">
        <v>143</v>
      </c>
      <c r="E158" s="192" t="s">
        <v>44</v>
      </c>
      <c r="F158" s="193" t="s">
        <v>240</v>
      </c>
      <c r="G158" s="190"/>
      <c r="H158" s="194">
        <v>6.95</v>
      </c>
      <c r="I158" s="195"/>
      <c r="J158" s="190"/>
      <c r="K158" s="190"/>
      <c r="L158" s="196"/>
      <c r="M158" s="197"/>
      <c r="N158" s="198"/>
      <c r="O158" s="198"/>
      <c r="P158" s="198"/>
      <c r="Q158" s="198"/>
      <c r="R158" s="198"/>
      <c r="S158" s="198"/>
      <c r="T158" s="199"/>
      <c r="AT158" s="200" t="s">
        <v>143</v>
      </c>
      <c r="AU158" s="200" t="s">
        <v>92</v>
      </c>
      <c r="AV158" s="13" t="s">
        <v>92</v>
      </c>
      <c r="AW158" s="13" t="s">
        <v>42</v>
      </c>
      <c r="AX158" s="13" t="s">
        <v>82</v>
      </c>
      <c r="AY158" s="200" t="s">
        <v>134</v>
      </c>
    </row>
    <row r="159" spans="1:65" s="13" customFormat="1" ht="11.25" x14ac:dyDescent="0.2">
      <c r="B159" s="189"/>
      <c r="C159" s="190"/>
      <c r="D159" s="191" t="s">
        <v>143</v>
      </c>
      <c r="E159" s="192" t="s">
        <v>44</v>
      </c>
      <c r="F159" s="193" t="s">
        <v>241</v>
      </c>
      <c r="G159" s="190"/>
      <c r="H159" s="194">
        <v>7.65</v>
      </c>
      <c r="I159" s="195"/>
      <c r="J159" s="190"/>
      <c r="K159" s="190"/>
      <c r="L159" s="196"/>
      <c r="M159" s="197"/>
      <c r="N159" s="198"/>
      <c r="O159" s="198"/>
      <c r="P159" s="198"/>
      <c r="Q159" s="198"/>
      <c r="R159" s="198"/>
      <c r="S159" s="198"/>
      <c r="T159" s="199"/>
      <c r="AT159" s="200" t="s">
        <v>143</v>
      </c>
      <c r="AU159" s="200" t="s">
        <v>92</v>
      </c>
      <c r="AV159" s="13" t="s">
        <v>92</v>
      </c>
      <c r="AW159" s="13" t="s">
        <v>42</v>
      </c>
      <c r="AX159" s="13" t="s">
        <v>82</v>
      </c>
      <c r="AY159" s="200" t="s">
        <v>134</v>
      </c>
    </row>
    <row r="160" spans="1:65" s="13" customFormat="1" ht="11.25" x14ac:dyDescent="0.2">
      <c r="B160" s="189"/>
      <c r="C160" s="190"/>
      <c r="D160" s="191" t="s">
        <v>143</v>
      </c>
      <c r="E160" s="192" t="s">
        <v>44</v>
      </c>
      <c r="F160" s="193" t="s">
        <v>242</v>
      </c>
      <c r="G160" s="190"/>
      <c r="H160" s="194">
        <v>11.2</v>
      </c>
      <c r="I160" s="195"/>
      <c r="J160" s="190"/>
      <c r="K160" s="190"/>
      <c r="L160" s="196"/>
      <c r="M160" s="197"/>
      <c r="N160" s="198"/>
      <c r="O160" s="198"/>
      <c r="P160" s="198"/>
      <c r="Q160" s="198"/>
      <c r="R160" s="198"/>
      <c r="S160" s="198"/>
      <c r="T160" s="199"/>
      <c r="AT160" s="200" t="s">
        <v>143</v>
      </c>
      <c r="AU160" s="200" t="s">
        <v>92</v>
      </c>
      <c r="AV160" s="13" t="s">
        <v>92</v>
      </c>
      <c r="AW160" s="13" t="s">
        <v>42</v>
      </c>
      <c r="AX160" s="13" t="s">
        <v>82</v>
      </c>
      <c r="AY160" s="200" t="s">
        <v>134</v>
      </c>
    </row>
    <row r="161" spans="1:65" s="13" customFormat="1" ht="11.25" x14ac:dyDescent="0.2">
      <c r="B161" s="189"/>
      <c r="C161" s="190"/>
      <c r="D161" s="191" t="s">
        <v>143</v>
      </c>
      <c r="E161" s="192" t="s">
        <v>44</v>
      </c>
      <c r="F161" s="193" t="s">
        <v>243</v>
      </c>
      <c r="G161" s="190"/>
      <c r="H161" s="194">
        <v>2</v>
      </c>
      <c r="I161" s="195"/>
      <c r="J161" s="190"/>
      <c r="K161" s="190"/>
      <c r="L161" s="196"/>
      <c r="M161" s="197"/>
      <c r="N161" s="198"/>
      <c r="O161" s="198"/>
      <c r="P161" s="198"/>
      <c r="Q161" s="198"/>
      <c r="R161" s="198"/>
      <c r="S161" s="198"/>
      <c r="T161" s="199"/>
      <c r="AT161" s="200" t="s">
        <v>143</v>
      </c>
      <c r="AU161" s="200" t="s">
        <v>92</v>
      </c>
      <c r="AV161" s="13" t="s">
        <v>92</v>
      </c>
      <c r="AW161" s="13" t="s">
        <v>42</v>
      </c>
      <c r="AX161" s="13" t="s">
        <v>82</v>
      </c>
      <c r="AY161" s="200" t="s">
        <v>134</v>
      </c>
    </row>
    <row r="162" spans="1:65" s="13" customFormat="1" ht="11.25" x14ac:dyDescent="0.2">
      <c r="B162" s="189"/>
      <c r="C162" s="190"/>
      <c r="D162" s="191" t="s">
        <v>143</v>
      </c>
      <c r="E162" s="192" t="s">
        <v>44</v>
      </c>
      <c r="F162" s="193" t="s">
        <v>244</v>
      </c>
      <c r="G162" s="190"/>
      <c r="H162" s="194">
        <v>3.1</v>
      </c>
      <c r="I162" s="195"/>
      <c r="J162" s="190"/>
      <c r="K162" s="190"/>
      <c r="L162" s="196"/>
      <c r="M162" s="197"/>
      <c r="N162" s="198"/>
      <c r="O162" s="198"/>
      <c r="P162" s="198"/>
      <c r="Q162" s="198"/>
      <c r="R162" s="198"/>
      <c r="S162" s="198"/>
      <c r="T162" s="199"/>
      <c r="AT162" s="200" t="s">
        <v>143</v>
      </c>
      <c r="AU162" s="200" t="s">
        <v>92</v>
      </c>
      <c r="AV162" s="13" t="s">
        <v>92</v>
      </c>
      <c r="AW162" s="13" t="s">
        <v>42</v>
      </c>
      <c r="AX162" s="13" t="s">
        <v>82</v>
      </c>
      <c r="AY162" s="200" t="s">
        <v>134</v>
      </c>
    </row>
    <row r="163" spans="1:65" s="13" customFormat="1" ht="11.25" x14ac:dyDescent="0.2">
      <c r="B163" s="189"/>
      <c r="C163" s="190"/>
      <c r="D163" s="191" t="s">
        <v>143</v>
      </c>
      <c r="E163" s="192" t="s">
        <v>44</v>
      </c>
      <c r="F163" s="193" t="s">
        <v>245</v>
      </c>
      <c r="G163" s="190"/>
      <c r="H163" s="194">
        <v>14.4</v>
      </c>
      <c r="I163" s="195"/>
      <c r="J163" s="190"/>
      <c r="K163" s="190"/>
      <c r="L163" s="196"/>
      <c r="M163" s="197"/>
      <c r="N163" s="198"/>
      <c r="O163" s="198"/>
      <c r="P163" s="198"/>
      <c r="Q163" s="198"/>
      <c r="R163" s="198"/>
      <c r="S163" s="198"/>
      <c r="T163" s="199"/>
      <c r="AT163" s="200" t="s">
        <v>143</v>
      </c>
      <c r="AU163" s="200" t="s">
        <v>92</v>
      </c>
      <c r="AV163" s="13" t="s">
        <v>92</v>
      </c>
      <c r="AW163" s="13" t="s">
        <v>42</v>
      </c>
      <c r="AX163" s="13" t="s">
        <v>82</v>
      </c>
      <c r="AY163" s="200" t="s">
        <v>134</v>
      </c>
    </row>
    <row r="164" spans="1:65" s="13" customFormat="1" ht="11.25" x14ac:dyDescent="0.2">
      <c r="B164" s="189"/>
      <c r="C164" s="190"/>
      <c r="D164" s="191" t="s">
        <v>143</v>
      </c>
      <c r="E164" s="192" t="s">
        <v>44</v>
      </c>
      <c r="F164" s="193" t="s">
        <v>246</v>
      </c>
      <c r="G164" s="190"/>
      <c r="H164" s="194">
        <v>6.73</v>
      </c>
      <c r="I164" s="195"/>
      <c r="J164" s="190"/>
      <c r="K164" s="190"/>
      <c r="L164" s="196"/>
      <c r="M164" s="197"/>
      <c r="N164" s="198"/>
      <c r="O164" s="198"/>
      <c r="P164" s="198"/>
      <c r="Q164" s="198"/>
      <c r="R164" s="198"/>
      <c r="S164" s="198"/>
      <c r="T164" s="199"/>
      <c r="AT164" s="200" t="s">
        <v>143</v>
      </c>
      <c r="AU164" s="200" t="s">
        <v>92</v>
      </c>
      <c r="AV164" s="13" t="s">
        <v>92</v>
      </c>
      <c r="AW164" s="13" t="s">
        <v>42</v>
      </c>
      <c r="AX164" s="13" t="s">
        <v>82</v>
      </c>
      <c r="AY164" s="200" t="s">
        <v>134</v>
      </c>
    </row>
    <row r="165" spans="1:65" s="13" customFormat="1" ht="22.5" x14ac:dyDescent="0.2">
      <c r="B165" s="189"/>
      <c r="C165" s="190"/>
      <c r="D165" s="191" t="s">
        <v>143</v>
      </c>
      <c r="E165" s="192" t="s">
        <v>44</v>
      </c>
      <c r="F165" s="193" t="s">
        <v>247</v>
      </c>
      <c r="G165" s="190"/>
      <c r="H165" s="194">
        <v>10.5</v>
      </c>
      <c r="I165" s="195"/>
      <c r="J165" s="190"/>
      <c r="K165" s="190"/>
      <c r="L165" s="196"/>
      <c r="M165" s="197"/>
      <c r="N165" s="198"/>
      <c r="O165" s="198"/>
      <c r="P165" s="198"/>
      <c r="Q165" s="198"/>
      <c r="R165" s="198"/>
      <c r="S165" s="198"/>
      <c r="T165" s="199"/>
      <c r="AT165" s="200" t="s">
        <v>143</v>
      </c>
      <c r="AU165" s="200" t="s">
        <v>92</v>
      </c>
      <c r="AV165" s="13" t="s">
        <v>92</v>
      </c>
      <c r="AW165" s="13" t="s">
        <v>42</v>
      </c>
      <c r="AX165" s="13" t="s">
        <v>82</v>
      </c>
      <c r="AY165" s="200" t="s">
        <v>134</v>
      </c>
    </row>
    <row r="166" spans="1:65" s="13" customFormat="1" ht="11.25" x14ac:dyDescent="0.2">
      <c r="B166" s="189"/>
      <c r="C166" s="190"/>
      <c r="D166" s="191" t="s">
        <v>143</v>
      </c>
      <c r="E166" s="192" t="s">
        <v>44</v>
      </c>
      <c r="F166" s="193" t="s">
        <v>248</v>
      </c>
      <c r="G166" s="190"/>
      <c r="H166" s="194">
        <v>10.81</v>
      </c>
      <c r="I166" s="195"/>
      <c r="J166" s="190"/>
      <c r="K166" s="190"/>
      <c r="L166" s="196"/>
      <c r="M166" s="197"/>
      <c r="N166" s="198"/>
      <c r="O166" s="198"/>
      <c r="P166" s="198"/>
      <c r="Q166" s="198"/>
      <c r="R166" s="198"/>
      <c r="S166" s="198"/>
      <c r="T166" s="199"/>
      <c r="AT166" s="200" t="s">
        <v>143</v>
      </c>
      <c r="AU166" s="200" t="s">
        <v>92</v>
      </c>
      <c r="AV166" s="13" t="s">
        <v>92</v>
      </c>
      <c r="AW166" s="13" t="s">
        <v>42</v>
      </c>
      <c r="AX166" s="13" t="s">
        <v>82</v>
      </c>
      <c r="AY166" s="200" t="s">
        <v>134</v>
      </c>
    </row>
    <row r="167" spans="1:65" s="13" customFormat="1" ht="11.25" x14ac:dyDescent="0.2">
      <c r="B167" s="189"/>
      <c r="C167" s="190"/>
      <c r="D167" s="191" t="s">
        <v>143</v>
      </c>
      <c r="E167" s="192" t="s">
        <v>44</v>
      </c>
      <c r="F167" s="193" t="s">
        <v>249</v>
      </c>
      <c r="G167" s="190"/>
      <c r="H167" s="194">
        <v>5.4649999999999999</v>
      </c>
      <c r="I167" s="195"/>
      <c r="J167" s="190"/>
      <c r="K167" s="190"/>
      <c r="L167" s="196"/>
      <c r="M167" s="197"/>
      <c r="N167" s="198"/>
      <c r="O167" s="198"/>
      <c r="P167" s="198"/>
      <c r="Q167" s="198"/>
      <c r="R167" s="198"/>
      <c r="S167" s="198"/>
      <c r="T167" s="199"/>
      <c r="AT167" s="200" t="s">
        <v>143</v>
      </c>
      <c r="AU167" s="200" t="s">
        <v>92</v>
      </c>
      <c r="AV167" s="13" t="s">
        <v>92</v>
      </c>
      <c r="AW167" s="13" t="s">
        <v>42</v>
      </c>
      <c r="AX167" s="13" t="s">
        <v>82</v>
      </c>
      <c r="AY167" s="200" t="s">
        <v>134</v>
      </c>
    </row>
    <row r="168" spans="1:65" s="16" customFormat="1" ht="11.25" x14ac:dyDescent="0.2">
      <c r="B168" s="232"/>
      <c r="C168" s="233"/>
      <c r="D168" s="191" t="s">
        <v>143</v>
      </c>
      <c r="E168" s="234" t="s">
        <v>44</v>
      </c>
      <c r="F168" s="235" t="s">
        <v>235</v>
      </c>
      <c r="G168" s="233"/>
      <c r="H168" s="236">
        <v>78.805000000000007</v>
      </c>
      <c r="I168" s="237"/>
      <c r="J168" s="233"/>
      <c r="K168" s="233"/>
      <c r="L168" s="238"/>
      <c r="M168" s="239"/>
      <c r="N168" s="240"/>
      <c r="O168" s="240"/>
      <c r="P168" s="240"/>
      <c r="Q168" s="240"/>
      <c r="R168" s="240"/>
      <c r="S168" s="240"/>
      <c r="T168" s="241"/>
      <c r="AT168" s="242" t="s">
        <v>143</v>
      </c>
      <c r="AU168" s="242" t="s">
        <v>92</v>
      </c>
      <c r="AV168" s="16" t="s">
        <v>150</v>
      </c>
      <c r="AW168" s="16" t="s">
        <v>42</v>
      </c>
      <c r="AX168" s="16" t="s">
        <v>82</v>
      </c>
      <c r="AY168" s="242" t="s">
        <v>134</v>
      </c>
    </row>
    <row r="169" spans="1:65" s="13" customFormat="1" ht="11.25" x14ac:dyDescent="0.2">
      <c r="B169" s="189"/>
      <c r="C169" s="190"/>
      <c r="D169" s="191" t="s">
        <v>143</v>
      </c>
      <c r="E169" s="192" t="s">
        <v>44</v>
      </c>
      <c r="F169" s="193" t="s">
        <v>250</v>
      </c>
      <c r="G169" s="190"/>
      <c r="H169" s="194">
        <v>10</v>
      </c>
      <c r="I169" s="195"/>
      <c r="J169" s="190"/>
      <c r="K169" s="190"/>
      <c r="L169" s="196"/>
      <c r="M169" s="197"/>
      <c r="N169" s="198"/>
      <c r="O169" s="198"/>
      <c r="P169" s="198"/>
      <c r="Q169" s="198"/>
      <c r="R169" s="198"/>
      <c r="S169" s="198"/>
      <c r="T169" s="199"/>
      <c r="AT169" s="200" t="s">
        <v>143</v>
      </c>
      <c r="AU169" s="200" t="s">
        <v>92</v>
      </c>
      <c r="AV169" s="13" t="s">
        <v>92</v>
      </c>
      <c r="AW169" s="13" t="s">
        <v>42</v>
      </c>
      <c r="AX169" s="13" t="s">
        <v>82</v>
      </c>
      <c r="AY169" s="200" t="s">
        <v>134</v>
      </c>
    </row>
    <row r="170" spans="1:65" s="15" customFormat="1" ht="11.25" x14ac:dyDescent="0.2">
      <c r="B170" s="211"/>
      <c r="C170" s="212"/>
      <c r="D170" s="191" t="s">
        <v>143</v>
      </c>
      <c r="E170" s="213" t="s">
        <v>44</v>
      </c>
      <c r="F170" s="214" t="s">
        <v>179</v>
      </c>
      <c r="G170" s="212"/>
      <c r="H170" s="215">
        <v>88.805000000000007</v>
      </c>
      <c r="I170" s="216"/>
      <c r="J170" s="212"/>
      <c r="K170" s="212"/>
      <c r="L170" s="217"/>
      <c r="M170" s="218"/>
      <c r="N170" s="219"/>
      <c r="O170" s="219"/>
      <c r="P170" s="219"/>
      <c r="Q170" s="219"/>
      <c r="R170" s="219"/>
      <c r="S170" s="219"/>
      <c r="T170" s="220"/>
      <c r="AT170" s="221" t="s">
        <v>143</v>
      </c>
      <c r="AU170" s="221" t="s">
        <v>92</v>
      </c>
      <c r="AV170" s="15" t="s">
        <v>141</v>
      </c>
      <c r="AW170" s="15" t="s">
        <v>42</v>
      </c>
      <c r="AX170" s="15" t="s">
        <v>90</v>
      </c>
      <c r="AY170" s="221" t="s">
        <v>134</v>
      </c>
    </row>
    <row r="171" spans="1:65" s="2" customFormat="1" ht="16.5" customHeight="1" x14ac:dyDescent="0.2">
      <c r="A171" s="37"/>
      <c r="B171" s="38"/>
      <c r="C171" s="176" t="s">
        <v>251</v>
      </c>
      <c r="D171" s="176" t="s">
        <v>136</v>
      </c>
      <c r="E171" s="177" t="s">
        <v>252</v>
      </c>
      <c r="F171" s="178" t="s">
        <v>253</v>
      </c>
      <c r="G171" s="179" t="s">
        <v>158</v>
      </c>
      <c r="H171" s="180">
        <v>88.805000000000007</v>
      </c>
      <c r="I171" s="181"/>
      <c r="J171" s="182">
        <f>ROUND(I171*H171,2)</f>
        <v>0</v>
      </c>
      <c r="K171" s="178" t="s">
        <v>140</v>
      </c>
      <c r="L171" s="42"/>
      <c r="M171" s="183" t="s">
        <v>44</v>
      </c>
      <c r="N171" s="184" t="s">
        <v>53</v>
      </c>
      <c r="O171" s="67"/>
      <c r="P171" s="185">
        <f>O171*H171</f>
        <v>0</v>
      </c>
      <c r="Q171" s="185">
        <v>0</v>
      </c>
      <c r="R171" s="185">
        <f>Q171*H171</f>
        <v>0</v>
      </c>
      <c r="S171" s="185">
        <v>0</v>
      </c>
      <c r="T171" s="186">
        <f>S171*H171</f>
        <v>0</v>
      </c>
      <c r="U171" s="37"/>
      <c r="V171" s="37"/>
      <c r="W171" s="37"/>
      <c r="X171" s="37"/>
      <c r="Y171" s="37"/>
      <c r="Z171" s="37"/>
      <c r="AA171" s="37"/>
      <c r="AB171" s="37"/>
      <c r="AC171" s="37"/>
      <c r="AD171" s="37"/>
      <c r="AE171" s="37"/>
      <c r="AR171" s="187" t="s">
        <v>141</v>
      </c>
      <c r="AT171" s="187" t="s">
        <v>136</v>
      </c>
      <c r="AU171" s="187" t="s">
        <v>92</v>
      </c>
      <c r="AY171" s="19" t="s">
        <v>134</v>
      </c>
      <c r="BE171" s="188">
        <f>IF(N171="základní",J171,0)</f>
        <v>0</v>
      </c>
      <c r="BF171" s="188">
        <f>IF(N171="snížená",J171,0)</f>
        <v>0</v>
      </c>
      <c r="BG171" s="188">
        <f>IF(N171="zákl. přenesená",J171,0)</f>
        <v>0</v>
      </c>
      <c r="BH171" s="188">
        <f>IF(N171="sníž. přenesená",J171,0)</f>
        <v>0</v>
      </c>
      <c r="BI171" s="188">
        <f>IF(N171="nulová",J171,0)</f>
        <v>0</v>
      </c>
      <c r="BJ171" s="19" t="s">
        <v>90</v>
      </c>
      <c r="BK171" s="188">
        <f>ROUND(I171*H171,2)</f>
        <v>0</v>
      </c>
      <c r="BL171" s="19" t="s">
        <v>141</v>
      </c>
      <c r="BM171" s="187" t="s">
        <v>254</v>
      </c>
    </row>
    <row r="172" spans="1:65" s="2" customFormat="1" ht="44.25" customHeight="1" x14ac:dyDescent="0.2">
      <c r="A172" s="37"/>
      <c r="B172" s="38"/>
      <c r="C172" s="176" t="s">
        <v>255</v>
      </c>
      <c r="D172" s="176" t="s">
        <v>136</v>
      </c>
      <c r="E172" s="177" t="s">
        <v>256</v>
      </c>
      <c r="F172" s="178" t="s">
        <v>257</v>
      </c>
      <c r="G172" s="179" t="s">
        <v>258</v>
      </c>
      <c r="H172" s="180">
        <v>5</v>
      </c>
      <c r="I172" s="181"/>
      <c r="J172" s="182">
        <f>ROUND(I172*H172,2)</f>
        <v>0</v>
      </c>
      <c r="K172" s="178" t="s">
        <v>140</v>
      </c>
      <c r="L172" s="42"/>
      <c r="M172" s="183" t="s">
        <v>44</v>
      </c>
      <c r="N172" s="184" t="s">
        <v>53</v>
      </c>
      <c r="O172" s="67"/>
      <c r="P172" s="185">
        <f>O172*H172</f>
        <v>0</v>
      </c>
      <c r="Q172" s="185">
        <v>9.4000000000000004E-3</v>
      </c>
      <c r="R172" s="185">
        <f>Q172*H172</f>
        <v>4.7E-2</v>
      </c>
      <c r="S172" s="185">
        <v>0</v>
      </c>
      <c r="T172" s="186">
        <f>S172*H172</f>
        <v>0</v>
      </c>
      <c r="U172" s="37"/>
      <c r="V172" s="37"/>
      <c r="W172" s="37"/>
      <c r="X172" s="37"/>
      <c r="Y172" s="37"/>
      <c r="Z172" s="37"/>
      <c r="AA172" s="37"/>
      <c r="AB172" s="37"/>
      <c r="AC172" s="37"/>
      <c r="AD172" s="37"/>
      <c r="AE172" s="37"/>
      <c r="AR172" s="187" t="s">
        <v>141</v>
      </c>
      <c r="AT172" s="187" t="s">
        <v>136</v>
      </c>
      <c r="AU172" s="187" t="s">
        <v>92</v>
      </c>
      <c r="AY172" s="19" t="s">
        <v>134</v>
      </c>
      <c r="BE172" s="188">
        <f>IF(N172="základní",J172,0)</f>
        <v>0</v>
      </c>
      <c r="BF172" s="188">
        <f>IF(N172="snížená",J172,0)</f>
        <v>0</v>
      </c>
      <c r="BG172" s="188">
        <f>IF(N172="zákl. přenesená",J172,0)</f>
        <v>0</v>
      </c>
      <c r="BH172" s="188">
        <f>IF(N172="sníž. přenesená",J172,0)</f>
        <v>0</v>
      </c>
      <c r="BI172" s="188">
        <f>IF(N172="nulová",J172,0)</f>
        <v>0</v>
      </c>
      <c r="BJ172" s="19" t="s">
        <v>90</v>
      </c>
      <c r="BK172" s="188">
        <f>ROUND(I172*H172,2)</f>
        <v>0</v>
      </c>
      <c r="BL172" s="19" t="s">
        <v>141</v>
      </c>
      <c r="BM172" s="187" t="s">
        <v>259</v>
      </c>
    </row>
    <row r="173" spans="1:65" s="2" customFormat="1" ht="24" x14ac:dyDescent="0.2">
      <c r="A173" s="37"/>
      <c r="B173" s="38"/>
      <c r="C173" s="176" t="s">
        <v>260</v>
      </c>
      <c r="D173" s="176" t="s">
        <v>136</v>
      </c>
      <c r="E173" s="177" t="s">
        <v>261</v>
      </c>
      <c r="F173" s="178" t="s">
        <v>262</v>
      </c>
      <c r="G173" s="179" t="s">
        <v>187</v>
      </c>
      <c r="H173" s="180">
        <v>0.60599999999999998</v>
      </c>
      <c r="I173" s="181"/>
      <c r="J173" s="182">
        <f>ROUND(I173*H173,2)</f>
        <v>0</v>
      </c>
      <c r="K173" s="178" t="s">
        <v>140</v>
      </c>
      <c r="L173" s="42"/>
      <c r="M173" s="183" t="s">
        <v>44</v>
      </c>
      <c r="N173" s="184" t="s">
        <v>53</v>
      </c>
      <c r="O173" s="67"/>
      <c r="P173" s="185">
        <f>O173*H173</f>
        <v>0</v>
      </c>
      <c r="Q173" s="185">
        <v>1.0601700000000001</v>
      </c>
      <c r="R173" s="185">
        <f>Q173*H173</f>
        <v>0.64246302</v>
      </c>
      <c r="S173" s="185">
        <v>0</v>
      </c>
      <c r="T173" s="186">
        <f>S173*H173</f>
        <v>0</v>
      </c>
      <c r="U173" s="37"/>
      <c r="V173" s="37"/>
      <c r="W173" s="37"/>
      <c r="X173" s="37"/>
      <c r="Y173" s="37"/>
      <c r="Z173" s="37"/>
      <c r="AA173" s="37"/>
      <c r="AB173" s="37"/>
      <c r="AC173" s="37"/>
      <c r="AD173" s="37"/>
      <c r="AE173" s="37"/>
      <c r="AR173" s="187" t="s">
        <v>141</v>
      </c>
      <c r="AT173" s="187" t="s">
        <v>136</v>
      </c>
      <c r="AU173" s="187" t="s">
        <v>92</v>
      </c>
      <c r="AY173" s="19" t="s">
        <v>134</v>
      </c>
      <c r="BE173" s="188">
        <f>IF(N173="základní",J173,0)</f>
        <v>0</v>
      </c>
      <c r="BF173" s="188">
        <f>IF(N173="snížená",J173,0)</f>
        <v>0</v>
      </c>
      <c r="BG173" s="188">
        <f>IF(N173="zákl. přenesená",J173,0)</f>
        <v>0</v>
      </c>
      <c r="BH173" s="188">
        <f>IF(N173="sníž. přenesená",J173,0)</f>
        <v>0</v>
      </c>
      <c r="BI173" s="188">
        <f>IF(N173="nulová",J173,0)</f>
        <v>0</v>
      </c>
      <c r="BJ173" s="19" t="s">
        <v>90</v>
      </c>
      <c r="BK173" s="188">
        <f>ROUND(I173*H173,2)</f>
        <v>0</v>
      </c>
      <c r="BL173" s="19" t="s">
        <v>141</v>
      </c>
      <c r="BM173" s="187" t="s">
        <v>263</v>
      </c>
    </row>
    <row r="174" spans="1:65" s="14" customFormat="1" ht="11.25" x14ac:dyDescent="0.2">
      <c r="B174" s="201"/>
      <c r="C174" s="202"/>
      <c r="D174" s="191" t="s">
        <v>143</v>
      </c>
      <c r="E174" s="203" t="s">
        <v>44</v>
      </c>
      <c r="F174" s="204" t="s">
        <v>264</v>
      </c>
      <c r="G174" s="202"/>
      <c r="H174" s="203" t="s">
        <v>44</v>
      </c>
      <c r="I174" s="205"/>
      <c r="J174" s="202"/>
      <c r="K174" s="202"/>
      <c r="L174" s="206"/>
      <c r="M174" s="207"/>
      <c r="N174" s="208"/>
      <c r="O174" s="208"/>
      <c r="P174" s="208"/>
      <c r="Q174" s="208"/>
      <c r="R174" s="208"/>
      <c r="S174" s="208"/>
      <c r="T174" s="209"/>
      <c r="AT174" s="210" t="s">
        <v>143</v>
      </c>
      <c r="AU174" s="210" t="s">
        <v>92</v>
      </c>
      <c r="AV174" s="14" t="s">
        <v>90</v>
      </c>
      <c r="AW174" s="14" t="s">
        <v>42</v>
      </c>
      <c r="AX174" s="14" t="s">
        <v>82</v>
      </c>
      <c r="AY174" s="210" t="s">
        <v>134</v>
      </c>
    </row>
    <row r="175" spans="1:65" s="13" customFormat="1" ht="11.25" x14ac:dyDescent="0.2">
      <c r="B175" s="189"/>
      <c r="C175" s="190"/>
      <c r="D175" s="191" t="s">
        <v>143</v>
      </c>
      <c r="E175" s="192" t="s">
        <v>44</v>
      </c>
      <c r="F175" s="193" t="s">
        <v>265</v>
      </c>
      <c r="G175" s="190"/>
      <c r="H175" s="194">
        <v>0.60599999999999998</v>
      </c>
      <c r="I175" s="195"/>
      <c r="J175" s="190"/>
      <c r="K175" s="190"/>
      <c r="L175" s="196"/>
      <c r="M175" s="197"/>
      <c r="N175" s="198"/>
      <c r="O175" s="198"/>
      <c r="P175" s="198"/>
      <c r="Q175" s="198"/>
      <c r="R175" s="198"/>
      <c r="S175" s="198"/>
      <c r="T175" s="199"/>
      <c r="AT175" s="200" t="s">
        <v>143</v>
      </c>
      <c r="AU175" s="200" t="s">
        <v>92</v>
      </c>
      <c r="AV175" s="13" t="s">
        <v>92</v>
      </c>
      <c r="AW175" s="13" t="s">
        <v>42</v>
      </c>
      <c r="AX175" s="13" t="s">
        <v>90</v>
      </c>
      <c r="AY175" s="200" t="s">
        <v>134</v>
      </c>
    </row>
    <row r="176" spans="1:65" s="2" customFormat="1" ht="36" x14ac:dyDescent="0.2">
      <c r="A176" s="37"/>
      <c r="B176" s="38"/>
      <c r="C176" s="176" t="s">
        <v>266</v>
      </c>
      <c r="D176" s="176" t="s">
        <v>136</v>
      </c>
      <c r="E176" s="177" t="s">
        <v>267</v>
      </c>
      <c r="F176" s="178" t="s">
        <v>268</v>
      </c>
      <c r="G176" s="179" t="s">
        <v>139</v>
      </c>
      <c r="H176" s="180">
        <v>0.75600000000000001</v>
      </c>
      <c r="I176" s="181"/>
      <c r="J176" s="182">
        <f>ROUND(I176*H176,2)</f>
        <v>0</v>
      </c>
      <c r="K176" s="178" t="s">
        <v>140</v>
      </c>
      <c r="L176" s="42"/>
      <c r="M176" s="183" t="s">
        <v>44</v>
      </c>
      <c r="N176" s="184" t="s">
        <v>53</v>
      </c>
      <c r="O176" s="67"/>
      <c r="P176" s="185">
        <f>O176*H176</f>
        <v>0</v>
      </c>
      <c r="Q176" s="185">
        <v>2.3403900000000002</v>
      </c>
      <c r="R176" s="185">
        <f>Q176*H176</f>
        <v>1.7693348400000002</v>
      </c>
      <c r="S176" s="185">
        <v>0</v>
      </c>
      <c r="T176" s="186">
        <f>S176*H176</f>
        <v>0</v>
      </c>
      <c r="U176" s="37"/>
      <c r="V176" s="37"/>
      <c r="W176" s="37"/>
      <c r="X176" s="37"/>
      <c r="Y176" s="37"/>
      <c r="Z176" s="37"/>
      <c r="AA176" s="37"/>
      <c r="AB176" s="37"/>
      <c r="AC176" s="37"/>
      <c r="AD176" s="37"/>
      <c r="AE176" s="37"/>
      <c r="AR176" s="187" t="s">
        <v>141</v>
      </c>
      <c r="AT176" s="187" t="s">
        <v>136</v>
      </c>
      <c r="AU176" s="187" t="s">
        <v>92</v>
      </c>
      <c r="AY176" s="19" t="s">
        <v>134</v>
      </c>
      <c r="BE176" s="188">
        <f>IF(N176="základní",J176,0)</f>
        <v>0</v>
      </c>
      <c r="BF176" s="188">
        <f>IF(N176="snížená",J176,0)</f>
        <v>0</v>
      </c>
      <c r="BG176" s="188">
        <f>IF(N176="zákl. přenesená",J176,0)</f>
        <v>0</v>
      </c>
      <c r="BH176" s="188">
        <f>IF(N176="sníž. přenesená",J176,0)</f>
        <v>0</v>
      </c>
      <c r="BI176" s="188">
        <f>IF(N176="nulová",J176,0)</f>
        <v>0</v>
      </c>
      <c r="BJ176" s="19" t="s">
        <v>90</v>
      </c>
      <c r="BK176" s="188">
        <f>ROUND(I176*H176,2)</f>
        <v>0</v>
      </c>
      <c r="BL176" s="19" t="s">
        <v>141</v>
      </c>
      <c r="BM176" s="187" t="s">
        <v>269</v>
      </c>
    </row>
    <row r="177" spans="1:65" s="2" customFormat="1" ht="29.25" x14ac:dyDescent="0.2">
      <c r="A177" s="37"/>
      <c r="B177" s="38"/>
      <c r="C177" s="39"/>
      <c r="D177" s="191" t="s">
        <v>270</v>
      </c>
      <c r="E177" s="39"/>
      <c r="F177" s="243" t="s">
        <v>271</v>
      </c>
      <c r="G177" s="39"/>
      <c r="H177" s="39"/>
      <c r="I177" s="244"/>
      <c r="J177" s="39"/>
      <c r="K177" s="39"/>
      <c r="L177" s="42"/>
      <c r="M177" s="245"/>
      <c r="N177" s="246"/>
      <c r="O177" s="67"/>
      <c r="P177" s="67"/>
      <c r="Q177" s="67"/>
      <c r="R177" s="67"/>
      <c r="S177" s="67"/>
      <c r="T177" s="68"/>
      <c r="U177" s="37"/>
      <c r="V177" s="37"/>
      <c r="W177" s="37"/>
      <c r="X177" s="37"/>
      <c r="Y177" s="37"/>
      <c r="Z177" s="37"/>
      <c r="AA177" s="37"/>
      <c r="AB177" s="37"/>
      <c r="AC177" s="37"/>
      <c r="AD177" s="37"/>
      <c r="AE177" s="37"/>
      <c r="AT177" s="19" t="s">
        <v>270</v>
      </c>
      <c r="AU177" s="19" t="s">
        <v>92</v>
      </c>
    </row>
    <row r="178" spans="1:65" s="14" customFormat="1" ht="11.25" x14ac:dyDescent="0.2">
      <c r="B178" s="201"/>
      <c r="C178" s="202"/>
      <c r="D178" s="191" t="s">
        <v>143</v>
      </c>
      <c r="E178" s="203" t="s">
        <v>44</v>
      </c>
      <c r="F178" s="204" t="s">
        <v>148</v>
      </c>
      <c r="G178" s="202"/>
      <c r="H178" s="203" t="s">
        <v>44</v>
      </c>
      <c r="I178" s="205"/>
      <c r="J178" s="202"/>
      <c r="K178" s="202"/>
      <c r="L178" s="206"/>
      <c r="M178" s="207"/>
      <c r="N178" s="208"/>
      <c r="O178" s="208"/>
      <c r="P178" s="208"/>
      <c r="Q178" s="208"/>
      <c r="R178" s="208"/>
      <c r="S178" s="208"/>
      <c r="T178" s="209"/>
      <c r="AT178" s="210" t="s">
        <v>143</v>
      </c>
      <c r="AU178" s="210" t="s">
        <v>92</v>
      </c>
      <c r="AV178" s="14" t="s">
        <v>90</v>
      </c>
      <c r="AW178" s="14" t="s">
        <v>42</v>
      </c>
      <c r="AX178" s="14" t="s">
        <v>82</v>
      </c>
      <c r="AY178" s="210" t="s">
        <v>134</v>
      </c>
    </row>
    <row r="179" spans="1:65" s="13" customFormat="1" ht="11.25" x14ac:dyDescent="0.2">
      <c r="B179" s="189"/>
      <c r="C179" s="190"/>
      <c r="D179" s="191" t="s">
        <v>143</v>
      </c>
      <c r="E179" s="192" t="s">
        <v>44</v>
      </c>
      <c r="F179" s="193" t="s">
        <v>149</v>
      </c>
      <c r="G179" s="190"/>
      <c r="H179" s="194">
        <v>0.75600000000000001</v>
      </c>
      <c r="I179" s="195"/>
      <c r="J179" s="190"/>
      <c r="K179" s="190"/>
      <c r="L179" s="196"/>
      <c r="M179" s="197"/>
      <c r="N179" s="198"/>
      <c r="O179" s="198"/>
      <c r="P179" s="198"/>
      <c r="Q179" s="198"/>
      <c r="R179" s="198"/>
      <c r="S179" s="198"/>
      <c r="T179" s="199"/>
      <c r="AT179" s="200" t="s">
        <v>143</v>
      </c>
      <c r="AU179" s="200" t="s">
        <v>92</v>
      </c>
      <c r="AV179" s="13" t="s">
        <v>92</v>
      </c>
      <c r="AW179" s="13" t="s">
        <v>42</v>
      </c>
      <c r="AX179" s="13" t="s">
        <v>90</v>
      </c>
      <c r="AY179" s="200" t="s">
        <v>134</v>
      </c>
    </row>
    <row r="180" spans="1:65" s="12" customFormat="1" ht="22.9" customHeight="1" x14ac:dyDescent="0.2">
      <c r="B180" s="160"/>
      <c r="C180" s="161"/>
      <c r="D180" s="162" t="s">
        <v>81</v>
      </c>
      <c r="E180" s="174" t="s">
        <v>150</v>
      </c>
      <c r="F180" s="174" t="s">
        <v>272</v>
      </c>
      <c r="G180" s="161"/>
      <c r="H180" s="161"/>
      <c r="I180" s="164"/>
      <c r="J180" s="175">
        <f>BK180</f>
        <v>0</v>
      </c>
      <c r="K180" s="161"/>
      <c r="L180" s="166"/>
      <c r="M180" s="167"/>
      <c r="N180" s="168"/>
      <c r="O180" s="168"/>
      <c r="P180" s="169">
        <f>SUM(P181:P186)</f>
        <v>0</v>
      </c>
      <c r="Q180" s="168"/>
      <c r="R180" s="169">
        <f>SUM(R181:R186)</f>
        <v>1.7386200000000001</v>
      </c>
      <c r="S180" s="168"/>
      <c r="T180" s="170">
        <f>SUM(T181:T186)</f>
        <v>0</v>
      </c>
      <c r="AR180" s="171" t="s">
        <v>90</v>
      </c>
      <c r="AT180" s="172" t="s">
        <v>81</v>
      </c>
      <c r="AU180" s="172" t="s">
        <v>90</v>
      </c>
      <c r="AY180" s="171" t="s">
        <v>134</v>
      </c>
      <c r="BK180" s="173">
        <f>SUM(BK181:BK186)</f>
        <v>0</v>
      </c>
    </row>
    <row r="181" spans="1:65" s="2" customFormat="1" ht="24" x14ac:dyDescent="0.2">
      <c r="A181" s="37"/>
      <c r="B181" s="38"/>
      <c r="C181" s="176" t="s">
        <v>273</v>
      </c>
      <c r="D181" s="176" t="s">
        <v>136</v>
      </c>
      <c r="E181" s="177" t="s">
        <v>274</v>
      </c>
      <c r="F181" s="178" t="s">
        <v>275</v>
      </c>
      <c r="G181" s="179" t="s">
        <v>258</v>
      </c>
      <c r="H181" s="180">
        <v>6</v>
      </c>
      <c r="I181" s="181"/>
      <c r="J181" s="182">
        <f>ROUND(I181*H181,2)</f>
        <v>0</v>
      </c>
      <c r="K181" s="178" t="s">
        <v>44</v>
      </c>
      <c r="L181" s="42"/>
      <c r="M181" s="183" t="s">
        <v>44</v>
      </c>
      <c r="N181" s="184" t="s">
        <v>53</v>
      </c>
      <c r="O181" s="67"/>
      <c r="P181" s="185">
        <f>O181*H181</f>
        <v>0</v>
      </c>
      <c r="Q181" s="185">
        <v>9.7699999999999992E-3</v>
      </c>
      <c r="R181" s="185">
        <f>Q181*H181</f>
        <v>5.8619999999999992E-2</v>
      </c>
      <c r="S181" s="185">
        <v>0</v>
      </c>
      <c r="T181" s="186">
        <f>S181*H181</f>
        <v>0</v>
      </c>
      <c r="U181" s="37"/>
      <c r="V181" s="37"/>
      <c r="W181" s="37"/>
      <c r="X181" s="37"/>
      <c r="Y181" s="37"/>
      <c r="Z181" s="37"/>
      <c r="AA181" s="37"/>
      <c r="AB181" s="37"/>
      <c r="AC181" s="37"/>
      <c r="AD181" s="37"/>
      <c r="AE181" s="37"/>
      <c r="AR181" s="187" t="s">
        <v>141</v>
      </c>
      <c r="AT181" s="187" t="s">
        <v>136</v>
      </c>
      <c r="AU181" s="187" t="s">
        <v>92</v>
      </c>
      <c r="AY181" s="19" t="s">
        <v>134</v>
      </c>
      <c r="BE181" s="188">
        <f>IF(N181="základní",J181,0)</f>
        <v>0</v>
      </c>
      <c r="BF181" s="188">
        <f>IF(N181="snížená",J181,0)</f>
        <v>0</v>
      </c>
      <c r="BG181" s="188">
        <f>IF(N181="zákl. přenesená",J181,0)</f>
        <v>0</v>
      </c>
      <c r="BH181" s="188">
        <f>IF(N181="sníž. přenesená",J181,0)</f>
        <v>0</v>
      </c>
      <c r="BI181" s="188">
        <f>IF(N181="nulová",J181,0)</f>
        <v>0</v>
      </c>
      <c r="BJ181" s="19" t="s">
        <v>90</v>
      </c>
      <c r="BK181" s="188">
        <f>ROUND(I181*H181,2)</f>
        <v>0</v>
      </c>
      <c r="BL181" s="19" t="s">
        <v>141</v>
      </c>
      <c r="BM181" s="187" t="s">
        <v>276</v>
      </c>
    </row>
    <row r="182" spans="1:65" s="2" customFormat="1" ht="29.25" x14ac:dyDescent="0.2">
      <c r="A182" s="37"/>
      <c r="B182" s="38"/>
      <c r="C182" s="39"/>
      <c r="D182" s="191" t="s">
        <v>270</v>
      </c>
      <c r="E182" s="39"/>
      <c r="F182" s="243" t="s">
        <v>277</v>
      </c>
      <c r="G182" s="39"/>
      <c r="H182" s="39"/>
      <c r="I182" s="244"/>
      <c r="J182" s="39"/>
      <c r="K182" s="39"/>
      <c r="L182" s="42"/>
      <c r="M182" s="245"/>
      <c r="N182" s="246"/>
      <c r="O182" s="67"/>
      <c r="P182" s="67"/>
      <c r="Q182" s="67"/>
      <c r="R182" s="67"/>
      <c r="S182" s="67"/>
      <c r="T182" s="68"/>
      <c r="U182" s="37"/>
      <c r="V182" s="37"/>
      <c r="W182" s="37"/>
      <c r="X182" s="37"/>
      <c r="Y182" s="37"/>
      <c r="Z182" s="37"/>
      <c r="AA182" s="37"/>
      <c r="AB182" s="37"/>
      <c r="AC182" s="37"/>
      <c r="AD182" s="37"/>
      <c r="AE182" s="37"/>
      <c r="AT182" s="19" t="s">
        <v>270</v>
      </c>
      <c r="AU182" s="19" t="s">
        <v>92</v>
      </c>
    </row>
    <row r="183" spans="1:65" s="14" customFormat="1" ht="11.25" x14ac:dyDescent="0.2">
      <c r="B183" s="201"/>
      <c r="C183" s="202"/>
      <c r="D183" s="191" t="s">
        <v>143</v>
      </c>
      <c r="E183" s="203" t="s">
        <v>44</v>
      </c>
      <c r="F183" s="204" t="s">
        <v>278</v>
      </c>
      <c r="G183" s="202"/>
      <c r="H183" s="203" t="s">
        <v>44</v>
      </c>
      <c r="I183" s="205"/>
      <c r="J183" s="202"/>
      <c r="K183" s="202"/>
      <c r="L183" s="206"/>
      <c r="M183" s="207"/>
      <c r="N183" s="208"/>
      <c r="O183" s="208"/>
      <c r="P183" s="208"/>
      <c r="Q183" s="208"/>
      <c r="R183" s="208"/>
      <c r="S183" s="208"/>
      <c r="T183" s="209"/>
      <c r="AT183" s="210" t="s">
        <v>143</v>
      </c>
      <c r="AU183" s="210" t="s">
        <v>92</v>
      </c>
      <c r="AV183" s="14" t="s">
        <v>90</v>
      </c>
      <c r="AW183" s="14" t="s">
        <v>42</v>
      </c>
      <c r="AX183" s="14" t="s">
        <v>82</v>
      </c>
      <c r="AY183" s="210" t="s">
        <v>134</v>
      </c>
    </row>
    <row r="184" spans="1:65" s="13" customFormat="1" ht="11.25" x14ac:dyDescent="0.2">
      <c r="B184" s="189"/>
      <c r="C184" s="190"/>
      <c r="D184" s="191" t="s">
        <v>143</v>
      </c>
      <c r="E184" s="192" t="s">
        <v>44</v>
      </c>
      <c r="F184" s="193" t="s">
        <v>279</v>
      </c>
      <c r="G184" s="190"/>
      <c r="H184" s="194">
        <v>6</v>
      </c>
      <c r="I184" s="195"/>
      <c r="J184" s="190"/>
      <c r="K184" s="190"/>
      <c r="L184" s="196"/>
      <c r="M184" s="197"/>
      <c r="N184" s="198"/>
      <c r="O184" s="198"/>
      <c r="P184" s="198"/>
      <c r="Q184" s="198"/>
      <c r="R184" s="198"/>
      <c r="S184" s="198"/>
      <c r="T184" s="199"/>
      <c r="AT184" s="200" t="s">
        <v>143</v>
      </c>
      <c r="AU184" s="200" t="s">
        <v>92</v>
      </c>
      <c r="AV184" s="13" t="s">
        <v>92</v>
      </c>
      <c r="AW184" s="13" t="s">
        <v>42</v>
      </c>
      <c r="AX184" s="13" t="s">
        <v>90</v>
      </c>
      <c r="AY184" s="200" t="s">
        <v>134</v>
      </c>
    </row>
    <row r="185" spans="1:65" s="14" customFormat="1" ht="11.25" x14ac:dyDescent="0.2">
      <c r="B185" s="201"/>
      <c r="C185" s="202"/>
      <c r="D185" s="191" t="s">
        <v>143</v>
      </c>
      <c r="E185" s="203" t="s">
        <v>44</v>
      </c>
      <c r="F185" s="204" t="s">
        <v>280</v>
      </c>
      <c r="G185" s="202"/>
      <c r="H185" s="203" t="s">
        <v>44</v>
      </c>
      <c r="I185" s="205"/>
      <c r="J185" s="202"/>
      <c r="K185" s="202"/>
      <c r="L185" s="206"/>
      <c r="M185" s="207"/>
      <c r="N185" s="208"/>
      <c r="O185" s="208"/>
      <c r="P185" s="208"/>
      <c r="Q185" s="208"/>
      <c r="R185" s="208"/>
      <c r="S185" s="208"/>
      <c r="T185" s="209"/>
      <c r="AT185" s="210" t="s">
        <v>143</v>
      </c>
      <c r="AU185" s="210" t="s">
        <v>92</v>
      </c>
      <c r="AV185" s="14" t="s">
        <v>90</v>
      </c>
      <c r="AW185" s="14" t="s">
        <v>42</v>
      </c>
      <c r="AX185" s="14" t="s">
        <v>82</v>
      </c>
      <c r="AY185" s="210" t="s">
        <v>134</v>
      </c>
    </row>
    <row r="186" spans="1:65" s="2" customFormat="1" ht="16.5" customHeight="1" x14ac:dyDescent="0.2">
      <c r="A186" s="37"/>
      <c r="B186" s="38"/>
      <c r="C186" s="222" t="s">
        <v>7</v>
      </c>
      <c r="D186" s="222" t="s">
        <v>196</v>
      </c>
      <c r="E186" s="223" t="s">
        <v>281</v>
      </c>
      <c r="F186" s="224" t="s">
        <v>282</v>
      </c>
      <c r="G186" s="225" t="s">
        <v>258</v>
      </c>
      <c r="H186" s="226">
        <v>6</v>
      </c>
      <c r="I186" s="227"/>
      <c r="J186" s="228">
        <f>ROUND(I186*H186,2)</f>
        <v>0</v>
      </c>
      <c r="K186" s="224" t="s">
        <v>44</v>
      </c>
      <c r="L186" s="229"/>
      <c r="M186" s="230" t="s">
        <v>44</v>
      </c>
      <c r="N186" s="231" t="s">
        <v>53</v>
      </c>
      <c r="O186" s="67"/>
      <c r="P186" s="185">
        <f>O186*H186</f>
        <v>0</v>
      </c>
      <c r="Q186" s="185">
        <v>0.28000000000000003</v>
      </c>
      <c r="R186" s="185">
        <f>Q186*H186</f>
        <v>1.6800000000000002</v>
      </c>
      <c r="S186" s="185">
        <v>0</v>
      </c>
      <c r="T186" s="186">
        <f>S186*H186</f>
        <v>0</v>
      </c>
      <c r="U186" s="37"/>
      <c r="V186" s="37"/>
      <c r="W186" s="37"/>
      <c r="X186" s="37"/>
      <c r="Y186" s="37"/>
      <c r="Z186" s="37"/>
      <c r="AA186" s="37"/>
      <c r="AB186" s="37"/>
      <c r="AC186" s="37"/>
      <c r="AD186" s="37"/>
      <c r="AE186" s="37"/>
      <c r="AR186" s="187" t="s">
        <v>180</v>
      </c>
      <c r="AT186" s="187" t="s">
        <v>196</v>
      </c>
      <c r="AU186" s="187" t="s">
        <v>92</v>
      </c>
      <c r="AY186" s="19" t="s">
        <v>134</v>
      </c>
      <c r="BE186" s="188">
        <f>IF(N186="základní",J186,0)</f>
        <v>0</v>
      </c>
      <c r="BF186" s="188">
        <f>IF(N186="snížená",J186,0)</f>
        <v>0</v>
      </c>
      <c r="BG186" s="188">
        <f>IF(N186="zákl. přenesená",J186,0)</f>
        <v>0</v>
      </c>
      <c r="BH186" s="188">
        <f>IF(N186="sníž. přenesená",J186,0)</f>
        <v>0</v>
      </c>
      <c r="BI186" s="188">
        <f>IF(N186="nulová",J186,0)</f>
        <v>0</v>
      </c>
      <c r="BJ186" s="19" t="s">
        <v>90</v>
      </c>
      <c r="BK186" s="188">
        <f>ROUND(I186*H186,2)</f>
        <v>0</v>
      </c>
      <c r="BL186" s="19" t="s">
        <v>141</v>
      </c>
      <c r="BM186" s="187" t="s">
        <v>283</v>
      </c>
    </row>
    <row r="187" spans="1:65" s="12" customFormat="1" ht="22.9" customHeight="1" x14ac:dyDescent="0.2">
      <c r="B187" s="160"/>
      <c r="C187" s="161"/>
      <c r="D187" s="162" t="s">
        <v>81</v>
      </c>
      <c r="E187" s="174" t="s">
        <v>141</v>
      </c>
      <c r="F187" s="174" t="s">
        <v>284</v>
      </c>
      <c r="G187" s="161"/>
      <c r="H187" s="161"/>
      <c r="I187" s="164"/>
      <c r="J187" s="175">
        <f>BK187</f>
        <v>0</v>
      </c>
      <c r="K187" s="161"/>
      <c r="L187" s="166"/>
      <c r="M187" s="167"/>
      <c r="N187" s="168"/>
      <c r="O187" s="168"/>
      <c r="P187" s="169">
        <f>SUM(P188:P224)</f>
        <v>0</v>
      </c>
      <c r="Q187" s="168"/>
      <c r="R187" s="169">
        <f>SUM(R188:R224)</f>
        <v>27.099830000000001</v>
      </c>
      <c r="S187" s="168"/>
      <c r="T187" s="170">
        <f>SUM(T188:T224)</f>
        <v>0</v>
      </c>
      <c r="AR187" s="171" t="s">
        <v>90</v>
      </c>
      <c r="AT187" s="172" t="s">
        <v>81</v>
      </c>
      <c r="AU187" s="172" t="s">
        <v>90</v>
      </c>
      <c r="AY187" s="171" t="s">
        <v>134</v>
      </c>
      <c r="BK187" s="173">
        <f>SUM(BK188:BK224)</f>
        <v>0</v>
      </c>
    </row>
    <row r="188" spans="1:65" s="2" customFormat="1" ht="24" x14ac:dyDescent="0.2">
      <c r="A188" s="37"/>
      <c r="B188" s="38"/>
      <c r="C188" s="176" t="s">
        <v>285</v>
      </c>
      <c r="D188" s="176" t="s">
        <v>136</v>
      </c>
      <c r="E188" s="177" t="s">
        <v>286</v>
      </c>
      <c r="F188" s="178" t="s">
        <v>287</v>
      </c>
      <c r="G188" s="179" t="s">
        <v>288</v>
      </c>
      <c r="H188" s="180">
        <v>109</v>
      </c>
      <c r="I188" s="181"/>
      <c r="J188" s="182">
        <f>ROUND(I188*H188,2)</f>
        <v>0</v>
      </c>
      <c r="K188" s="178" t="s">
        <v>289</v>
      </c>
      <c r="L188" s="42"/>
      <c r="M188" s="183" t="s">
        <v>44</v>
      </c>
      <c r="N188" s="184" t="s">
        <v>53</v>
      </c>
      <c r="O188" s="67"/>
      <c r="P188" s="185">
        <f>O188*H188</f>
        <v>0</v>
      </c>
      <c r="Q188" s="185">
        <v>5.8700000000000002E-3</v>
      </c>
      <c r="R188" s="185">
        <f>Q188*H188</f>
        <v>0.63983000000000001</v>
      </c>
      <c r="S188" s="185">
        <v>0</v>
      </c>
      <c r="T188" s="186">
        <f>S188*H188</f>
        <v>0</v>
      </c>
      <c r="U188" s="37"/>
      <c r="V188" s="37"/>
      <c r="W188" s="37"/>
      <c r="X188" s="37"/>
      <c r="Y188" s="37"/>
      <c r="Z188" s="37"/>
      <c r="AA188" s="37"/>
      <c r="AB188" s="37"/>
      <c r="AC188" s="37"/>
      <c r="AD188" s="37"/>
      <c r="AE188" s="37"/>
      <c r="AR188" s="187" t="s">
        <v>141</v>
      </c>
      <c r="AT188" s="187" t="s">
        <v>136</v>
      </c>
      <c r="AU188" s="187" t="s">
        <v>92</v>
      </c>
      <c r="AY188" s="19" t="s">
        <v>134</v>
      </c>
      <c r="BE188" s="188">
        <f>IF(N188="základní",J188,0)</f>
        <v>0</v>
      </c>
      <c r="BF188" s="188">
        <f>IF(N188="snížená",J188,0)</f>
        <v>0</v>
      </c>
      <c r="BG188" s="188">
        <f>IF(N188="zákl. přenesená",J188,0)</f>
        <v>0</v>
      </c>
      <c r="BH188" s="188">
        <f>IF(N188="sníž. přenesená",J188,0)</f>
        <v>0</v>
      </c>
      <c r="BI188" s="188">
        <f>IF(N188="nulová",J188,0)</f>
        <v>0</v>
      </c>
      <c r="BJ188" s="19" t="s">
        <v>90</v>
      </c>
      <c r="BK188" s="188">
        <f>ROUND(I188*H188,2)</f>
        <v>0</v>
      </c>
      <c r="BL188" s="19" t="s">
        <v>141</v>
      </c>
      <c r="BM188" s="187" t="s">
        <v>290</v>
      </c>
    </row>
    <row r="189" spans="1:65" s="2" customFormat="1" ht="48.75" x14ac:dyDescent="0.2">
      <c r="A189" s="37"/>
      <c r="B189" s="38"/>
      <c r="C189" s="39"/>
      <c r="D189" s="191" t="s">
        <v>270</v>
      </c>
      <c r="E189" s="39"/>
      <c r="F189" s="243" t="s">
        <v>291</v>
      </c>
      <c r="G189" s="39"/>
      <c r="H189" s="39"/>
      <c r="I189" s="244"/>
      <c r="J189" s="39"/>
      <c r="K189" s="39"/>
      <c r="L189" s="42"/>
      <c r="M189" s="245"/>
      <c r="N189" s="246"/>
      <c r="O189" s="67"/>
      <c r="P189" s="67"/>
      <c r="Q189" s="67"/>
      <c r="R189" s="67"/>
      <c r="S189" s="67"/>
      <c r="T189" s="68"/>
      <c r="U189" s="37"/>
      <c r="V189" s="37"/>
      <c r="W189" s="37"/>
      <c r="X189" s="37"/>
      <c r="Y189" s="37"/>
      <c r="Z189" s="37"/>
      <c r="AA189" s="37"/>
      <c r="AB189" s="37"/>
      <c r="AC189" s="37"/>
      <c r="AD189" s="37"/>
      <c r="AE189" s="37"/>
      <c r="AT189" s="19" t="s">
        <v>270</v>
      </c>
      <c r="AU189" s="19" t="s">
        <v>92</v>
      </c>
    </row>
    <row r="190" spans="1:65" s="14" customFormat="1" ht="11.25" x14ac:dyDescent="0.2">
      <c r="B190" s="201"/>
      <c r="C190" s="202"/>
      <c r="D190" s="191" t="s">
        <v>143</v>
      </c>
      <c r="E190" s="203" t="s">
        <v>44</v>
      </c>
      <c r="F190" s="204" t="s">
        <v>278</v>
      </c>
      <c r="G190" s="202"/>
      <c r="H190" s="203" t="s">
        <v>44</v>
      </c>
      <c r="I190" s="205"/>
      <c r="J190" s="202"/>
      <c r="K190" s="202"/>
      <c r="L190" s="206"/>
      <c r="M190" s="207"/>
      <c r="N190" s="208"/>
      <c r="O190" s="208"/>
      <c r="P190" s="208"/>
      <c r="Q190" s="208"/>
      <c r="R190" s="208"/>
      <c r="S190" s="208"/>
      <c r="T190" s="209"/>
      <c r="AT190" s="210" t="s">
        <v>143</v>
      </c>
      <c r="AU190" s="210" t="s">
        <v>92</v>
      </c>
      <c r="AV190" s="14" t="s">
        <v>90</v>
      </c>
      <c r="AW190" s="14" t="s">
        <v>42</v>
      </c>
      <c r="AX190" s="14" t="s">
        <v>82</v>
      </c>
      <c r="AY190" s="210" t="s">
        <v>134</v>
      </c>
    </row>
    <row r="191" spans="1:65" s="14" customFormat="1" ht="11.25" x14ac:dyDescent="0.2">
      <c r="B191" s="201"/>
      <c r="C191" s="202"/>
      <c r="D191" s="191" t="s">
        <v>143</v>
      </c>
      <c r="E191" s="203" t="s">
        <v>44</v>
      </c>
      <c r="F191" s="204" t="s">
        <v>292</v>
      </c>
      <c r="G191" s="202"/>
      <c r="H191" s="203" t="s">
        <v>44</v>
      </c>
      <c r="I191" s="205"/>
      <c r="J191" s="202"/>
      <c r="K191" s="202"/>
      <c r="L191" s="206"/>
      <c r="M191" s="207"/>
      <c r="N191" s="208"/>
      <c r="O191" s="208"/>
      <c r="P191" s="208"/>
      <c r="Q191" s="208"/>
      <c r="R191" s="208"/>
      <c r="S191" s="208"/>
      <c r="T191" s="209"/>
      <c r="AT191" s="210" t="s">
        <v>143</v>
      </c>
      <c r="AU191" s="210" t="s">
        <v>92</v>
      </c>
      <c r="AV191" s="14" t="s">
        <v>90</v>
      </c>
      <c r="AW191" s="14" t="s">
        <v>42</v>
      </c>
      <c r="AX191" s="14" t="s">
        <v>82</v>
      </c>
      <c r="AY191" s="210" t="s">
        <v>134</v>
      </c>
    </row>
    <row r="192" spans="1:65" s="13" customFormat="1" ht="11.25" x14ac:dyDescent="0.2">
      <c r="B192" s="189"/>
      <c r="C192" s="190"/>
      <c r="D192" s="191" t="s">
        <v>143</v>
      </c>
      <c r="E192" s="192" t="s">
        <v>44</v>
      </c>
      <c r="F192" s="193" t="s">
        <v>293</v>
      </c>
      <c r="G192" s="190"/>
      <c r="H192" s="194">
        <v>4</v>
      </c>
      <c r="I192" s="195"/>
      <c r="J192" s="190"/>
      <c r="K192" s="190"/>
      <c r="L192" s="196"/>
      <c r="M192" s="197"/>
      <c r="N192" s="198"/>
      <c r="O192" s="198"/>
      <c r="P192" s="198"/>
      <c r="Q192" s="198"/>
      <c r="R192" s="198"/>
      <c r="S192" s="198"/>
      <c r="T192" s="199"/>
      <c r="AT192" s="200" t="s">
        <v>143</v>
      </c>
      <c r="AU192" s="200" t="s">
        <v>92</v>
      </c>
      <c r="AV192" s="13" t="s">
        <v>92</v>
      </c>
      <c r="AW192" s="13" t="s">
        <v>42</v>
      </c>
      <c r="AX192" s="13" t="s">
        <v>82</v>
      </c>
      <c r="AY192" s="200" t="s">
        <v>134</v>
      </c>
    </row>
    <row r="193" spans="2:51" s="13" customFormat="1" ht="11.25" x14ac:dyDescent="0.2">
      <c r="B193" s="189"/>
      <c r="C193" s="190"/>
      <c r="D193" s="191" t="s">
        <v>143</v>
      </c>
      <c r="E193" s="192" t="s">
        <v>44</v>
      </c>
      <c r="F193" s="193" t="s">
        <v>294</v>
      </c>
      <c r="G193" s="190"/>
      <c r="H193" s="194">
        <v>2.25</v>
      </c>
      <c r="I193" s="195"/>
      <c r="J193" s="190"/>
      <c r="K193" s="190"/>
      <c r="L193" s="196"/>
      <c r="M193" s="197"/>
      <c r="N193" s="198"/>
      <c r="O193" s="198"/>
      <c r="P193" s="198"/>
      <c r="Q193" s="198"/>
      <c r="R193" s="198"/>
      <c r="S193" s="198"/>
      <c r="T193" s="199"/>
      <c r="AT193" s="200" t="s">
        <v>143</v>
      </c>
      <c r="AU193" s="200" t="s">
        <v>92</v>
      </c>
      <c r="AV193" s="13" t="s">
        <v>92</v>
      </c>
      <c r="AW193" s="13" t="s">
        <v>42</v>
      </c>
      <c r="AX193" s="13" t="s">
        <v>82</v>
      </c>
      <c r="AY193" s="200" t="s">
        <v>134</v>
      </c>
    </row>
    <row r="194" spans="2:51" s="13" customFormat="1" ht="11.25" x14ac:dyDescent="0.2">
      <c r="B194" s="189"/>
      <c r="C194" s="190"/>
      <c r="D194" s="191" t="s">
        <v>143</v>
      </c>
      <c r="E194" s="192" t="s">
        <v>44</v>
      </c>
      <c r="F194" s="193" t="s">
        <v>295</v>
      </c>
      <c r="G194" s="190"/>
      <c r="H194" s="194">
        <v>6.45</v>
      </c>
      <c r="I194" s="195"/>
      <c r="J194" s="190"/>
      <c r="K194" s="190"/>
      <c r="L194" s="196"/>
      <c r="M194" s="197"/>
      <c r="N194" s="198"/>
      <c r="O194" s="198"/>
      <c r="P194" s="198"/>
      <c r="Q194" s="198"/>
      <c r="R194" s="198"/>
      <c r="S194" s="198"/>
      <c r="T194" s="199"/>
      <c r="AT194" s="200" t="s">
        <v>143</v>
      </c>
      <c r="AU194" s="200" t="s">
        <v>92</v>
      </c>
      <c r="AV194" s="13" t="s">
        <v>92</v>
      </c>
      <c r="AW194" s="13" t="s">
        <v>42</v>
      </c>
      <c r="AX194" s="13" t="s">
        <v>82</v>
      </c>
      <c r="AY194" s="200" t="s">
        <v>134</v>
      </c>
    </row>
    <row r="195" spans="2:51" s="13" customFormat="1" ht="11.25" x14ac:dyDescent="0.2">
      <c r="B195" s="189"/>
      <c r="C195" s="190"/>
      <c r="D195" s="191" t="s">
        <v>143</v>
      </c>
      <c r="E195" s="192" t="s">
        <v>44</v>
      </c>
      <c r="F195" s="193" t="s">
        <v>296</v>
      </c>
      <c r="G195" s="190"/>
      <c r="H195" s="194">
        <v>2.25</v>
      </c>
      <c r="I195" s="195"/>
      <c r="J195" s="190"/>
      <c r="K195" s="190"/>
      <c r="L195" s="196"/>
      <c r="M195" s="197"/>
      <c r="N195" s="198"/>
      <c r="O195" s="198"/>
      <c r="P195" s="198"/>
      <c r="Q195" s="198"/>
      <c r="R195" s="198"/>
      <c r="S195" s="198"/>
      <c r="T195" s="199"/>
      <c r="AT195" s="200" t="s">
        <v>143</v>
      </c>
      <c r="AU195" s="200" t="s">
        <v>92</v>
      </c>
      <c r="AV195" s="13" t="s">
        <v>92</v>
      </c>
      <c r="AW195" s="13" t="s">
        <v>42</v>
      </c>
      <c r="AX195" s="13" t="s">
        <v>82</v>
      </c>
      <c r="AY195" s="200" t="s">
        <v>134</v>
      </c>
    </row>
    <row r="196" spans="2:51" s="13" customFormat="1" ht="11.25" x14ac:dyDescent="0.2">
      <c r="B196" s="189"/>
      <c r="C196" s="190"/>
      <c r="D196" s="191" t="s">
        <v>143</v>
      </c>
      <c r="E196" s="192" t="s">
        <v>44</v>
      </c>
      <c r="F196" s="193" t="s">
        <v>297</v>
      </c>
      <c r="G196" s="190"/>
      <c r="H196" s="194">
        <v>4</v>
      </c>
      <c r="I196" s="195"/>
      <c r="J196" s="190"/>
      <c r="K196" s="190"/>
      <c r="L196" s="196"/>
      <c r="M196" s="197"/>
      <c r="N196" s="198"/>
      <c r="O196" s="198"/>
      <c r="P196" s="198"/>
      <c r="Q196" s="198"/>
      <c r="R196" s="198"/>
      <c r="S196" s="198"/>
      <c r="T196" s="199"/>
      <c r="AT196" s="200" t="s">
        <v>143</v>
      </c>
      <c r="AU196" s="200" t="s">
        <v>92</v>
      </c>
      <c r="AV196" s="13" t="s">
        <v>92</v>
      </c>
      <c r="AW196" s="13" t="s">
        <v>42</v>
      </c>
      <c r="AX196" s="13" t="s">
        <v>82</v>
      </c>
      <c r="AY196" s="200" t="s">
        <v>134</v>
      </c>
    </row>
    <row r="197" spans="2:51" s="13" customFormat="1" ht="11.25" x14ac:dyDescent="0.2">
      <c r="B197" s="189"/>
      <c r="C197" s="190"/>
      <c r="D197" s="191" t="s">
        <v>143</v>
      </c>
      <c r="E197" s="192" t="s">
        <v>44</v>
      </c>
      <c r="F197" s="193" t="s">
        <v>298</v>
      </c>
      <c r="G197" s="190"/>
      <c r="H197" s="194">
        <v>4.4000000000000004</v>
      </c>
      <c r="I197" s="195"/>
      <c r="J197" s="190"/>
      <c r="K197" s="190"/>
      <c r="L197" s="196"/>
      <c r="M197" s="197"/>
      <c r="N197" s="198"/>
      <c r="O197" s="198"/>
      <c r="P197" s="198"/>
      <c r="Q197" s="198"/>
      <c r="R197" s="198"/>
      <c r="S197" s="198"/>
      <c r="T197" s="199"/>
      <c r="AT197" s="200" t="s">
        <v>143</v>
      </c>
      <c r="AU197" s="200" t="s">
        <v>92</v>
      </c>
      <c r="AV197" s="13" t="s">
        <v>92</v>
      </c>
      <c r="AW197" s="13" t="s">
        <v>42</v>
      </c>
      <c r="AX197" s="13" t="s">
        <v>82</v>
      </c>
      <c r="AY197" s="200" t="s">
        <v>134</v>
      </c>
    </row>
    <row r="198" spans="2:51" s="13" customFormat="1" ht="11.25" x14ac:dyDescent="0.2">
      <c r="B198" s="189"/>
      <c r="C198" s="190"/>
      <c r="D198" s="191" t="s">
        <v>143</v>
      </c>
      <c r="E198" s="192" t="s">
        <v>44</v>
      </c>
      <c r="F198" s="193" t="s">
        <v>299</v>
      </c>
      <c r="G198" s="190"/>
      <c r="H198" s="194">
        <v>2.4</v>
      </c>
      <c r="I198" s="195"/>
      <c r="J198" s="190"/>
      <c r="K198" s="190"/>
      <c r="L198" s="196"/>
      <c r="M198" s="197"/>
      <c r="N198" s="198"/>
      <c r="O198" s="198"/>
      <c r="P198" s="198"/>
      <c r="Q198" s="198"/>
      <c r="R198" s="198"/>
      <c r="S198" s="198"/>
      <c r="T198" s="199"/>
      <c r="AT198" s="200" t="s">
        <v>143</v>
      </c>
      <c r="AU198" s="200" t="s">
        <v>92</v>
      </c>
      <c r="AV198" s="13" t="s">
        <v>92</v>
      </c>
      <c r="AW198" s="13" t="s">
        <v>42</v>
      </c>
      <c r="AX198" s="13" t="s">
        <v>82</v>
      </c>
      <c r="AY198" s="200" t="s">
        <v>134</v>
      </c>
    </row>
    <row r="199" spans="2:51" s="13" customFormat="1" ht="11.25" x14ac:dyDescent="0.2">
      <c r="B199" s="189"/>
      <c r="C199" s="190"/>
      <c r="D199" s="191" t="s">
        <v>143</v>
      </c>
      <c r="E199" s="192" t="s">
        <v>44</v>
      </c>
      <c r="F199" s="193" t="s">
        <v>300</v>
      </c>
      <c r="G199" s="190"/>
      <c r="H199" s="194">
        <v>6.9</v>
      </c>
      <c r="I199" s="195"/>
      <c r="J199" s="190"/>
      <c r="K199" s="190"/>
      <c r="L199" s="196"/>
      <c r="M199" s="197"/>
      <c r="N199" s="198"/>
      <c r="O199" s="198"/>
      <c r="P199" s="198"/>
      <c r="Q199" s="198"/>
      <c r="R199" s="198"/>
      <c r="S199" s="198"/>
      <c r="T199" s="199"/>
      <c r="AT199" s="200" t="s">
        <v>143</v>
      </c>
      <c r="AU199" s="200" t="s">
        <v>92</v>
      </c>
      <c r="AV199" s="13" t="s">
        <v>92</v>
      </c>
      <c r="AW199" s="13" t="s">
        <v>42</v>
      </c>
      <c r="AX199" s="13" t="s">
        <v>82</v>
      </c>
      <c r="AY199" s="200" t="s">
        <v>134</v>
      </c>
    </row>
    <row r="200" spans="2:51" s="13" customFormat="1" ht="11.25" x14ac:dyDescent="0.2">
      <c r="B200" s="189"/>
      <c r="C200" s="190"/>
      <c r="D200" s="191" t="s">
        <v>143</v>
      </c>
      <c r="E200" s="192" t="s">
        <v>44</v>
      </c>
      <c r="F200" s="193" t="s">
        <v>301</v>
      </c>
      <c r="G200" s="190"/>
      <c r="H200" s="194">
        <v>4.4000000000000004</v>
      </c>
      <c r="I200" s="195"/>
      <c r="J200" s="190"/>
      <c r="K200" s="190"/>
      <c r="L200" s="196"/>
      <c r="M200" s="197"/>
      <c r="N200" s="198"/>
      <c r="O200" s="198"/>
      <c r="P200" s="198"/>
      <c r="Q200" s="198"/>
      <c r="R200" s="198"/>
      <c r="S200" s="198"/>
      <c r="T200" s="199"/>
      <c r="AT200" s="200" t="s">
        <v>143</v>
      </c>
      <c r="AU200" s="200" t="s">
        <v>92</v>
      </c>
      <c r="AV200" s="13" t="s">
        <v>92</v>
      </c>
      <c r="AW200" s="13" t="s">
        <v>42</v>
      </c>
      <c r="AX200" s="13" t="s">
        <v>82</v>
      </c>
      <c r="AY200" s="200" t="s">
        <v>134</v>
      </c>
    </row>
    <row r="201" spans="2:51" s="13" customFormat="1" ht="11.25" x14ac:dyDescent="0.2">
      <c r="B201" s="189"/>
      <c r="C201" s="190"/>
      <c r="D201" s="191" t="s">
        <v>143</v>
      </c>
      <c r="E201" s="192" t="s">
        <v>44</v>
      </c>
      <c r="F201" s="193" t="s">
        <v>302</v>
      </c>
      <c r="G201" s="190"/>
      <c r="H201" s="194">
        <v>4.8</v>
      </c>
      <c r="I201" s="195"/>
      <c r="J201" s="190"/>
      <c r="K201" s="190"/>
      <c r="L201" s="196"/>
      <c r="M201" s="197"/>
      <c r="N201" s="198"/>
      <c r="O201" s="198"/>
      <c r="P201" s="198"/>
      <c r="Q201" s="198"/>
      <c r="R201" s="198"/>
      <c r="S201" s="198"/>
      <c r="T201" s="199"/>
      <c r="AT201" s="200" t="s">
        <v>143</v>
      </c>
      <c r="AU201" s="200" t="s">
        <v>92</v>
      </c>
      <c r="AV201" s="13" t="s">
        <v>92</v>
      </c>
      <c r="AW201" s="13" t="s">
        <v>42</v>
      </c>
      <c r="AX201" s="13" t="s">
        <v>82</v>
      </c>
      <c r="AY201" s="200" t="s">
        <v>134</v>
      </c>
    </row>
    <row r="202" spans="2:51" s="13" customFormat="1" ht="11.25" x14ac:dyDescent="0.2">
      <c r="B202" s="189"/>
      <c r="C202" s="190"/>
      <c r="D202" s="191" t="s">
        <v>143</v>
      </c>
      <c r="E202" s="192" t="s">
        <v>44</v>
      </c>
      <c r="F202" s="193" t="s">
        <v>303</v>
      </c>
      <c r="G202" s="190"/>
      <c r="H202" s="194">
        <v>2.6</v>
      </c>
      <c r="I202" s="195"/>
      <c r="J202" s="190"/>
      <c r="K202" s="190"/>
      <c r="L202" s="196"/>
      <c r="M202" s="197"/>
      <c r="N202" s="198"/>
      <c r="O202" s="198"/>
      <c r="P202" s="198"/>
      <c r="Q202" s="198"/>
      <c r="R202" s="198"/>
      <c r="S202" s="198"/>
      <c r="T202" s="199"/>
      <c r="AT202" s="200" t="s">
        <v>143</v>
      </c>
      <c r="AU202" s="200" t="s">
        <v>92</v>
      </c>
      <c r="AV202" s="13" t="s">
        <v>92</v>
      </c>
      <c r="AW202" s="13" t="s">
        <v>42</v>
      </c>
      <c r="AX202" s="13" t="s">
        <v>82</v>
      </c>
      <c r="AY202" s="200" t="s">
        <v>134</v>
      </c>
    </row>
    <row r="203" spans="2:51" s="13" customFormat="1" ht="11.25" x14ac:dyDescent="0.2">
      <c r="B203" s="189"/>
      <c r="C203" s="190"/>
      <c r="D203" s="191" t="s">
        <v>143</v>
      </c>
      <c r="E203" s="192" t="s">
        <v>44</v>
      </c>
      <c r="F203" s="193" t="s">
        <v>304</v>
      </c>
      <c r="G203" s="190"/>
      <c r="H203" s="194">
        <v>7.5</v>
      </c>
      <c r="I203" s="195"/>
      <c r="J203" s="190"/>
      <c r="K203" s="190"/>
      <c r="L203" s="196"/>
      <c r="M203" s="197"/>
      <c r="N203" s="198"/>
      <c r="O203" s="198"/>
      <c r="P203" s="198"/>
      <c r="Q203" s="198"/>
      <c r="R203" s="198"/>
      <c r="S203" s="198"/>
      <c r="T203" s="199"/>
      <c r="AT203" s="200" t="s">
        <v>143</v>
      </c>
      <c r="AU203" s="200" t="s">
        <v>92</v>
      </c>
      <c r="AV203" s="13" t="s">
        <v>92</v>
      </c>
      <c r="AW203" s="13" t="s">
        <v>42</v>
      </c>
      <c r="AX203" s="13" t="s">
        <v>82</v>
      </c>
      <c r="AY203" s="200" t="s">
        <v>134</v>
      </c>
    </row>
    <row r="204" spans="2:51" s="13" customFormat="1" ht="11.25" x14ac:dyDescent="0.2">
      <c r="B204" s="189"/>
      <c r="C204" s="190"/>
      <c r="D204" s="191" t="s">
        <v>143</v>
      </c>
      <c r="E204" s="192" t="s">
        <v>44</v>
      </c>
      <c r="F204" s="193" t="s">
        <v>305</v>
      </c>
      <c r="G204" s="190"/>
      <c r="H204" s="194">
        <v>2.6</v>
      </c>
      <c r="I204" s="195"/>
      <c r="J204" s="190"/>
      <c r="K204" s="190"/>
      <c r="L204" s="196"/>
      <c r="M204" s="197"/>
      <c r="N204" s="198"/>
      <c r="O204" s="198"/>
      <c r="P204" s="198"/>
      <c r="Q204" s="198"/>
      <c r="R204" s="198"/>
      <c r="S204" s="198"/>
      <c r="T204" s="199"/>
      <c r="AT204" s="200" t="s">
        <v>143</v>
      </c>
      <c r="AU204" s="200" t="s">
        <v>92</v>
      </c>
      <c r="AV204" s="13" t="s">
        <v>92</v>
      </c>
      <c r="AW204" s="13" t="s">
        <v>42</v>
      </c>
      <c r="AX204" s="13" t="s">
        <v>82</v>
      </c>
      <c r="AY204" s="200" t="s">
        <v>134</v>
      </c>
    </row>
    <row r="205" spans="2:51" s="13" customFormat="1" ht="11.25" x14ac:dyDescent="0.2">
      <c r="B205" s="189"/>
      <c r="C205" s="190"/>
      <c r="D205" s="191" t="s">
        <v>143</v>
      </c>
      <c r="E205" s="192" t="s">
        <v>44</v>
      </c>
      <c r="F205" s="193" t="s">
        <v>306</v>
      </c>
      <c r="G205" s="190"/>
      <c r="H205" s="194">
        <v>4.8</v>
      </c>
      <c r="I205" s="195"/>
      <c r="J205" s="190"/>
      <c r="K205" s="190"/>
      <c r="L205" s="196"/>
      <c r="M205" s="197"/>
      <c r="N205" s="198"/>
      <c r="O205" s="198"/>
      <c r="P205" s="198"/>
      <c r="Q205" s="198"/>
      <c r="R205" s="198"/>
      <c r="S205" s="198"/>
      <c r="T205" s="199"/>
      <c r="AT205" s="200" t="s">
        <v>143</v>
      </c>
      <c r="AU205" s="200" t="s">
        <v>92</v>
      </c>
      <c r="AV205" s="13" t="s">
        <v>92</v>
      </c>
      <c r="AW205" s="13" t="s">
        <v>42</v>
      </c>
      <c r="AX205" s="13" t="s">
        <v>82</v>
      </c>
      <c r="AY205" s="200" t="s">
        <v>134</v>
      </c>
    </row>
    <row r="206" spans="2:51" s="13" customFormat="1" ht="11.25" x14ac:dyDescent="0.2">
      <c r="B206" s="189"/>
      <c r="C206" s="190"/>
      <c r="D206" s="191" t="s">
        <v>143</v>
      </c>
      <c r="E206" s="192" t="s">
        <v>44</v>
      </c>
      <c r="F206" s="193" t="s">
        <v>307</v>
      </c>
      <c r="G206" s="190"/>
      <c r="H206" s="194">
        <v>5.3</v>
      </c>
      <c r="I206" s="195"/>
      <c r="J206" s="190"/>
      <c r="K206" s="190"/>
      <c r="L206" s="196"/>
      <c r="M206" s="197"/>
      <c r="N206" s="198"/>
      <c r="O206" s="198"/>
      <c r="P206" s="198"/>
      <c r="Q206" s="198"/>
      <c r="R206" s="198"/>
      <c r="S206" s="198"/>
      <c r="T206" s="199"/>
      <c r="AT206" s="200" t="s">
        <v>143</v>
      </c>
      <c r="AU206" s="200" t="s">
        <v>92</v>
      </c>
      <c r="AV206" s="13" t="s">
        <v>92</v>
      </c>
      <c r="AW206" s="13" t="s">
        <v>42</v>
      </c>
      <c r="AX206" s="13" t="s">
        <v>82</v>
      </c>
      <c r="AY206" s="200" t="s">
        <v>134</v>
      </c>
    </row>
    <row r="207" spans="2:51" s="13" customFormat="1" ht="11.25" x14ac:dyDescent="0.2">
      <c r="B207" s="189"/>
      <c r="C207" s="190"/>
      <c r="D207" s="191" t="s">
        <v>143</v>
      </c>
      <c r="E207" s="192" t="s">
        <v>44</v>
      </c>
      <c r="F207" s="193" t="s">
        <v>308</v>
      </c>
      <c r="G207" s="190"/>
      <c r="H207" s="194">
        <v>2.75</v>
      </c>
      <c r="I207" s="195"/>
      <c r="J207" s="190"/>
      <c r="K207" s="190"/>
      <c r="L207" s="196"/>
      <c r="M207" s="197"/>
      <c r="N207" s="198"/>
      <c r="O207" s="198"/>
      <c r="P207" s="198"/>
      <c r="Q207" s="198"/>
      <c r="R207" s="198"/>
      <c r="S207" s="198"/>
      <c r="T207" s="199"/>
      <c r="AT207" s="200" t="s">
        <v>143</v>
      </c>
      <c r="AU207" s="200" t="s">
        <v>92</v>
      </c>
      <c r="AV207" s="13" t="s">
        <v>92</v>
      </c>
      <c r="AW207" s="13" t="s">
        <v>42</v>
      </c>
      <c r="AX207" s="13" t="s">
        <v>82</v>
      </c>
      <c r="AY207" s="200" t="s">
        <v>134</v>
      </c>
    </row>
    <row r="208" spans="2:51" s="13" customFormat="1" ht="11.25" x14ac:dyDescent="0.2">
      <c r="B208" s="189"/>
      <c r="C208" s="190"/>
      <c r="D208" s="191" t="s">
        <v>143</v>
      </c>
      <c r="E208" s="192" t="s">
        <v>44</v>
      </c>
      <c r="F208" s="193" t="s">
        <v>309</v>
      </c>
      <c r="G208" s="190"/>
      <c r="H208" s="194">
        <v>7.95</v>
      </c>
      <c r="I208" s="195"/>
      <c r="J208" s="190"/>
      <c r="K208" s="190"/>
      <c r="L208" s="196"/>
      <c r="M208" s="197"/>
      <c r="N208" s="198"/>
      <c r="O208" s="198"/>
      <c r="P208" s="198"/>
      <c r="Q208" s="198"/>
      <c r="R208" s="198"/>
      <c r="S208" s="198"/>
      <c r="T208" s="199"/>
      <c r="AT208" s="200" t="s">
        <v>143</v>
      </c>
      <c r="AU208" s="200" t="s">
        <v>92</v>
      </c>
      <c r="AV208" s="13" t="s">
        <v>92</v>
      </c>
      <c r="AW208" s="13" t="s">
        <v>42</v>
      </c>
      <c r="AX208" s="13" t="s">
        <v>82</v>
      </c>
      <c r="AY208" s="200" t="s">
        <v>134</v>
      </c>
    </row>
    <row r="209" spans="1:65" s="13" customFormat="1" ht="11.25" x14ac:dyDescent="0.2">
      <c r="B209" s="189"/>
      <c r="C209" s="190"/>
      <c r="D209" s="191" t="s">
        <v>143</v>
      </c>
      <c r="E209" s="192" t="s">
        <v>44</v>
      </c>
      <c r="F209" s="193" t="s">
        <v>310</v>
      </c>
      <c r="G209" s="190"/>
      <c r="H209" s="194">
        <v>2.75</v>
      </c>
      <c r="I209" s="195"/>
      <c r="J209" s="190"/>
      <c r="K209" s="190"/>
      <c r="L209" s="196"/>
      <c r="M209" s="197"/>
      <c r="N209" s="198"/>
      <c r="O209" s="198"/>
      <c r="P209" s="198"/>
      <c r="Q209" s="198"/>
      <c r="R209" s="198"/>
      <c r="S209" s="198"/>
      <c r="T209" s="199"/>
      <c r="AT209" s="200" t="s">
        <v>143</v>
      </c>
      <c r="AU209" s="200" t="s">
        <v>92</v>
      </c>
      <c r="AV209" s="13" t="s">
        <v>92</v>
      </c>
      <c r="AW209" s="13" t="s">
        <v>42</v>
      </c>
      <c r="AX209" s="13" t="s">
        <v>82</v>
      </c>
      <c r="AY209" s="200" t="s">
        <v>134</v>
      </c>
    </row>
    <row r="210" spans="1:65" s="13" customFormat="1" ht="11.25" x14ac:dyDescent="0.2">
      <c r="B210" s="189"/>
      <c r="C210" s="190"/>
      <c r="D210" s="191" t="s">
        <v>143</v>
      </c>
      <c r="E210" s="192" t="s">
        <v>44</v>
      </c>
      <c r="F210" s="193" t="s">
        <v>311</v>
      </c>
      <c r="G210" s="190"/>
      <c r="H210" s="194">
        <v>5.3</v>
      </c>
      <c r="I210" s="195"/>
      <c r="J210" s="190"/>
      <c r="K210" s="190"/>
      <c r="L210" s="196"/>
      <c r="M210" s="197"/>
      <c r="N210" s="198"/>
      <c r="O210" s="198"/>
      <c r="P210" s="198"/>
      <c r="Q210" s="198"/>
      <c r="R210" s="198"/>
      <c r="S210" s="198"/>
      <c r="T210" s="199"/>
      <c r="AT210" s="200" t="s">
        <v>143</v>
      </c>
      <c r="AU210" s="200" t="s">
        <v>92</v>
      </c>
      <c r="AV210" s="13" t="s">
        <v>92</v>
      </c>
      <c r="AW210" s="13" t="s">
        <v>42</v>
      </c>
      <c r="AX210" s="13" t="s">
        <v>82</v>
      </c>
      <c r="AY210" s="200" t="s">
        <v>134</v>
      </c>
    </row>
    <row r="211" spans="1:65" s="13" customFormat="1" ht="11.25" x14ac:dyDescent="0.2">
      <c r="B211" s="189"/>
      <c r="C211" s="190"/>
      <c r="D211" s="191" t="s">
        <v>143</v>
      </c>
      <c r="E211" s="192" t="s">
        <v>44</v>
      </c>
      <c r="F211" s="193" t="s">
        <v>312</v>
      </c>
      <c r="G211" s="190"/>
      <c r="H211" s="194">
        <v>5.7</v>
      </c>
      <c r="I211" s="195"/>
      <c r="J211" s="190"/>
      <c r="K211" s="190"/>
      <c r="L211" s="196"/>
      <c r="M211" s="197"/>
      <c r="N211" s="198"/>
      <c r="O211" s="198"/>
      <c r="P211" s="198"/>
      <c r="Q211" s="198"/>
      <c r="R211" s="198"/>
      <c r="S211" s="198"/>
      <c r="T211" s="199"/>
      <c r="AT211" s="200" t="s">
        <v>143</v>
      </c>
      <c r="AU211" s="200" t="s">
        <v>92</v>
      </c>
      <c r="AV211" s="13" t="s">
        <v>92</v>
      </c>
      <c r="AW211" s="13" t="s">
        <v>42</v>
      </c>
      <c r="AX211" s="13" t="s">
        <v>82</v>
      </c>
      <c r="AY211" s="200" t="s">
        <v>134</v>
      </c>
    </row>
    <row r="212" spans="1:65" s="13" customFormat="1" ht="11.25" x14ac:dyDescent="0.2">
      <c r="B212" s="189"/>
      <c r="C212" s="190"/>
      <c r="D212" s="191" t="s">
        <v>143</v>
      </c>
      <c r="E212" s="192" t="s">
        <v>44</v>
      </c>
      <c r="F212" s="193" t="s">
        <v>313</v>
      </c>
      <c r="G212" s="190"/>
      <c r="H212" s="194">
        <v>2.9</v>
      </c>
      <c r="I212" s="195"/>
      <c r="J212" s="190"/>
      <c r="K212" s="190"/>
      <c r="L212" s="196"/>
      <c r="M212" s="197"/>
      <c r="N212" s="198"/>
      <c r="O212" s="198"/>
      <c r="P212" s="198"/>
      <c r="Q212" s="198"/>
      <c r="R212" s="198"/>
      <c r="S212" s="198"/>
      <c r="T212" s="199"/>
      <c r="AT212" s="200" t="s">
        <v>143</v>
      </c>
      <c r="AU212" s="200" t="s">
        <v>92</v>
      </c>
      <c r="AV212" s="13" t="s">
        <v>92</v>
      </c>
      <c r="AW212" s="13" t="s">
        <v>42</v>
      </c>
      <c r="AX212" s="13" t="s">
        <v>82</v>
      </c>
      <c r="AY212" s="200" t="s">
        <v>134</v>
      </c>
    </row>
    <row r="213" spans="1:65" s="13" customFormat="1" ht="11.25" x14ac:dyDescent="0.2">
      <c r="B213" s="189"/>
      <c r="C213" s="190"/>
      <c r="D213" s="191" t="s">
        <v>143</v>
      </c>
      <c r="E213" s="192" t="s">
        <v>44</v>
      </c>
      <c r="F213" s="193" t="s">
        <v>314</v>
      </c>
      <c r="G213" s="190"/>
      <c r="H213" s="194">
        <v>8.4</v>
      </c>
      <c r="I213" s="195"/>
      <c r="J213" s="190"/>
      <c r="K213" s="190"/>
      <c r="L213" s="196"/>
      <c r="M213" s="197"/>
      <c r="N213" s="198"/>
      <c r="O213" s="198"/>
      <c r="P213" s="198"/>
      <c r="Q213" s="198"/>
      <c r="R213" s="198"/>
      <c r="S213" s="198"/>
      <c r="T213" s="199"/>
      <c r="AT213" s="200" t="s">
        <v>143</v>
      </c>
      <c r="AU213" s="200" t="s">
        <v>92</v>
      </c>
      <c r="AV213" s="13" t="s">
        <v>92</v>
      </c>
      <c r="AW213" s="13" t="s">
        <v>42</v>
      </c>
      <c r="AX213" s="13" t="s">
        <v>82</v>
      </c>
      <c r="AY213" s="200" t="s">
        <v>134</v>
      </c>
    </row>
    <row r="214" spans="1:65" s="13" customFormat="1" ht="11.25" x14ac:dyDescent="0.2">
      <c r="B214" s="189"/>
      <c r="C214" s="190"/>
      <c r="D214" s="191" t="s">
        <v>143</v>
      </c>
      <c r="E214" s="192" t="s">
        <v>44</v>
      </c>
      <c r="F214" s="193" t="s">
        <v>315</v>
      </c>
      <c r="G214" s="190"/>
      <c r="H214" s="194">
        <v>2.9</v>
      </c>
      <c r="I214" s="195"/>
      <c r="J214" s="190"/>
      <c r="K214" s="190"/>
      <c r="L214" s="196"/>
      <c r="M214" s="197"/>
      <c r="N214" s="198"/>
      <c r="O214" s="198"/>
      <c r="P214" s="198"/>
      <c r="Q214" s="198"/>
      <c r="R214" s="198"/>
      <c r="S214" s="198"/>
      <c r="T214" s="199"/>
      <c r="AT214" s="200" t="s">
        <v>143</v>
      </c>
      <c r="AU214" s="200" t="s">
        <v>92</v>
      </c>
      <c r="AV214" s="13" t="s">
        <v>92</v>
      </c>
      <c r="AW214" s="13" t="s">
        <v>42</v>
      </c>
      <c r="AX214" s="13" t="s">
        <v>82</v>
      </c>
      <c r="AY214" s="200" t="s">
        <v>134</v>
      </c>
    </row>
    <row r="215" spans="1:65" s="13" customFormat="1" ht="11.25" x14ac:dyDescent="0.2">
      <c r="B215" s="189"/>
      <c r="C215" s="190"/>
      <c r="D215" s="191" t="s">
        <v>143</v>
      </c>
      <c r="E215" s="192" t="s">
        <v>44</v>
      </c>
      <c r="F215" s="193" t="s">
        <v>316</v>
      </c>
      <c r="G215" s="190"/>
      <c r="H215" s="194">
        <v>5.7</v>
      </c>
      <c r="I215" s="195"/>
      <c r="J215" s="190"/>
      <c r="K215" s="190"/>
      <c r="L215" s="196"/>
      <c r="M215" s="197"/>
      <c r="N215" s="198"/>
      <c r="O215" s="198"/>
      <c r="P215" s="198"/>
      <c r="Q215" s="198"/>
      <c r="R215" s="198"/>
      <c r="S215" s="198"/>
      <c r="T215" s="199"/>
      <c r="AT215" s="200" t="s">
        <v>143</v>
      </c>
      <c r="AU215" s="200" t="s">
        <v>92</v>
      </c>
      <c r="AV215" s="13" t="s">
        <v>92</v>
      </c>
      <c r="AW215" s="13" t="s">
        <v>42</v>
      </c>
      <c r="AX215" s="13" t="s">
        <v>82</v>
      </c>
      <c r="AY215" s="200" t="s">
        <v>134</v>
      </c>
    </row>
    <row r="216" spans="1:65" s="15" customFormat="1" ht="11.25" x14ac:dyDescent="0.2">
      <c r="B216" s="211"/>
      <c r="C216" s="212"/>
      <c r="D216" s="191" t="s">
        <v>143</v>
      </c>
      <c r="E216" s="213" t="s">
        <v>44</v>
      </c>
      <c r="F216" s="214" t="s">
        <v>179</v>
      </c>
      <c r="G216" s="212"/>
      <c r="H216" s="215">
        <v>109.00000000000001</v>
      </c>
      <c r="I216" s="216"/>
      <c r="J216" s="212"/>
      <c r="K216" s="212"/>
      <c r="L216" s="217"/>
      <c r="M216" s="218"/>
      <c r="N216" s="219"/>
      <c r="O216" s="219"/>
      <c r="P216" s="219"/>
      <c r="Q216" s="219"/>
      <c r="R216" s="219"/>
      <c r="S216" s="219"/>
      <c r="T216" s="220"/>
      <c r="AT216" s="221" t="s">
        <v>143</v>
      </c>
      <c r="AU216" s="221" t="s">
        <v>92</v>
      </c>
      <c r="AV216" s="15" t="s">
        <v>141</v>
      </c>
      <c r="AW216" s="15" t="s">
        <v>42</v>
      </c>
      <c r="AX216" s="15" t="s">
        <v>90</v>
      </c>
      <c r="AY216" s="221" t="s">
        <v>134</v>
      </c>
    </row>
    <row r="217" spans="1:65" s="2" customFormat="1" ht="24" x14ac:dyDescent="0.2">
      <c r="A217" s="37"/>
      <c r="B217" s="38"/>
      <c r="C217" s="222" t="s">
        <v>317</v>
      </c>
      <c r="D217" s="222" t="s">
        <v>196</v>
      </c>
      <c r="E217" s="223" t="s">
        <v>318</v>
      </c>
      <c r="F217" s="224" t="s">
        <v>319</v>
      </c>
      <c r="G217" s="225" t="s">
        <v>288</v>
      </c>
      <c r="H217" s="226">
        <v>109</v>
      </c>
      <c r="I217" s="227"/>
      <c r="J217" s="228">
        <f>ROUND(I217*H217,2)</f>
        <v>0</v>
      </c>
      <c r="K217" s="224" t="s">
        <v>44</v>
      </c>
      <c r="L217" s="229"/>
      <c r="M217" s="230" t="s">
        <v>44</v>
      </c>
      <c r="N217" s="231" t="s">
        <v>53</v>
      </c>
      <c r="O217" s="67"/>
      <c r="P217" s="185">
        <f>O217*H217</f>
        <v>0</v>
      </c>
      <c r="Q217" s="185">
        <v>0.24</v>
      </c>
      <c r="R217" s="185">
        <f>Q217*H217</f>
        <v>26.16</v>
      </c>
      <c r="S217" s="185">
        <v>0</v>
      </c>
      <c r="T217" s="186">
        <f>S217*H217</f>
        <v>0</v>
      </c>
      <c r="U217" s="37"/>
      <c r="V217" s="37"/>
      <c r="W217" s="37"/>
      <c r="X217" s="37"/>
      <c r="Y217" s="37"/>
      <c r="Z217" s="37"/>
      <c r="AA217" s="37"/>
      <c r="AB217" s="37"/>
      <c r="AC217" s="37"/>
      <c r="AD217" s="37"/>
      <c r="AE217" s="37"/>
      <c r="AR217" s="187" t="s">
        <v>180</v>
      </c>
      <c r="AT217" s="187" t="s">
        <v>196</v>
      </c>
      <c r="AU217" s="187" t="s">
        <v>92</v>
      </c>
      <c r="AY217" s="19" t="s">
        <v>134</v>
      </c>
      <c r="BE217" s="188">
        <f>IF(N217="základní",J217,0)</f>
        <v>0</v>
      </c>
      <c r="BF217" s="188">
        <f>IF(N217="snížená",J217,0)</f>
        <v>0</v>
      </c>
      <c r="BG217" s="188">
        <f>IF(N217="zákl. přenesená",J217,0)</f>
        <v>0</v>
      </c>
      <c r="BH217" s="188">
        <f>IF(N217="sníž. přenesená",J217,0)</f>
        <v>0</v>
      </c>
      <c r="BI217" s="188">
        <f>IF(N217="nulová",J217,0)</f>
        <v>0</v>
      </c>
      <c r="BJ217" s="19" t="s">
        <v>90</v>
      </c>
      <c r="BK217" s="188">
        <f>ROUND(I217*H217,2)</f>
        <v>0</v>
      </c>
      <c r="BL217" s="19" t="s">
        <v>141</v>
      </c>
      <c r="BM217" s="187" t="s">
        <v>320</v>
      </c>
    </row>
    <row r="218" spans="1:65" s="2" customFormat="1" ht="36" x14ac:dyDescent="0.2">
      <c r="A218" s="37"/>
      <c r="B218" s="38"/>
      <c r="C218" s="222" t="s">
        <v>321</v>
      </c>
      <c r="D218" s="222" t="s">
        <v>196</v>
      </c>
      <c r="E218" s="223" t="s">
        <v>322</v>
      </c>
      <c r="F218" s="224" t="s">
        <v>323</v>
      </c>
      <c r="G218" s="225" t="s">
        <v>258</v>
      </c>
      <c r="H218" s="226">
        <v>1</v>
      </c>
      <c r="I218" s="227"/>
      <c r="J218" s="228">
        <f>ROUND(I218*H218,2)</f>
        <v>0</v>
      </c>
      <c r="K218" s="224" t="s">
        <v>44</v>
      </c>
      <c r="L218" s="229"/>
      <c r="M218" s="230" t="s">
        <v>44</v>
      </c>
      <c r="N218" s="231" t="s">
        <v>53</v>
      </c>
      <c r="O218" s="67"/>
      <c r="P218" s="185">
        <f>O218*H218</f>
        <v>0</v>
      </c>
      <c r="Q218" s="185">
        <v>0.3</v>
      </c>
      <c r="R218" s="185">
        <f>Q218*H218</f>
        <v>0.3</v>
      </c>
      <c r="S218" s="185">
        <v>0</v>
      </c>
      <c r="T218" s="186">
        <f>S218*H218</f>
        <v>0</v>
      </c>
      <c r="U218" s="37"/>
      <c r="V218" s="37"/>
      <c r="W218" s="37"/>
      <c r="X218" s="37"/>
      <c r="Y218" s="37"/>
      <c r="Z218" s="37"/>
      <c r="AA218" s="37"/>
      <c r="AB218" s="37"/>
      <c r="AC218" s="37"/>
      <c r="AD218" s="37"/>
      <c r="AE218" s="37"/>
      <c r="AR218" s="187" t="s">
        <v>180</v>
      </c>
      <c r="AT218" s="187" t="s">
        <v>196</v>
      </c>
      <c r="AU218" s="187" t="s">
        <v>92</v>
      </c>
      <c r="AY218" s="19" t="s">
        <v>134</v>
      </c>
      <c r="BE218" s="188">
        <f>IF(N218="základní",J218,0)</f>
        <v>0</v>
      </c>
      <c r="BF218" s="188">
        <f>IF(N218="snížená",J218,0)</f>
        <v>0</v>
      </c>
      <c r="BG218" s="188">
        <f>IF(N218="zákl. přenesená",J218,0)</f>
        <v>0</v>
      </c>
      <c r="BH218" s="188">
        <f>IF(N218="sníž. přenesená",J218,0)</f>
        <v>0</v>
      </c>
      <c r="BI218" s="188">
        <f>IF(N218="nulová",J218,0)</f>
        <v>0</v>
      </c>
      <c r="BJ218" s="19" t="s">
        <v>90</v>
      </c>
      <c r="BK218" s="188">
        <f>ROUND(I218*H218,2)</f>
        <v>0</v>
      </c>
      <c r="BL218" s="19" t="s">
        <v>141</v>
      </c>
      <c r="BM218" s="187" t="s">
        <v>324</v>
      </c>
    </row>
    <row r="219" spans="1:65" s="2" customFormat="1" ht="68.25" x14ac:dyDescent="0.2">
      <c r="A219" s="37"/>
      <c r="B219" s="38"/>
      <c r="C219" s="39"/>
      <c r="D219" s="191" t="s">
        <v>270</v>
      </c>
      <c r="E219" s="39"/>
      <c r="F219" s="243" t="s">
        <v>325</v>
      </c>
      <c r="G219" s="39"/>
      <c r="H219" s="39"/>
      <c r="I219" s="244"/>
      <c r="J219" s="39"/>
      <c r="K219" s="39"/>
      <c r="L219" s="42"/>
      <c r="M219" s="245"/>
      <c r="N219" s="246"/>
      <c r="O219" s="67"/>
      <c r="P219" s="67"/>
      <c r="Q219" s="67"/>
      <c r="R219" s="67"/>
      <c r="S219" s="67"/>
      <c r="T219" s="68"/>
      <c r="U219" s="37"/>
      <c r="V219" s="37"/>
      <c r="W219" s="37"/>
      <c r="X219" s="37"/>
      <c r="Y219" s="37"/>
      <c r="Z219" s="37"/>
      <c r="AA219" s="37"/>
      <c r="AB219" s="37"/>
      <c r="AC219" s="37"/>
      <c r="AD219" s="37"/>
      <c r="AE219" s="37"/>
      <c r="AT219" s="19" t="s">
        <v>270</v>
      </c>
      <c r="AU219" s="19" t="s">
        <v>92</v>
      </c>
    </row>
    <row r="220" spans="1:65" s="2" customFormat="1" ht="33" customHeight="1" x14ac:dyDescent="0.2">
      <c r="A220" s="37"/>
      <c r="B220" s="38"/>
      <c r="C220" s="176" t="s">
        <v>326</v>
      </c>
      <c r="D220" s="176" t="s">
        <v>136</v>
      </c>
      <c r="E220" s="177" t="s">
        <v>327</v>
      </c>
      <c r="F220" s="178" t="s">
        <v>328</v>
      </c>
      <c r="G220" s="179" t="s">
        <v>139</v>
      </c>
      <c r="H220" s="180">
        <v>1.39</v>
      </c>
      <c r="I220" s="181"/>
      <c r="J220" s="182">
        <f>ROUND(I220*H220,2)</f>
        <v>0</v>
      </c>
      <c r="K220" s="178" t="s">
        <v>140</v>
      </c>
      <c r="L220" s="42"/>
      <c r="M220" s="183" t="s">
        <v>44</v>
      </c>
      <c r="N220" s="184" t="s">
        <v>53</v>
      </c>
      <c r="O220" s="67"/>
      <c r="P220" s="185">
        <f>O220*H220</f>
        <v>0</v>
      </c>
      <c r="Q220" s="185">
        <v>0</v>
      </c>
      <c r="R220" s="185">
        <f>Q220*H220</f>
        <v>0</v>
      </c>
      <c r="S220" s="185">
        <v>0</v>
      </c>
      <c r="T220" s="186">
        <f>S220*H220</f>
        <v>0</v>
      </c>
      <c r="U220" s="37"/>
      <c r="V220" s="37"/>
      <c r="W220" s="37"/>
      <c r="X220" s="37"/>
      <c r="Y220" s="37"/>
      <c r="Z220" s="37"/>
      <c r="AA220" s="37"/>
      <c r="AB220" s="37"/>
      <c r="AC220" s="37"/>
      <c r="AD220" s="37"/>
      <c r="AE220" s="37"/>
      <c r="AR220" s="187" t="s">
        <v>141</v>
      </c>
      <c r="AT220" s="187" t="s">
        <v>136</v>
      </c>
      <c r="AU220" s="187" t="s">
        <v>92</v>
      </c>
      <c r="AY220" s="19" t="s">
        <v>134</v>
      </c>
      <c r="BE220" s="188">
        <f>IF(N220="základní",J220,0)</f>
        <v>0</v>
      </c>
      <c r="BF220" s="188">
        <f>IF(N220="snížená",J220,0)</f>
        <v>0</v>
      </c>
      <c r="BG220" s="188">
        <f>IF(N220="zákl. přenesená",J220,0)</f>
        <v>0</v>
      </c>
      <c r="BH220" s="188">
        <f>IF(N220="sníž. přenesená",J220,0)</f>
        <v>0</v>
      </c>
      <c r="BI220" s="188">
        <f>IF(N220="nulová",J220,0)</f>
        <v>0</v>
      </c>
      <c r="BJ220" s="19" t="s">
        <v>90</v>
      </c>
      <c r="BK220" s="188">
        <f>ROUND(I220*H220,2)</f>
        <v>0</v>
      </c>
      <c r="BL220" s="19" t="s">
        <v>141</v>
      </c>
      <c r="BM220" s="187" t="s">
        <v>329</v>
      </c>
    </row>
    <row r="221" spans="1:65" s="14" customFormat="1" ht="11.25" x14ac:dyDescent="0.2">
      <c r="B221" s="201"/>
      <c r="C221" s="202"/>
      <c r="D221" s="191" t="s">
        <v>143</v>
      </c>
      <c r="E221" s="203" t="s">
        <v>44</v>
      </c>
      <c r="F221" s="204" t="s">
        <v>148</v>
      </c>
      <c r="G221" s="202"/>
      <c r="H221" s="203" t="s">
        <v>44</v>
      </c>
      <c r="I221" s="205"/>
      <c r="J221" s="202"/>
      <c r="K221" s="202"/>
      <c r="L221" s="206"/>
      <c r="M221" s="207"/>
      <c r="N221" s="208"/>
      <c r="O221" s="208"/>
      <c r="P221" s="208"/>
      <c r="Q221" s="208"/>
      <c r="R221" s="208"/>
      <c r="S221" s="208"/>
      <c r="T221" s="209"/>
      <c r="AT221" s="210" t="s">
        <v>143</v>
      </c>
      <c r="AU221" s="210" t="s">
        <v>92</v>
      </c>
      <c r="AV221" s="14" t="s">
        <v>90</v>
      </c>
      <c r="AW221" s="14" t="s">
        <v>42</v>
      </c>
      <c r="AX221" s="14" t="s">
        <v>82</v>
      </c>
      <c r="AY221" s="210" t="s">
        <v>134</v>
      </c>
    </row>
    <row r="222" spans="1:65" s="13" customFormat="1" ht="11.25" x14ac:dyDescent="0.2">
      <c r="B222" s="189"/>
      <c r="C222" s="190"/>
      <c r="D222" s="191" t="s">
        <v>143</v>
      </c>
      <c r="E222" s="192" t="s">
        <v>44</v>
      </c>
      <c r="F222" s="193" t="s">
        <v>330</v>
      </c>
      <c r="G222" s="190"/>
      <c r="H222" s="194">
        <v>0.85</v>
      </c>
      <c r="I222" s="195"/>
      <c r="J222" s="190"/>
      <c r="K222" s="190"/>
      <c r="L222" s="196"/>
      <c r="M222" s="197"/>
      <c r="N222" s="198"/>
      <c r="O222" s="198"/>
      <c r="P222" s="198"/>
      <c r="Q222" s="198"/>
      <c r="R222" s="198"/>
      <c r="S222" s="198"/>
      <c r="T222" s="199"/>
      <c r="AT222" s="200" t="s">
        <v>143</v>
      </c>
      <c r="AU222" s="200" t="s">
        <v>92</v>
      </c>
      <c r="AV222" s="13" t="s">
        <v>92</v>
      </c>
      <c r="AW222" s="13" t="s">
        <v>42</v>
      </c>
      <c r="AX222" s="13" t="s">
        <v>82</v>
      </c>
      <c r="AY222" s="200" t="s">
        <v>134</v>
      </c>
    </row>
    <row r="223" spans="1:65" s="13" customFormat="1" ht="11.25" x14ac:dyDescent="0.2">
      <c r="B223" s="189"/>
      <c r="C223" s="190"/>
      <c r="D223" s="191" t="s">
        <v>143</v>
      </c>
      <c r="E223" s="192" t="s">
        <v>44</v>
      </c>
      <c r="F223" s="193" t="s">
        <v>331</v>
      </c>
      <c r="G223" s="190"/>
      <c r="H223" s="194">
        <v>0.54</v>
      </c>
      <c r="I223" s="195"/>
      <c r="J223" s="190"/>
      <c r="K223" s="190"/>
      <c r="L223" s="196"/>
      <c r="M223" s="197"/>
      <c r="N223" s="198"/>
      <c r="O223" s="198"/>
      <c r="P223" s="198"/>
      <c r="Q223" s="198"/>
      <c r="R223" s="198"/>
      <c r="S223" s="198"/>
      <c r="T223" s="199"/>
      <c r="AT223" s="200" t="s">
        <v>143</v>
      </c>
      <c r="AU223" s="200" t="s">
        <v>92</v>
      </c>
      <c r="AV223" s="13" t="s">
        <v>92</v>
      </c>
      <c r="AW223" s="13" t="s">
        <v>42</v>
      </c>
      <c r="AX223" s="13" t="s">
        <v>82</v>
      </c>
      <c r="AY223" s="200" t="s">
        <v>134</v>
      </c>
    </row>
    <row r="224" spans="1:65" s="15" customFormat="1" ht="11.25" x14ac:dyDescent="0.2">
      <c r="B224" s="211"/>
      <c r="C224" s="212"/>
      <c r="D224" s="191" t="s">
        <v>143</v>
      </c>
      <c r="E224" s="213" t="s">
        <v>44</v>
      </c>
      <c r="F224" s="214" t="s">
        <v>179</v>
      </c>
      <c r="G224" s="212"/>
      <c r="H224" s="215">
        <v>1.39</v>
      </c>
      <c r="I224" s="216"/>
      <c r="J224" s="212"/>
      <c r="K224" s="212"/>
      <c r="L224" s="217"/>
      <c r="M224" s="218"/>
      <c r="N224" s="219"/>
      <c r="O224" s="219"/>
      <c r="P224" s="219"/>
      <c r="Q224" s="219"/>
      <c r="R224" s="219"/>
      <c r="S224" s="219"/>
      <c r="T224" s="220"/>
      <c r="AT224" s="221" t="s">
        <v>143</v>
      </c>
      <c r="AU224" s="221" t="s">
        <v>92</v>
      </c>
      <c r="AV224" s="15" t="s">
        <v>141</v>
      </c>
      <c r="AW224" s="15" t="s">
        <v>42</v>
      </c>
      <c r="AX224" s="15" t="s">
        <v>90</v>
      </c>
      <c r="AY224" s="221" t="s">
        <v>134</v>
      </c>
    </row>
    <row r="225" spans="1:65" s="12" customFormat="1" ht="22.9" customHeight="1" x14ac:dyDescent="0.2">
      <c r="B225" s="160"/>
      <c r="C225" s="161"/>
      <c r="D225" s="162" t="s">
        <v>81</v>
      </c>
      <c r="E225" s="174" t="s">
        <v>161</v>
      </c>
      <c r="F225" s="174" t="s">
        <v>332</v>
      </c>
      <c r="G225" s="161"/>
      <c r="H225" s="161"/>
      <c r="I225" s="164"/>
      <c r="J225" s="175">
        <f>BK225</f>
        <v>0</v>
      </c>
      <c r="K225" s="161"/>
      <c r="L225" s="166"/>
      <c r="M225" s="167"/>
      <c r="N225" s="168"/>
      <c r="O225" s="168"/>
      <c r="P225" s="169">
        <f>SUM(P226:P228)</f>
        <v>0</v>
      </c>
      <c r="Q225" s="168"/>
      <c r="R225" s="169">
        <f>SUM(R226:R228)</f>
        <v>4</v>
      </c>
      <c r="S225" s="168"/>
      <c r="T225" s="170">
        <f>SUM(T226:T228)</f>
        <v>1.6</v>
      </c>
      <c r="AR225" s="171" t="s">
        <v>90</v>
      </c>
      <c r="AT225" s="172" t="s">
        <v>81</v>
      </c>
      <c r="AU225" s="172" t="s">
        <v>90</v>
      </c>
      <c r="AY225" s="171" t="s">
        <v>134</v>
      </c>
      <c r="BK225" s="173">
        <f>SUM(BK226:BK228)</f>
        <v>0</v>
      </c>
    </row>
    <row r="226" spans="1:65" s="2" customFormat="1" ht="60" x14ac:dyDescent="0.2">
      <c r="A226" s="37"/>
      <c r="B226" s="38"/>
      <c r="C226" s="176" t="s">
        <v>333</v>
      </c>
      <c r="D226" s="176" t="s">
        <v>136</v>
      </c>
      <c r="E226" s="177" t="s">
        <v>334</v>
      </c>
      <c r="F226" s="178" t="s">
        <v>335</v>
      </c>
      <c r="G226" s="179" t="s">
        <v>336</v>
      </c>
      <c r="H226" s="180">
        <v>20</v>
      </c>
      <c r="I226" s="181"/>
      <c r="J226" s="182">
        <f>ROUND(I226*H226,2)</f>
        <v>0</v>
      </c>
      <c r="K226" s="178" t="s">
        <v>44</v>
      </c>
      <c r="L226" s="42"/>
      <c r="M226" s="183" t="s">
        <v>44</v>
      </c>
      <c r="N226" s="184" t="s">
        <v>53</v>
      </c>
      <c r="O226" s="67"/>
      <c r="P226" s="185">
        <f>O226*H226</f>
        <v>0</v>
      </c>
      <c r="Q226" s="185">
        <v>0.2</v>
      </c>
      <c r="R226" s="185">
        <f>Q226*H226</f>
        <v>4</v>
      </c>
      <c r="S226" s="185">
        <v>0.08</v>
      </c>
      <c r="T226" s="186">
        <f>S226*H226</f>
        <v>1.6</v>
      </c>
      <c r="U226" s="37"/>
      <c r="V226" s="37"/>
      <c r="W226" s="37"/>
      <c r="X226" s="37"/>
      <c r="Y226" s="37"/>
      <c r="Z226" s="37"/>
      <c r="AA226" s="37"/>
      <c r="AB226" s="37"/>
      <c r="AC226" s="37"/>
      <c r="AD226" s="37"/>
      <c r="AE226" s="37"/>
      <c r="AR226" s="187" t="s">
        <v>141</v>
      </c>
      <c r="AT226" s="187" t="s">
        <v>136</v>
      </c>
      <c r="AU226" s="187" t="s">
        <v>92</v>
      </c>
      <c r="AY226" s="19" t="s">
        <v>134</v>
      </c>
      <c r="BE226" s="188">
        <f>IF(N226="základní",J226,0)</f>
        <v>0</v>
      </c>
      <c r="BF226" s="188">
        <f>IF(N226="snížená",J226,0)</f>
        <v>0</v>
      </c>
      <c r="BG226" s="188">
        <f>IF(N226="zákl. přenesená",J226,0)</f>
        <v>0</v>
      </c>
      <c r="BH226" s="188">
        <f>IF(N226="sníž. přenesená",J226,0)</f>
        <v>0</v>
      </c>
      <c r="BI226" s="188">
        <f>IF(N226="nulová",J226,0)</f>
        <v>0</v>
      </c>
      <c r="BJ226" s="19" t="s">
        <v>90</v>
      </c>
      <c r="BK226" s="188">
        <f>ROUND(I226*H226,2)</f>
        <v>0</v>
      </c>
      <c r="BL226" s="19" t="s">
        <v>141</v>
      </c>
      <c r="BM226" s="187" t="s">
        <v>337</v>
      </c>
    </row>
    <row r="227" spans="1:65" s="14" customFormat="1" ht="11.25" x14ac:dyDescent="0.2">
      <c r="B227" s="201"/>
      <c r="C227" s="202"/>
      <c r="D227" s="191" t="s">
        <v>143</v>
      </c>
      <c r="E227" s="203" t="s">
        <v>44</v>
      </c>
      <c r="F227" s="204" t="s">
        <v>338</v>
      </c>
      <c r="G227" s="202"/>
      <c r="H227" s="203" t="s">
        <v>44</v>
      </c>
      <c r="I227" s="205"/>
      <c r="J227" s="202"/>
      <c r="K227" s="202"/>
      <c r="L227" s="206"/>
      <c r="M227" s="207"/>
      <c r="N227" s="208"/>
      <c r="O227" s="208"/>
      <c r="P227" s="208"/>
      <c r="Q227" s="208"/>
      <c r="R227" s="208"/>
      <c r="S227" s="208"/>
      <c r="T227" s="209"/>
      <c r="AT227" s="210" t="s">
        <v>143</v>
      </c>
      <c r="AU227" s="210" t="s">
        <v>92</v>
      </c>
      <c r="AV227" s="14" t="s">
        <v>90</v>
      </c>
      <c r="AW227" s="14" t="s">
        <v>42</v>
      </c>
      <c r="AX227" s="14" t="s">
        <v>82</v>
      </c>
      <c r="AY227" s="210" t="s">
        <v>134</v>
      </c>
    </row>
    <row r="228" spans="1:65" s="13" customFormat="1" ht="11.25" x14ac:dyDescent="0.2">
      <c r="B228" s="189"/>
      <c r="C228" s="190"/>
      <c r="D228" s="191" t="s">
        <v>143</v>
      </c>
      <c r="E228" s="192" t="s">
        <v>44</v>
      </c>
      <c r="F228" s="193" t="s">
        <v>339</v>
      </c>
      <c r="G228" s="190"/>
      <c r="H228" s="194">
        <v>20</v>
      </c>
      <c r="I228" s="195"/>
      <c r="J228" s="190"/>
      <c r="K228" s="190"/>
      <c r="L228" s="196"/>
      <c r="M228" s="197"/>
      <c r="N228" s="198"/>
      <c r="O228" s="198"/>
      <c r="P228" s="198"/>
      <c r="Q228" s="198"/>
      <c r="R228" s="198"/>
      <c r="S228" s="198"/>
      <c r="T228" s="199"/>
      <c r="AT228" s="200" t="s">
        <v>143</v>
      </c>
      <c r="AU228" s="200" t="s">
        <v>92</v>
      </c>
      <c r="AV228" s="13" t="s">
        <v>92</v>
      </c>
      <c r="AW228" s="13" t="s">
        <v>42</v>
      </c>
      <c r="AX228" s="13" t="s">
        <v>90</v>
      </c>
      <c r="AY228" s="200" t="s">
        <v>134</v>
      </c>
    </row>
    <row r="229" spans="1:65" s="12" customFormat="1" ht="22.9" customHeight="1" x14ac:dyDescent="0.2">
      <c r="B229" s="160"/>
      <c r="C229" s="161"/>
      <c r="D229" s="162" t="s">
        <v>81</v>
      </c>
      <c r="E229" s="174" t="s">
        <v>165</v>
      </c>
      <c r="F229" s="174" t="s">
        <v>340</v>
      </c>
      <c r="G229" s="161"/>
      <c r="H229" s="161"/>
      <c r="I229" s="164"/>
      <c r="J229" s="175">
        <f>BK229</f>
        <v>0</v>
      </c>
      <c r="K229" s="161"/>
      <c r="L229" s="166"/>
      <c r="M229" s="167"/>
      <c r="N229" s="168"/>
      <c r="O229" s="168"/>
      <c r="P229" s="169">
        <f>SUM(P230:P236)</f>
        <v>0</v>
      </c>
      <c r="Q229" s="168"/>
      <c r="R229" s="169">
        <f>SUM(R230:R236)</f>
        <v>1.3320398999999998</v>
      </c>
      <c r="S229" s="168"/>
      <c r="T229" s="170">
        <f>SUM(T230:T236)</f>
        <v>0</v>
      </c>
      <c r="AR229" s="171" t="s">
        <v>90</v>
      </c>
      <c r="AT229" s="172" t="s">
        <v>81</v>
      </c>
      <c r="AU229" s="172" t="s">
        <v>90</v>
      </c>
      <c r="AY229" s="171" t="s">
        <v>134</v>
      </c>
      <c r="BK229" s="173">
        <f>SUM(BK230:BK236)</f>
        <v>0</v>
      </c>
    </row>
    <row r="230" spans="1:65" s="2" customFormat="1" ht="24" x14ac:dyDescent="0.2">
      <c r="A230" s="37"/>
      <c r="B230" s="38"/>
      <c r="C230" s="176" t="s">
        <v>341</v>
      </c>
      <c r="D230" s="176" t="s">
        <v>136</v>
      </c>
      <c r="E230" s="177" t="s">
        <v>342</v>
      </c>
      <c r="F230" s="178" t="s">
        <v>343</v>
      </c>
      <c r="G230" s="179" t="s">
        <v>158</v>
      </c>
      <c r="H230" s="180">
        <v>21.1</v>
      </c>
      <c r="I230" s="181"/>
      <c r="J230" s="182">
        <f>ROUND(I230*H230,2)</f>
        <v>0</v>
      </c>
      <c r="K230" s="178" t="s">
        <v>140</v>
      </c>
      <c r="L230" s="42"/>
      <c r="M230" s="183" t="s">
        <v>44</v>
      </c>
      <c r="N230" s="184" t="s">
        <v>53</v>
      </c>
      <c r="O230" s="67"/>
      <c r="P230" s="185">
        <f>O230*H230</f>
        <v>0</v>
      </c>
      <c r="Q230" s="185">
        <v>6.4999999999999997E-3</v>
      </c>
      <c r="R230" s="185">
        <f>Q230*H230</f>
        <v>0.13714999999999999</v>
      </c>
      <c r="S230" s="185">
        <v>0</v>
      </c>
      <c r="T230" s="186">
        <f>S230*H230</f>
        <v>0</v>
      </c>
      <c r="U230" s="37"/>
      <c r="V230" s="37"/>
      <c r="W230" s="37"/>
      <c r="X230" s="37"/>
      <c r="Y230" s="37"/>
      <c r="Z230" s="37"/>
      <c r="AA230" s="37"/>
      <c r="AB230" s="37"/>
      <c r="AC230" s="37"/>
      <c r="AD230" s="37"/>
      <c r="AE230" s="37"/>
      <c r="AR230" s="187" t="s">
        <v>141</v>
      </c>
      <c r="AT230" s="187" t="s">
        <v>136</v>
      </c>
      <c r="AU230" s="187" t="s">
        <v>92</v>
      </c>
      <c r="AY230" s="19" t="s">
        <v>134</v>
      </c>
      <c r="BE230" s="188">
        <f>IF(N230="základní",J230,0)</f>
        <v>0</v>
      </c>
      <c r="BF230" s="188">
        <f>IF(N230="snížená",J230,0)</f>
        <v>0</v>
      </c>
      <c r="BG230" s="188">
        <f>IF(N230="zákl. přenesená",J230,0)</f>
        <v>0</v>
      </c>
      <c r="BH230" s="188">
        <f>IF(N230="sníž. přenesená",J230,0)</f>
        <v>0</v>
      </c>
      <c r="BI230" s="188">
        <f>IF(N230="nulová",J230,0)</f>
        <v>0</v>
      </c>
      <c r="BJ230" s="19" t="s">
        <v>90</v>
      </c>
      <c r="BK230" s="188">
        <f>ROUND(I230*H230,2)</f>
        <v>0</v>
      </c>
      <c r="BL230" s="19" t="s">
        <v>141</v>
      </c>
      <c r="BM230" s="187" t="s">
        <v>344</v>
      </c>
    </row>
    <row r="231" spans="1:65" s="2" customFormat="1" ht="24" x14ac:dyDescent="0.2">
      <c r="A231" s="37"/>
      <c r="B231" s="38"/>
      <c r="C231" s="176" t="s">
        <v>345</v>
      </c>
      <c r="D231" s="176" t="s">
        <v>136</v>
      </c>
      <c r="E231" s="177" t="s">
        <v>346</v>
      </c>
      <c r="F231" s="178" t="s">
        <v>347</v>
      </c>
      <c r="G231" s="179" t="s">
        <v>158</v>
      </c>
      <c r="H231" s="180">
        <v>21.1</v>
      </c>
      <c r="I231" s="181"/>
      <c r="J231" s="182">
        <f>ROUND(I231*H231,2)</f>
        <v>0</v>
      </c>
      <c r="K231" s="178" t="s">
        <v>140</v>
      </c>
      <c r="L231" s="42"/>
      <c r="M231" s="183" t="s">
        <v>44</v>
      </c>
      <c r="N231" s="184" t="s">
        <v>53</v>
      </c>
      <c r="O231" s="67"/>
      <c r="P231" s="185">
        <f>O231*H231</f>
        <v>0</v>
      </c>
      <c r="Q231" s="185">
        <v>3.15E-2</v>
      </c>
      <c r="R231" s="185">
        <f>Q231*H231</f>
        <v>0.66465000000000007</v>
      </c>
      <c r="S231" s="185">
        <v>0</v>
      </c>
      <c r="T231" s="186">
        <f>S231*H231</f>
        <v>0</v>
      </c>
      <c r="U231" s="37"/>
      <c r="V231" s="37"/>
      <c r="W231" s="37"/>
      <c r="X231" s="37"/>
      <c r="Y231" s="37"/>
      <c r="Z231" s="37"/>
      <c r="AA231" s="37"/>
      <c r="AB231" s="37"/>
      <c r="AC231" s="37"/>
      <c r="AD231" s="37"/>
      <c r="AE231" s="37"/>
      <c r="AR231" s="187" t="s">
        <v>141</v>
      </c>
      <c r="AT231" s="187" t="s">
        <v>136</v>
      </c>
      <c r="AU231" s="187" t="s">
        <v>92</v>
      </c>
      <c r="AY231" s="19" t="s">
        <v>134</v>
      </c>
      <c r="BE231" s="188">
        <f>IF(N231="základní",J231,0)</f>
        <v>0</v>
      </c>
      <c r="BF231" s="188">
        <f>IF(N231="snížená",J231,0)</f>
        <v>0</v>
      </c>
      <c r="BG231" s="188">
        <f>IF(N231="zákl. přenesená",J231,0)</f>
        <v>0</v>
      </c>
      <c r="BH231" s="188">
        <f>IF(N231="sníž. přenesená",J231,0)</f>
        <v>0</v>
      </c>
      <c r="BI231" s="188">
        <f>IF(N231="nulová",J231,0)</f>
        <v>0</v>
      </c>
      <c r="BJ231" s="19" t="s">
        <v>90</v>
      </c>
      <c r="BK231" s="188">
        <f>ROUND(I231*H231,2)</f>
        <v>0</v>
      </c>
      <c r="BL231" s="19" t="s">
        <v>141</v>
      </c>
      <c r="BM231" s="187" t="s">
        <v>348</v>
      </c>
    </row>
    <row r="232" spans="1:65" s="14" customFormat="1" ht="11.25" x14ac:dyDescent="0.2">
      <c r="B232" s="201"/>
      <c r="C232" s="202"/>
      <c r="D232" s="191" t="s">
        <v>143</v>
      </c>
      <c r="E232" s="203" t="s">
        <v>44</v>
      </c>
      <c r="F232" s="204" t="s">
        <v>349</v>
      </c>
      <c r="G232" s="202"/>
      <c r="H232" s="203" t="s">
        <v>44</v>
      </c>
      <c r="I232" s="205"/>
      <c r="J232" s="202"/>
      <c r="K232" s="202"/>
      <c r="L232" s="206"/>
      <c r="M232" s="207"/>
      <c r="N232" s="208"/>
      <c r="O232" s="208"/>
      <c r="P232" s="208"/>
      <c r="Q232" s="208"/>
      <c r="R232" s="208"/>
      <c r="S232" s="208"/>
      <c r="T232" s="209"/>
      <c r="AT232" s="210" t="s">
        <v>143</v>
      </c>
      <c r="AU232" s="210" t="s">
        <v>92</v>
      </c>
      <c r="AV232" s="14" t="s">
        <v>90</v>
      </c>
      <c r="AW232" s="14" t="s">
        <v>42</v>
      </c>
      <c r="AX232" s="14" t="s">
        <v>82</v>
      </c>
      <c r="AY232" s="210" t="s">
        <v>134</v>
      </c>
    </row>
    <row r="233" spans="1:65" s="13" customFormat="1" ht="11.25" x14ac:dyDescent="0.2">
      <c r="B233" s="189"/>
      <c r="C233" s="190"/>
      <c r="D233" s="191" t="s">
        <v>143</v>
      </c>
      <c r="E233" s="192" t="s">
        <v>44</v>
      </c>
      <c r="F233" s="193" t="s">
        <v>350</v>
      </c>
      <c r="G233" s="190"/>
      <c r="H233" s="194">
        <v>21.1</v>
      </c>
      <c r="I233" s="195"/>
      <c r="J233" s="190"/>
      <c r="K233" s="190"/>
      <c r="L233" s="196"/>
      <c r="M233" s="197"/>
      <c r="N233" s="198"/>
      <c r="O233" s="198"/>
      <c r="P233" s="198"/>
      <c r="Q233" s="198"/>
      <c r="R233" s="198"/>
      <c r="S233" s="198"/>
      <c r="T233" s="199"/>
      <c r="AT233" s="200" t="s">
        <v>143</v>
      </c>
      <c r="AU233" s="200" t="s">
        <v>92</v>
      </c>
      <c r="AV233" s="13" t="s">
        <v>92</v>
      </c>
      <c r="AW233" s="13" t="s">
        <v>42</v>
      </c>
      <c r="AX233" s="13" t="s">
        <v>90</v>
      </c>
      <c r="AY233" s="200" t="s">
        <v>134</v>
      </c>
    </row>
    <row r="234" spans="1:65" s="2" customFormat="1" ht="36" x14ac:dyDescent="0.2">
      <c r="A234" s="37"/>
      <c r="B234" s="38"/>
      <c r="C234" s="176" t="s">
        <v>351</v>
      </c>
      <c r="D234" s="176" t="s">
        <v>136</v>
      </c>
      <c r="E234" s="177" t="s">
        <v>352</v>
      </c>
      <c r="F234" s="178" t="s">
        <v>353</v>
      </c>
      <c r="G234" s="179" t="s">
        <v>139</v>
      </c>
      <c r="H234" s="180">
        <v>0.23499999999999999</v>
      </c>
      <c r="I234" s="181"/>
      <c r="J234" s="182">
        <f>ROUND(I234*H234,2)</f>
        <v>0</v>
      </c>
      <c r="K234" s="178" t="s">
        <v>140</v>
      </c>
      <c r="L234" s="42"/>
      <c r="M234" s="183" t="s">
        <v>44</v>
      </c>
      <c r="N234" s="184" t="s">
        <v>53</v>
      </c>
      <c r="O234" s="67"/>
      <c r="P234" s="185">
        <f>O234*H234</f>
        <v>0</v>
      </c>
      <c r="Q234" s="185">
        <v>2.2563399999999998</v>
      </c>
      <c r="R234" s="185">
        <f>Q234*H234</f>
        <v>0.53023989999999988</v>
      </c>
      <c r="S234" s="185">
        <v>0</v>
      </c>
      <c r="T234" s="186">
        <f>S234*H234</f>
        <v>0</v>
      </c>
      <c r="U234" s="37"/>
      <c r="V234" s="37"/>
      <c r="W234" s="37"/>
      <c r="X234" s="37"/>
      <c r="Y234" s="37"/>
      <c r="Z234" s="37"/>
      <c r="AA234" s="37"/>
      <c r="AB234" s="37"/>
      <c r="AC234" s="37"/>
      <c r="AD234" s="37"/>
      <c r="AE234" s="37"/>
      <c r="AR234" s="187" t="s">
        <v>141</v>
      </c>
      <c r="AT234" s="187" t="s">
        <v>136</v>
      </c>
      <c r="AU234" s="187" t="s">
        <v>92</v>
      </c>
      <c r="AY234" s="19" t="s">
        <v>134</v>
      </c>
      <c r="BE234" s="188">
        <f>IF(N234="základní",J234,0)</f>
        <v>0</v>
      </c>
      <c r="BF234" s="188">
        <f>IF(N234="snížená",J234,0)</f>
        <v>0</v>
      </c>
      <c r="BG234" s="188">
        <f>IF(N234="zákl. přenesená",J234,0)</f>
        <v>0</v>
      </c>
      <c r="BH234" s="188">
        <f>IF(N234="sníž. přenesená",J234,0)</f>
        <v>0</v>
      </c>
      <c r="BI234" s="188">
        <f>IF(N234="nulová",J234,0)</f>
        <v>0</v>
      </c>
      <c r="BJ234" s="19" t="s">
        <v>90</v>
      </c>
      <c r="BK234" s="188">
        <f>ROUND(I234*H234,2)</f>
        <v>0</v>
      </c>
      <c r="BL234" s="19" t="s">
        <v>141</v>
      </c>
      <c r="BM234" s="187" t="s">
        <v>354</v>
      </c>
    </row>
    <row r="235" spans="1:65" s="14" customFormat="1" ht="11.25" x14ac:dyDescent="0.2">
      <c r="B235" s="201"/>
      <c r="C235" s="202"/>
      <c r="D235" s="191" t="s">
        <v>143</v>
      </c>
      <c r="E235" s="203" t="s">
        <v>44</v>
      </c>
      <c r="F235" s="204" t="s">
        <v>349</v>
      </c>
      <c r="G235" s="202"/>
      <c r="H235" s="203" t="s">
        <v>44</v>
      </c>
      <c r="I235" s="205"/>
      <c r="J235" s="202"/>
      <c r="K235" s="202"/>
      <c r="L235" s="206"/>
      <c r="M235" s="207"/>
      <c r="N235" s="208"/>
      <c r="O235" s="208"/>
      <c r="P235" s="208"/>
      <c r="Q235" s="208"/>
      <c r="R235" s="208"/>
      <c r="S235" s="208"/>
      <c r="T235" s="209"/>
      <c r="AT235" s="210" t="s">
        <v>143</v>
      </c>
      <c r="AU235" s="210" t="s">
        <v>92</v>
      </c>
      <c r="AV235" s="14" t="s">
        <v>90</v>
      </c>
      <c r="AW235" s="14" t="s">
        <v>42</v>
      </c>
      <c r="AX235" s="14" t="s">
        <v>82</v>
      </c>
      <c r="AY235" s="210" t="s">
        <v>134</v>
      </c>
    </row>
    <row r="236" spans="1:65" s="13" customFormat="1" ht="11.25" x14ac:dyDescent="0.2">
      <c r="B236" s="189"/>
      <c r="C236" s="190"/>
      <c r="D236" s="191" t="s">
        <v>143</v>
      </c>
      <c r="E236" s="192" t="s">
        <v>44</v>
      </c>
      <c r="F236" s="193" t="s">
        <v>355</v>
      </c>
      <c r="G236" s="190"/>
      <c r="H236" s="194">
        <v>0.23499999999999999</v>
      </c>
      <c r="I236" s="195"/>
      <c r="J236" s="190"/>
      <c r="K236" s="190"/>
      <c r="L236" s="196"/>
      <c r="M236" s="197"/>
      <c r="N236" s="198"/>
      <c r="O236" s="198"/>
      <c r="P236" s="198"/>
      <c r="Q236" s="198"/>
      <c r="R236" s="198"/>
      <c r="S236" s="198"/>
      <c r="T236" s="199"/>
      <c r="AT236" s="200" t="s">
        <v>143</v>
      </c>
      <c r="AU236" s="200" t="s">
        <v>92</v>
      </c>
      <c r="AV236" s="13" t="s">
        <v>92</v>
      </c>
      <c r="AW236" s="13" t="s">
        <v>42</v>
      </c>
      <c r="AX236" s="13" t="s">
        <v>90</v>
      </c>
      <c r="AY236" s="200" t="s">
        <v>134</v>
      </c>
    </row>
    <row r="237" spans="1:65" s="12" customFormat="1" ht="22.9" customHeight="1" x14ac:dyDescent="0.2">
      <c r="B237" s="160"/>
      <c r="C237" s="161"/>
      <c r="D237" s="162" t="s">
        <v>81</v>
      </c>
      <c r="E237" s="174" t="s">
        <v>180</v>
      </c>
      <c r="F237" s="174" t="s">
        <v>356</v>
      </c>
      <c r="G237" s="161"/>
      <c r="H237" s="161"/>
      <c r="I237" s="164"/>
      <c r="J237" s="175">
        <f>BK237</f>
        <v>0</v>
      </c>
      <c r="K237" s="161"/>
      <c r="L237" s="166"/>
      <c r="M237" s="167"/>
      <c r="N237" s="168"/>
      <c r="O237" s="168"/>
      <c r="P237" s="169">
        <f>SUM(P238:P239)</f>
        <v>0</v>
      </c>
      <c r="Q237" s="168"/>
      <c r="R237" s="169">
        <f>SUM(R238:R239)</f>
        <v>0.13791</v>
      </c>
      <c r="S237" s="168"/>
      <c r="T237" s="170">
        <f>SUM(T238:T239)</f>
        <v>0</v>
      </c>
      <c r="AR237" s="171" t="s">
        <v>90</v>
      </c>
      <c r="AT237" s="172" t="s">
        <v>81</v>
      </c>
      <c r="AU237" s="172" t="s">
        <v>90</v>
      </c>
      <c r="AY237" s="171" t="s">
        <v>134</v>
      </c>
      <c r="BK237" s="173">
        <f>SUM(BK238:BK239)</f>
        <v>0</v>
      </c>
    </row>
    <row r="238" spans="1:65" s="2" customFormat="1" ht="21.75" customHeight="1" x14ac:dyDescent="0.2">
      <c r="A238" s="37"/>
      <c r="B238" s="38"/>
      <c r="C238" s="176" t="s">
        <v>357</v>
      </c>
      <c r="D238" s="176" t="s">
        <v>136</v>
      </c>
      <c r="E238" s="177" t="s">
        <v>358</v>
      </c>
      <c r="F238" s="178" t="s">
        <v>359</v>
      </c>
      <c r="G238" s="179" t="s">
        <v>258</v>
      </c>
      <c r="H238" s="180">
        <v>2</v>
      </c>
      <c r="I238" s="181"/>
      <c r="J238" s="182">
        <f>ROUND(I238*H238,2)</f>
        <v>0</v>
      </c>
      <c r="K238" s="178" t="s">
        <v>140</v>
      </c>
      <c r="L238" s="42"/>
      <c r="M238" s="183" t="s">
        <v>44</v>
      </c>
      <c r="N238" s="184" t="s">
        <v>53</v>
      </c>
      <c r="O238" s="67"/>
      <c r="P238" s="185">
        <f>O238*H238</f>
        <v>0</v>
      </c>
      <c r="Q238" s="185">
        <v>6.8640000000000007E-2</v>
      </c>
      <c r="R238" s="185">
        <f>Q238*H238</f>
        <v>0.13728000000000001</v>
      </c>
      <c r="S238" s="185">
        <v>0</v>
      </c>
      <c r="T238" s="186">
        <f>S238*H238</f>
        <v>0</v>
      </c>
      <c r="U238" s="37"/>
      <c r="V238" s="37"/>
      <c r="W238" s="37"/>
      <c r="X238" s="37"/>
      <c r="Y238" s="37"/>
      <c r="Z238" s="37"/>
      <c r="AA238" s="37"/>
      <c r="AB238" s="37"/>
      <c r="AC238" s="37"/>
      <c r="AD238" s="37"/>
      <c r="AE238" s="37"/>
      <c r="AR238" s="187" t="s">
        <v>141</v>
      </c>
      <c r="AT238" s="187" t="s">
        <v>136</v>
      </c>
      <c r="AU238" s="187" t="s">
        <v>92</v>
      </c>
      <c r="AY238" s="19" t="s">
        <v>134</v>
      </c>
      <c r="BE238" s="188">
        <f>IF(N238="základní",J238,0)</f>
        <v>0</v>
      </c>
      <c r="BF238" s="188">
        <f>IF(N238="snížená",J238,0)</f>
        <v>0</v>
      </c>
      <c r="BG238" s="188">
        <f>IF(N238="zákl. přenesená",J238,0)</f>
        <v>0</v>
      </c>
      <c r="BH238" s="188">
        <f>IF(N238="sníž. přenesená",J238,0)</f>
        <v>0</v>
      </c>
      <c r="BI238" s="188">
        <f>IF(N238="nulová",J238,0)</f>
        <v>0</v>
      </c>
      <c r="BJ238" s="19" t="s">
        <v>90</v>
      </c>
      <c r="BK238" s="188">
        <f>ROUND(I238*H238,2)</f>
        <v>0</v>
      </c>
      <c r="BL238" s="19" t="s">
        <v>141</v>
      </c>
      <c r="BM238" s="187" t="s">
        <v>360</v>
      </c>
    </row>
    <row r="239" spans="1:65" s="2" customFormat="1" ht="21.75" customHeight="1" x14ac:dyDescent="0.2">
      <c r="A239" s="37"/>
      <c r="B239" s="38"/>
      <c r="C239" s="176" t="s">
        <v>361</v>
      </c>
      <c r="D239" s="176" t="s">
        <v>136</v>
      </c>
      <c r="E239" s="177" t="s">
        <v>362</v>
      </c>
      <c r="F239" s="178" t="s">
        <v>363</v>
      </c>
      <c r="G239" s="179" t="s">
        <v>288</v>
      </c>
      <c r="H239" s="180">
        <v>9</v>
      </c>
      <c r="I239" s="181"/>
      <c r="J239" s="182">
        <f>ROUND(I239*H239,2)</f>
        <v>0</v>
      </c>
      <c r="K239" s="178" t="s">
        <v>140</v>
      </c>
      <c r="L239" s="42"/>
      <c r="M239" s="183" t="s">
        <v>44</v>
      </c>
      <c r="N239" s="184" t="s">
        <v>53</v>
      </c>
      <c r="O239" s="67"/>
      <c r="P239" s="185">
        <f>O239*H239</f>
        <v>0</v>
      </c>
      <c r="Q239" s="185">
        <v>6.9999999999999994E-5</v>
      </c>
      <c r="R239" s="185">
        <f>Q239*H239</f>
        <v>6.2999999999999992E-4</v>
      </c>
      <c r="S239" s="185">
        <v>0</v>
      </c>
      <c r="T239" s="186">
        <f>S239*H239</f>
        <v>0</v>
      </c>
      <c r="U239" s="37"/>
      <c r="V239" s="37"/>
      <c r="W239" s="37"/>
      <c r="X239" s="37"/>
      <c r="Y239" s="37"/>
      <c r="Z239" s="37"/>
      <c r="AA239" s="37"/>
      <c r="AB239" s="37"/>
      <c r="AC239" s="37"/>
      <c r="AD239" s="37"/>
      <c r="AE239" s="37"/>
      <c r="AR239" s="187" t="s">
        <v>141</v>
      </c>
      <c r="AT239" s="187" t="s">
        <v>136</v>
      </c>
      <c r="AU239" s="187" t="s">
        <v>92</v>
      </c>
      <c r="AY239" s="19" t="s">
        <v>134</v>
      </c>
      <c r="BE239" s="188">
        <f>IF(N239="základní",J239,0)</f>
        <v>0</v>
      </c>
      <c r="BF239" s="188">
        <f>IF(N239="snížená",J239,0)</f>
        <v>0</v>
      </c>
      <c r="BG239" s="188">
        <f>IF(N239="zákl. přenesená",J239,0)</f>
        <v>0</v>
      </c>
      <c r="BH239" s="188">
        <f>IF(N239="sníž. přenesená",J239,0)</f>
        <v>0</v>
      </c>
      <c r="BI239" s="188">
        <f>IF(N239="nulová",J239,0)</f>
        <v>0</v>
      </c>
      <c r="BJ239" s="19" t="s">
        <v>90</v>
      </c>
      <c r="BK239" s="188">
        <f>ROUND(I239*H239,2)</f>
        <v>0</v>
      </c>
      <c r="BL239" s="19" t="s">
        <v>141</v>
      </c>
      <c r="BM239" s="187" t="s">
        <v>364</v>
      </c>
    </row>
    <row r="240" spans="1:65" s="12" customFormat="1" ht="22.9" customHeight="1" x14ac:dyDescent="0.2">
      <c r="B240" s="160"/>
      <c r="C240" s="161"/>
      <c r="D240" s="162" t="s">
        <v>81</v>
      </c>
      <c r="E240" s="174" t="s">
        <v>184</v>
      </c>
      <c r="F240" s="174" t="s">
        <v>365</v>
      </c>
      <c r="G240" s="161"/>
      <c r="H240" s="161"/>
      <c r="I240" s="164"/>
      <c r="J240" s="175">
        <f>BK240</f>
        <v>0</v>
      </c>
      <c r="K240" s="161"/>
      <c r="L240" s="166"/>
      <c r="M240" s="167"/>
      <c r="N240" s="168"/>
      <c r="O240" s="168"/>
      <c r="P240" s="169">
        <f>SUM(P241:P303)</f>
        <v>0</v>
      </c>
      <c r="Q240" s="168"/>
      <c r="R240" s="169">
        <f>SUM(R241:R303)</f>
        <v>4.6296100399999993</v>
      </c>
      <c r="S240" s="168"/>
      <c r="T240" s="170">
        <f>SUM(T241:T303)</f>
        <v>120.03209999999999</v>
      </c>
      <c r="AR240" s="171" t="s">
        <v>90</v>
      </c>
      <c r="AT240" s="172" t="s">
        <v>81</v>
      </c>
      <c r="AU240" s="172" t="s">
        <v>90</v>
      </c>
      <c r="AY240" s="171" t="s">
        <v>134</v>
      </c>
      <c r="BK240" s="173">
        <f>SUM(BK241:BK303)</f>
        <v>0</v>
      </c>
    </row>
    <row r="241" spans="1:65" s="2" customFormat="1" ht="36" x14ac:dyDescent="0.2">
      <c r="A241" s="37"/>
      <c r="B241" s="38"/>
      <c r="C241" s="176" t="s">
        <v>366</v>
      </c>
      <c r="D241" s="176" t="s">
        <v>136</v>
      </c>
      <c r="E241" s="177" t="s">
        <v>367</v>
      </c>
      <c r="F241" s="178" t="s">
        <v>368</v>
      </c>
      <c r="G241" s="179" t="s">
        <v>158</v>
      </c>
      <c r="H241" s="180">
        <v>16.940000000000001</v>
      </c>
      <c r="I241" s="181"/>
      <c r="J241" s="182">
        <f>ROUND(I241*H241,2)</f>
        <v>0</v>
      </c>
      <c r="K241" s="178" t="s">
        <v>140</v>
      </c>
      <c r="L241" s="42"/>
      <c r="M241" s="183" t="s">
        <v>44</v>
      </c>
      <c r="N241" s="184" t="s">
        <v>53</v>
      </c>
      <c r="O241" s="67"/>
      <c r="P241" s="185">
        <f>O241*H241</f>
        <v>0</v>
      </c>
      <c r="Q241" s="185">
        <v>3.6000000000000002E-4</v>
      </c>
      <c r="R241" s="185">
        <f>Q241*H241</f>
        <v>6.0984000000000012E-3</v>
      </c>
      <c r="S241" s="185">
        <v>0</v>
      </c>
      <c r="T241" s="186">
        <f>S241*H241</f>
        <v>0</v>
      </c>
      <c r="U241" s="37"/>
      <c r="V241" s="37"/>
      <c r="W241" s="37"/>
      <c r="X241" s="37"/>
      <c r="Y241" s="37"/>
      <c r="Z241" s="37"/>
      <c r="AA241" s="37"/>
      <c r="AB241" s="37"/>
      <c r="AC241" s="37"/>
      <c r="AD241" s="37"/>
      <c r="AE241" s="37"/>
      <c r="AR241" s="187" t="s">
        <v>141</v>
      </c>
      <c r="AT241" s="187" t="s">
        <v>136</v>
      </c>
      <c r="AU241" s="187" t="s">
        <v>92</v>
      </c>
      <c r="AY241" s="19" t="s">
        <v>134</v>
      </c>
      <c r="BE241" s="188">
        <f>IF(N241="základní",J241,0)</f>
        <v>0</v>
      </c>
      <c r="BF241" s="188">
        <f>IF(N241="snížená",J241,0)</f>
        <v>0</v>
      </c>
      <c r="BG241" s="188">
        <f>IF(N241="zákl. přenesená",J241,0)</f>
        <v>0</v>
      </c>
      <c r="BH241" s="188">
        <f>IF(N241="sníž. přenesená",J241,0)</f>
        <v>0</v>
      </c>
      <c r="BI241" s="188">
        <f>IF(N241="nulová",J241,0)</f>
        <v>0</v>
      </c>
      <c r="BJ241" s="19" t="s">
        <v>90</v>
      </c>
      <c r="BK241" s="188">
        <f>ROUND(I241*H241,2)</f>
        <v>0</v>
      </c>
      <c r="BL241" s="19" t="s">
        <v>141</v>
      </c>
      <c r="BM241" s="187" t="s">
        <v>369</v>
      </c>
    </row>
    <row r="242" spans="1:65" s="14" customFormat="1" ht="11.25" x14ac:dyDescent="0.2">
      <c r="B242" s="201"/>
      <c r="C242" s="202"/>
      <c r="D242" s="191" t="s">
        <v>143</v>
      </c>
      <c r="E242" s="203" t="s">
        <v>44</v>
      </c>
      <c r="F242" s="204" t="s">
        <v>349</v>
      </c>
      <c r="G242" s="202"/>
      <c r="H242" s="203" t="s">
        <v>44</v>
      </c>
      <c r="I242" s="205"/>
      <c r="J242" s="202"/>
      <c r="K242" s="202"/>
      <c r="L242" s="206"/>
      <c r="M242" s="207"/>
      <c r="N242" s="208"/>
      <c r="O242" s="208"/>
      <c r="P242" s="208"/>
      <c r="Q242" s="208"/>
      <c r="R242" s="208"/>
      <c r="S242" s="208"/>
      <c r="T242" s="209"/>
      <c r="AT242" s="210" t="s">
        <v>143</v>
      </c>
      <c r="AU242" s="210" t="s">
        <v>92</v>
      </c>
      <c r="AV242" s="14" t="s">
        <v>90</v>
      </c>
      <c r="AW242" s="14" t="s">
        <v>42</v>
      </c>
      <c r="AX242" s="14" t="s">
        <v>82</v>
      </c>
      <c r="AY242" s="210" t="s">
        <v>134</v>
      </c>
    </row>
    <row r="243" spans="1:65" s="13" customFormat="1" ht="11.25" x14ac:dyDescent="0.2">
      <c r="B243" s="189"/>
      <c r="C243" s="190"/>
      <c r="D243" s="191" t="s">
        <v>143</v>
      </c>
      <c r="E243" s="192" t="s">
        <v>44</v>
      </c>
      <c r="F243" s="193" t="s">
        <v>370</v>
      </c>
      <c r="G243" s="190"/>
      <c r="H243" s="194">
        <v>9.4600000000000009</v>
      </c>
      <c r="I243" s="195"/>
      <c r="J243" s="190"/>
      <c r="K243" s="190"/>
      <c r="L243" s="196"/>
      <c r="M243" s="197"/>
      <c r="N243" s="198"/>
      <c r="O243" s="198"/>
      <c r="P243" s="198"/>
      <c r="Q243" s="198"/>
      <c r="R243" s="198"/>
      <c r="S243" s="198"/>
      <c r="T243" s="199"/>
      <c r="AT243" s="200" t="s">
        <v>143</v>
      </c>
      <c r="AU243" s="200" t="s">
        <v>92</v>
      </c>
      <c r="AV243" s="13" t="s">
        <v>92</v>
      </c>
      <c r="AW243" s="13" t="s">
        <v>42</v>
      </c>
      <c r="AX243" s="13" t="s">
        <v>82</v>
      </c>
      <c r="AY243" s="200" t="s">
        <v>134</v>
      </c>
    </row>
    <row r="244" spans="1:65" s="13" customFormat="1" ht="11.25" x14ac:dyDescent="0.2">
      <c r="B244" s="189"/>
      <c r="C244" s="190"/>
      <c r="D244" s="191" t="s">
        <v>143</v>
      </c>
      <c r="E244" s="192" t="s">
        <v>44</v>
      </c>
      <c r="F244" s="193" t="s">
        <v>371</v>
      </c>
      <c r="G244" s="190"/>
      <c r="H244" s="194">
        <v>7.48</v>
      </c>
      <c r="I244" s="195"/>
      <c r="J244" s="190"/>
      <c r="K244" s="190"/>
      <c r="L244" s="196"/>
      <c r="M244" s="197"/>
      <c r="N244" s="198"/>
      <c r="O244" s="198"/>
      <c r="P244" s="198"/>
      <c r="Q244" s="198"/>
      <c r="R244" s="198"/>
      <c r="S244" s="198"/>
      <c r="T244" s="199"/>
      <c r="AT244" s="200" t="s">
        <v>143</v>
      </c>
      <c r="AU244" s="200" t="s">
        <v>92</v>
      </c>
      <c r="AV244" s="13" t="s">
        <v>92</v>
      </c>
      <c r="AW244" s="13" t="s">
        <v>42</v>
      </c>
      <c r="AX244" s="13" t="s">
        <v>82</v>
      </c>
      <c r="AY244" s="200" t="s">
        <v>134</v>
      </c>
    </row>
    <row r="245" spans="1:65" s="15" customFormat="1" ht="11.25" x14ac:dyDescent="0.2">
      <c r="B245" s="211"/>
      <c r="C245" s="212"/>
      <c r="D245" s="191" t="s">
        <v>143</v>
      </c>
      <c r="E245" s="213" t="s">
        <v>44</v>
      </c>
      <c r="F245" s="214" t="s">
        <v>179</v>
      </c>
      <c r="G245" s="212"/>
      <c r="H245" s="215">
        <v>16.940000000000001</v>
      </c>
      <c r="I245" s="216"/>
      <c r="J245" s="212"/>
      <c r="K245" s="212"/>
      <c r="L245" s="217"/>
      <c r="M245" s="218"/>
      <c r="N245" s="219"/>
      <c r="O245" s="219"/>
      <c r="P245" s="219"/>
      <c r="Q245" s="219"/>
      <c r="R245" s="219"/>
      <c r="S245" s="219"/>
      <c r="T245" s="220"/>
      <c r="AT245" s="221" t="s">
        <v>143</v>
      </c>
      <c r="AU245" s="221" t="s">
        <v>92</v>
      </c>
      <c r="AV245" s="15" t="s">
        <v>141</v>
      </c>
      <c r="AW245" s="15" t="s">
        <v>42</v>
      </c>
      <c r="AX245" s="15" t="s">
        <v>90</v>
      </c>
      <c r="AY245" s="221" t="s">
        <v>134</v>
      </c>
    </row>
    <row r="246" spans="1:65" s="2" customFormat="1" ht="36" x14ac:dyDescent="0.2">
      <c r="A246" s="37"/>
      <c r="B246" s="38"/>
      <c r="C246" s="176" t="s">
        <v>372</v>
      </c>
      <c r="D246" s="176" t="s">
        <v>136</v>
      </c>
      <c r="E246" s="177" t="s">
        <v>373</v>
      </c>
      <c r="F246" s="178" t="s">
        <v>374</v>
      </c>
      <c r="G246" s="179" t="s">
        <v>258</v>
      </c>
      <c r="H246" s="180">
        <v>89</v>
      </c>
      <c r="I246" s="181"/>
      <c r="J246" s="182">
        <f>ROUND(I246*H246,2)</f>
        <v>0</v>
      </c>
      <c r="K246" s="178" t="s">
        <v>140</v>
      </c>
      <c r="L246" s="42"/>
      <c r="M246" s="183" t="s">
        <v>44</v>
      </c>
      <c r="N246" s="184" t="s">
        <v>53</v>
      </c>
      <c r="O246" s="67"/>
      <c r="P246" s="185">
        <f>O246*H246</f>
        <v>0</v>
      </c>
      <c r="Q246" s="185">
        <v>1.0000000000000001E-5</v>
      </c>
      <c r="R246" s="185">
        <f>Q246*H246</f>
        <v>8.9000000000000006E-4</v>
      </c>
      <c r="S246" s="185">
        <v>0</v>
      </c>
      <c r="T246" s="186">
        <f>S246*H246</f>
        <v>0</v>
      </c>
      <c r="U246" s="37"/>
      <c r="V246" s="37"/>
      <c r="W246" s="37"/>
      <c r="X246" s="37"/>
      <c r="Y246" s="37"/>
      <c r="Z246" s="37"/>
      <c r="AA246" s="37"/>
      <c r="AB246" s="37"/>
      <c r="AC246" s="37"/>
      <c r="AD246" s="37"/>
      <c r="AE246" s="37"/>
      <c r="AR246" s="187" t="s">
        <v>141</v>
      </c>
      <c r="AT246" s="187" t="s">
        <v>136</v>
      </c>
      <c r="AU246" s="187" t="s">
        <v>92</v>
      </c>
      <c r="AY246" s="19" t="s">
        <v>134</v>
      </c>
      <c r="BE246" s="188">
        <f>IF(N246="základní",J246,0)</f>
        <v>0</v>
      </c>
      <c r="BF246" s="188">
        <f>IF(N246="snížená",J246,0)</f>
        <v>0</v>
      </c>
      <c r="BG246" s="188">
        <f>IF(N246="zákl. přenesená",J246,0)</f>
        <v>0</v>
      </c>
      <c r="BH246" s="188">
        <f>IF(N246="sníž. přenesená",J246,0)</f>
        <v>0</v>
      </c>
      <c r="BI246" s="188">
        <f>IF(N246="nulová",J246,0)</f>
        <v>0</v>
      </c>
      <c r="BJ246" s="19" t="s">
        <v>90</v>
      </c>
      <c r="BK246" s="188">
        <f>ROUND(I246*H246,2)</f>
        <v>0</v>
      </c>
      <c r="BL246" s="19" t="s">
        <v>141</v>
      </c>
      <c r="BM246" s="187" t="s">
        <v>375</v>
      </c>
    </row>
    <row r="247" spans="1:65" s="2" customFormat="1" ht="24" x14ac:dyDescent="0.2">
      <c r="A247" s="37"/>
      <c r="B247" s="38"/>
      <c r="C247" s="176" t="s">
        <v>376</v>
      </c>
      <c r="D247" s="176" t="s">
        <v>136</v>
      </c>
      <c r="E247" s="177" t="s">
        <v>377</v>
      </c>
      <c r="F247" s="178" t="s">
        <v>378</v>
      </c>
      <c r="G247" s="179" t="s">
        <v>258</v>
      </c>
      <c r="H247" s="180">
        <v>4</v>
      </c>
      <c r="I247" s="181"/>
      <c r="J247" s="182">
        <f>ROUND(I247*H247,2)</f>
        <v>0</v>
      </c>
      <c r="K247" s="178" t="s">
        <v>44</v>
      </c>
      <c r="L247" s="42"/>
      <c r="M247" s="183" t="s">
        <v>44</v>
      </c>
      <c r="N247" s="184" t="s">
        <v>53</v>
      </c>
      <c r="O247" s="67"/>
      <c r="P247" s="185">
        <f>O247*H247</f>
        <v>0</v>
      </c>
      <c r="Q247" s="185">
        <v>0.15</v>
      </c>
      <c r="R247" s="185">
        <f>Q247*H247</f>
        <v>0.6</v>
      </c>
      <c r="S247" s="185">
        <v>0</v>
      </c>
      <c r="T247" s="186">
        <f>S247*H247</f>
        <v>0</v>
      </c>
      <c r="U247" s="37"/>
      <c r="V247" s="37"/>
      <c r="W247" s="37"/>
      <c r="X247" s="37"/>
      <c r="Y247" s="37"/>
      <c r="Z247" s="37"/>
      <c r="AA247" s="37"/>
      <c r="AB247" s="37"/>
      <c r="AC247" s="37"/>
      <c r="AD247" s="37"/>
      <c r="AE247" s="37"/>
      <c r="AR247" s="187" t="s">
        <v>141</v>
      </c>
      <c r="AT247" s="187" t="s">
        <v>136</v>
      </c>
      <c r="AU247" s="187" t="s">
        <v>92</v>
      </c>
      <c r="AY247" s="19" t="s">
        <v>134</v>
      </c>
      <c r="BE247" s="188">
        <f>IF(N247="základní",J247,0)</f>
        <v>0</v>
      </c>
      <c r="BF247" s="188">
        <f>IF(N247="snížená",J247,0)</f>
        <v>0</v>
      </c>
      <c r="BG247" s="188">
        <f>IF(N247="zákl. přenesená",J247,0)</f>
        <v>0</v>
      </c>
      <c r="BH247" s="188">
        <f>IF(N247="sníž. přenesená",J247,0)</f>
        <v>0</v>
      </c>
      <c r="BI247" s="188">
        <f>IF(N247="nulová",J247,0)</f>
        <v>0</v>
      </c>
      <c r="BJ247" s="19" t="s">
        <v>90</v>
      </c>
      <c r="BK247" s="188">
        <f>ROUND(I247*H247,2)</f>
        <v>0</v>
      </c>
      <c r="BL247" s="19" t="s">
        <v>141</v>
      </c>
      <c r="BM247" s="187" t="s">
        <v>379</v>
      </c>
    </row>
    <row r="248" spans="1:65" s="2" customFormat="1" ht="87.75" x14ac:dyDescent="0.2">
      <c r="A248" s="37"/>
      <c r="B248" s="38"/>
      <c r="C248" s="39"/>
      <c r="D248" s="191" t="s">
        <v>270</v>
      </c>
      <c r="E248" s="39"/>
      <c r="F248" s="243" t="s">
        <v>380</v>
      </c>
      <c r="G248" s="39"/>
      <c r="H248" s="39"/>
      <c r="I248" s="244"/>
      <c r="J248" s="39"/>
      <c r="K248" s="39"/>
      <c r="L248" s="42"/>
      <c r="M248" s="245"/>
      <c r="N248" s="246"/>
      <c r="O248" s="67"/>
      <c r="P248" s="67"/>
      <c r="Q248" s="67"/>
      <c r="R248" s="67"/>
      <c r="S248" s="67"/>
      <c r="T248" s="68"/>
      <c r="U248" s="37"/>
      <c r="V248" s="37"/>
      <c r="W248" s="37"/>
      <c r="X248" s="37"/>
      <c r="Y248" s="37"/>
      <c r="Z248" s="37"/>
      <c r="AA248" s="37"/>
      <c r="AB248" s="37"/>
      <c r="AC248" s="37"/>
      <c r="AD248" s="37"/>
      <c r="AE248" s="37"/>
      <c r="AT248" s="19" t="s">
        <v>270</v>
      </c>
      <c r="AU248" s="19" t="s">
        <v>92</v>
      </c>
    </row>
    <row r="249" spans="1:65" s="2" customFormat="1" ht="24" x14ac:dyDescent="0.2">
      <c r="A249" s="37"/>
      <c r="B249" s="38"/>
      <c r="C249" s="176" t="s">
        <v>381</v>
      </c>
      <c r="D249" s="176" t="s">
        <v>136</v>
      </c>
      <c r="E249" s="177" t="s">
        <v>382</v>
      </c>
      <c r="F249" s="178" t="s">
        <v>383</v>
      </c>
      <c r="G249" s="179" t="s">
        <v>139</v>
      </c>
      <c r="H249" s="180">
        <v>34.229999999999997</v>
      </c>
      <c r="I249" s="181"/>
      <c r="J249" s="182">
        <f>ROUND(I249*H249,2)</f>
        <v>0</v>
      </c>
      <c r="K249" s="178" t="s">
        <v>140</v>
      </c>
      <c r="L249" s="42"/>
      <c r="M249" s="183" t="s">
        <v>44</v>
      </c>
      <c r="N249" s="184" t="s">
        <v>53</v>
      </c>
      <c r="O249" s="67"/>
      <c r="P249" s="185">
        <f>O249*H249</f>
        <v>0</v>
      </c>
      <c r="Q249" s="185">
        <v>0</v>
      </c>
      <c r="R249" s="185">
        <f>Q249*H249</f>
        <v>0</v>
      </c>
      <c r="S249" s="185">
        <v>2.27</v>
      </c>
      <c r="T249" s="186">
        <f>S249*H249</f>
        <v>77.702099999999987</v>
      </c>
      <c r="U249" s="37"/>
      <c r="V249" s="37"/>
      <c r="W249" s="37"/>
      <c r="X249" s="37"/>
      <c r="Y249" s="37"/>
      <c r="Z249" s="37"/>
      <c r="AA249" s="37"/>
      <c r="AB249" s="37"/>
      <c r="AC249" s="37"/>
      <c r="AD249" s="37"/>
      <c r="AE249" s="37"/>
      <c r="AR249" s="187" t="s">
        <v>141</v>
      </c>
      <c r="AT249" s="187" t="s">
        <v>136</v>
      </c>
      <c r="AU249" s="187" t="s">
        <v>92</v>
      </c>
      <c r="AY249" s="19" t="s">
        <v>134</v>
      </c>
      <c r="BE249" s="188">
        <f>IF(N249="základní",J249,0)</f>
        <v>0</v>
      </c>
      <c r="BF249" s="188">
        <f>IF(N249="snížená",J249,0)</f>
        <v>0</v>
      </c>
      <c r="BG249" s="188">
        <f>IF(N249="zákl. přenesená",J249,0)</f>
        <v>0</v>
      </c>
      <c r="BH249" s="188">
        <f>IF(N249="sníž. přenesená",J249,0)</f>
        <v>0</v>
      </c>
      <c r="BI249" s="188">
        <f>IF(N249="nulová",J249,0)</f>
        <v>0</v>
      </c>
      <c r="BJ249" s="19" t="s">
        <v>90</v>
      </c>
      <c r="BK249" s="188">
        <f>ROUND(I249*H249,2)</f>
        <v>0</v>
      </c>
      <c r="BL249" s="19" t="s">
        <v>141</v>
      </c>
      <c r="BM249" s="187" t="s">
        <v>384</v>
      </c>
    </row>
    <row r="250" spans="1:65" s="13" customFormat="1" ht="22.5" x14ac:dyDescent="0.2">
      <c r="B250" s="189"/>
      <c r="C250" s="190"/>
      <c r="D250" s="191" t="s">
        <v>143</v>
      </c>
      <c r="E250" s="192" t="s">
        <v>44</v>
      </c>
      <c r="F250" s="193" t="s">
        <v>385</v>
      </c>
      <c r="G250" s="190"/>
      <c r="H250" s="194">
        <v>34.229999999999997</v>
      </c>
      <c r="I250" s="195"/>
      <c r="J250" s="190"/>
      <c r="K250" s="190"/>
      <c r="L250" s="196"/>
      <c r="M250" s="197"/>
      <c r="N250" s="198"/>
      <c r="O250" s="198"/>
      <c r="P250" s="198"/>
      <c r="Q250" s="198"/>
      <c r="R250" s="198"/>
      <c r="S250" s="198"/>
      <c r="T250" s="199"/>
      <c r="AT250" s="200" t="s">
        <v>143</v>
      </c>
      <c r="AU250" s="200" t="s">
        <v>92</v>
      </c>
      <c r="AV250" s="13" t="s">
        <v>92</v>
      </c>
      <c r="AW250" s="13" t="s">
        <v>42</v>
      </c>
      <c r="AX250" s="13" t="s">
        <v>90</v>
      </c>
      <c r="AY250" s="200" t="s">
        <v>134</v>
      </c>
    </row>
    <row r="251" spans="1:65" s="2" customFormat="1" ht="24" x14ac:dyDescent="0.2">
      <c r="A251" s="37"/>
      <c r="B251" s="38"/>
      <c r="C251" s="176" t="s">
        <v>386</v>
      </c>
      <c r="D251" s="176" t="s">
        <v>136</v>
      </c>
      <c r="E251" s="177" t="s">
        <v>387</v>
      </c>
      <c r="F251" s="178" t="s">
        <v>388</v>
      </c>
      <c r="G251" s="179" t="s">
        <v>288</v>
      </c>
      <c r="H251" s="180">
        <v>109</v>
      </c>
      <c r="I251" s="181"/>
      <c r="J251" s="182">
        <f>ROUND(I251*H251,2)</f>
        <v>0</v>
      </c>
      <c r="K251" s="178" t="s">
        <v>44</v>
      </c>
      <c r="L251" s="42"/>
      <c r="M251" s="183" t="s">
        <v>44</v>
      </c>
      <c r="N251" s="184" t="s">
        <v>53</v>
      </c>
      <c r="O251" s="67"/>
      <c r="P251" s="185">
        <f>O251*H251</f>
        <v>0</v>
      </c>
      <c r="Q251" s="185">
        <v>0</v>
      </c>
      <c r="R251" s="185">
        <f>Q251*H251</f>
        <v>0</v>
      </c>
      <c r="S251" s="185">
        <v>0.37</v>
      </c>
      <c r="T251" s="186">
        <f>S251*H251</f>
        <v>40.33</v>
      </c>
      <c r="U251" s="37"/>
      <c r="V251" s="37"/>
      <c r="W251" s="37"/>
      <c r="X251" s="37"/>
      <c r="Y251" s="37"/>
      <c r="Z251" s="37"/>
      <c r="AA251" s="37"/>
      <c r="AB251" s="37"/>
      <c r="AC251" s="37"/>
      <c r="AD251" s="37"/>
      <c r="AE251" s="37"/>
      <c r="AR251" s="187" t="s">
        <v>141</v>
      </c>
      <c r="AT251" s="187" t="s">
        <v>136</v>
      </c>
      <c r="AU251" s="187" t="s">
        <v>92</v>
      </c>
      <c r="AY251" s="19" t="s">
        <v>134</v>
      </c>
      <c r="BE251" s="188">
        <f>IF(N251="základní",J251,0)</f>
        <v>0</v>
      </c>
      <c r="BF251" s="188">
        <f>IF(N251="snížená",J251,0)</f>
        <v>0</v>
      </c>
      <c r="BG251" s="188">
        <f>IF(N251="zákl. přenesená",J251,0)</f>
        <v>0</v>
      </c>
      <c r="BH251" s="188">
        <f>IF(N251="sníž. přenesená",J251,0)</f>
        <v>0</v>
      </c>
      <c r="BI251" s="188">
        <f>IF(N251="nulová",J251,0)</f>
        <v>0</v>
      </c>
      <c r="BJ251" s="19" t="s">
        <v>90</v>
      </c>
      <c r="BK251" s="188">
        <f>ROUND(I251*H251,2)</f>
        <v>0</v>
      </c>
      <c r="BL251" s="19" t="s">
        <v>141</v>
      </c>
      <c r="BM251" s="187" t="s">
        <v>389</v>
      </c>
    </row>
    <row r="252" spans="1:65" s="2" customFormat="1" ht="48.75" x14ac:dyDescent="0.2">
      <c r="A252" s="37"/>
      <c r="B252" s="38"/>
      <c r="C252" s="39"/>
      <c r="D252" s="191" t="s">
        <v>270</v>
      </c>
      <c r="E252" s="39"/>
      <c r="F252" s="243" t="s">
        <v>390</v>
      </c>
      <c r="G252" s="39"/>
      <c r="H252" s="39"/>
      <c r="I252" s="244"/>
      <c r="J252" s="39"/>
      <c r="K252" s="39"/>
      <c r="L252" s="42"/>
      <c r="M252" s="245"/>
      <c r="N252" s="246"/>
      <c r="O252" s="67"/>
      <c r="P252" s="67"/>
      <c r="Q252" s="67"/>
      <c r="R252" s="67"/>
      <c r="S252" s="67"/>
      <c r="T252" s="68"/>
      <c r="U252" s="37"/>
      <c r="V252" s="37"/>
      <c r="W252" s="37"/>
      <c r="X252" s="37"/>
      <c r="Y252" s="37"/>
      <c r="Z252" s="37"/>
      <c r="AA252" s="37"/>
      <c r="AB252" s="37"/>
      <c r="AC252" s="37"/>
      <c r="AD252" s="37"/>
      <c r="AE252" s="37"/>
      <c r="AT252" s="19" t="s">
        <v>270</v>
      </c>
      <c r="AU252" s="19" t="s">
        <v>92</v>
      </c>
    </row>
    <row r="253" spans="1:65" s="14" customFormat="1" ht="11.25" x14ac:dyDescent="0.2">
      <c r="B253" s="201"/>
      <c r="C253" s="202"/>
      <c r="D253" s="191" t="s">
        <v>143</v>
      </c>
      <c r="E253" s="203" t="s">
        <v>44</v>
      </c>
      <c r="F253" s="204" t="s">
        <v>278</v>
      </c>
      <c r="G253" s="202"/>
      <c r="H253" s="203" t="s">
        <v>44</v>
      </c>
      <c r="I253" s="205"/>
      <c r="J253" s="202"/>
      <c r="K253" s="202"/>
      <c r="L253" s="206"/>
      <c r="M253" s="207"/>
      <c r="N253" s="208"/>
      <c r="O253" s="208"/>
      <c r="P253" s="208"/>
      <c r="Q253" s="208"/>
      <c r="R253" s="208"/>
      <c r="S253" s="208"/>
      <c r="T253" s="209"/>
      <c r="AT253" s="210" t="s">
        <v>143</v>
      </c>
      <c r="AU253" s="210" t="s">
        <v>92</v>
      </c>
      <c r="AV253" s="14" t="s">
        <v>90</v>
      </c>
      <c r="AW253" s="14" t="s">
        <v>42</v>
      </c>
      <c r="AX253" s="14" t="s">
        <v>82</v>
      </c>
      <c r="AY253" s="210" t="s">
        <v>134</v>
      </c>
    </row>
    <row r="254" spans="1:65" s="14" customFormat="1" ht="11.25" x14ac:dyDescent="0.2">
      <c r="B254" s="201"/>
      <c r="C254" s="202"/>
      <c r="D254" s="191" t="s">
        <v>143</v>
      </c>
      <c r="E254" s="203" t="s">
        <v>44</v>
      </c>
      <c r="F254" s="204" t="s">
        <v>292</v>
      </c>
      <c r="G254" s="202"/>
      <c r="H254" s="203" t="s">
        <v>44</v>
      </c>
      <c r="I254" s="205"/>
      <c r="J254" s="202"/>
      <c r="K254" s="202"/>
      <c r="L254" s="206"/>
      <c r="M254" s="207"/>
      <c r="N254" s="208"/>
      <c r="O254" s="208"/>
      <c r="P254" s="208"/>
      <c r="Q254" s="208"/>
      <c r="R254" s="208"/>
      <c r="S254" s="208"/>
      <c r="T254" s="209"/>
      <c r="AT254" s="210" t="s">
        <v>143</v>
      </c>
      <c r="AU254" s="210" t="s">
        <v>92</v>
      </c>
      <c r="AV254" s="14" t="s">
        <v>90</v>
      </c>
      <c r="AW254" s="14" t="s">
        <v>42</v>
      </c>
      <c r="AX254" s="14" t="s">
        <v>82</v>
      </c>
      <c r="AY254" s="210" t="s">
        <v>134</v>
      </c>
    </row>
    <row r="255" spans="1:65" s="13" customFormat="1" ht="11.25" x14ac:dyDescent="0.2">
      <c r="B255" s="189"/>
      <c r="C255" s="190"/>
      <c r="D255" s="191" t="s">
        <v>143</v>
      </c>
      <c r="E255" s="192" t="s">
        <v>44</v>
      </c>
      <c r="F255" s="193" t="s">
        <v>293</v>
      </c>
      <c r="G255" s="190"/>
      <c r="H255" s="194">
        <v>4</v>
      </c>
      <c r="I255" s="195"/>
      <c r="J255" s="190"/>
      <c r="K255" s="190"/>
      <c r="L255" s="196"/>
      <c r="M255" s="197"/>
      <c r="N255" s="198"/>
      <c r="O255" s="198"/>
      <c r="P255" s="198"/>
      <c r="Q255" s="198"/>
      <c r="R255" s="198"/>
      <c r="S255" s="198"/>
      <c r="T255" s="199"/>
      <c r="AT255" s="200" t="s">
        <v>143</v>
      </c>
      <c r="AU255" s="200" t="s">
        <v>92</v>
      </c>
      <c r="AV255" s="13" t="s">
        <v>92</v>
      </c>
      <c r="AW255" s="13" t="s">
        <v>42</v>
      </c>
      <c r="AX255" s="13" t="s">
        <v>82</v>
      </c>
      <c r="AY255" s="200" t="s">
        <v>134</v>
      </c>
    </row>
    <row r="256" spans="1:65" s="13" customFormat="1" ht="11.25" x14ac:dyDescent="0.2">
      <c r="B256" s="189"/>
      <c r="C256" s="190"/>
      <c r="D256" s="191" t="s">
        <v>143</v>
      </c>
      <c r="E256" s="192" t="s">
        <v>44</v>
      </c>
      <c r="F256" s="193" t="s">
        <v>294</v>
      </c>
      <c r="G256" s="190"/>
      <c r="H256" s="194">
        <v>2.25</v>
      </c>
      <c r="I256" s="195"/>
      <c r="J256" s="190"/>
      <c r="K256" s="190"/>
      <c r="L256" s="196"/>
      <c r="M256" s="197"/>
      <c r="N256" s="198"/>
      <c r="O256" s="198"/>
      <c r="P256" s="198"/>
      <c r="Q256" s="198"/>
      <c r="R256" s="198"/>
      <c r="S256" s="198"/>
      <c r="T256" s="199"/>
      <c r="AT256" s="200" t="s">
        <v>143</v>
      </c>
      <c r="AU256" s="200" t="s">
        <v>92</v>
      </c>
      <c r="AV256" s="13" t="s">
        <v>92</v>
      </c>
      <c r="AW256" s="13" t="s">
        <v>42</v>
      </c>
      <c r="AX256" s="13" t="s">
        <v>82</v>
      </c>
      <c r="AY256" s="200" t="s">
        <v>134</v>
      </c>
    </row>
    <row r="257" spans="2:51" s="13" customFormat="1" ht="11.25" x14ac:dyDescent="0.2">
      <c r="B257" s="189"/>
      <c r="C257" s="190"/>
      <c r="D257" s="191" t="s">
        <v>143</v>
      </c>
      <c r="E257" s="192" t="s">
        <v>44</v>
      </c>
      <c r="F257" s="193" t="s">
        <v>295</v>
      </c>
      <c r="G257" s="190"/>
      <c r="H257" s="194">
        <v>6.45</v>
      </c>
      <c r="I257" s="195"/>
      <c r="J257" s="190"/>
      <c r="K257" s="190"/>
      <c r="L257" s="196"/>
      <c r="M257" s="197"/>
      <c r="N257" s="198"/>
      <c r="O257" s="198"/>
      <c r="P257" s="198"/>
      <c r="Q257" s="198"/>
      <c r="R257" s="198"/>
      <c r="S257" s="198"/>
      <c r="T257" s="199"/>
      <c r="AT257" s="200" t="s">
        <v>143</v>
      </c>
      <c r="AU257" s="200" t="s">
        <v>92</v>
      </c>
      <c r="AV257" s="13" t="s">
        <v>92</v>
      </c>
      <c r="AW257" s="13" t="s">
        <v>42</v>
      </c>
      <c r="AX257" s="13" t="s">
        <v>82</v>
      </c>
      <c r="AY257" s="200" t="s">
        <v>134</v>
      </c>
    </row>
    <row r="258" spans="2:51" s="13" customFormat="1" ht="11.25" x14ac:dyDescent="0.2">
      <c r="B258" s="189"/>
      <c r="C258" s="190"/>
      <c r="D258" s="191" t="s">
        <v>143</v>
      </c>
      <c r="E258" s="192" t="s">
        <v>44</v>
      </c>
      <c r="F258" s="193" t="s">
        <v>296</v>
      </c>
      <c r="G258" s="190"/>
      <c r="H258" s="194">
        <v>2.25</v>
      </c>
      <c r="I258" s="195"/>
      <c r="J258" s="190"/>
      <c r="K258" s="190"/>
      <c r="L258" s="196"/>
      <c r="M258" s="197"/>
      <c r="N258" s="198"/>
      <c r="O258" s="198"/>
      <c r="P258" s="198"/>
      <c r="Q258" s="198"/>
      <c r="R258" s="198"/>
      <c r="S258" s="198"/>
      <c r="T258" s="199"/>
      <c r="AT258" s="200" t="s">
        <v>143</v>
      </c>
      <c r="AU258" s="200" t="s">
        <v>92</v>
      </c>
      <c r="AV258" s="13" t="s">
        <v>92</v>
      </c>
      <c r="AW258" s="13" t="s">
        <v>42</v>
      </c>
      <c r="AX258" s="13" t="s">
        <v>82</v>
      </c>
      <c r="AY258" s="200" t="s">
        <v>134</v>
      </c>
    </row>
    <row r="259" spans="2:51" s="13" customFormat="1" ht="11.25" x14ac:dyDescent="0.2">
      <c r="B259" s="189"/>
      <c r="C259" s="190"/>
      <c r="D259" s="191" t="s">
        <v>143</v>
      </c>
      <c r="E259" s="192" t="s">
        <v>44</v>
      </c>
      <c r="F259" s="193" t="s">
        <v>297</v>
      </c>
      <c r="G259" s="190"/>
      <c r="H259" s="194">
        <v>4</v>
      </c>
      <c r="I259" s="195"/>
      <c r="J259" s="190"/>
      <c r="K259" s="190"/>
      <c r="L259" s="196"/>
      <c r="M259" s="197"/>
      <c r="N259" s="198"/>
      <c r="O259" s="198"/>
      <c r="P259" s="198"/>
      <c r="Q259" s="198"/>
      <c r="R259" s="198"/>
      <c r="S259" s="198"/>
      <c r="T259" s="199"/>
      <c r="AT259" s="200" t="s">
        <v>143</v>
      </c>
      <c r="AU259" s="200" t="s">
        <v>92</v>
      </c>
      <c r="AV259" s="13" t="s">
        <v>92</v>
      </c>
      <c r="AW259" s="13" t="s">
        <v>42</v>
      </c>
      <c r="AX259" s="13" t="s">
        <v>82</v>
      </c>
      <c r="AY259" s="200" t="s">
        <v>134</v>
      </c>
    </row>
    <row r="260" spans="2:51" s="13" customFormat="1" ht="11.25" x14ac:dyDescent="0.2">
      <c r="B260" s="189"/>
      <c r="C260" s="190"/>
      <c r="D260" s="191" t="s">
        <v>143</v>
      </c>
      <c r="E260" s="192" t="s">
        <v>44</v>
      </c>
      <c r="F260" s="193" t="s">
        <v>298</v>
      </c>
      <c r="G260" s="190"/>
      <c r="H260" s="194">
        <v>4.4000000000000004</v>
      </c>
      <c r="I260" s="195"/>
      <c r="J260" s="190"/>
      <c r="K260" s="190"/>
      <c r="L260" s="196"/>
      <c r="M260" s="197"/>
      <c r="N260" s="198"/>
      <c r="O260" s="198"/>
      <c r="P260" s="198"/>
      <c r="Q260" s="198"/>
      <c r="R260" s="198"/>
      <c r="S260" s="198"/>
      <c r="T260" s="199"/>
      <c r="AT260" s="200" t="s">
        <v>143</v>
      </c>
      <c r="AU260" s="200" t="s">
        <v>92</v>
      </c>
      <c r="AV260" s="13" t="s">
        <v>92</v>
      </c>
      <c r="AW260" s="13" t="s">
        <v>42</v>
      </c>
      <c r="AX260" s="13" t="s">
        <v>82</v>
      </c>
      <c r="AY260" s="200" t="s">
        <v>134</v>
      </c>
    </row>
    <row r="261" spans="2:51" s="13" customFormat="1" ht="11.25" x14ac:dyDescent="0.2">
      <c r="B261" s="189"/>
      <c r="C261" s="190"/>
      <c r="D261" s="191" t="s">
        <v>143</v>
      </c>
      <c r="E261" s="192" t="s">
        <v>44</v>
      </c>
      <c r="F261" s="193" t="s">
        <v>299</v>
      </c>
      <c r="G261" s="190"/>
      <c r="H261" s="194">
        <v>2.4</v>
      </c>
      <c r="I261" s="195"/>
      <c r="J261" s="190"/>
      <c r="K261" s="190"/>
      <c r="L261" s="196"/>
      <c r="M261" s="197"/>
      <c r="N261" s="198"/>
      <c r="O261" s="198"/>
      <c r="P261" s="198"/>
      <c r="Q261" s="198"/>
      <c r="R261" s="198"/>
      <c r="S261" s="198"/>
      <c r="T261" s="199"/>
      <c r="AT261" s="200" t="s">
        <v>143</v>
      </c>
      <c r="AU261" s="200" t="s">
        <v>92</v>
      </c>
      <c r="AV261" s="13" t="s">
        <v>92</v>
      </c>
      <c r="AW261" s="13" t="s">
        <v>42</v>
      </c>
      <c r="AX261" s="13" t="s">
        <v>82</v>
      </c>
      <c r="AY261" s="200" t="s">
        <v>134</v>
      </c>
    </row>
    <row r="262" spans="2:51" s="13" customFormat="1" ht="11.25" x14ac:dyDescent="0.2">
      <c r="B262" s="189"/>
      <c r="C262" s="190"/>
      <c r="D262" s="191" t="s">
        <v>143</v>
      </c>
      <c r="E262" s="192" t="s">
        <v>44</v>
      </c>
      <c r="F262" s="193" t="s">
        <v>300</v>
      </c>
      <c r="G262" s="190"/>
      <c r="H262" s="194">
        <v>6.9</v>
      </c>
      <c r="I262" s="195"/>
      <c r="J262" s="190"/>
      <c r="K262" s="190"/>
      <c r="L262" s="196"/>
      <c r="M262" s="197"/>
      <c r="N262" s="198"/>
      <c r="O262" s="198"/>
      <c r="P262" s="198"/>
      <c r="Q262" s="198"/>
      <c r="R262" s="198"/>
      <c r="S262" s="198"/>
      <c r="T262" s="199"/>
      <c r="AT262" s="200" t="s">
        <v>143</v>
      </c>
      <c r="AU262" s="200" t="s">
        <v>92</v>
      </c>
      <c r="AV262" s="13" t="s">
        <v>92</v>
      </c>
      <c r="AW262" s="13" t="s">
        <v>42</v>
      </c>
      <c r="AX262" s="13" t="s">
        <v>82</v>
      </c>
      <c r="AY262" s="200" t="s">
        <v>134</v>
      </c>
    </row>
    <row r="263" spans="2:51" s="13" customFormat="1" ht="11.25" x14ac:dyDescent="0.2">
      <c r="B263" s="189"/>
      <c r="C263" s="190"/>
      <c r="D263" s="191" t="s">
        <v>143</v>
      </c>
      <c r="E263" s="192" t="s">
        <v>44</v>
      </c>
      <c r="F263" s="193" t="s">
        <v>301</v>
      </c>
      <c r="G263" s="190"/>
      <c r="H263" s="194">
        <v>4.4000000000000004</v>
      </c>
      <c r="I263" s="195"/>
      <c r="J263" s="190"/>
      <c r="K263" s="190"/>
      <c r="L263" s="196"/>
      <c r="M263" s="197"/>
      <c r="N263" s="198"/>
      <c r="O263" s="198"/>
      <c r="P263" s="198"/>
      <c r="Q263" s="198"/>
      <c r="R263" s="198"/>
      <c r="S263" s="198"/>
      <c r="T263" s="199"/>
      <c r="AT263" s="200" t="s">
        <v>143</v>
      </c>
      <c r="AU263" s="200" t="s">
        <v>92</v>
      </c>
      <c r="AV263" s="13" t="s">
        <v>92</v>
      </c>
      <c r="AW263" s="13" t="s">
        <v>42</v>
      </c>
      <c r="AX263" s="13" t="s">
        <v>82</v>
      </c>
      <c r="AY263" s="200" t="s">
        <v>134</v>
      </c>
    </row>
    <row r="264" spans="2:51" s="13" customFormat="1" ht="11.25" x14ac:dyDescent="0.2">
      <c r="B264" s="189"/>
      <c r="C264" s="190"/>
      <c r="D264" s="191" t="s">
        <v>143</v>
      </c>
      <c r="E264" s="192" t="s">
        <v>44</v>
      </c>
      <c r="F264" s="193" t="s">
        <v>302</v>
      </c>
      <c r="G264" s="190"/>
      <c r="H264" s="194">
        <v>4.8</v>
      </c>
      <c r="I264" s="195"/>
      <c r="J264" s="190"/>
      <c r="K264" s="190"/>
      <c r="L264" s="196"/>
      <c r="M264" s="197"/>
      <c r="N264" s="198"/>
      <c r="O264" s="198"/>
      <c r="P264" s="198"/>
      <c r="Q264" s="198"/>
      <c r="R264" s="198"/>
      <c r="S264" s="198"/>
      <c r="T264" s="199"/>
      <c r="AT264" s="200" t="s">
        <v>143</v>
      </c>
      <c r="AU264" s="200" t="s">
        <v>92</v>
      </c>
      <c r="AV264" s="13" t="s">
        <v>92</v>
      </c>
      <c r="AW264" s="13" t="s">
        <v>42</v>
      </c>
      <c r="AX264" s="13" t="s">
        <v>82</v>
      </c>
      <c r="AY264" s="200" t="s">
        <v>134</v>
      </c>
    </row>
    <row r="265" spans="2:51" s="13" customFormat="1" ht="11.25" x14ac:dyDescent="0.2">
      <c r="B265" s="189"/>
      <c r="C265" s="190"/>
      <c r="D265" s="191" t="s">
        <v>143</v>
      </c>
      <c r="E265" s="192" t="s">
        <v>44</v>
      </c>
      <c r="F265" s="193" t="s">
        <v>303</v>
      </c>
      <c r="G265" s="190"/>
      <c r="H265" s="194">
        <v>2.6</v>
      </c>
      <c r="I265" s="195"/>
      <c r="J265" s="190"/>
      <c r="K265" s="190"/>
      <c r="L265" s="196"/>
      <c r="M265" s="197"/>
      <c r="N265" s="198"/>
      <c r="O265" s="198"/>
      <c r="P265" s="198"/>
      <c r="Q265" s="198"/>
      <c r="R265" s="198"/>
      <c r="S265" s="198"/>
      <c r="T265" s="199"/>
      <c r="AT265" s="200" t="s">
        <v>143</v>
      </c>
      <c r="AU265" s="200" t="s">
        <v>92</v>
      </c>
      <c r="AV265" s="13" t="s">
        <v>92</v>
      </c>
      <c r="AW265" s="13" t="s">
        <v>42</v>
      </c>
      <c r="AX265" s="13" t="s">
        <v>82</v>
      </c>
      <c r="AY265" s="200" t="s">
        <v>134</v>
      </c>
    </row>
    <row r="266" spans="2:51" s="13" customFormat="1" ht="11.25" x14ac:dyDescent="0.2">
      <c r="B266" s="189"/>
      <c r="C266" s="190"/>
      <c r="D266" s="191" t="s">
        <v>143</v>
      </c>
      <c r="E266" s="192" t="s">
        <v>44</v>
      </c>
      <c r="F266" s="193" t="s">
        <v>304</v>
      </c>
      <c r="G266" s="190"/>
      <c r="H266" s="194">
        <v>7.5</v>
      </c>
      <c r="I266" s="195"/>
      <c r="J266" s="190"/>
      <c r="K266" s="190"/>
      <c r="L266" s="196"/>
      <c r="M266" s="197"/>
      <c r="N266" s="198"/>
      <c r="O266" s="198"/>
      <c r="P266" s="198"/>
      <c r="Q266" s="198"/>
      <c r="R266" s="198"/>
      <c r="S266" s="198"/>
      <c r="T266" s="199"/>
      <c r="AT266" s="200" t="s">
        <v>143</v>
      </c>
      <c r="AU266" s="200" t="s">
        <v>92</v>
      </c>
      <c r="AV266" s="13" t="s">
        <v>92</v>
      </c>
      <c r="AW266" s="13" t="s">
        <v>42</v>
      </c>
      <c r="AX266" s="13" t="s">
        <v>82</v>
      </c>
      <c r="AY266" s="200" t="s">
        <v>134</v>
      </c>
    </row>
    <row r="267" spans="2:51" s="13" customFormat="1" ht="11.25" x14ac:dyDescent="0.2">
      <c r="B267" s="189"/>
      <c r="C267" s="190"/>
      <c r="D267" s="191" t="s">
        <v>143</v>
      </c>
      <c r="E267" s="192" t="s">
        <v>44</v>
      </c>
      <c r="F267" s="193" t="s">
        <v>305</v>
      </c>
      <c r="G267" s="190"/>
      <c r="H267" s="194">
        <v>2.6</v>
      </c>
      <c r="I267" s="195"/>
      <c r="J267" s="190"/>
      <c r="K267" s="190"/>
      <c r="L267" s="196"/>
      <c r="M267" s="197"/>
      <c r="N267" s="198"/>
      <c r="O267" s="198"/>
      <c r="P267" s="198"/>
      <c r="Q267" s="198"/>
      <c r="R267" s="198"/>
      <c r="S267" s="198"/>
      <c r="T267" s="199"/>
      <c r="AT267" s="200" t="s">
        <v>143</v>
      </c>
      <c r="AU267" s="200" t="s">
        <v>92</v>
      </c>
      <c r="AV267" s="13" t="s">
        <v>92</v>
      </c>
      <c r="AW267" s="13" t="s">
        <v>42</v>
      </c>
      <c r="AX267" s="13" t="s">
        <v>82</v>
      </c>
      <c r="AY267" s="200" t="s">
        <v>134</v>
      </c>
    </row>
    <row r="268" spans="2:51" s="13" customFormat="1" ht="11.25" x14ac:dyDescent="0.2">
      <c r="B268" s="189"/>
      <c r="C268" s="190"/>
      <c r="D268" s="191" t="s">
        <v>143</v>
      </c>
      <c r="E268" s="192" t="s">
        <v>44</v>
      </c>
      <c r="F268" s="193" t="s">
        <v>306</v>
      </c>
      <c r="G268" s="190"/>
      <c r="H268" s="194">
        <v>4.8</v>
      </c>
      <c r="I268" s="195"/>
      <c r="J268" s="190"/>
      <c r="K268" s="190"/>
      <c r="L268" s="196"/>
      <c r="M268" s="197"/>
      <c r="N268" s="198"/>
      <c r="O268" s="198"/>
      <c r="P268" s="198"/>
      <c r="Q268" s="198"/>
      <c r="R268" s="198"/>
      <c r="S268" s="198"/>
      <c r="T268" s="199"/>
      <c r="AT268" s="200" t="s">
        <v>143</v>
      </c>
      <c r="AU268" s="200" t="s">
        <v>92</v>
      </c>
      <c r="AV268" s="13" t="s">
        <v>92</v>
      </c>
      <c r="AW268" s="13" t="s">
        <v>42</v>
      </c>
      <c r="AX268" s="13" t="s">
        <v>82</v>
      </c>
      <c r="AY268" s="200" t="s">
        <v>134</v>
      </c>
    </row>
    <row r="269" spans="2:51" s="13" customFormat="1" ht="11.25" x14ac:dyDescent="0.2">
      <c r="B269" s="189"/>
      <c r="C269" s="190"/>
      <c r="D269" s="191" t="s">
        <v>143</v>
      </c>
      <c r="E269" s="192" t="s">
        <v>44</v>
      </c>
      <c r="F269" s="193" t="s">
        <v>307</v>
      </c>
      <c r="G269" s="190"/>
      <c r="H269" s="194">
        <v>5.3</v>
      </c>
      <c r="I269" s="195"/>
      <c r="J269" s="190"/>
      <c r="K269" s="190"/>
      <c r="L269" s="196"/>
      <c r="M269" s="197"/>
      <c r="N269" s="198"/>
      <c r="O269" s="198"/>
      <c r="P269" s="198"/>
      <c r="Q269" s="198"/>
      <c r="R269" s="198"/>
      <c r="S269" s="198"/>
      <c r="T269" s="199"/>
      <c r="AT269" s="200" t="s">
        <v>143</v>
      </c>
      <c r="AU269" s="200" t="s">
        <v>92</v>
      </c>
      <c r="AV269" s="13" t="s">
        <v>92</v>
      </c>
      <c r="AW269" s="13" t="s">
        <v>42</v>
      </c>
      <c r="AX269" s="13" t="s">
        <v>82</v>
      </c>
      <c r="AY269" s="200" t="s">
        <v>134</v>
      </c>
    </row>
    <row r="270" spans="2:51" s="13" customFormat="1" ht="11.25" x14ac:dyDescent="0.2">
      <c r="B270" s="189"/>
      <c r="C270" s="190"/>
      <c r="D270" s="191" t="s">
        <v>143</v>
      </c>
      <c r="E270" s="192" t="s">
        <v>44</v>
      </c>
      <c r="F270" s="193" t="s">
        <v>308</v>
      </c>
      <c r="G270" s="190"/>
      <c r="H270" s="194">
        <v>2.75</v>
      </c>
      <c r="I270" s="195"/>
      <c r="J270" s="190"/>
      <c r="K270" s="190"/>
      <c r="L270" s="196"/>
      <c r="M270" s="197"/>
      <c r="N270" s="198"/>
      <c r="O270" s="198"/>
      <c r="P270" s="198"/>
      <c r="Q270" s="198"/>
      <c r="R270" s="198"/>
      <c r="S270" s="198"/>
      <c r="T270" s="199"/>
      <c r="AT270" s="200" t="s">
        <v>143</v>
      </c>
      <c r="AU270" s="200" t="s">
        <v>92</v>
      </c>
      <c r="AV270" s="13" t="s">
        <v>92</v>
      </c>
      <c r="AW270" s="13" t="s">
        <v>42</v>
      </c>
      <c r="AX270" s="13" t="s">
        <v>82</v>
      </c>
      <c r="AY270" s="200" t="s">
        <v>134</v>
      </c>
    </row>
    <row r="271" spans="2:51" s="13" customFormat="1" ht="11.25" x14ac:dyDescent="0.2">
      <c r="B271" s="189"/>
      <c r="C271" s="190"/>
      <c r="D271" s="191" t="s">
        <v>143</v>
      </c>
      <c r="E271" s="192" t="s">
        <v>44</v>
      </c>
      <c r="F271" s="193" t="s">
        <v>309</v>
      </c>
      <c r="G271" s="190"/>
      <c r="H271" s="194">
        <v>7.95</v>
      </c>
      <c r="I271" s="195"/>
      <c r="J271" s="190"/>
      <c r="K271" s="190"/>
      <c r="L271" s="196"/>
      <c r="M271" s="197"/>
      <c r="N271" s="198"/>
      <c r="O271" s="198"/>
      <c r="P271" s="198"/>
      <c r="Q271" s="198"/>
      <c r="R271" s="198"/>
      <c r="S271" s="198"/>
      <c r="T271" s="199"/>
      <c r="AT271" s="200" t="s">
        <v>143</v>
      </c>
      <c r="AU271" s="200" t="s">
        <v>92</v>
      </c>
      <c r="AV271" s="13" t="s">
        <v>92</v>
      </c>
      <c r="AW271" s="13" t="s">
        <v>42</v>
      </c>
      <c r="AX271" s="13" t="s">
        <v>82</v>
      </c>
      <c r="AY271" s="200" t="s">
        <v>134</v>
      </c>
    </row>
    <row r="272" spans="2:51" s="13" customFormat="1" ht="11.25" x14ac:dyDescent="0.2">
      <c r="B272" s="189"/>
      <c r="C272" s="190"/>
      <c r="D272" s="191" t="s">
        <v>143</v>
      </c>
      <c r="E272" s="192" t="s">
        <v>44</v>
      </c>
      <c r="F272" s="193" t="s">
        <v>310</v>
      </c>
      <c r="G272" s="190"/>
      <c r="H272" s="194">
        <v>2.75</v>
      </c>
      <c r="I272" s="195"/>
      <c r="J272" s="190"/>
      <c r="K272" s="190"/>
      <c r="L272" s="196"/>
      <c r="M272" s="197"/>
      <c r="N272" s="198"/>
      <c r="O272" s="198"/>
      <c r="P272" s="198"/>
      <c r="Q272" s="198"/>
      <c r="R272" s="198"/>
      <c r="S272" s="198"/>
      <c r="T272" s="199"/>
      <c r="AT272" s="200" t="s">
        <v>143</v>
      </c>
      <c r="AU272" s="200" t="s">
        <v>92</v>
      </c>
      <c r="AV272" s="13" t="s">
        <v>92</v>
      </c>
      <c r="AW272" s="13" t="s">
        <v>42</v>
      </c>
      <c r="AX272" s="13" t="s">
        <v>82</v>
      </c>
      <c r="AY272" s="200" t="s">
        <v>134</v>
      </c>
    </row>
    <row r="273" spans="1:65" s="13" customFormat="1" ht="11.25" x14ac:dyDescent="0.2">
      <c r="B273" s="189"/>
      <c r="C273" s="190"/>
      <c r="D273" s="191" t="s">
        <v>143</v>
      </c>
      <c r="E273" s="192" t="s">
        <v>44</v>
      </c>
      <c r="F273" s="193" t="s">
        <v>311</v>
      </c>
      <c r="G273" s="190"/>
      <c r="H273" s="194">
        <v>5.3</v>
      </c>
      <c r="I273" s="195"/>
      <c r="J273" s="190"/>
      <c r="K273" s="190"/>
      <c r="L273" s="196"/>
      <c r="M273" s="197"/>
      <c r="N273" s="198"/>
      <c r="O273" s="198"/>
      <c r="P273" s="198"/>
      <c r="Q273" s="198"/>
      <c r="R273" s="198"/>
      <c r="S273" s="198"/>
      <c r="T273" s="199"/>
      <c r="AT273" s="200" t="s">
        <v>143</v>
      </c>
      <c r="AU273" s="200" t="s">
        <v>92</v>
      </c>
      <c r="AV273" s="13" t="s">
        <v>92</v>
      </c>
      <c r="AW273" s="13" t="s">
        <v>42</v>
      </c>
      <c r="AX273" s="13" t="s">
        <v>82</v>
      </c>
      <c r="AY273" s="200" t="s">
        <v>134</v>
      </c>
    </row>
    <row r="274" spans="1:65" s="13" customFormat="1" ht="11.25" x14ac:dyDescent="0.2">
      <c r="B274" s="189"/>
      <c r="C274" s="190"/>
      <c r="D274" s="191" t="s">
        <v>143</v>
      </c>
      <c r="E274" s="192" t="s">
        <v>44</v>
      </c>
      <c r="F274" s="193" t="s">
        <v>312</v>
      </c>
      <c r="G274" s="190"/>
      <c r="H274" s="194">
        <v>5.7</v>
      </c>
      <c r="I274" s="195"/>
      <c r="J274" s="190"/>
      <c r="K274" s="190"/>
      <c r="L274" s="196"/>
      <c r="M274" s="197"/>
      <c r="N274" s="198"/>
      <c r="O274" s="198"/>
      <c r="P274" s="198"/>
      <c r="Q274" s="198"/>
      <c r="R274" s="198"/>
      <c r="S274" s="198"/>
      <c r="T274" s="199"/>
      <c r="AT274" s="200" t="s">
        <v>143</v>
      </c>
      <c r="AU274" s="200" t="s">
        <v>92</v>
      </c>
      <c r="AV274" s="13" t="s">
        <v>92</v>
      </c>
      <c r="AW274" s="13" t="s">
        <v>42</v>
      </c>
      <c r="AX274" s="13" t="s">
        <v>82</v>
      </c>
      <c r="AY274" s="200" t="s">
        <v>134</v>
      </c>
    </row>
    <row r="275" spans="1:65" s="13" customFormat="1" ht="11.25" x14ac:dyDescent="0.2">
      <c r="B275" s="189"/>
      <c r="C275" s="190"/>
      <c r="D275" s="191" t="s">
        <v>143</v>
      </c>
      <c r="E275" s="192" t="s">
        <v>44</v>
      </c>
      <c r="F275" s="193" t="s">
        <v>313</v>
      </c>
      <c r="G275" s="190"/>
      <c r="H275" s="194">
        <v>2.9</v>
      </c>
      <c r="I275" s="195"/>
      <c r="J275" s="190"/>
      <c r="K275" s="190"/>
      <c r="L275" s="196"/>
      <c r="M275" s="197"/>
      <c r="N275" s="198"/>
      <c r="O275" s="198"/>
      <c r="P275" s="198"/>
      <c r="Q275" s="198"/>
      <c r="R275" s="198"/>
      <c r="S275" s="198"/>
      <c r="T275" s="199"/>
      <c r="AT275" s="200" t="s">
        <v>143</v>
      </c>
      <c r="AU275" s="200" t="s">
        <v>92</v>
      </c>
      <c r="AV275" s="13" t="s">
        <v>92</v>
      </c>
      <c r="AW275" s="13" t="s">
        <v>42</v>
      </c>
      <c r="AX275" s="13" t="s">
        <v>82</v>
      </c>
      <c r="AY275" s="200" t="s">
        <v>134</v>
      </c>
    </row>
    <row r="276" spans="1:65" s="13" customFormat="1" ht="11.25" x14ac:dyDescent="0.2">
      <c r="B276" s="189"/>
      <c r="C276" s="190"/>
      <c r="D276" s="191" t="s">
        <v>143</v>
      </c>
      <c r="E276" s="192" t="s">
        <v>44</v>
      </c>
      <c r="F276" s="193" t="s">
        <v>314</v>
      </c>
      <c r="G276" s="190"/>
      <c r="H276" s="194">
        <v>8.4</v>
      </c>
      <c r="I276" s="195"/>
      <c r="J276" s="190"/>
      <c r="K276" s="190"/>
      <c r="L276" s="196"/>
      <c r="M276" s="197"/>
      <c r="N276" s="198"/>
      <c r="O276" s="198"/>
      <c r="P276" s="198"/>
      <c r="Q276" s="198"/>
      <c r="R276" s="198"/>
      <c r="S276" s="198"/>
      <c r="T276" s="199"/>
      <c r="AT276" s="200" t="s">
        <v>143</v>
      </c>
      <c r="AU276" s="200" t="s">
        <v>92</v>
      </c>
      <c r="AV276" s="13" t="s">
        <v>92</v>
      </c>
      <c r="AW276" s="13" t="s">
        <v>42</v>
      </c>
      <c r="AX276" s="13" t="s">
        <v>82</v>
      </c>
      <c r="AY276" s="200" t="s">
        <v>134</v>
      </c>
    </row>
    <row r="277" spans="1:65" s="13" customFormat="1" ht="11.25" x14ac:dyDescent="0.2">
      <c r="B277" s="189"/>
      <c r="C277" s="190"/>
      <c r="D277" s="191" t="s">
        <v>143</v>
      </c>
      <c r="E277" s="192" t="s">
        <v>44</v>
      </c>
      <c r="F277" s="193" t="s">
        <v>315</v>
      </c>
      <c r="G277" s="190"/>
      <c r="H277" s="194">
        <v>2.9</v>
      </c>
      <c r="I277" s="195"/>
      <c r="J277" s="190"/>
      <c r="K277" s="190"/>
      <c r="L277" s="196"/>
      <c r="M277" s="197"/>
      <c r="N277" s="198"/>
      <c r="O277" s="198"/>
      <c r="P277" s="198"/>
      <c r="Q277" s="198"/>
      <c r="R277" s="198"/>
      <c r="S277" s="198"/>
      <c r="T277" s="199"/>
      <c r="AT277" s="200" t="s">
        <v>143</v>
      </c>
      <c r="AU277" s="200" t="s">
        <v>92</v>
      </c>
      <c r="AV277" s="13" t="s">
        <v>92</v>
      </c>
      <c r="AW277" s="13" t="s">
        <v>42</v>
      </c>
      <c r="AX277" s="13" t="s">
        <v>82</v>
      </c>
      <c r="AY277" s="200" t="s">
        <v>134</v>
      </c>
    </row>
    <row r="278" spans="1:65" s="13" customFormat="1" ht="11.25" x14ac:dyDescent="0.2">
      <c r="B278" s="189"/>
      <c r="C278" s="190"/>
      <c r="D278" s="191" t="s">
        <v>143</v>
      </c>
      <c r="E278" s="192" t="s">
        <v>44</v>
      </c>
      <c r="F278" s="193" t="s">
        <v>316</v>
      </c>
      <c r="G278" s="190"/>
      <c r="H278" s="194">
        <v>5.7</v>
      </c>
      <c r="I278" s="195"/>
      <c r="J278" s="190"/>
      <c r="K278" s="190"/>
      <c r="L278" s="196"/>
      <c r="M278" s="197"/>
      <c r="N278" s="198"/>
      <c r="O278" s="198"/>
      <c r="P278" s="198"/>
      <c r="Q278" s="198"/>
      <c r="R278" s="198"/>
      <c r="S278" s="198"/>
      <c r="T278" s="199"/>
      <c r="AT278" s="200" t="s">
        <v>143</v>
      </c>
      <c r="AU278" s="200" t="s">
        <v>92</v>
      </c>
      <c r="AV278" s="13" t="s">
        <v>92</v>
      </c>
      <c r="AW278" s="13" t="s">
        <v>42</v>
      </c>
      <c r="AX278" s="13" t="s">
        <v>82</v>
      </c>
      <c r="AY278" s="200" t="s">
        <v>134</v>
      </c>
    </row>
    <row r="279" spans="1:65" s="15" customFormat="1" ht="11.25" x14ac:dyDescent="0.2">
      <c r="B279" s="211"/>
      <c r="C279" s="212"/>
      <c r="D279" s="191" t="s">
        <v>143</v>
      </c>
      <c r="E279" s="213" t="s">
        <v>44</v>
      </c>
      <c r="F279" s="214" t="s">
        <v>179</v>
      </c>
      <c r="G279" s="212"/>
      <c r="H279" s="215">
        <v>109</v>
      </c>
      <c r="I279" s="216"/>
      <c r="J279" s="212"/>
      <c r="K279" s="212"/>
      <c r="L279" s="217"/>
      <c r="M279" s="218"/>
      <c r="N279" s="219"/>
      <c r="O279" s="219"/>
      <c r="P279" s="219"/>
      <c r="Q279" s="219"/>
      <c r="R279" s="219"/>
      <c r="S279" s="219"/>
      <c r="T279" s="220"/>
      <c r="AT279" s="221" t="s">
        <v>143</v>
      </c>
      <c r="AU279" s="221" t="s">
        <v>92</v>
      </c>
      <c r="AV279" s="15" t="s">
        <v>141</v>
      </c>
      <c r="AW279" s="15" t="s">
        <v>42</v>
      </c>
      <c r="AX279" s="15" t="s">
        <v>90</v>
      </c>
      <c r="AY279" s="221" t="s">
        <v>134</v>
      </c>
    </row>
    <row r="280" spans="1:65" s="2" customFormat="1" ht="24" x14ac:dyDescent="0.2">
      <c r="A280" s="37"/>
      <c r="B280" s="38"/>
      <c r="C280" s="176" t="s">
        <v>391</v>
      </c>
      <c r="D280" s="176" t="s">
        <v>136</v>
      </c>
      <c r="E280" s="177" t="s">
        <v>392</v>
      </c>
      <c r="F280" s="178" t="s">
        <v>393</v>
      </c>
      <c r="G280" s="179" t="s">
        <v>258</v>
      </c>
      <c r="H280" s="180">
        <v>6</v>
      </c>
      <c r="I280" s="181"/>
      <c r="J280" s="182">
        <f>ROUND(I280*H280,2)</f>
        <v>0</v>
      </c>
      <c r="K280" s="178" t="s">
        <v>44</v>
      </c>
      <c r="L280" s="42"/>
      <c r="M280" s="183" t="s">
        <v>44</v>
      </c>
      <c r="N280" s="184" t="s">
        <v>53</v>
      </c>
      <c r="O280" s="67"/>
      <c r="P280" s="185">
        <f>O280*H280</f>
        <v>0</v>
      </c>
      <c r="Q280" s="185">
        <v>0</v>
      </c>
      <c r="R280" s="185">
        <f>Q280*H280</f>
        <v>0</v>
      </c>
      <c r="S280" s="185">
        <v>0.28000000000000003</v>
      </c>
      <c r="T280" s="186">
        <f>S280*H280</f>
        <v>1.6800000000000002</v>
      </c>
      <c r="U280" s="37"/>
      <c r="V280" s="37"/>
      <c r="W280" s="37"/>
      <c r="X280" s="37"/>
      <c r="Y280" s="37"/>
      <c r="Z280" s="37"/>
      <c r="AA280" s="37"/>
      <c r="AB280" s="37"/>
      <c r="AC280" s="37"/>
      <c r="AD280" s="37"/>
      <c r="AE280" s="37"/>
      <c r="AR280" s="187" t="s">
        <v>141</v>
      </c>
      <c r="AT280" s="187" t="s">
        <v>136</v>
      </c>
      <c r="AU280" s="187" t="s">
        <v>92</v>
      </c>
      <c r="AY280" s="19" t="s">
        <v>134</v>
      </c>
      <c r="BE280" s="188">
        <f>IF(N280="základní",J280,0)</f>
        <v>0</v>
      </c>
      <c r="BF280" s="188">
        <f>IF(N280="snížená",J280,0)</f>
        <v>0</v>
      </c>
      <c r="BG280" s="188">
        <f>IF(N280="zákl. přenesená",J280,0)</f>
        <v>0</v>
      </c>
      <c r="BH280" s="188">
        <f>IF(N280="sníž. přenesená",J280,0)</f>
        <v>0</v>
      </c>
      <c r="BI280" s="188">
        <f>IF(N280="nulová",J280,0)</f>
        <v>0</v>
      </c>
      <c r="BJ280" s="19" t="s">
        <v>90</v>
      </c>
      <c r="BK280" s="188">
        <f>ROUND(I280*H280,2)</f>
        <v>0</v>
      </c>
      <c r="BL280" s="19" t="s">
        <v>141</v>
      </c>
      <c r="BM280" s="187" t="s">
        <v>394</v>
      </c>
    </row>
    <row r="281" spans="1:65" s="2" customFormat="1" ht="39" x14ac:dyDescent="0.2">
      <c r="A281" s="37"/>
      <c r="B281" s="38"/>
      <c r="C281" s="39"/>
      <c r="D281" s="191" t="s">
        <v>270</v>
      </c>
      <c r="E281" s="39"/>
      <c r="F281" s="243" t="s">
        <v>395</v>
      </c>
      <c r="G281" s="39"/>
      <c r="H281" s="39"/>
      <c r="I281" s="244"/>
      <c r="J281" s="39"/>
      <c r="K281" s="39"/>
      <c r="L281" s="42"/>
      <c r="M281" s="245"/>
      <c r="N281" s="246"/>
      <c r="O281" s="67"/>
      <c r="P281" s="67"/>
      <c r="Q281" s="67"/>
      <c r="R281" s="67"/>
      <c r="S281" s="67"/>
      <c r="T281" s="68"/>
      <c r="U281" s="37"/>
      <c r="V281" s="37"/>
      <c r="W281" s="37"/>
      <c r="X281" s="37"/>
      <c r="Y281" s="37"/>
      <c r="Z281" s="37"/>
      <c r="AA281" s="37"/>
      <c r="AB281" s="37"/>
      <c r="AC281" s="37"/>
      <c r="AD281" s="37"/>
      <c r="AE281" s="37"/>
      <c r="AT281" s="19" t="s">
        <v>270</v>
      </c>
      <c r="AU281" s="19" t="s">
        <v>92</v>
      </c>
    </row>
    <row r="282" spans="1:65" s="2" customFormat="1" ht="24" x14ac:dyDescent="0.2">
      <c r="A282" s="37"/>
      <c r="B282" s="38"/>
      <c r="C282" s="176" t="s">
        <v>396</v>
      </c>
      <c r="D282" s="176" t="s">
        <v>136</v>
      </c>
      <c r="E282" s="177" t="s">
        <v>397</v>
      </c>
      <c r="F282" s="178" t="s">
        <v>398</v>
      </c>
      <c r="G282" s="179" t="s">
        <v>258</v>
      </c>
      <c r="H282" s="180">
        <v>1</v>
      </c>
      <c r="I282" s="181"/>
      <c r="J282" s="182">
        <f>ROUND(I282*H282,2)</f>
        <v>0</v>
      </c>
      <c r="K282" s="178" t="s">
        <v>44</v>
      </c>
      <c r="L282" s="42"/>
      <c r="M282" s="183" t="s">
        <v>44</v>
      </c>
      <c r="N282" s="184" t="s">
        <v>53</v>
      </c>
      <c r="O282" s="67"/>
      <c r="P282" s="185">
        <f>O282*H282</f>
        <v>0</v>
      </c>
      <c r="Q282" s="185">
        <v>0</v>
      </c>
      <c r="R282" s="185">
        <f>Q282*H282</f>
        <v>0</v>
      </c>
      <c r="S282" s="185">
        <v>0</v>
      </c>
      <c r="T282" s="186">
        <f>S282*H282</f>
        <v>0</v>
      </c>
      <c r="U282" s="37"/>
      <c r="V282" s="37"/>
      <c r="W282" s="37"/>
      <c r="X282" s="37"/>
      <c r="Y282" s="37"/>
      <c r="Z282" s="37"/>
      <c r="AA282" s="37"/>
      <c r="AB282" s="37"/>
      <c r="AC282" s="37"/>
      <c r="AD282" s="37"/>
      <c r="AE282" s="37"/>
      <c r="AR282" s="187" t="s">
        <v>141</v>
      </c>
      <c r="AT282" s="187" t="s">
        <v>136</v>
      </c>
      <c r="AU282" s="187" t="s">
        <v>92</v>
      </c>
      <c r="AY282" s="19" t="s">
        <v>134</v>
      </c>
      <c r="BE282" s="188">
        <f>IF(N282="základní",J282,0)</f>
        <v>0</v>
      </c>
      <c r="BF282" s="188">
        <f>IF(N282="snížená",J282,0)</f>
        <v>0</v>
      </c>
      <c r="BG282" s="188">
        <f>IF(N282="zákl. přenesená",J282,0)</f>
        <v>0</v>
      </c>
      <c r="BH282" s="188">
        <f>IF(N282="sníž. přenesená",J282,0)</f>
        <v>0</v>
      </c>
      <c r="BI282" s="188">
        <f>IF(N282="nulová",J282,0)</f>
        <v>0</v>
      </c>
      <c r="BJ282" s="19" t="s">
        <v>90</v>
      </c>
      <c r="BK282" s="188">
        <f>ROUND(I282*H282,2)</f>
        <v>0</v>
      </c>
      <c r="BL282" s="19" t="s">
        <v>141</v>
      </c>
      <c r="BM282" s="187" t="s">
        <v>399</v>
      </c>
    </row>
    <row r="283" spans="1:65" s="2" customFormat="1" ht="24" x14ac:dyDescent="0.2">
      <c r="A283" s="37"/>
      <c r="B283" s="38"/>
      <c r="C283" s="176" t="s">
        <v>400</v>
      </c>
      <c r="D283" s="176" t="s">
        <v>136</v>
      </c>
      <c r="E283" s="177" t="s">
        <v>401</v>
      </c>
      <c r="F283" s="178" t="s">
        <v>402</v>
      </c>
      <c r="G283" s="179" t="s">
        <v>258</v>
      </c>
      <c r="H283" s="180">
        <v>2</v>
      </c>
      <c r="I283" s="181"/>
      <c r="J283" s="182">
        <f>ROUND(I283*H283,2)</f>
        <v>0</v>
      </c>
      <c r="K283" s="178" t="s">
        <v>44</v>
      </c>
      <c r="L283" s="42"/>
      <c r="M283" s="183" t="s">
        <v>44</v>
      </c>
      <c r="N283" s="184" t="s">
        <v>53</v>
      </c>
      <c r="O283" s="67"/>
      <c r="P283" s="185">
        <f>O283*H283</f>
        <v>0</v>
      </c>
      <c r="Q283" s="185">
        <v>0</v>
      </c>
      <c r="R283" s="185">
        <f>Q283*H283</f>
        <v>0</v>
      </c>
      <c r="S283" s="185">
        <v>0</v>
      </c>
      <c r="T283" s="186">
        <f>S283*H283</f>
        <v>0</v>
      </c>
      <c r="U283" s="37"/>
      <c r="V283" s="37"/>
      <c r="W283" s="37"/>
      <c r="X283" s="37"/>
      <c r="Y283" s="37"/>
      <c r="Z283" s="37"/>
      <c r="AA283" s="37"/>
      <c r="AB283" s="37"/>
      <c r="AC283" s="37"/>
      <c r="AD283" s="37"/>
      <c r="AE283" s="37"/>
      <c r="AR283" s="187" t="s">
        <v>141</v>
      </c>
      <c r="AT283" s="187" t="s">
        <v>136</v>
      </c>
      <c r="AU283" s="187" t="s">
        <v>92</v>
      </c>
      <c r="AY283" s="19" t="s">
        <v>134</v>
      </c>
      <c r="BE283" s="188">
        <f>IF(N283="základní",J283,0)</f>
        <v>0</v>
      </c>
      <c r="BF283" s="188">
        <f>IF(N283="snížená",J283,0)</f>
        <v>0</v>
      </c>
      <c r="BG283" s="188">
        <f>IF(N283="zákl. přenesená",J283,0)</f>
        <v>0</v>
      </c>
      <c r="BH283" s="188">
        <f>IF(N283="sníž. přenesená",J283,0)</f>
        <v>0</v>
      </c>
      <c r="BI283" s="188">
        <f>IF(N283="nulová",J283,0)</f>
        <v>0</v>
      </c>
      <c r="BJ283" s="19" t="s">
        <v>90</v>
      </c>
      <c r="BK283" s="188">
        <f>ROUND(I283*H283,2)</f>
        <v>0</v>
      </c>
      <c r="BL283" s="19" t="s">
        <v>141</v>
      </c>
      <c r="BM283" s="187" t="s">
        <v>403</v>
      </c>
    </row>
    <row r="284" spans="1:65" s="2" customFormat="1" ht="16.5" customHeight="1" x14ac:dyDescent="0.2">
      <c r="A284" s="37"/>
      <c r="B284" s="38"/>
      <c r="C284" s="176" t="s">
        <v>404</v>
      </c>
      <c r="D284" s="176" t="s">
        <v>136</v>
      </c>
      <c r="E284" s="177" t="s">
        <v>405</v>
      </c>
      <c r="F284" s="178" t="s">
        <v>406</v>
      </c>
      <c r="G284" s="179" t="s">
        <v>258</v>
      </c>
      <c r="H284" s="180">
        <v>2</v>
      </c>
      <c r="I284" s="181"/>
      <c r="J284" s="182">
        <f>ROUND(I284*H284,2)</f>
        <v>0</v>
      </c>
      <c r="K284" s="178" t="s">
        <v>44</v>
      </c>
      <c r="L284" s="42"/>
      <c r="M284" s="183" t="s">
        <v>44</v>
      </c>
      <c r="N284" s="184" t="s">
        <v>53</v>
      </c>
      <c r="O284" s="67"/>
      <c r="P284" s="185">
        <f>O284*H284</f>
        <v>0</v>
      </c>
      <c r="Q284" s="185">
        <v>0</v>
      </c>
      <c r="R284" s="185">
        <f>Q284*H284</f>
        <v>0</v>
      </c>
      <c r="S284" s="185">
        <v>0.16</v>
      </c>
      <c r="T284" s="186">
        <f>S284*H284</f>
        <v>0.32</v>
      </c>
      <c r="U284" s="37"/>
      <c r="V284" s="37"/>
      <c r="W284" s="37"/>
      <c r="X284" s="37"/>
      <c r="Y284" s="37"/>
      <c r="Z284" s="37"/>
      <c r="AA284" s="37"/>
      <c r="AB284" s="37"/>
      <c r="AC284" s="37"/>
      <c r="AD284" s="37"/>
      <c r="AE284" s="37"/>
      <c r="AR284" s="187" t="s">
        <v>141</v>
      </c>
      <c r="AT284" s="187" t="s">
        <v>136</v>
      </c>
      <c r="AU284" s="187" t="s">
        <v>92</v>
      </c>
      <c r="AY284" s="19" t="s">
        <v>134</v>
      </c>
      <c r="BE284" s="188">
        <f>IF(N284="základní",J284,0)</f>
        <v>0</v>
      </c>
      <c r="BF284" s="188">
        <f>IF(N284="snížená",J284,0)</f>
        <v>0</v>
      </c>
      <c r="BG284" s="188">
        <f>IF(N284="zákl. přenesená",J284,0)</f>
        <v>0</v>
      </c>
      <c r="BH284" s="188">
        <f>IF(N284="sníž. přenesená",J284,0)</f>
        <v>0</v>
      </c>
      <c r="BI284" s="188">
        <f>IF(N284="nulová",J284,0)</f>
        <v>0</v>
      </c>
      <c r="BJ284" s="19" t="s">
        <v>90</v>
      </c>
      <c r="BK284" s="188">
        <f>ROUND(I284*H284,2)</f>
        <v>0</v>
      </c>
      <c r="BL284" s="19" t="s">
        <v>141</v>
      </c>
      <c r="BM284" s="187" t="s">
        <v>407</v>
      </c>
    </row>
    <row r="285" spans="1:65" s="2" customFormat="1" ht="21.75" customHeight="1" x14ac:dyDescent="0.2">
      <c r="A285" s="37"/>
      <c r="B285" s="38"/>
      <c r="C285" s="176" t="s">
        <v>408</v>
      </c>
      <c r="D285" s="176" t="s">
        <v>136</v>
      </c>
      <c r="E285" s="177" t="s">
        <v>409</v>
      </c>
      <c r="F285" s="178" t="s">
        <v>410</v>
      </c>
      <c r="G285" s="179" t="s">
        <v>258</v>
      </c>
      <c r="H285" s="180">
        <v>12</v>
      </c>
      <c r="I285" s="181"/>
      <c r="J285" s="182">
        <f>ROUND(I285*H285,2)</f>
        <v>0</v>
      </c>
      <c r="K285" s="178" t="s">
        <v>44</v>
      </c>
      <c r="L285" s="42"/>
      <c r="M285" s="183" t="s">
        <v>44</v>
      </c>
      <c r="N285" s="184" t="s">
        <v>53</v>
      </c>
      <c r="O285" s="67"/>
      <c r="P285" s="185">
        <f>O285*H285</f>
        <v>0</v>
      </c>
      <c r="Q285" s="185">
        <v>0</v>
      </c>
      <c r="R285" s="185">
        <f>Q285*H285</f>
        <v>0</v>
      </c>
      <c r="S285" s="185">
        <v>0</v>
      </c>
      <c r="T285" s="186">
        <f>S285*H285</f>
        <v>0</v>
      </c>
      <c r="U285" s="37"/>
      <c r="V285" s="37"/>
      <c r="W285" s="37"/>
      <c r="X285" s="37"/>
      <c r="Y285" s="37"/>
      <c r="Z285" s="37"/>
      <c r="AA285" s="37"/>
      <c r="AB285" s="37"/>
      <c r="AC285" s="37"/>
      <c r="AD285" s="37"/>
      <c r="AE285" s="37"/>
      <c r="AR285" s="187" t="s">
        <v>141</v>
      </c>
      <c r="AT285" s="187" t="s">
        <v>136</v>
      </c>
      <c r="AU285" s="187" t="s">
        <v>92</v>
      </c>
      <c r="AY285" s="19" t="s">
        <v>134</v>
      </c>
      <c r="BE285" s="188">
        <f>IF(N285="základní",J285,0)</f>
        <v>0</v>
      </c>
      <c r="BF285" s="188">
        <f>IF(N285="snížená",J285,0)</f>
        <v>0</v>
      </c>
      <c r="BG285" s="188">
        <f>IF(N285="zákl. přenesená",J285,0)</f>
        <v>0</v>
      </c>
      <c r="BH285" s="188">
        <f>IF(N285="sníž. přenesená",J285,0)</f>
        <v>0</v>
      </c>
      <c r="BI285" s="188">
        <f>IF(N285="nulová",J285,0)</f>
        <v>0</v>
      </c>
      <c r="BJ285" s="19" t="s">
        <v>90</v>
      </c>
      <c r="BK285" s="188">
        <f>ROUND(I285*H285,2)</f>
        <v>0</v>
      </c>
      <c r="BL285" s="19" t="s">
        <v>141</v>
      </c>
      <c r="BM285" s="187" t="s">
        <v>411</v>
      </c>
    </row>
    <row r="286" spans="1:65" s="2" customFormat="1" ht="19.5" x14ac:dyDescent="0.2">
      <c r="A286" s="37"/>
      <c r="B286" s="38"/>
      <c r="C286" s="39"/>
      <c r="D286" s="191" t="s">
        <v>270</v>
      </c>
      <c r="E286" s="39"/>
      <c r="F286" s="243" t="s">
        <v>412</v>
      </c>
      <c r="G286" s="39"/>
      <c r="H286" s="39"/>
      <c r="I286" s="244"/>
      <c r="J286" s="39"/>
      <c r="K286" s="39"/>
      <c r="L286" s="42"/>
      <c r="M286" s="245"/>
      <c r="N286" s="246"/>
      <c r="O286" s="67"/>
      <c r="P286" s="67"/>
      <c r="Q286" s="67"/>
      <c r="R286" s="67"/>
      <c r="S286" s="67"/>
      <c r="T286" s="68"/>
      <c r="U286" s="37"/>
      <c r="V286" s="37"/>
      <c r="W286" s="37"/>
      <c r="X286" s="37"/>
      <c r="Y286" s="37"/>
      <c r="Z286" s="37"/>
      <c r="AA286" s="37"/>
      <c r="AB286" s="37"/>
      <c r="AC286" s="37"/>
      <c r="AD286" s="37"/>
      <c r="AE286" s="37"/>
      <c r="AT286" s="19" t="s">
        <v>270</v>
      </c>
      <c r="AU286" s="19" t="s">
        <v>92</v>
      </c>
    </row>
    <row r="287" spans="1:65" s="2" customFormat="1" ht="21.75" customHeight="1" x14ac:dyDescent="0.2">
      <c r="A287" s="37"/>
      <c r="B287" s="38"/>
      <c r="C287" s="176" t="s">
        <v>413</v>
      </c>
      <c r="D287" s="176" t="s">
        <v>136</v>
      </c>
      <c r="E287" s="177" t="s">
        <v>414</v>
      </c>
      <c r="F287" s="178" t="s">
        <v>415</v>
      </c>
      <c r="G287" s="179" t="s">
        <v>158</v>
      </c>
      <c r="H287" s="180">
        <v>121.428</v>
      </c>
      <c r="I287" s="181"/>
      <c r="J287" s="182">
        <f>ROUND(I287*H287,2)</f>
        <v>0</v>
      </c>
      <c r="K287" s="178" t="s">
        <v>140</v>
      </c>
      <c r="L287" s="42"/>
      <c r="M287" s="183" t="s">
        <v>44</v>
      </c>
      <c r="N287" s="184" t="s">
        <v>53</v>
      </c>
      <c r="O287" s="67"/>
      <c r="P287" s="185">
        <f>O287*H287</f>
        <v>0</v>
      </c>
      <c r="Q287" s="185">
        <v>0</v>
      </c>
      <c r="R287" s="185">
        <f>Q287*H287</f>
        <v>0</v>
      </c>
      <c r="S287" s="185">
        <v>0</v>
      </c>
      <c r="T287" s="186">
        <f>S287*H287</f>
        <v>0</v>
      </c>
      <c r="U287" s="37"/>
      <c r="V287" s="37"/>
      <c r="W287" s="37"/>
      <c r="X287" s="37"/>
      <c r="Y287" s="37"/>
      <c r="Z287" s="37"/>
      <c r="AA287" s="37"/>
      <c r="AB287" s="37"/>
      <c r="AC287" s="37"/>
      <c r="AD287" s="37"/>
      <c r="AE287" s="37"/>
      <c r="AR287" s="187" t="s">
        <v>141</v>
      </c>
      <c r="AT287" s="187" t="s">
        <v>136</v>
      </c>
      <c r="AU287" s="187" t="s">
        <v>92</v>
      </c>
      <c r="AY287" s="19" t="s">
        <v>134</v>
      </c>
      <c r="BE287" s="188">
        <f>IF(N287="základní",J287,0)</f>
        <v>0</v>
      </c>
      <c r="BF287" s="188">
        <f>IF(N287="snížená",J287,0)</f>
        <v>0</v>
      </c>
      <c r="BG287" s="188">
        <f>IF(N287="zákl. přenesená",J287,0)</f>
        <v>0</v>
      </c>
      <c r="BH287" s="188">
        <f>IF(N287="sníž. přenesená",J287,0)</f>
        <v>0</v>
      </c>
      <c r="BI287" s="188">
        <f>IF(N287="nulová",J287,0)</f>
        <v>0</v>
      </c>
      <c r="BJ287" s="19" t="s">
        <v>90</v>
      </c>
      <c r="BK287" s="188">
        <f>ROUND(I287*H287,2)</f>
        <v>0</v>
      </c>
      <c r="BL287" s="19" t="s">
        <v>141</v>
      </c>
      <c r="BM287" s="187" t="s">
        <v>416</v>
      </c>
    </row>
    <row r="288" spans="1:65" s="14" customFormat="1" ht="11.25" x14ac:dyDescent="0.2">
      <c r="B288" s="201"/>
      <c r="C288" s="202"/>
      <c r="D288" s="191" t="s">
        <v>143</v>
      </c>
      <c r="E288" s="203" t="s">
        <v>44</v>
      </c>
      <c r="F288" s="204" t="s">
        <v>278</v>
      </c>
      <c r="G288" s="202"/>
      <c r="H288" s="203" t="s">
        <v>44</v>
      </c>
      <c r="I288" s="205"/>
      <c r="J288" s="202"/>
      <c r="K288" s="202"/>
      <c r="L288" s="206"/>
      <c r="M288" s="207"/>
      <c r="N288" s="208"/>
      <c r="O288" s="208"/>
      <c r="P288" s="208"/>
      <c r="Q288" s="208"/>
      <c r="R288" s="208"/>
      <c r="S288" s="208"/>
      <c r="T288" s="209"/>
      <c r="AT288" s="210" t="s">
        <v>143</v>
      </c>
      <c r="AU288" s="210" t="s">
        <v>92</v>
      </c>
      <c r="AV288" s="14" t="s">
        <v>90</v>
      </c>
      <c r="AW288" s="14" t="s">
        <v>42</v>
      </c>
      <c r="AX288" s="14" t="s">
        <v>82</v>
      </c>
      <c r="AY288" s="210" t="s">
        <v>134</v>
      </c>
    </row>
    <row r="289" spans="1:65" s="13" customFormat="1" ht="11.25" x14ac:dyDescent="0.2">
      <c r="B289" s="189"/>
      <c r="C289" s="190"/>
      <c r="D289" s="191" t="s">
        <v>143</v>
      </c>
      <c r="E289" s="192" t="s">
        <v>44</v>
      </c>
      <c r="F289" s="193" t="s">
        <v>417</v>
      </c>
      <c r="G289" s="190"/>
      <c r="H289" s="194">
        <v>60.494999999999997</v>
      </c>
      <c r="I289" s="195"/>
      <c r="J289" s="190"/>
      <c r="K289" s="190"/>
      <c r="L289" s="196"/>
      <c r="M289" s="197"/>
      <c r="N289" s="198"/>
      <c r="O289" s="198"/>
      <c r="P289" s="198"/>
      <c r="Q289" s="198"/>
      <c r="R289" s="198"/>
      <c r="S289" s="198"/>
      <c r="T289" s="199"/>
      <c r="AT289" s="200" t="s">
        <v>143</v>
      </c>
      <c r="AU289" s="200" t="s">
        <v>92</v>
      </c>
      <c r="AV289" s="13" t="s">
        <v>92</v>
      </c>
      <c r="AW289" s="13" t="s">
        <v>42</v>
      </c>
      <c r="AX289" s="13" t="s">
        <v>82</v>
      </c>
      <c r="AY289" s="200" t="s">
        <v>134</v>
      </c>
    </row>
    <row r="290" spans="1:65" s="13" customFormat="1" ht="11.25" x14ac:dyDescent="0.2">
      <c r="B290" s="189"/>
      <c r="C290" s="190"/>
      <c r="D290" s="191" t="s">
        <v>143</v>
      </c>
      <c r="E290" s="192" t="s">
        <v>44</v>
      </c>
      <c r="F290" s="193" t="s">
        <v>418</v>
      </c>
      <c r="G290" s="190"/>
      <c r="H290" s="194">
        <v>35.680999999999997</v>
      </c>
      <c r="I290" s="195"/>
      <c r="J290" s="190"/>
      <c r="K290" s="190"/>
      <c r="L290" s="196"/>
      <c r="M290" s="197"/>
      <c r="N290" s="198"/>
      <c r="O290" s="198"/>
      <c r="P290" s="198"/>
      <c r="Q290" s="198"/>
      <c r="R290" s="198"/>
      <c r="S290" s="198"/>
      <c r="T290" s="199"/>
      <c r="AT290" s="200" t="s">
        <v>143</v>
      </c>
      <c r="AU290" s="200" t="s">
        <v>92</v>
      </c>
      <c r="AV290" s="13" t="s">
        <v>92</v>
      </c>
      <c r="AW290" s="13" t="s">
        <v>42</v>
      </c>
      <c r="AX290" s="13" t="s">
        <v>82</v>
      </c>
      <c r="AY290" s="200" t="s">
        <v>134</v>
      </c>
    </row>
    <row r="291" spans="1:65" s="13" customFormat="1" ht="11.25" x14ac:dyDescent="0.2">
      <c r="B291" s="189"/>
      <c r="C291" s="190"/>
      <c r="D291" s="191" t="s">
        <v>143</v>
      </c>
      <c r="E291" s="192" t="s">
        <v>44</v>
      </c>
      <c r="F291" s="193" t="s">
        <v>419</v>
      </c>
      <c r="G291" s="190"/>
      <c r="H291" s="194">
        <v>4.1520000000000001</v>
      </c>
      <c r="I291" s="195"/>
      <c r="J291" s="190"/>
      <c r="K291" s="190"/>
      <c r="L291" s="196"/>
      <c r="M291" s="197"/>
      <c r="N291" s="198"/>
      <c r="O291" s="198"/>
      <c r="P291" s="198"/>
      <c r="Q291" s="198"/>
      <c r="R291" s="198"/>
      <c r="S291" s="198"/>
      <c r="T291" s="199"/>
      <c r="AT291" s="200" t="s">
        <v>143</v>
      </c>
      <c r="AU291" s="200" t="s">
        <v>92</v>
      </c>
      <c r="AV291" s="13" t="s">
        <v>92</v>
      </c>
      <c r="AW291" s="13" t="s">
        <v>42</v>
      </c>
      <c r="AX291" s="13" t="s">
        <v>82</v>
      </c>
      <c r="AY291" s="200" t="s">
        <v>134</v>
      </c>
    </row>
    <row r="292" spans="1:65" s="16" customFormat="1" ht="11.25" x14ac:dyDescent="0.2">
      <c r="B292" s="232"/>
      <c r="C292" s="233"/>
      <c r="D292" s="191" t="s">
        <v>143</v>
      </c>
      <c r="E292" s="234" t="s">
        <v>44</v>
      </c>
      <c r="F292" s="235" t="s">
        <v>235</v>
      </c>
      <c r="G292" s="233"/>
      <c r="H292" s="236">
        <v>100.328</v>
      </c>
      <c r="I292" s="237"/>
      <c r="J292" s="233"/>
      <c r="K292" s="233"/>
      <c r="L292" s="238"/>
      <c r="M292" s="239"/>
      <c r="N292" s="240"/>
      <c r="O292" s="240"/>
      <c r="P292" s="240"/>
      <c r="Q292" s="240"/>
      <c r="R292" s="240"/>
      <c r="S292" s="240"/>
      <c r="T292" s="241"/>
      <c r="AT292" s="242" t="s">
        <v>143</v>
      </c>
      <c r="AU292" s="242" t="s">
        <v>92</v>
      </c>
      <c r="AV292" s="16" t="s">
        <v>150</v>
      </c>
      <c r="AW292" s="16" t="s">
        <v>42</v>
      </c>
      <c r="AX292" s="16" t="s">
        <v>82</v>
      </c>
      <c r="AY292" s="242" t="s">
        <v>134</v>
      </c>
    </row>
    <row r="293" spans="1:65" s="14" customFormat="1" ht="11.25" x14ac:dyDescent="0.2">
      <c r="B293" s="201"/>
      <c r="C293" s="202"/>
      <c r="D293" s="191" t="s">
        <v>143</v>
      </c>
      <c r="E293" s="203" t="s">
        <v>44</v>
      </c>
      <c r="F293" s="204" t="s">
        <v>349</v>
      </c>
      <c r="G293" s="202"/>
      <c r="H293" s="203" t="s">
        <v>44</v>
      </c>
      <c r="I293" s="205"/>
      <c r="J293" s="202"/>
      <c r="K293" s="202"/>
      <c r="L293" s="206"/>
      <c r="M293" s="207"/>
      <c r="N293" s="208"/>
      <c r="O293" s="208"/>
      <c r="P293" s="208"/>
      <c r="Q293" s="208"/>
      <c r="R293" s="208"/>
      <c r="S293" s="208"/>
      <c r="T293" s="209"/>
      <c r="AT293" s="210" t="s">
        <v>143</v>
      </c>
      <c r="AU293" s="210" t="s">
        <v>92</v>
      </c>
      <c r="AV293" s="14" t="s">
        <v>90</v>
      </c>
      <c r="AW293" s="14" t="s">
        <v>42</v>
      </c>
      <c r="AX293" s="14" t="s">
        <v>82</v>
      </c>
      <c r="AY293" s="210" t="s">
        <v>134</v>
      </c>
    </row>
    <row r="294" spans="1:65" s="14" customFormat="1" ht="11.25" x14ac:dyDescent="0.2">
      <c r="B294" s="201"/>
      <c r="C294" s="202"/>
      <c r="D294" s="191" t="s">
        <v>143</v>
      </c>
      <c r="E294" s="203" t="s">
        <v>44</v>
      </c>
      <c r="F294" s="204" t="s">
        <v>420</v>
      </c>
      <c r="G294" s="202"/>
      <c r="H294" s="203" t="s">
        <v>44</v>
      </c>
      <c r="I294" s="205"/>
      <c r="J294" s="202"/>
      <c r="K294" s="202"/>
      <c r="L294" s="206"/>
      <c r="M294" s="207"/>
      <c r="N294" s="208"/>
      <c r="O294" s="208"/>
      <c r="P294" s="208"/>
      <c r="Q294" s="208"/>
      <c r="R294" s="208"/>
      <c r="S294" s="208"/>
      <c r="T294" s="209"/>
      <c r="AT294" s="210" t="s">
        <v>143</v>
      </c>
      <c r="AU294" s="210" t="s">
        <v>92</v>
      </c>
      <c r="AV294" s="14" t="s">
        <v>90</v>
      </c>
      <c r="AW294" s="14" t="s">
        <v>42</v>
      </c>
      <c r="AX294" s="14" t="s">
        <v>82</v>
      </c>
      <c r="AY294" s="210" t="s">
        <v>134</v>
      </c>
    </row>
    <row r="295" spans="1:65" s="13" customFormat="1" ht="11.25" x14ac:dyDescent="0.2">
      <c r="B295" s="189"/>
      <c r="C295" s="190"/>
      <c r="D295" s="191" t="s">
        <v>143</v>
      </c>
      <c r="E295" s="192" t="s">
        <v>44</v>
      </c>
      <c r="F295" s="193" t="s">
        <v>350</v>
      </c>
      <c r="G295" s="190"/>
      <c r="H295" s="194">
        <v>21.1</v>
      </c>
      <c r="I295" s="195"/>
      <c r="J295" s="190"/>
      <c r="K295" s="190"/>
      <c r="L295" s="196"/>
      <c r="M295" s="197"/>
      <c r="N295" s="198"/>
      <c r="O295" s="198"/>
      <c r="P295" s="198"/>
      <c r="Q295" s="198"/>
      <c r="R295" s="198"/>
      <c r="S295" s="198"/>
      <c r="T295" s="199"/>
      <c r="AT295" s="200" t="s">
        <v>143</v>
      </c>
      <c r="AU295" s="200" t="s">
        <v>92</v>
      </c>
      <c r="AV295" s="13" t="s">
        <v>92</v>
      </c>
      <c r="AW295" s="13" t="s">
        <v>42</v>
      </c>
      <c r="AX295" s="13" t="s">
        <v>82</v>
      </c>
      <c r="AY295" s="200" t="s">
        <v>134</v>
      </c>
    </row>
    <row r="296" spans="1:65" s="15" customFormat="1" ht="11.25" x14ac:dyDescent="0.2">
      <c r="B296" s="211"/>
      <c r="C296" s="212"/>
      <c r="D296" s="191" t="s">
        <v>143</v>
      </c>
      <c r="E296" s="213" t="s">
        <v>44</v>
      </c>
      <c r="F296" s="214" t="s">
        <v>179</v>
      </c>
      <c r="G296" s="212"/>
      <c r="H296" s="215">
        <v>121.428</v>
      </c>
      <c r="I296" s="216"/>
      <c r="J296" s="212"/>
      <c r="K296" s="212"/>
      <c r="L296" s="217"/>
      <c r="M296" s="218"/>
      <c r="N296" s="219"/>
      <c r="O296" s="219"/>
      <c r="P296" s="219"/>
      <c r="Q296" s="219"/>
      <c r="R296" s="219"/>
      <c r="S296" s="219"/>
      <c r="T296" s="220"/>
      <c r="AT296" s="221" t="s">
        <v>143</v>
      </c>
      <c r="AU296" s="221" t="s">
        <v>92</v>
      </c>
      <c r="AV296" s="15" t="s">
        <v>141</v>
      </c>
      <c r="AW296" s="15" t="s">
        <v>42</v>
      </c>
      <c r="AX296" s="15" t="s">
        <v>90</v>
      </c>
      <c r="AY296" s="221" t="s">
        <v>134</v>
      </c>
    </row>
    <row r="297" spans="1:65" s="2" customFormat="1" ht="36" x14ac:dyDescent="0.2">
      <c r="A297" s="37"/>
      <c r="B297" s="38"/>
      <c r="C297" s="176" t="s">
        <v>421</v>
      </c>
      <c r="D297" s="176" t="s">
        <v>136</v>
      </c>
      <c r="E297" s="177" t="s">
        <v>422</v>
      </c>
      <c r="F297" s="178" t="s">
        <v>423</v>
      </c>
      <c r="G297" s="179" t="s">
        <v>158</v>
      </c>
      <c r="H297" s="180">
        <v>102.93300000000001</v>
      </c>
      <c r="I297" s="181"/>
      <c r="J297" s="182">
        <f>ROUND(I297*H297,2)</f>
        <v>0</v>
      </c>
      <c r="K297" s="178" t="s">
        <v>140</v>
      </c>
      <c r="L297" s="42"/>
      <c r="M297" s="183" t="s">
        <v>44</v>
      </c>
      <c r="N297" s="184" t="s">
        <v>53</v>
      </c>
      <c r="O297" s="67"/>
      <c r="P297" s="185">
        <f>O297*H297</f>
        <v>0</v>
      </c>
      <c r="Q297" s="185">
        <v>3.9079999999999997E-2</v>
      </c>
      <c r="R297" s="185">
        <f>Q297*H297</f>
        <v>4.0226216399999997</v>
      </c>
      <c r="S297" s="185">
        <v>0</v>
      </c>
      <c r="T297" s="186">
        <f>S297*H297</f>
        <v>0</v>
      </c>
      <c r="U297" s="37"/>
      <c r="V297" s="37"/>
      <c r="W297" s="37"/>
      <c r="X297" s="37"/>
      <c r="Y297" s="37"/>
      <c r="Z297" s="37"/>
      <c r="AA297" s="37"/>
      <c r="AB297" s="37"/>
      <c r="AC297" s="37"/>
      <c r="AD297" s="37"/>
      <c r="AE297" s="37"/>
      <c r="AR297" s="187" t="s">
        <v>141</v>
      </c>
      <c r="AT297" s="187" t="s">
        <v>136</v>
      </c>
      <c r="AU297" s="187" t="s">
        <v>92</v>
      </c>
      <c r="AY297" s="19" t="s">
        <v>134</v>
      </c>
      <c r="BE297" s="188">
        <f>IF(N297="základní",J297,0)</f>
        <v>0</v>
      </c>
      <c r="BF297" s="188">
        <f>IF(N297="snížená",J297,0)</f>
        <v>0</v>
      </c>
      <c r="BG297" s="188">
        <f>IF(N297="zákl. přenesená",J297,0)</f>
        <v>0</v>
      </c>
      <c r="BH297" s="188">
        <f>IF(N297="sníž. přenesená",J297,0)</f>
        <v>0</v>
      </c>
      <c r="BI297" s="188">
        <f>IF(N297="nulová",J297,0)</f>
        <v>0</v>
      </c>
      <c r="BJ297" s="19" t="s">
        <v>90</v>
      </c>
      <c r="BK297" s="188">
        <f>ROUND(I297*H297,2)</f>
        <v>0</v>
      </c>
      <c r="BL297" s="19" t="s">
        <v>141</v>
      </c>
      <c r="BM297" s="187" t="s">
        <v>424</v>
      </c>
    </row>
    <row r="298" spans="1:65" s="2" customFormat="1" ht="39" x14ac:dyDescent="0.2">
      <c r="A298" s="37"/>
      <c r="B298" s="38"/>
      <c r="C298" s="39"/>
      <c r="D298" s="191" t="s">
        <v>270</v>
      </c>
      <c r="E298" s="39"/>
      <c r="F298" s="243" t="s">
        <v>425</v>
      </c>
      <c r="G298" s="39"/>
      <c r="H298" s="39"/>
      <c r="I298" s="244"/>
      <c r="J298" s="39"/>
      <c r="K298" s="39"/>
      <c r="L298" s="42"/>
      <c r="M298" s="245"/>
      <c r="N298" s="246"/>
      <c r="O298" s="67"/>
      <c r="P298" s="67"/>
      <c r="Q298" s="67"/>
      <c r="R298" s="67"/>
      <c r="S298" s="67"/>
      <c r="T298" s="68"/>
      <c r="U298" s="37"/>
      <c r="V298" s="37"/>
      <c r="W298" s="37"/>
      <c r="X298" s="37"/>
      <c r="Y298" s="37"/>
      <c r="Z298" s="37"/>
      <c r="AA298" s="37"/>
      <c r="AB298" s="37"/>
      <c r="AC298" s="37"/>
      <c r="AD298" s="37"/>
      <c r="AE298" s="37"/>
      <c r="AT298" s="19" t="s">
        <v>270</v>
      </c>
      <c r="AU298" s="19" t="s">
        <v>92</v>
      </c>
    </row>
    <row r="299" spans="1:65" s="13" customFormat="1" ht="11.25" x14ac:dyDescent="0.2">
      <c r="B299" s="189"/>
      <c r="C299" s="190"/>
      <c r="D299" s="191" t="s">
        <v>143</v>
      </c>
      <c r="E299" s="192" t="s">
        <v>44</v>
      </c>
      <c r="F299" s="193" t="s">
        <v>426</v>
      </c>
      <c r="G299" s="190"/>
      <c r="H299" s="194">
        <v>35.680999999999997</v>
      </c>
      <c r="I299" s="195"/>
      <c r="J299" s="190"/>
      <c r="K299" s="190"/>
      <c r="L299" s="196"/>
      <c r="M299" s="197"/>
      <c r="N299" s="198"/>
      <c r="O299" s="198"/>
      <c r="P299" s="198"/>
      <c r="Q299" s="198"/>
      <c r="R299" s="198"/>
      <c r="S299" s="198"/>
      <c r="T299" s="199"/>
      <c r="AT299" s="200" t="s">
        <v>143</v>
      </c>
      <c r="AU299" s="200" t="s">
        <v>92</v>
      </c>
      <c r="AV299" s="13" t="s">
        <v>92</v>
      </c>
      <c r="AW299" s="13" t="s">
        <v>42</v>
      </c>
      <c r="AX299" s="13" t="s">
        <v>82</v>
      </c>
      <c r="AY299" s="200" t="s">
        <v>134</v>
      </c>
    </row>
    <row r="300" spans="1:65" s="13" customFormat="1" ht="11.25" x14ac:dyDescent="0.2">
      <c r="B300" s="189"/>
      <c r="C300" s="190"/>
      <c r="D300" s="191" t="s">
        <v>143</v>
      </c>
      <c r="E300" s="192" t="s">
        <v>44</v>
      </c>
      <c r="F300" s="193" t="s">
        <v>427</v>
      </c>
      <c r="G300" s="190"/>
      <c r="H300" s="194">
        <v>59.95</v>
      </c>
      <c r="I300" s="195"/>
      <c r="J300" s="190"/>
      <c r="K300" s="190"/>
      <c r="L300" s="196"/>
      <c r="M300" s="197"/>
      <c r="N300" s="198"/>
      <c r="O300" s="198"/>
      <c r="P300" s="198"/>
      <c r="Q300" s="198"/>
      <c r="R300" s="198"/>
      <c r="S300" s="198"/>
      <c r="T300" s="199"/>
      <c r="AT300" s="200" t="s">
        <v>143</v>
      </c>
      <c r="AU300" s="200" t="s">
        <v>92</v>
      </c>
      <c r="AV300" s="13" t="s">
        <v>92</v>
      </c>
      <c r="AW300" s="13" t="s">
        <v>42</v>
      </c>
      <c r="AX300" s="13" t="s">
        <v>82</v>
      </c>
      <c r="AY300" s="200" t="s">
        <v>134</v>
      </c>
    </row>
    <row r="301" spans="1:65" s="13" customFormat="1" ht="11.25" x14ac:dyDescent="0.2">
      <c r="B301" s="189"/>
      <c r="C301" s="190"/>
      <c r="D301" s="191" t="s">
        <v>143</v>
      </c>
      <c r="E301" s="192" t="s">
        <v>44</v>
      </c>
      <c r="F301" s="193" t="s">
        <v>428</v>
      </c>
      <c r="G301" s="190"/>
      <c r="H301" s="194">
        <v>7.3019999999999996</v>
      </c>
      <c r="I301" s="195"/>
      <c r="J301" s="190"/>
      <c r="K301" s="190"/>
      <c r="L301" s="196"/>
      <c r="M301" s="197"/>
      <c r="N301" s="198"/>
      <c r="O301" s="198"/>
      <c r="P301" s="198"/>
      <c r="Q301" s="198"/>
      <c r="R301" s="198"/>
      <c r="S301" s="198"/>
      <c r="T301" s="199"/>
      <c r="AT301" s="200" t="s">
        <v>143</v>
      </c>
      <c r="AU301" s="200" t="s">
        <v>92</v>
      </c>
      <c r="AV301" s="13" t="s">
        <v>92</v>
      </c>
      <c r="AW301" s="13" t="s">
        <v>42</v>
      </c>
      <c r="AX301" s="13" t="s">
        <v>82</v>
      </c>
      <c r="AY301" s="200" t="s">
        <v>134</v>
      </c>
    </row>
    <row r="302" spans="1:65" s="15" customFormat="1" ht="11.25" x14ac:dyDescent="0.2">
      <c r="B302" s="211"/>
      <c r="C302" s="212"/>
      <c r="D302" s="191" t="s">
        <v>143</v>
      </c>
      <c r="E302" s="213" t="s">
        <v>44</v>
      </c>
      <c r="F302" s="214" t="s">
        <v>179</v>
      </c>
      <c r="G302" s="212"/>
      <c r="H302" s="215">
        <v>102.93300000000001</v>
      </c>
      <c r="I302" s="216"/>
      <c r="J302" s="212"/>
      <c r="K302" s="212"/>
      <c r="L302" s="217"/>
      <c r="M302" s="218"/>
      <c r="N302" s="219"/>
      <c r="O302" s="219"/>
      <c r="P302" s="219"/>
      <c r="Q302" s="219"/>
      <c r="R302" s="219"/>
      <c r="S302" s="219"/>
      <c r="T302" s="220"/>
      <c r="AT302" s="221" t="s">
        <v>143</v>
      </c>
      <c r="AU302" s="221" t="s">
        <v>92</v>
      </c>
      <c r="AV302" s="15" t="s">
        <v>141</v>
      </c>
      <c r="AW302" s="15" t="s">
        <v>42</v>
      </c>
      <c r="AX302" s="15" t="s">
        <v>90</v>
      </c>
      <c r="AY302" s="221" t="s">
        <v>134</v>
      </c>
    </row>
    <row r="303" spans="1:65" s="2" customFormat="1" ht="24" x14ac:dyDescent="0.2">
      <c r="A303" s="37"/>
      <c r="B303" s="38"/>
      <c r="C303" s="176" t="s">
        <v>429</v>
      </c>
      <c r="D303" s="176" t="s">
        <v>136</v>
      </c>
      <c r="E303" s="177" t="s">
        <v>430</v>
      </c>
      <c r="F303" s="178" t="s">
        <v>431</v>
      </c>
      <c r="G303" s="179" t="s">
        <v>336</v>
      </c>
      <c r="H303" s="180">
        <v>1</v>
      </c>
      <c r="I303" s="181"/>
      <c r="J303" s="182">
        <f>ROUND(I303*H303,2)</f>
        <v>0</v>
      </c>
      <c r="K303" s="178" t="s">
        <v>44</v>
      </c>
      <c r="L303" s="42"/>
      <c r="M303" s="183" t="s">
        <v>44</v>
      </c>
      <c r="N303" s="184" t="s">
        <v>53</v>
      </c>
      <c r="O303" s="67"/>
      <c r="P303" s="185">
        <f>O303*H303</f>
        <v>0</v>
      </c>
      <c r="Q303" s="185">
        <v>0</v>
      </c>
      <c r="R303" s="185">
        <f>Q303*H303</f>
        <v>0</v>
      </c>
      <c r="S303" s="185">
        <v>0</v>
      </c>
      <c r="T303" s="186">
        <f>S303*H303</f>
        <v>0</v>
      </c>
      <c r="U303" s="37"/>
      <c r="V303" s="37"/>
      <c r="W303" s="37"/>
      <c r="X303" s="37"/>
      <c r="Y303" s="37"/>
      <c r="Z303" s="37"/>
      <c r="AA303" s="37"/>
      <c r="AB303" s="37"/>
      <c r="AC303" s="37"/>
      <c r="AD303" s="37"/>
      <c r="AE303" s="37"/>
      <c r="AR303" s="187" t="s">
        <v>141</v>
      </c>
      <c r="AT303" s="187" t="s">
        <v>136</v>
      </c>
      <c r="AU303" s="187" t="s">
        <v>92</v>
      </c>
      <c r="AY303" s="19" t="s">
        <v>134</v>
      </c>
      <c r="BE303" s="188">
        <f>IF(N303="základní",J303,0)</f>
        <v>0</v>
      </c>
      <c r="BF303" s="188">
        <f>IF(N303="snížená",J303,0)</f>
        <v>0</v>
      </c>
      <c r="BG303" s="188">
        <f>IF(N303="zákl. přenesená",J303,0)</f>
        <v>0</v>
      </c>
      <c r="BH303" s="188">
        <f>IF(N303="sníž. přenesená",J303,0)</f>
        <v>0</v>
      </c>
      <c r="BI303" s="188">
        <f>IF(N303="nulová",J303,0)</f>
        <v>0</v>
      </c>
      <c r="BJ303" s="19" t="s">
        <v>90</v>
      </c>
      <c r="BK303" s="188">
        <f>ROUND(I303*H303,2)</f>
        <v>0</v>
      </c>
      <c r="BL303" s="19" t="s">
        <v>141</v>
      </c>
      <c r="BM303" s="187" t="s">
        <v>432</v>
      </c>
    </row>
    <row r="304" spans="1:65" s="12" customFormat="1" ht="22.9" customHeight="1" x14ac:dyDescent="0.2">
      <c r="B304" s="160"/>
      <c r="C304" s="161"/>
      <c r="D304" s="162" t="s">
        <v>81</v>
      </c>
      <c r="E304" s="174" t="s">
        <v>433</v>
      </c>
      <c r="F304" s="174" t="s">
        <v>434</v>
      </c>
      <c r="G304" s="161"/>
      <c r="H304" s="161"/>
      <c r="I304" s="164"/>
      <c r="J304" s="175">
        <f>BK304</f>
        <v>0</v>
      </c>
      <c r="K304" s="161"/>
      <c r="L304" s="166"/>
      <c r="M304" s="167"/>
      <c r="N304" s="168"/>
      <c r="O304" s="168"/>
      <c r="P304" s="169">
        <f>SUM(P305:P312)</f>
        <v>0</v>
      </c>
      <c r="Q304" s="168"/>
      <c r="R304" s="169">
        <f>SUM(R305:R312)</f>
        <v>0</v>
      </c>
      <c r="S304" s="168"/>
      <c r="T304" s="170">
        <f>SUM(T305:T312)</f>
        <v>0</v>
      </c>
      <c r="AR304" s="171" t="s">
        <v>90</v>
      </c>
      <c r="AT304" s="172" t="s">
        <v>81</v>
      </c>
      <c r="AU304" s="172" t="s">
        <v>90</v>
      </c>
      <c r="AY304" s="171" t="s">
        <v>134</v>
      </c>
      <c r="BK304" s="173">
        <f>SUM(BK305:BK312)</f>
        <v>0</v>
      </c>
    </row>
    <row r="305" spans="1:65" s="2" customFormat="1" ht="33" customHeight="1" x14ac:dyDescent="0.2">
      <c r="A305" s="37"/>
      <c r="B305" s="38"/>
      <c r="C305" s="176" t="s">
        <v>435</v>
      </c>
      <c r="D305" s="176" t="s">
        <v>136</v>
      </c>
      <c r="E305" s="177" t="s">
        <v>436</v>
      </c>
      <c r="F305" s="178" t="s">
        <v>437</v>
      </c>
      <c r="G305" s="179" t="s">
        <v>187</v>
      </c>
      <c r="H305" s="180">
        <v>142.744</v>
      </c>
      <c r="I305" s="181"/>
      <c r="J305" s="182">
        <f>ROUND(I305*H305,2)</f>
        <v>0</v>
      </c>
      <c r="K305" s="178" t="s">
        <v>140</v>
      </c>
      <c r="L305" s="42"/>
      <c r="M305" s="183" t="s">
        <v>44</v>
      </c>
      <c r="N305" s="184" t="s">
        <v>53</v>
      </c>
      <c r="O305" s="67"/>
      <c r="P305" s="185">
        <f>O305*H305</f>
        <v>0</v>
      </c>
      <c r="Q305" s="185">
        <v>0</v>
      </c>
      <c r="R305" s="185">
        <f>Q305*H305</f>
        <v>0</v>
      </c>
      <c r="S305" s="185">
        <v>0</v>
      </c>
      <c r="T305" s="186">
        <f>S305*H305</f>
        <v>0</v>
      </c>
      <c r="U305" s="37"/>
      <c r="V305" s="37"/>
      <c r="W305" s="37"/>
      <c r="X305" s="37"/>
      <c r="Y305" s="37"/>
      <c r="Z305" s="37"/>
      <c r="AA305" s="37"/>
      <c r="AB305" s="37"/>
      <c r="AC305" s="37"/>
      <c r="AD305" s="37"/>
      <c r="AE305" s="37"/>
      <c r="AR305" s="187" t="s">
        <v>141</v>
      </c>
      <c r="AT305" s="187" t="s">
        <v>136</v>
      </c>
      <c r="AU305" s="187" t="s">
        <v>92</v>
      </c>
      <c r="AY305" s="19" t="s">
        <v>134</v>
      </c>
      <c r="BE305" s="188">
        <f>IF(N305="základní",J305,0)</f>
        <v>0</v>
      </c>
      <c r="BF305" s="188">
        <f>IF(N305="snížená",J305,0)</f>
        <v>0</v>
      </c>
      <c r="BG305" s="188">
        <f>IF(N305="zákl. přenesená",J305,0)</f>
        <v>0</v>
      </c>
      <c r="BH305" s="188">
        <f>IF(N305="sníž. přenesená",J305,0)</f>
        <v>0</v>
      </c>
      <c r="BI305" s="188">
        <f>IF(N305="nulová",J305,0)</f>
        <v>0</v>
      </c>
      <c r="BJ305" s="19" t="s">
        <v>90</v>
      </c>
      <c r="BK305" s="188">
        <f>ROUND(I305*H305,2)</f>
        <v>0</v>
      </c>
      <c r="BL305" s="19" t="s">
        <v>141</v>
      </c>
      <c r="BM305" s="187" t="s">
        <v>438</v>
      </c>
    </row>
    <row r="306" spans="1:65" s="2" customFormat="1" ht="24" x14ac:dyDescent="0.2">
      <c r="A306" s="37"/>
      <c r="B306" s="38"/>
      <c r="C306" s="176" t="s">
        <v>439</v>
      </c>
      <c r="D306" s="176" t="s">
        <v>136</v>
      </c>
      <c r="E306" s="177" t="s">
        <v>440</v>
      </c>
      <c r="F306" s="178" t="s">
        <v>441</v>
      </c>
      <c r="G306" s="179" t="s">
        <v>187</v>
      </c>
      <c r="H306" s="180">
        <v>78.022000000000006</v>
      </c>
      <c r="I306" s="181"/>
      <c r="J306" s="182">
        <f>ROUND(I306*H306,2)</f>
        <v>0</v>
      </c>
      <c r="K306" s="178" t="s">
        <v>140</v>
      </c>
      <c r="L306" s="42"/>
      <c r="M306" s="183" t="s">
        <v>44</v>
      </c>
      <c r="N306" s="184" t="s">
        <v>53</v>
      </c>
      <c r="O306" s="67"/>
      <c r="P306" s="185">
        <f>O306*H306</f>
        <v>0</v>
      </c>
      <c r="Q306" s="185">
        <v>0</v>
      </c>
      <c r="R306" s="185">
        <f>Q306*H306</f>
        <v>0</v>
      </c>
      <c r="S306" s="185">
        <v>0</v>
      </c>
      <c r="T306" s="186">
        <f>S306*H306</f>
        <v>0</v>
      </c>
      <c r="U306" s="37"/>
      <c r="V306" s="37"/>
      <c r="W306" s="37"/>
      <c r="X306" s="37"/>
      <c r="Y306" s="37"/>
      <c r="Z306" s="37"/>
      <c r="AA306" s="37"/>
      <c r="AB306" s="37"/>
      <c r="AC306" s="37"/>
      <c r="AD306" s="37"/>
      <c r="AE306" s="37"/>
      <c r="AR306" s="187" t="s">
        <v>141</v>
      </c>
      <c r="AT306" s="187" t="s">
        <v>136</v>
      </c>
      <c r="AU306" s="187" t="s">
        <v>92</v>
      </c>
      <c r="AY306" s="19" t="s">
        <v>134</v>
      </c>
      <c r="BE306" s="188">
        <f>IF(N306="základní",J306,0)</f>
        <v>0</v>
      </c>
      <c r="BF306" s="188">
        <f>IF(N306="snížená",J306,0)</f>
        <v>0</v>
      </c>
      <c r="BG306" s="188">
        <f>IF(N306="zákl. přenesená",J306,0)</f>
        <v>0</v>
      </c>
      <c r="BH306" s="188">
        <f>IF(N306="sníž. přenesená",J306,0)</f>
        <v>0</v>
      </c>
      <c r="BI306" s="188">
        <f>IF(N306="nulová",J306,0)</f>
        <v>0</v>
      </c>
      <c r="BJ306" s="19" t="s">
        <v>90</v>
      </c>
      <c r="BK306" s="188">
        <f>ROUND(I306*H306,2)</f>
        <v>0</v>
      </c>
      <c r="BL306" s="19" t="s">
        <v>141</v>
      </c>
      <c r="BM306" s="187" t="s">
        <v>442</v>
      </c>
    </row>
    <row r="307" spans="1:65" s="13" customFormat="1" ht="11.25" x14ac:dyDescent="0.2">
      <c r="B307" s="189"/>
      <c r="C307" s="190"/>
      <c r="D307" s="191" t="s">
        <v>143</v>
      </c>
      <c r="E307" s="192" t="s">
        <v>44</v>
      </c>
      <c r="F307" s="193" t="s">
        <v>443</v>
      </c>
      <c r="G307" s="190"/>
      <c r="H307" s="194">
        <v>77.701999999999998</v>
      </c>
      <c r="I307" s="195"/>
      <c r="J307" s="190"/>
      <c r="K307" s="190"/>
      <c r="L307" s="196"/>
      <c r="M307" s="197"/>
      <c r="N307" s="198"/>
      <c r="O307" s="198"/>
      <c r="P307" s="198"/>
      <c r="Q307" s="198"/>
      <c r="R307" s="198"/>
      <c r="S307" s="198"/>
      <c r="T307" s="199"/>
      <c r="AT307" s="200" t="s">
        <v>143</v>
      </c>
      <c r="AU307" s="200" t="s">
        <v>92</v>
      </c>
      <c r="AV307" s="13" t="s">
        <v>92</v>
      </c>
      <c r="AW307" s="13" t="s">
        <v>42</v>
      </c>
      <c r="AX307" s="13" t="s">
        <v>82</v>
      </c>
      <c r="AY307" s="200" t="s">
        <v>134</v>
      </c>
    </row>
    <row r="308" spans="1:65" s="13" customFormat="1" ht="11.25" x14ac:dyDescent="0.2">
      <c r="B308" s="189"/>
      <c r="C308" s="190"/>
      <c r="D308" s="191" t="s">
        <v>143</v>
      </c>
      <c r="E308" s="192" t="s">
        <v>44</v>
      </c>
      <c r="F308" s="193" t="s">
        <v>444</v>
      </c>
      <c r="G308" s="190"/>
      <c r="H308" s="194">
        <v>0.32</v>
      </c>
      <c r="I308" s="195"/>
      <c r="J308" s="190"/>
      <c r="K308" s="190"/>
      <c r="L308" s="196"/>
      <c r="M308" s="197"/>
      <c r="N308" s="198"/>
      <c r="O308" s="198"/>
      <c r="P308" s="198"/>
      <c r="Q308" s="198"/>
      <c r="R308" s="198"/>
      <c r="S308" s="198"/>
      <c r="T308" s="199"/>
      <c r="AT308" s="200" t="s">
        <v>143</v>
      </c>
      <c r="AU308" s="200" t="s">
        <v>92</v>
      </c>
      <c r="AV308" s="13" t="s">
        <v>92</v>
      </c>
      <c r="AW308" s="13" t="s">
        <v>42</v>
      </c>
      <c r="AX308" s="13" t="s">
        <v>82</v>
      </c>
      <c r="AY308" s="200" t="s">
        <v>134</v>
      </c>
    </row>
    <row r="309" spans="1:65" s="15" customFormat="1" ht="11.25" x14ac:dyDescent="0.2">
      <c r="B309" s="211"/>
      <c r="C309" s="212"/>
      <c r="D309" s="191" t="s">
        <v>143</v>
      </c>
      <c r="E309" s="213" t="s">
        <v>44</v>
      </c>
      <c r="F309" s="214" t="s">
        <v>179</v>
      </c>
      <c r="G309" s="212"/>
      <c r="H309" s="215">
        <v>78.022000000000006</v>
      </c>
      <c r="I309" s="216"/>
      <c r="J309" s="212"/>
      <c r="K309" s="212"/>
      <c r="L309" s="217"/>
      <c r="M309" s="218"/>
      <c r="N309" s="219"/>
      <c r="O309" s="219"/>
      <c r="P309" s="219"/>
      <c r="Q309" s="219"/>
      <c r="R309" s="219"/>
      <c r="S309" s="219"/>
      <c r="T309" s="220"/>
      <c r="AT309" s="221" t="s">
        <v>143</v>
      </c>
      <c r="AU309" s="221" t="s">
        <v>92</v>
      </c>
      <c r="AV309" s="15" t="s">
        <v>141</v>
      </c>
      <c r="AW309" s="15" t="s">
        <v>42</v>
      </c>
      <c r="AX309" s="15" t="s">
        <v>90</v>
      </c>
      <c r="AY309" s="221" t="s">
        <v>134</v>
      </c>
    </row>
    <row r="310" spans="1:65" s="2" customFormat="1" ht="24" x14ac:dyDescent="0.2">
      <c r="A310" s="37"/>
      <c r="B310" s="38"/>
      <c r="C310" s="176" t="s">
        <v>445</v>
      </c>
      <c r="D310" s="176" t="s">
        <v>136</v>
      </c>
      <c r="E310" s="177" t="s">
        <v>446</v>
      </c>
      <c r="F310" s="178" t="s">
        <v>447</v>
      </c>
      <c r="G310" s="179" t="s">
        <v>187</v>
      </c>
      <c r="H310" s="180">
        <v>780.22</v>
      </c>
      <c r="I310" s="181"/>
      <c r="J310" s="182">
        <f>ROUND(I310*H310,2)</f>
        <v>0</v>
      </c>
      <c r="K310" s="178" t="s">
        <v>140</v>
      </c>
      <c r="L310" s="42"/>
      <c r="M310" s="183" t="s">
        <v>44</v>
      </c>
      <c r="N310" s="184" t="s">
        <v>53</v>
      </c>
      <c r="O310" s="67"/>
      <c r="P310" s="185">
        <f>O310*H310</f>
        <v>0</v>
      </c>
      <c r="Q310" s="185">
        <v>0</v>
      </c>
      <c r="R310" s="185">
        <f>Q310*H310</f>
        <v>0</v>
      </c>
      <c r="S310" s="185">
        <v>0</v>
      </c>
      <c r="T310" s="186">
        <f>S310*H310</f>
        <v>0</v>
      </c>
      <c r="U310" s="37"/>
      <c r="V310" s="37"/>
      <c r="W310" s="37"/>
      <c r="X310" s="37"/>
      <c r="Y310" s="37"/>
      <c r="Z310" s="37"/>
      <c r="AA310" s="37"/>
      <c r="AB310" s="37"/>
      <c r="AC310" s="37"/>
      <c r="AD310" s="37"/>
      <c r="AE310" s="37"/>
      <c r="AR310" s="187" t="s">
        <v>141</v>
      </c>
      <c r="AT310" s="187" t="s">
        <v>136</v>
      </c>
      <c r="AU310" s="187" t="s">
        <v>92</v>
      </c>
      <c r="AY310" s="19" t="s">
        <v>134</v>
      </c>
      <c r="BE310" s="188">
        <f>IF(N310="základní",J310,0)</f>
        <v>0</v>
      </c>
      <c r="BF310" s="188">
        <f>IF(N310="snížená",J310,0)</f>
        <v>0</v>
      </c>
      <c r="BG310" s="188">
        <f>IF(N310="zákl. přenesená",J310,0)</f>
        <v>0</v>
      </c>
      <c r="BH310" s="188">
        <f>IF(N310="sníž. přenesená",J310,0)</f>
        <v>0</v>
      </c>
      <c r="BI310" s="188">
        <f>IF(N310="nulová",J310,0)</f>
        <v>0</v>
      </c>
      <c r="BJ310" s="19" t="s">
        <v>90</v>
      </c>
      <c r="BK310" s="188">
        <f>ROUND(I310*H310,2)</f>
        <v>0</v>
      </c>
      <c r="BL310" s="19" t="s">
        <v>141</v>
      </c>
      <c r="BM310" s="187" t="s">
        <v>448</v>
      </c>
    </row>
    <row r="311" spans="1:65" s="13" customFormat="1" ht="11.25" x14ac:dyDescent="0.2">
      <c r="B311" s="189"/>
      <c r="C311" s="190"/>
      <c r="D311" s="191" t="s">
        <v>143</v>
      </c>
      <c r="E311" s="192" t="s">
        <v>44</v>
      </c>
      <c r="F311" s="193" t="s">
        <v>449</v>
      </c>
      <c r="G311" s="190"/>
      <c r="H311" s="194">
        <v>780.22</v>
      </c>
      <c r="I311" s="195"/>
      <c r="J311" s="190"/>
      <c r="K311" s="190"/>
      <c r="L311" s="196"/>
      <c r="M311" s="197"/>
      <c r="N311" s="198"/>
      <c r="O311" s="198"/>
      <c r="P311" s="198"/>
      <c r="Q311" s="198"/>
      <c r="R311" s="198"/>
      <c r="S311" s="198"/>
      <c r="T311" s="199"/>
      <c r="AT311" s="200" t="s">
        <v>143</v>
      </c>
      <c r="AU311" s="200" t="s">
        <v>92</v>
      </c>
      <c r="AV311" s="13" t="s">
        <v>92</v>
      </c>
      <c r="AW311" s="13" t="s">
        <v>42</v>
      </c>
      <c r="AX311" s="13" t="s">
        <v>90</v>
      </c>
      <c r="AY311" s="200" t="s">
        <v>134</v>
      </c>
    </row>
    <row r="312" spans="1:65" s="2" customFormat="1" ht="24" x14ac:dyDescent="0.2">
      <c r="A312" s="37"/>
      <c r="B312" s="38"/>
      <c r="C312" s="176" t="s">
        <v>450</v>
      </c>
      <c r="D312" s="176" t="s">
        <v>136</v>
      </c>
      <c r="E312" s="177" t="s">
        <v>451</v>
      </c>
      <c r="F312" s="178" t="s">
        <v>452</v>
      </c>
      <c r="G312" s="179" t="s">
        <v>187</v>
      </c>
      <c r="H312" s="180">
        <v>78.022000000000006</v>
      </c>
      <c r="I312" s="181"/>
      <c r="J312" s="182">
        <f>ROUND(I312*H312,2)</f>
        <v>0</v>
      </c>
      <c r="K312" s="178" t="s">
        <v>140</v>
      </c>
      <c r="L312" s="42"/>
      <c r="M312" s="183" t="s">
        <v>44</v>
      </c>
      <c r="N312" s="184" t="s">
        <v>53</v>
      </c>
      <c r="O312" s="67"/>
      <c r="P312" s="185">
        <f>O312*H312</f>
        <v>0</v>
      </c>
      <c r="Q312" s="185">
        <v>0</v>
      </c>
      <c r="R312" s="185">
        <f>Q312*H312</f>
        <v>0</v>
      </c>
      <c r="S312" s="185">
        <v>0</v>
      </c>
      <c r="T312" s="186">
        <f>S312*H312</f>
        <v>0</v>
      </c>
      <c r="U312" s="37"/>
      <c r="V312" s="37"/>
      <c r="W312" s="37"/>
      <c r="X312" s="37"/>
      <c r="Y312" s="37"/>
      <c r="Z312" s="37"/>
      <c r="AA312" s="37"/>
      <c r="AB312" s="37"/>
      <c r="AC312" s="37"/>
      <c r="AD312" s="37"/>
      <c r="AE312" s="37"/>
      <c r="AR312" s="187" t="s">
        <v>141</v>
      </c>
      <c r="AT312" s="187" t="s">
        <v>136</v>
      </c>
      <c r="AU312" s="187" t="s">
        <v>92</v>
      </c>
      <c r="AY312" s="19" t="s">
        <v>134</v>
      </c>
      <c r="BE312" s="188">
        <f>IF(N312="základní",J312,0)</f>
        <v>0</v>
      </c>
      <c r="BF312" s="188">
        <f>IF(N312="snížená",J312,0)</f>
        <v>0</v>
      </c>
      <c r="BG312" s="188">
        <f>IF(N312="zákl. přenesená",J312,0)</f>
        <v>0</v>
      </c>
      <c r="BH312" s="188">
        <f>IF(N312="sníž. přenesená",J312,0)</f>
        <v>0</v>
      </c>
      <c r="BI312" s="188">
        <f>IF(N312="nulová",J312,0)</f>
        <v>0</v>
      </c>
      <c r="BJ312" s="19" t="s">
        <v>90</v>
      </c>
      <c r="BK312" s="188">
        <f>ROUND(I312*H312,2)</f>
        <v>0</v>
      </c>
      <c r="BL312" s="19" t="s">
        <v>141</v>
      </c>
      <c r="BM312" s="187" t="s">
        <v>453</v>
      </c>
    </row>
    <row r="313" spans="1:65" s="12" customFormat="1" ht="22.9" customHeight="1" x14ac:dyDescent="0.2">
      <c r="B313" s="160"/>
      <c r="C313" s="161"/>
      <c r="D313" s="162" t="s">
        <v>81</v>
      </c>
      <c r="E313" s="174" t="s">
        <v>454</v>
      </c>
      <c r="F313" s="174" t="s">
        <v>455</v>
      </c>
      <c r="G313" s="161"/>
      <c r="H313" s="161"/>
      <c r="I313" s="164"/>
      <c r="J313" s="175">
        <f>BK313</f>
        <v>0</v>
      </c>
      <c r="K313" s="161"/>
      <c r="L313" s="166"/>
      <c r="M313" s="167"/>
      <c r="N313" s="168"/>
      <c r="O313" s="168"/>
      <c r="P313" s="169">
        <f>P314</f>
        <v>0</v>
      </c>
      <c r="Q313" s="168"/>
      <c r="R313" s="169">
        <f>R314</f>
        <v>0</v>
      </c>
      <c r="S313" s="168"/>
      <c r="T313" s="170">
        <f>T314</f>
        <v>0</v>
      </c>
      <c r="AR313" s="171" t="s">
        <v>90</v>
      </c>
      <c r="AT313" s="172" t="s">
        <v>81</v>
      </c>
      <c r="AU313" s="172" t="s">
        <v>90</v>
      </c>
      <c r="AY313" s="171" t="s">
        <v>134</v>
      </c>
      <c r="BK313" s="173">
        <f>BK314</f>
        <v>0</v>
      </c>
    </row>
    <row r="314" spans="1:65" s="2" customFormat="1" ht="16.5" customHeight="1" x14ac:dyDescent="0.2">
      <c r="A314" s="37"/>
      <c r="B314" s="38"/>
      <c r="C314" s="176" t="s">
        <v>456</v>
      </c>
      <c r="D314" s="176" t="s">
        <v>136</v>
      </c>
      <c r="E314" s="177" t="s">
        <v>457</v>
      </c>
      <c r="F314" s="178" t="s">
        <v>458</v>
      </c>
      <c r="G314" s="179" t="s">
        <v>187</v>
      </c>
      <c r="H314" s="180">
        <v>151.881</v>
      </c>
      <c r="I314" s="181"/>
      <c r="J314" s="182">
        <f>ROUND(I314*H314,2)</f>
        <v>0</v>
      </c>
      <c r="K314" s="178" t="s">
        <v>140</v>
      </c>
      <c r="L314" s="42"/>
      <c r="M314" s="183" t="s">
        <v>44</v>
      </c>
      <c r="N314" s="184" t="s">
        <v>53</v>
      </c>
      <c r="O314" s="67"/>
      <c r="P314" s="185">
        <f>O314*H314</f>
        <v>0</v>
      </c>
      <c r="Q314" s="185">
        <v>0</v>
      </c>
      <c r="R314" s="185">
        <f>Q314*H314</f>
        <v>0</v>
      </c>
      <c r="S314" s="185">
        <v>0</v>
      </c>
      <c r="T314" s="186">
        <f>S314*H314</f>
        <v>0</v>
      </c>
      <c r="U314" s="37"/>
      <c r="V314" s="37"/>
      <c r="W314" s="37"/>
      <c r="X314" s="37"/>
      <c r="Y314" s="37"/>
      <c r="Z314" s="37"/>
      <c r="AA314" s="37"/>
      <c r="AB314" s="37"/>
      <c r="AC314" s="37"/>
      <c r="AD314" s="37"/>
      <c r="AE314" s="37"/>
      <c r="AR314" s="187" t="s">
        <v>141</v>
      </c>
      <c r="AT314" s="187" t="s">
        <v>136</v>
      </c>
      <c r="AU314" s="187" t="s">
        <v>92</v>
      </c>
      <c r="AY314" s="19" t="s">
        <v>134</v>
      </c>
      <c r="BE314" s="188">
        <f>IF(N314="základní",J314,0)</f>
        <v>0</v>
      </c>
      <c r="BF314" s="188">
        <f>IF(N314="snížená",J314,0)</f>
        <v>0</v>
      </c>
      <c r="BG314" s="188">
        <f>IF(N314="zákl. přenesená",J314,0)</f>
        <v>0</v>
      </c>
      <c r="BH314" s="188">
        <f>IF(N314="sníž. přenesená",J314,0)</f>
        <v>0</v>
      </c>
      <c r="BI314" s="188">
        <f>IF(N314="nulová",J314,0)</f>
        <v>0</v>
      </c>
      <c r="BJ314" s="19" t="s">
        <v>90</v>
      </c>
      <c r="BK314" s="188">
        <f>ROUND(I314*H314,2)</f>
        <v>0</v>
      </c>
      <c r="BL314" s="19" t="s">
        <v>141</v>
      </c>
      <c r="BM314" s="187" t="s">
        <v>459</v>
      </c>
    </row>
    <row r="315" spans="1:65" s="12" customFormat="1" ht="25.9" customHeight="1" x14ac:dyDescent="0.2">
      <c r="B315" s="160"/>
      <c r="C315" s="161"/>
      <c r="D315" s="162" t="s">
        <v>81</v>
      </c>
      <c r="E315" s="163" t="s">
        <v>460</v>
      </c>
      <c r="F315" s="163" t="s">
        <v>461</v>
      </c>
      <c r="G315" s="161"/>
      <c r="H315" s="161"/>
      <c r="I315" s="164"/>
      <c r="J315" s="165">
        <f>BK315</f>
        <v>0</v>
      </c>
      <c r="K315" s="161"/>
      <c r="L315" s="166"/>
      <c r="M315" s="167"/>
      <c r="N315" s="168"/>
      <c r="O315" s="168"/>
      <c r="P315" s="169">
        <f>P316+P339+P349+P351</f>
        <v>0</v>
      </c>
      <c r="Q315" s="168"/>
      <c r="R315" s="169">
        <f>R316+R339+R349+R351</f>
        <v>25.741703159999997</v>
      </c>
      <c r="S315" s="168"/>
      <c r="T315" s="170">
        <f>T316+T339+T349+T351</f>
        <v>21.111419999999999</v>
      </c>
      <c r="AR315" s="171" t="s">
        <v>92</v>
      </c>
      <c r="AT315" s="172" t="s">
        <v>81</v>
      </c>
      <c r="AU315" s="172" t="s">
        <v>82</v>
      </c>
      <c r="AY315" s="171" t="s">
        <v>134</v>
      </c>
      <c r="BK315" s="173">
        <f>BK316+BK339+BK349+BK351</f>
        <v>0</v>
      </c>
    </row>
    <row r="316" spans="1:65" s="12" customFormat="1" ht="22.9" customHeight="1" x14ac:dyDescent="0.2">
      <c r="B316" s="160"/>
      <c r="C316" s="161"/>
      <c r="D316" s="162" t="s">
        <v>81</v>
      </c>
      <c r="E316" s="174" t="s">
        <v>462</v>
      </c>
      <c r="F316" s="174" t="s">
        <v>463</v>
      </c>
      <c r="G316" s="161"/>
      <c r="H316" s="161"/>
      <c r="I316" s="164"/>
      <c r="J316" s="175">
        <f>BK316</f>
        <v>0</v>
      </c>
      <c r="K316" s="161"/>
      <c r="L316" s="166"/>
      <c r="M316" s="167"/>
      <c r="N316" s="168"/>
      <c r="O316" s="168"/>
      <c r="P316" s="169">
        <f>SUM(P317:P338)</f>
        <v>0</v>
      </c>
      <c r="Q316" s="168"/>
      <c r="R316" s="169">
        <f>SUM(R317:R338)</f>
        <v>4.8464E-2</v>
      </c>
      <c r="S316" s="168"/>
      <c r="T316" s="170">
        <f>SUM(T317:T338)</f>
        <v>0</v>
      </c>
      <c r="AR316" s="171" t="s">
        <v>92</v>
      </c>
      <c r="AT316" s="172" t="s">
        <v>81</v>
      </c>
      <c r="AU316" s="172" t="s">
        <v>90</v>
      </c>
      <c r="AY316" s="171" t="s">
        <v>134</v>
      </c>
      <c r="BK316" s="173">
        <f>SUM(BK317:BK338)</f>
        <v>0</v>
      </c>
    </row>
    <row r="317" spans="1:65" s="2" customFormat="1" ht="24" x14ac:dyDescent="0.2">
      <c r="A317" s="37"/>
      <c r="B317" s="38"/>
      <c r="C317" s="176" t="s">
        <v>464</v>
      </c>
      <c r="D317" s="176" t="s">
        <v>136</v>
      </c>
      <c r="E317" s="177" t="s">
        <v>465</v>
      </c>
      <c r="F317" s="178" t="s">
        <v>466</v>
      </c>
      <c r="G317" s="179" t="s">
        <v>158</v>
      </c>
      <c r="H317" s="180">
        <v>2.94</v>
      </c>
      <c r="I317" s="181"/>
      <c r="J317" s="182">
        <f>ROUND(I317*H317,2)</f>
        <v>0</v>
      </c>
      <c r="K317" s="178" t="s">
        <v>140</v>
      </c>
      <c r="L317" s="42"/>
      <c r="M317" s="183" t="s">
        <v>44</v>
      </c>
      <c r="N317" s="184" t="s">
        <v>53</v>
      </c>
      <c r="O317" s="67"/>
      <c r="P317" s="185">
        <f>O317*H317</f>
        <v>0</v>
      </c>
      <c r="Q317" s="185">
        <v>0</v>
      </c>
      <c r="R317" s="185">
        <f>Q317*H317</f>
        <v>0</v>
      </c>
      <c r="S317" s="185">
        <v>0</v>
      </c>
      <c r="T317" s="186">
        <f>S317*H317</f>
        <v>0</v>
      </c>
      <c r="U317" s="37"/>
      <c r="V317" s="37"/>
      <c r="W317" s="37"/>
      <c r="X317" s="37"/>
      <c r="Y317" s="37"/>
      <c r="Z317" s="37"/>
      <c r="AA317" s="37"/>
      <c r="AB317" s="37"/>
      <c r="AC317" s="37"/>
      <c r="AD317" s="37"/>
      <c r="AE317" s="37"/>
      <c r="AR317" s="187" t="s">
        <v>251</v>
      </c>
      <c r="AT317" s="187" t="s">
        <v>136</v>
      </c>
      <c r="AU317" s="187" t="s">
        <v>92</v>
      </c>
      <c r="AY317" s="19" t="s">
        <v>134</v>
      </c>
      <c r="BE317" s="188">
        <f>IF(N317="základní",J317,0)</f>
        <v>0</v>
      </c>
      <c r="BF317" s="188">
        <f>IF(N317="snížená",J317,0)</f>
        <v>0</v>
      </c>
      <c r="BG317" s="188">
        <f>IF(N317="zákl. přenesená",J317,0)</f>
        <v>0</v>
      </c>
      <c r="BH317" s="188">
        <f>IF(N317="sníž. přenesená",J317,0)</f>
        <v>0</v>
      </c>
      <c r="BI317" s="188">
        <f>IF(N317="nulová",J317,0)</f>
        <v>0</v>
      </c>
      <c r="BJ317" s="19" t="s">
        <v>90</v>
      </c>
      <c r="BK317" s="188">
        <f>ROUND(I317*H317,2)</f>
        <v>0</v>
      </c>
      <c r="BL317" s="19" t="s">
        <v>251</v>
      </c>
      <c r="BM317" s="187" t="s">
        <v>467</v>
      </c>
    </row>
    <row r="318" spans="1:65" s="14" customFormat="1" ht="11.25" x14ac:dyDescent="0.2">
      <c r="B318" s="201"/>
      <c r="C318" s="202"/>
      <c r="D318" s="191" t="s">
        <v>143</v>
      </c>
      <c r="E318" s="203" t="s">
        <v>44</v>
      </c>
      <c r="F318" s="204" t="s">
        <v>349</v>
      </c>
      <c r="G318" s="202"/>
      <c r="H318" s="203" t="s">
        <v>44</v>
      </c>
      <c r="I318" s="205"/>
      <c r="J318" s="202"/>
      <c r="K318" s="202"/>
      <c r="L318" s="206"/>
      <c r="M318" s="207"/>
      <c r="N318" s="208"/>
      <c r="O318" s="208"/>
      <c r="P318" s="208"/>
      <c r="Q318" s="208"/>
      <c r="R318" s="208"/>
      <c r="S318" s="208"/>
      <c r="T318" s="209"/>
      <c r="AT318" s="210" t="s">
        <v>143</v>
      </c>
      <c r="AU318" s="210" t="s">
        <v>92</v>
      </c>
      <c r="AV318" s="14" t="s">
        <v>90</v>
      </c>
      <c r="AW318" s="14" t="s">
        <v>42</v>
      </c>
      <c r="AX318" s="14" t="s">
        <v>82</v>
      </c>
      <c r="AY318" s="210" t="s">
        <v>134</v>
      </c>
    </row>
    <row r="319" spans="1:65" s="13" customFormat="1" ht="11.25" x14ac:dyDescent="0.2">
      <c r="B319" s="189"/>
      <c r="C319" s="190"/>
      <c r="D319" s="191" t="s">
        <v>143</v>
      </c>
      <c r="E319" s="192" t="s">
        <v>44</v>
      </c>
      <c r="F319" s="193" t="s">
        <v>468</v>
      </c>
      <c r="G319" s="190"/>
      <c r="H319" s="194">
        <v>2.94</v>
      </c>
      <c r="I319" s="195"/>
      <c r="J319" s="190"/>
      <c r="K319" s="190"/>
      <c r="L319" s="196"/>
      <c r="M319" s="197"/>
      <c r="N319" s="198"/>
      <c r="O319" s="198"/>
      <c r="P319" s="198"/>
      <c r="Q319" s="198"/>
      <c r="R319" s="198"/>
      <c r="S319" s="198"/>
      <c r="T319" s="199"/>
      <c r="AT319" s="200" t="s">
        <v>143</v>
      </c>
      <c r="AU319" s="200" t="s">
        <v>92</v>
      </c>
      <c r="AV319" s="13" t="s">
        <v>92</v>
      </c>
      <c r="AW319" s="13" t="s">
        <v>42</v>
      </c>
      <c r="AX319" s="13" t="s">
        <v>90</v>
      </c>
      <c r="AY319" s="200" t="s">
        <v>134</v>
      </c>
    </row>
    <row r="320" spans="1:65" s="2" customFormat="1" ht="16.5" customHeight="1" x14ac:dyDescent="0.2">
      <c r="A320" s="37"/>
      <c r="B320" s="38"/>
      <c r="C320" s="222" t="s">
        <v>469</v>
      </c>
      <c r="D320" s="222" t="s">
        <v>196</v>
      </c>
      <c r="E320" s="223" t="s">
        <v>470</v>
      </c>
      <c r="F320" s="224" t="s">
        <v>471</v>
      </c>
      <c r="G320" s="225" t="s">
        <v>187</v>
      </c>
      <c r="H320" s="226">
        <v>1E-3</v>
      </c>
      <c r="I320" s="227"/>
      <c r="J320" s="228">
        <f>ROUND(I320*H320,2)</f>
        <v>0</v>
      </c>
      <c r="K320" s="224" t="s">
        <v>140</v>
      </c>
      <c r="L320" s="229"/>
      <c r="M320" s="230" t="s">
        <v>44</v>
      </c>
      <c r="N320" s="231" t="s">
        <v>53</v>
      </c>
      <c r="O320" s="67"/>
      <c r="P320" s="185">
        <f>O320*H320</f>
        <v>0</v>
      </c>
      <c r="Q320" s="185">
        <v>1</v>
      </c>
      <c r="R320" s="185">
        <f>Q320*H320</f>
        <v>1E-3</v>
      </c>
      <c r="S320" s="185">
        <v>0</v>
      </c>
      <c r="T320" s="186">
        <f>S320*H320</f>
        <v>0</v>
      </c>
      <c r="U320" s="37"/>
      <c r="V320" s="37"/>
      <c r="W320" s="37"/>
      <c r="X320" s="37"/>
      <c r="Y320" s="37"/>
      <c r="Z320" s="37"/>
      <c r="AA320" s="37"/>
      <c r="AB320" s="37"/>
      <c r="AC320" s="37"/>
      <c r="AD320" s="37"/>
      <c r="AE320" s="37"/>
      <c r="AR320" s="187" t="s">
        <v>366</v>
      </c>
      <c r="AT320" s="187" t="s">
        <v>196</v>
      </c>
      <c r="AU320" s="187" t="s">
        <v>92</v>
      </c>
      <c r="AY320" s="19" t="s">
        <v>134</v>
      </c>
      <c r="BE320" s="188">
        <f>IF(N320="základní",J320,0)</f>
        <v>0</v>
      </c>
      <c r="BF320" s="188">
        <f>IF(N320="snížená",J320,0)</f>
        <v>0</v>
      </c>
      <c r="BG320" s="188">
        <f>IF(N320="zákl. přenesená",J320,0)</f>
        <v>0</v>
      </c>
      <c r="BH320" s="188">
        <f>IF(N320="sníž. přenesená",J320,0)</f>
        <v>0</v>
      </c>
      <c r="BI320" s="188">
        <f>IF(N320="nulová",J320,0)</f>
        <v>0</v>
      </c>
      <c r="BJ320" s="19" t="s">
        <v>90</v>
      </c>
      <c r="BK320" s="188">
        <f>ROUND(I320*H320,2)</f>
        <v>0</v>
      </c>
      <c r="BL320" s="19" t="s">
        <v>251</v>
      </c>
      <c r="BM320" s="187" t="s">
        <v>472</v>
      </c>
    </row>
    <row r="321" spans="1:65" s="2" customFormat="1" ht="19.5" x14ac:dyDescent="0.2">
      <c r="A321" s="37"/>
      <c r="B321" s="38"/>
      <c r="C321" s="39"/>
      <c r="D321" s="191" t="s">
        <v>270</v>
      </c>
      <c r="E321" s="39"/>
      <c r="F321" s="243" t="s">
        <v>473</v>
      </c>
      <c r="G321" s="39"/>
      <c r="H321" s="39"/>
      <c r="I321" s="244"/>
      <c r="J321" s="39"/>
      <c r="K321" s="39"/>
      <c r="L321" s="42"/>
      <c r="M321" s="245"/>
      <c r="N321" s="246"/>
      <c r="O321" s="67"/>
      <c r="P321" s="67"/>
      <c r="Q321" s="67"/>
      <c r="R321" s="67"/>
      <c r="S321" s="67"/>
      <c r="T321" s="68"/>
      <c r="U321" s="37"/>
      <c r="V321" s="37"/>
      <c r="W321" s="37"/>
      <c r="X321" s="37"/>
      <c r="Y321" s="37"/>
      <c r="Z321" s="37"/>
      <c r="AA321" s="37"/>
      <c r="AB321" s="37"/>
      <c r="AC321" s="37"/>
      <c r="AD321" s="37"/>
      <c r="AE321" s="37"/>
      <c r="AT321" s="19" t="s">
        <v>270</v>
      </c>
      <c r="AU321" s="19" t="s">
        <v>92</v>
      </c>
    </row>
    <row r="322" spans="1:65" s="13" customFormat="1" ht="11.25" x14ac:dyDescent="0.2">
      <c r="B322" s="189"/>
      <c r="C322" s="190"/>
      <c r="D322" s="191" t="s">
        <v>143</v>
      </c>
      <c r="E322" s="190"/>
      <c r="F322" s="193" t="s">
        <v>474</v>
      </c>
      <c r="G322" s="190"/>
      <c r="H322" s="194">
        <v>1E-3</v>
      </c>
      <c r="I322" s="195"/>
      <c r="J322" s="190"/>
      <c r="K322" s="190"/>
      <c r="L322" s="196"/>
      <c r="M322" s="197"/>
      <c r="N322" s="198"/>
      <c r="O322" s="198"/>
      <c r="P322" s="198"/>
      <c r="Q322" s="198"/>
      <c r="R322" s="198"/>
      <c r="S322" s="198"/>
      <c r="T322" s="199"/>
      <c r="AT322" s="200" t="s">
        <v>143</v>
      </c>
      <c r="AU322" s="200" t="s">
        <v>92</v>
      </c>
      <c r="AV322" s="13" t="s">
        <v>92</v>
      </c>
      <c r="AW322" s="13" t="s">
        <v>4</v>
      </c>
      <c r="AX322" s="13" t="s">
        <v>90</v>
      </c>
      <c r="AY322" s="200" t="s">
        <v>134</v>
      </c>
    </row>
    <row r="323" spans="1:65" s="2" customFormat="1" ht="24" x14ac:dyDescent="0.2">
      <c r="A323" s="37"/>
      <c r="B323" s="38"/>
      <c r="C323" s="176" t="s">
        <v>475</v>
      </c>
      <c r="D323" s="176" t="s">
        <v>136</v>
      </c>
      <c r="E323" s="177" t="s">
        <v>476</v>
      </c>
      <c r="F323" s="178" t="s">
        <v>477</v>
      </c>
      <c r="G323" s="179" t="s">
        <v>158</v>
      </c>
      <c r="H323" s="180">
        <v>20.7</v>
      </c>
      <c r="I323" s="181"/>
      <c r="J323" s="182">
        <f>ROUND(I323*H323,2)</f>
        <v>0</v>
      </c>
      <c r="K323" s="178" t="s">
        <v>140</v>
      </c>
      <c r="L323" s="42"/>
      <c r="M323" s="183" t="s">
        <v>44</v>
      </c>
      <c r="N323" s="184" t="s">
        <v>53</v>
      </c>
      <c r="O323" s="67"/>
      <c r="P323" s="185">
        <f>O323*H323</f>
        <v>0</v>
      </c>
      <c r="Q323" s="185">
        <v>0</v>
      </c>
      <c r="R323" s="185">
        <f>Q323*H323</f>
        <v>0</v>
      </c>
      <c r="S323" s="185">
        <v>0</v>
      </c>
      <c r="T323" s="186">
        <f>S323*H323</f>
        <v>0</v>
      </c>
      <c r="U323" s="37"/>
      <c r="V323" s="37"/>
      <c r="W323" s="37"/>
      <c r="X323" s="37"/>
      <c r="Y323" s="37"/>
      <c r="Z323" s="37"/>
      <c r="AA323" s="37"/>
      <c r="AB323" s="37"/>
      <c r="AC323" s="37"/>
      <c r="AD323" s="37"/>
      <c r="AE323" s="37"/>
      <c r="AR323" s="187" t="s">
        <v>251</v>
      </c>
      <c r="AT323" s="187" t="s">
        <v>136</v>
      </c>
      <c r="AU323" s="187" t="s">
        <v>92</v>
      </c>
      <c r="AY323" s="19" t="s">
        <v>134</v>
      </c>
      <c r="BE323" s="188">
        <f>IF(N323="základní",J323,0)</f>
        <v>0</v>
      </c>
      <c r="BF323" s="188">
        <f>IF(N323="snížená",J323,0)</f>
        <v>0</v>
      </c>
      <c r="BG323" s="188">
        <f>IF(N323="zákl. přenesená",J323,0)</f>
        <v>0</v>
      </c>
      <c r="BH323" s="188">
        <f>IF(N323="sníž. přenesená",J323,0)</f>
        <v>0</v>
      </c>
      <c r="BI323" s="188">
        <f>IF(N323="nulová",J323,0)</f>
        <v>0</v>
      </c>
      <c r="BJ323" s="19" t="s">
        <v>90</v>
      </c>
      <c r="BK323" s="188">
        <f>ROUND(I323*H323,2)</f>
        <v>0</v>
      </c>
      <c r="BL323" s="19" t="s">
        <v>251</v>
      </c>
      <c r="BM323" s="187" t="s">
        <v>478</v>
      </c>
    </row>
    <row r="324" spans="1:65" s="14" customFormat="1" ht="11.25" x14ac:dyDescent="0.2">
      <c r="B324" s="201"/>
      <c r="C324" s="202"/>
      <c r="D324" s="191" t="s">
        <v>143</v>
      </c>
      <c r="E324" s="203" t="s">
        <v>44</v>
      </c>
      <c r="F324" s="204" t="s">
        <v>349</v>
      </c>
      <c r="G324" s="202"/>
      <c r="H324" s="203" t="s">
        <v>44</v>
      </c>
      <c r="I324" s="205"/>
      <c r="J324" s="202"/>
      <c r="K324" s="202"/>
      <c r="L324" s="206"/>
      <c r="M324" s="207"/>
      <c r="N324" s="208"/>
      <c r="O324" s="208"/>
      <c r="P324" s="208"/>
      <c r="Q324" s="208"/>
      <c r="R324" s="208"/>
      <c r="S324" s="208"/>
      <c r="T324" s="209"/>
      <c r="AT324" s="210" t="s">
        <v>143</v>
      </c>
      <c r="AU324" s="210" t="s">
        <v>92</v>
      </c>
      <c r="AV324" s="14" t="s">
        <v>90</v>
      </c>
      <c r="AW324" s="14" t="s">
        <v>42</v>
      </c>
      <c r="AX324" s="14" t="s">
        <v>82</v>
      </c>
      <c r="AY324" s="210" t="s">
        <v>134</v>
      </c>
    </row>
    <row r="325" spans="1:65" s="13" customFormat="1" ht="11.25" x14ac:dyDescent="0.2">
      <c r="B325" s="189"/>
      <c r="C325" s="190"/>
      <c r="D325" s="191" t="s">
        <v>143</v>
      </c>
      <c r="E325" s="192" t="s">
        <v>44</v>
      </c>
      <c r="F325" s="193" t="s">
        <v>479</v>
      </c>
      <c r="G325" s="190"/>
      <c r="H325" s="194">
        <v>11.3</v>
      </c>
      <c r="I325" s="195"/>
      <c r="J325" s="190"/>
      <c r="K325" s="190"/>
      <c r="L325" s="196"/>
      <c r="M325" s="197"/>
      <c r="N325" s="198"/>
      <c r="O325" s="198"/>
      <c r="P325" s="198"/>
      <c r="Q325" s="198"/>
      <c r="R325" s="198"/>
      <c r="S325" s="198"/>
      <c r="T325" s="199"/>
      <c r="AT325" s="200" t="s">
        <v>143</v>
      </c>
      <c r="AU325" s="200" t="s">
        <v>92</v>
      </c>
      <c r="AV325" s="13" t="s">
        <v>92</v>
      </c>
      <c r="AW325" s="13" t="s">
        <v>42</v>
      </c>
      <c r="AX325" s="13" t="s">
        <v>82</v>
      </c>
      <c r="AY325" s="200" t="s">
        <v>134</v>
      </c>
    </row>
    <row r="326" spans="1:65" s="13" customFormat="1" ht="11.25" x14ac:dyDescent="0.2">
      <c r="B326" s="189"/>
      <c r="C326" s="190"/>
      <c r="D326" s="191" t="s">
        <v>143</v>
      </c>
      <c r="E326" s="192" t="s">
        <v>44</v>
      </c>
      <c r="F326" s="193" t="s">
        <v>480</v>
      </c>
      <c r="G326" s="190"/>
      <c r="H326" s="194">
        <v>9.4</v>
      </c>
      <c r="I326" s="195"/>
      <c r="J326" s="190"/>
      <c r="K326" s="190"/>
      <c r="L326" s="196"/>
      <c r="M326" s="197"/>
      <c r="N326" s="198"/>
      <c r="O326" s="198"/>
      <c r="P326" s="198"/>
      <c r="Q326" s="198"/>
      <c r="R326" s="198"/>
      <c r="S326" s="198"/>
      <c r="T326" s="199"/>
      <c r="AT326" s="200" t="s">
        <v>143</v>
      </c>
      <c r="AU326" s="200" t="s">
        <v>92</v>
      </c>
      <c r="AV326" s="13" t="s">
        <v>92</v>
      </c>
      <c r="AW326" s="13" t="s">
        <v>42</v>
      </c>
      <c r="AX326" s="13" t="s">
        <v>82</v>
      </c>
      <c r="AY326" s="200" t="s">
        <v>134</v>
      </c>
    </row>
    <row r="327" spans="1:65" s="15" customFormat="1" ht="11.25" x14ac:dyDescent="0.2">
      <c r="B327" s="211"/>
      <c r="C327" s="212"/>
      <c r="D327" s="191" t="s">
        <v>143</v>
      </c>
      <c r="E327" s="213" t="s">
        <v>44</v>
      </c>
      <c r="F327" s="214" t="s">
        <v>179</v>
      </c>
      <c r="G327" s="212"/>
      <c r="H327" s="215">
        <v>20.7</v>
      </c>
      <c r="I327" s="216"/>
      <c r="J327" s="212"/>
      <c r="K327" s="212"/>
      <c r="L327" s="217"/>
      <c r="M327" s="218"/>
      <c r="N327" s="219"/>
      <c r="O327" s="219"/>
      <c r="P327" s="219"/>
      <c r="Q327" s="219"/>
      <c r="R327" s="219"/>
      <c r="S327" s="219"/>
      <c r="T327" s="220"/>
      <c r="AT327" s="221" t="s">
        <v>143</v>
      </c>
      <c r="AU327" s="221" t="s">
        <v>92</v>
      </c>
      <c r="AV327" s="15" t="s">
        <v>141</v>
      </c>
      <c r="AW327" s="15" t="s">
        <v>42</v>
      </c>
      <c r="AX327" s="15" t="s">
        <v>90</v>
      </c>
      <c r="AY327" s="221" t="s">
        <v>134</v>
      </c>
    </row>
    <row r="328" spans="1:65" s="2" customFormat="1" ht="16.5" customHeight="1" x14ac:dyDescent="0.2">
      <c r="A328" s="37"/>
      <c r="B328" s="38"/>
      <c r="C328" s="222" t="s">
        <v>481</v>
      </c>
      <c r="D328" s="222" t="s">
        <v>196</v>
      </c>
      <c r="E328" s="223" t="s">
        <v>482</v>
      </c>
      <c r="F328" s="224" t="s">
        <v>483</v>
      </c>
      <c r="G328" s="225" t="s">
        <v>187</v>
      </c>
      <c r="H328" s="226">
        <v>8.9999999999999993E-3</v>
      </c>
      <c r="I328" s="227"/>
      <c r="J328" s="228">
        <f>ROUND(I328*H328,2)</f>
        <v>0</v>
      </c>
      <c r="K328" s="224" t="s">
        <v>140</v>
      </c>
      <c r="L328" s="229"/>
      <c r="M328" s="230" t="s">
        <v>44</v>
      </c>
      <c r="N328" s="231" t="s">
        <v>53</v>
      </c>
      <c r="O328" s="67"/>
      <c r="P328" s="185">
        <f>O328*H328</f>
        <v>0</v>
      </c>
      <c r="Q328" s="185">
        <v>1</v>
      </c>
      <c r="R328" s="185">
        <f>Q328*H328</f>
        <v>8.9999999999999993E-3</v>
      </c>
      <c r="S328" s="185">
        <v>0</v>
      </c>
      <c r="T328" s="186">
        <f>S328*H328</f>
        <v>0</v>
      </c>
      <c r="U328" s="37"/>
      <c r="V328" s="37"/>
      <c r="W328" s="37"/>
      <c r="X328" s="37"/>
      <c r="Y328" s="37"/>
      <c r="Z328" s="37"/>
      <c r="AA328" s="37"/>
      <c r="AB328" s="37"/>
      <c r="AC328" s="37"/>
      <c r="AD328" s="37"/>
      <c r="AE328" s="37"/>
      <c r="AR328" s="187" t="s">
        <v>366</v>
      </c>
      <c r="AT328" s="187" t="s">
        <v>196</v>
      </c>
      <c r="AU328" s="187" t="s">
        <v>92</v>
      </c>
      <c r="AY328" s="19" t="s">
        <v>134</v>
      </c>
      <c r="BE328" s="188">
        <f>IF(N328="základní",J328,0)</f>
        <v>0</v>
      </c>
      <c r="BF328" s="188">
        <f>IF(N328="snížená",J328,0)</f>
        <v>0</v>
      </c>
      <c r="BG328" s="188">
        <f>IF(N328="zákl. přenesená",J328,0)</f>
        <v>0</v>
      </c>
      <c r="BH328" s="188">
        <f>IF(N328="sníž. přenesená",J328,0)</f>
        <v>0</v>
      </c>
      <c r="BI328" s="188">
        <f>IF(N328="nulová",J328,0)</f>
        <v>0</v>
      </c>
      <c r="BJ328" s="19" t="s">
        <v>90</v>
      </c>
      <c r="BK328" s="188">
        <f>ROUND(I328*H328,2)</f>
        <v>0</v>
      </c>
      <c r="BL328" s="19" t="s">
        <v>251</v>
      </c>
      <c r="BM328" s="187" t="s">
        <v>484</v>
      </c>
    </row>
    <row r="329" spans="1:65" s="2" customFormat="1" ht="19.5" x14ac:dyDescent="0.2">
      <c r="A329" s="37"/>
      <c r="B329" s="38"/>
      <c r="C329" s="39"/>
      <c r="D329" s="191" t="s">
        <v>270</v>
      </c>
      <c r="E329" s="39"/>
      <c r="F329" s="243" t="s">
        <v>485</v>
      </c>
      <c r="G329" s="39"/>
      <c r="H329" s="39"/>
      <c r="I329" s="244"/>
      <c r="J329" s="39"/>
      <c r="K329" s="39"/>
      <c r="L329" s="42"/>
      <c r="M329" s="245"/>
      <c r="N329" s="246"/>
      <c r="O329" s="67"/>
      <c r="P329" s="67"/>
      <c r="Q329" s="67"/>
      <c r="R329" s="67"/>
      <c r="S329" s="67"/>
      <c r="T329" s="68"/>
      <c r="U329" s="37"/>
      <c r="V329" s="37"/>
      <c r="W329" s="37"/>
      <c r="X329" s="37"/>
      <c r="Y329" s="37"/>
      <c r="Z329" s="37"/>
      <c r="AA329" s="37"/>
      <c r="AB329" s="37"/>
      <c r="AC329" s="37"/>
      <c r="AD329" s="37"/>
      <c r="AE329" s="37"/>
      <c r="AT329" s="19" t="s">
        <v>270</v>
      </c>
      <c r="AU329" s="19" t="s">
        <v>92</v>
      </c>
    </row>
    <row r="330" spans="1:65" s="13" customFormat="1" ht="11.25" x14ac:dyDescent="0.2">
      <c r="B330" s="189"/>
      <c r="C330" s="190"/>
      <c r="D330" s="191" t="s">
        <v>143</v>
      </c>
      <c r="E330" s="190"/>
      <c r="F330" s="193" t="s">
        <v>486</v>
      </c>
      <c r="G330" s="190"/>
      <c r="H330" s="194">
        <v>8.9999999999999993E-3</v>
      </c>
      <c r="I330" s="195"/>
      <c r="J330" s="190"/>
      <c r="K330" s="190"/>
      <c r="L330" s="196"/>
      <c r="M330" s="197"/>
      <c r="N330" s="198"/>
      <c r="O330" s="198"/>
      <c r="P330" s="198"/>
      <c r="Q330" s="198"/>
      <c r="R330" s="198"/>
      <c r="S330" s="198"/>
      <c r="T330" s="199"/>
      <c r="AT330" s="200" t="s">
        <v>143</v>
      </c>
      <c r="AU330" s="200" t="s">
        <v>92</v>
      </c>
      <c r="AV330" s="13" t="s">
        <v>92</v>
      </c>
      <c r="AW330" s="13" t="s">
        <v>4</v>
      </c>
      <c r="AX330" s="13" t="s">
        <v>90</v>
      </c>
      <c r="AY330" s="200" t="s">
        <v>134</v>
      </c>
    </row>
    <row r="331" spans="1:65" s="2" customFormat="1" ht="24" x14ac:dyDescent="0.2">
      <c r="A331" s="37"/>
      <c r="B331" s="38"/>
      <c r="C331" s="176" t="s">
        <v>487</v>
      </c>
      <c r="D331" s="176" t="s">
        <v>136</v>
      </c>
      <c r="E331" s="177" t="s">
        <v>488</v>
      </c>
      <c r="F331" s="178" t="s">
        <v>489</v>
      </c>
      <c r="G331" s="179" t="s">
        <v>158</v>
      </c>
      <c r="H331" s="180">
        <v>2.94</v>
      </c>
      <c r="I331" s="181"/>
      <c r="J331" s="182">
        <f>ROUND(I331*H331,2)</f>
        <v>0</v>
      </c>
      <c r="K331" s="178" t="s">
        <v>140</v>
      </c>
      <c r="L331" s="42"/>
      <c r="M331" s="183" t="s">
        <v>44</v>
      </c>
      <c r="N331" s="184" t="s">
        <v>53</v>
      </c>
      <c r="O331" s="67"/>
      <c r="P331" s="185">
        <f>O331*H331</f>
        <v>0</v>
      </c>
      <c r="Q331" s="185">
        <v>4.0000000000000002E-4</v>
      </c>
      <c r="R331" s="185">
        <f>Q331*H331</f>
        <v>1.176E-3</v>
      </c>
      <c r="S331" s="185">
        <v>0</v>
      </c>
      <c r="T331" s="186">
        <f>S331*H331</f>
        <v>0</v>
      </c>
      <c r="U331" s="37"/>
      <c r="V331" s="37"/>
      <c r="W331" s="37"/>
      <c r="X331" s="37"/>
      <c r="Y331" s="37"/>
      <c r="Z331" s="37"/>
      <c r="AA331" s="37"/>
      <c r="AB331" s="37"/>
      <c r="AC331" s="37"/>
      <c r="AD331" s="37"/>
      <c r="AE331" s="37"/>
      <c r="AR331" s="187" t="s">
        <v>251</v>
      </c>
      <c r="AT331" s="187" t="s">
        <v>136</v>
      </c>
      <c r="AU331" s="187" t="s">
        <v>92</v>
      </c>
      <c r="AY331" s="19" t="s">
        <v>134</v>
      </c>
      <c r="BE331" s="188">
        <f>IF(N331="základní",J331,0)</f>
        <v>0</v>
      </c>
      <c r="BF331" s="188">
        <f>IF(N331="snížená",J331,0)</f>
        <v>0</v>
      </c>
      <c r="BG331" s="188">
        <f>IF(N331="zákl. přenesená",J331,0)</f>
        <v>0</v>
      </c>
      <c r="BH331" s="188">
        <f>IF(N331="sníž. přenesená",J331,0)</f>
        <v>0</v>
      </c>
      <c r="BI331" s="188">
        <f>IF(N331="nulová",J331,0)</f>
        <v>0</v>
      </c>
      <c r="BJ331" s="19" t="s">
        <v>90</v>
      </c>
      <c r="BK331" s="188">
        <f>ROUND(I331*H331,2)</f>
        <v>0</v>
      </c>
      <c r="BL331" s="19" t="s">
        <v>251</v>
      </c>
      <c r="BM331" s="187" t="s">
        <v>490</v>
      </c>
    </row>
    <row r="332" spans="1:65" s="2" customFormat="1" ht="24" x14ac:dyDescent="0.2">
      <c r="A332" s="37"/>
      <c r="B332" s="38"/>
      <c r="C332" s="176" t="s">
        <v>491</v>
      </c>
      <c r="D332" s="176" t="s">
        <v>136</v>
      </c>
      <c r="E332" s="177" t="s">
        <v>492</v>
      </c>
      <c r="F332" s="178" t="s">
        <v>493</v>
      </c>
      <c r="G332" s="179" t="s">
        <v>158</v>
      </c>
      <c r="H332" s="180">
        <v>21.1</v>
      </c>
      <c r="I332" s="181"/>
      <c r="J332" s="182">
        <f>ROUND(I332*H332,2)</f>
        <v>0</v>
      </c>
      <c r="K332" s="178" t="s">
        <v>140</v>
      </c>
      <c r="L332" s="42"/>
      <c r="M332" s="183" t="s">
        <v>44</v>
      </c>
      <c r="N332" s="184" t="s">
        <v>53</v>
      </c>
      <c r="O332" s="67"/>
      <c r="P332" s="185">
        <f>O332*H332</f>
        <v>0</v>
      </c>
      <c r="Q332" s="185">
        <v>4.0000000000000002E-4</v>
      </c>
      <c r="R332" s="185">
        <f>Q332*H332</f>
        <v>8.4400000000000013E-3</v>
      </c>
      <c r="S332" s="185">
        <v>0</v>
      </c>
      <c r="T332" s="186">
        <f>S332*H332</f>
        <v>0</v>
      </c>
      <c r="U332" s="37"/>
      <c r="V332" s="37"/>
      <c r="W332" s="37"/>
      <c r="X332" s="37"/>
      <c r="Y332" s="37"/>
      <c r="Z332" s="37"/>
      <c r="AA332" s="37"/>
      <c r="AB332" s="37"/>
      <c r="AC332" s="37"/>
      <c r="AD332" s="37"/>
      <c r="AE332" s="37"/>
      <c r="AR332" s="187" t="s">
        <v>251</v>
      </c>
      <c r="AT332" s="187" t="s">
        <v>136</v>
      </c>
      <c r="AU332" s="187" t="s">
        <v>92</v>
      </c>
      <c r="AY332" s="19" t="s">
        <v>134</v>
      </c>
      <c r="BE332" s="188">
        <f>IF(N332="základní",J332,0)</f>
        <v>0</v>
      </c>
      <c r="BF332" s="188">
        <f>IF(N332="snížená",J332,0)</f>
        <v>0</v>
      </c>
      <c r="BG332" s="188">
        <f>IF(N332="zákl. přenesená",J332,0)</f>
        <v>0</v>
      </c>
      <c r="BH332" s="188">
        <f>IF(N332="sníž. přenesená",J332,0)</f>
        <v>0</v>
      </c>
      <c r="BI332" s="188">
        <f>IF(N332="nulová",J332,0)</f>
        <v>0</v>
      </c>
      <c r="BJ332" s="19" t="s">
        <v>90</v>
      </c>
      <c r="BK332" s="188">
        <f>ROUND(I332*H332,2)</f>
        <v>0</v>
      </c>
      <c r="BL332" s="19" t="s">
        <v>251</v>
      </c>
      <c r="BM332" s="187" t="s">
        <v>494</v>
      </c>
    </row>
    <row r="333" spans="1:65" s="14" customFormat="1" ht="11.25" x14ac:dyDescent="0.2">
      <c r="B333" s="201"/>
      <c r="C333" s="202"/>
      <c r="D333" s="191" t="s">
        <v>143</v>
      </c>
      <c r="E333" s="203" t="s">
        <v>44</v>
      </c>
      <c r="F333" s="204" t="s">
        <v>349</v>
      </c>
      <c r="G333" s="202"/>
      <c r="H333" s="203" t="s">
        <v>44</v>
      </c>
      <c r="I333" s="205"/>
      <c r="J333" s="202"/>
      <c r="K333" s="202"/>
      <c r="L333" s="206"/>
      <c r="M333" s="207"/>
      <c r="N333" s="208"/>
      <c r="O333" s="208"/>
      <c r="P333" s="208"/>
      <c r="Q333" s="208"/>
      <c r="R333" s="208"/>
      <c r="S333" s="208"/>
      <c r="T333" s="209"/>
      <c r="AT333" s="210" t="s">
        <v>143</v>
      </c>
      <c r="AU333" s="210" t="s">
        <v>92</v>
      </c>
      <c r="AV333" s="14" t="s">
        <v>90</v>
      </c>
      <c r="AW333" s="14" t="s">
        <v>42</v>
      </c>
      <c r="AX333" s="14" t="s">
        <v>82</v>
      </c>
      <c r="AY333" s="210" t="s">
        <v>134</v>
      </c>
    </row>
    <row r="334" spans="1:65" s="13" customFormat="1" ht="11.25" x14ac:dyDescent="0.2">
      <c r="B334" s="189"/>
      <c r="C334" s="190"/>
      <c r="D334" s="191" t="s">
        <v>143</v>
      </c>
      <c r="E334" s="192" t="s">
        <v>44</v>
      </c>
      <c r="F334" s="193" t="s">
        <v>350</v>
      </c>
      <c r="G334" s="190"/>
      <c r="H334" s="194">
        <v>21.1</v>
      </c>
      <c r="I334" s="195"/>
      <c r="J334" s="190"/>
      <c r="K334" s="190"/>
      <c r="L334" s="196"/>
      <c r="M334" s="197"/>
      <c r="N334" s="198"/>
      <c r="O334" s="198"/>
      <c r="P334" s="198"/>
      <c r="Q334" s="198"/>
      <c r="R334" s="198"/>
      <c r="S334" s="198"/>
      <c r="T334" s="199"/>
      <c r="AT334" s="200" t="s">
        <v>143</v>
      </c>
      <c r="AU334" s="200" t="s">
        <v>92</v>
      </c>
      <c r="AV334" s="13" t="s">
        <v>92</v>
      </c>
      <c r="AW334" s="13" t="s">
        <v>42</v>
      </c>
      <c r="AX334" s="13" t="s">
        <v>90</v>
      </c>
      <c r="AY334" s="200" t="s">
        <v>134</v>
      </c>
    </row>
    <row r="335" spans="1:65" s="2" customFormat="1" ht="48" x14ac:dyDescent="0.2">
      <c r="A335" s="37"/>
      <c r="B335" s="38"/>
      <c r="C335" s="222" t="s">
        <v>495</v>
      </c>
      <c r="D335" s="222" t="s">
        <v>196</v>
      </c>
      <c r="E335" s="223" t="s">
        <v>496</v>
      </c>
      <c r="F335" s="224" t="s">
        <v>497</v>
      </c>
      <c r="G335" s="225" t="s">
        <v>158</v>
      </c>
      <c r="H335" s="226">
        <v>28.847999999999999</v>
      </c>
      <c r="I335" s="227"/>
      <c r="J335" s="228">
        <f>ROUND(I335*H335,2)</f>
        <v>0</v>
      </c>
      <c r="K335" s="224" t="s">
        <v>140</v>
      </c>
      <c r="L335" s="229"/>
      <c r="M335" s="230" t="s">
        <v>44</v>
      </c>
      <c r="N335" s="231" t="s">
        <v>53</v>
      </c>
      <c r="O335" s="67"/>
      <c r="P335" s="185">
        <f>O335*H335</f>
        <v>0</v>
      </c>
      <c r="Q335" s="185">
        <v>1E-3</v>
      </c>
      <c r="R335" s="185">
        <f>Q335*H335</f>
        <v>2.8847999999999999E-2</v>
      </c>
      <c r="S335" s="185">
        <v>0</v>
      </c>
      <c r="T335" s="186">
        <f>S335*H335</f>
        <v>0</v>
      </c>
      <c r="U335" s="37"/>
      <c r="V335" s="37"/>
      <c r="W335" s="37"/>
      <c r="X335" s="37"/>
      <c r="Y335" s="37"/>
      <c r="Z335" s="37"/>
      <c r="AA335" s="37"/>
      <c r="AB335" s="37"/>
      <c r="AC335" s="37"/>
      <c r="AD335" s="37"/>
      <c r="AE335" s="37"/>
      <c r="AR335" s="187" t="s">
        <v>366</v>
      </c>
      <c r="AT335" s="187" t="s">
        <v>196</v>
      </c>
      <c r="AU335" s="187" t="s">
        <v>92</v>
      </c>
      <c r="AY335" s="19" t="s">
        <v>134</v>
      </c>
      <c r="BE335" s="188">
        <f>IF(N335="základní",J335,0)</f>
        <v>0</v>
      </c>
      <c r="BF335" s="188">
        <f>IF(N335="snížená",J335,0)</f>
        <v>0</v>
      </c>
      <c r="BG335" s="188">
        <f>IF(N335="zákl. přenesená",J335,0)</f>
        <v>0</v>
      </c>
      <c r="BH335" s="188">
        <f>IF(N335="sníž. přenesená",J335,0)</f>
        <v>0</v>
      </c>
      <c r="BI335" s="188">
        <f>IF(N335="nulová",J335,0)</f>
        <v>0</v>
      </c>
      <c r="BJ335" s="19" t="s">
        <v>90</v>
      </c>
      <c r="BK335" s="188">
        <f>ROUND(I335*H335,2)</f>
        <v>0</v>
      </c>
      <c r="BL335" s="19" t="s">
        <v>251</v>
      </c>
      <c r="BM335" s="187" t="s">
        <v>498</v>
      </c>
    </row>
    <row r="336" spans="1:65" s="13" customFormat="1" ht="11.25" x14ac:dyDescent="0.2">
      <c r="B336" s="189"/>
      <c r="C336" s="190"/>
      <c r="D336" s="191" t="s">
        <v>143</v>
      </c>
      <c r="E336" s="190"/>
      <c r="F336" s="193" t="s">
        <v>499</v>
      </c>
      <c r="G336" s="190"/>
      <c r="H336" s="194">
        <v>28.847999999999999</v>
      </c>
      <c r="I336" s="195"/>
      <c r="J336" s="190"/>
      <c r="K336" s="190"/>
      <c r="L336" s="196"/>
      <c r="M336" s="197"/>
      <c r="N336" s="198"/>
      <c r="O336" s="198"/>
      <c r="P336" s="198"/>
      <c r="Q336" s="198"/>
      <c r="R336" s="198"/>
      <c r="S336" s="198"/>
      <c r="T336" s="199"/>
      <c r="AT336" s="200" t="s">
        <v>143</v>
      </c>
      <c r="AU336" s="200" t="s">
        <v>92</v>
      </c>
      <c r="AV336" s="13" t="s">
        <v>92</v>
      </c>
      <c r="AW336" s="13" t="s">
        <v>4</v>
      </c>
      <c r="AX336" s="13" t="s">
        <v>90</v>
      </c>
      <c r="AY336" s="200" t="s">
        <v>134</v>
      </c>
    </row>
    <row r="337" spans="1:65" s="2" customFormat="1" ht="24" x14ac:dyDescent="0.2">
      <c r="A337" s="37"/>
      <c r="B337" s="38"/>
      <c r="C337" s="176" t="s">
        <v>500</v>
      </c>
      <c r="D337" s="176" t="s">
        <v>136</v>
      </c>
      <c r="E337" s="177" t="s">
        <v>501</v>
      </c>
      <c r="F337" s="178" t="s">
        <v>502</v>
      </c>
      <c r="G337" s="179" t="s">
        <v>187</v>
      </c>
      <c r="H337" s="180">
        <v>4.8000000000000001E-2</v>
      </c>
      <c r="I337" s="181"/>
      <c r="J337" s="182">
        <f>ROUND(I337*H337,2)</f>
        <v>0</v>
      </c>
      <c r="K337" s="178" t="s">
        <v>140</v>
      </c>
      <c r="L337" s="42"/>
      <c r="M337" s="183" t="s">
        <v>44</v>
      </c>
      <c r="N337" s="184" t="s">
        <v>53</v>
      </c>
      <c r="O337" s="67"/>
      <c r="P337" s="185">
        <f>O337*H337</f>
        <v>0</v>
      </c>
      <c r="Q337" s="185">
        <v>0</v>
      </c>
      <c r="R337" s="185">
        <f>Q337*H337</f>
        <v>0</v>
      </c>
      <c r="S337" s="185">
        <v>0</v>
      </c>
      <c r="T337" s="186">
        <f>S337*H337</f>
        <v>0</v>
      </c>
      <c r="U337" s="37"/>
      <c r="V337" s="37"/>
      <c r="W337" s="37"/>
      <c r="X337" s="37"/>
      <c r="Y337" s="37"/>
      <c r="Z337" s="37"/>
      <c r="AA337" s="37"/>
      <c r="AB337" s="37"/>
      <c r="AC337" s="37"/>
      <c r="AD337" s="37"/>
      <c r="AE337" s="37"/>
      <c r="AR337" s="187" t="s">
        <v>251</v>
      </c>
      <c r="AT337" s="187" t="s">
        <v>136</v>
      </c>
      <c r="AU337" s="187" t="s">
        <v>92</v>
      </c>
      <c r="AY337" s="19" t="s">
        <v>134</v>
      </c>
      <c r="BE337" s="188">
        <f>IF(N337="základní",J337,0)</f>
        <v>0</v>
      </c>
      <c r="BF337" s="188">
        <f>IF(N337="snížená",J337,0)</f>
        <v>0</v>
      </c>
      <c r="BG337" s="188">
        <f>IF(N337="zákl. přenesená",J337,0)</f>
        <v>0</v>
      </c>
      <c r="BH337" s="188">
        <f>IF(N337="sníž. přenesená",J337,0)</f>
        <v>0</v>
      </c>
      <c r="BI337" s="188">
        <f>IF(N337="nulová",J337,0)</f>
        <v>0</v>
      </c>
      <c r="BJ337" s="19" t="s">
        <v>90</v>
      </c>
      <c r="BK337" s="188">
        <f>ROUND(I337*H337,2)</f>
        <v>0</v>
      </c>
      <c r="BL337" s="19" t="s">
        <v>251</v>
      </c>
      <c r="BM337" s="187" t="s">
        <v>503</v>
      </c>
    </row>
    <row r="338" spans="1:65" s="2" customFormat="1" ht="24" x14ac:dyDescent="0.2">
      <c r="A338" s="37"/>
      <c r="B338" s="38"/>
      <c r="C338" s="176" t="s">
        <v>504</v>
      </c>
      <c r="D338" s="176" t="s">
        <v>136</v>
      </c>
      <c r="E338" s="177" t="s">
        <v>505</v>
      </c>
      <c r="F338" s="178" t="s">
        <v>506</v>
      </c>
      <c r="G338" s="179" t="s">
        <v>187</v>
      </c>
      <c r="H338" s="180">
        <v>4.8000000000000001E-2</v>
      </c>
      <c r="I338" s="181"/>
      <c r="J338" s="182">
        <f>ROUND(I338*H338,2)</f>
        <v>0</v>
      </c>
      <c r="K338" s="178" t="s">
        <v>140</v>
      </c>
      <c r="L338" s="42"/>
      <c r="M338" s="183" t="s">
        <v>44</v>
      </c>
      <c r="N338" s="184" t="s">
        <v>53</v>
      </c>
      <c r="O338" s="67"/>
      <c r="P338" s="185">
        <f>O338*H338</f>
        <v>0</v>
      </c>
      <c r="Q338" s="185">
        <v>0</v>
      </c>
      <c r="R338" s="185">
        <f>Q338*H338</f>
        <v>0</v>
      </c>
      <c r="S338" s="185">
        <v>0</v>
      </c>
      <c r="T338" s="186">
        <f>S338*H338</f>
        <v>0</v>
      </c>
      <c r="U338" s="37"/>
      <c r="V338" s="37"/>
      <c r="W338" s="37"/>
      <c r="X338" s="37"/>
      <c r="Y338" s="37"/>
      <c r="Z338" s="37"/>
      <c r="AA338" s="37"/>
      <c r="AB338" s="37"/>
      <c r="AC338" s="37"/>
      <c r="AD338" s="37"/>
      <c r="AE338" s="37"/>
      <c r="AR338" s="187" t="s">
        <v>251</v>
      </c>
      <c r="AT338" s="187" t="s">
        <v>136</v>
      </c>
      <c r="AU338" s="187" t="s">
        <v>92</v>
      </c>
      <c r="AY338" s="19" t="s">
        <v>134</v>
      </c>
      <c r="BE338" s="188">
        <f>IF(N338="základní",J338,0)</f>
        <v>0</v>
      </c>
      <c r="BF338" s="188">
        <f>IF(N338="snížená",J338,0)</f>
        <v>0</v>
      </c>
      <c r="BG338" s="188">
        <f>IF(N338="zákl. přenesená",J338,0)</f>
        <v>0</v>
      </c>
      <c r="BH338" s="188">
        <f>IF(N338="sníž. přenesená",J338,0)</f>
        <v>0</v>
      </c>
      <c r="BI338" s="188">
        <f>IF(N338="nulová",J338,0)</f>
        <v>0</v>
      </c>
      <c r="BJ338" s="19" t="s">
        <v>90</v>
      </c>
      <c r="BK338" s="188">
        <f>ROUND(I338*H338,2)</f>
        <v>0</v>
      </c>
      <c r="BL338" s="19" t="s">
        <v>251</v>
      </c>
      <c r="BM338" s="187" t="s">
        <v>507</v>
      </c>
    </row>
    <row r="339" spans="1:65" s="12" customFormat="1" ht="22.9" customHeight="1" x14ac:dyDescent="0.2">
      <c r="B339" s="160"/>
      <c r="C339" s="161"/>
      <c r="D339" s="162" t="s">
        <v>81</v>
      </c>
      <c r="E339" s="174" t="s">
        <v>508</v>
      </c>
      <c r="F339" s="174" t="s">
        <v>509</v>
      </c>
      <c r="G339" s="161"/>
      <c r="H339" s="161"/>
      <c r="I339" s="164"/>
      <c r="J339" s="175">
        <f>BK339</f>
        <v>0</v>
      </c>
      <c r="K339" s="161"/>
      <c r="L339" s="166"/>
      <c r="M339" s="167"/>
      <c r="N339" s="168"/>
      <c r="O339" s="168"/>
      <c r="P339" s="169">
        <f>SUM(P340:P348)</f>
        <v>0</v>
      </c>
      <c r="Q339" s="168"/>
      <c r="R339" s="169">
        <f>SUM(R340:R348)</f>
        <v>0.11076</v>
      </c>
      <c r="S339" s="168"/>
      <c r="T339" s="170">
        <f>SUM(T340:T348)</f>
        <v>0</v>
      </c>
      <c r="AR339" s="171" t="s">
        <v>92</v>
      </c>
      <c r="AT339" s="172" t="s">
        <v>81</v>
      </c>
      <c r="AU339" s="172" t="s">
        <v>90</v>
      </c>
      <c r="AY339" s="171" t="s">
        <v>134</v>
      </c>
      <c r="BK339" s="173">
        <f>SUM(BK340:BK348)</f>
        <v>0</v>
      </c>
    </row>
    <row r="340" spans="1:65" s="2" customFormat="1" ht="21.75" customHeight="1" x14ac:dyDescent="0.2">
      <c r="A340" s="37"/>
      <c r="B340" s="38"/>
      <c r="C340" s="176" t="s">
        <v>510</v>
      </c>
      <c r="D340" s="176" t="s">
        <v>136</v>
      </c>
      <c r="E340" s="177" t="s">
        <v>511</v>
      </c>
      <c r="F340" s="178" t="s">
        <v>512</v>
      </c>
      <c r="G340" s="179" t="s">
        <v>288</v>
      </c>
      <c r="H340" s="180">
        <v>26</v>
      </c>
      <c r="I340" s="181"/>
      <c r="J340" s="182">
        <f>ROUND(I340*H340,2)</f>
        <v>0</v>
      </c>
      <c r="K340" s="178" t="s">
        <v>140</v>
      </c>
      <c r="L340" s="42"/>
      <c r="M340" s="183" t="s">
        <v>44</v>
      </c>
      <c r="N340" s="184" t="s">
        <v>53</v>
      </c>
      <c r="O340" s="67"/>
      <c r="P340" s="185">
        <f>O340*H340</f>
        <v>0</v>
      </c>
      <c r="Q340" s="185">
        <v>2.2200000000000002E-3</v>
      </c>
      <c r="R340" s="185">
        <f>Q340*H340</f>
        <v>5.7720000000000007E-2</v>
      </c>
      <c r="S340" s="185">
        <v>0</v>
      </c>
      <c r="T340" s="186">
        <f>S340*H340</f>
        <v>0</v>
      </c>
      <c r="U340" s="37"/>
      <c r="V340" s="37"/>
      <c r="W340" s="37"/>
      <c r="X340" s="37"/>
      <c r="Y340" s="37"/>
      <c r="Z340" s="37"/>
      <c r="AA340" s="37"/>
      <c r="AB340" s="37"/>
      <c r="AC340" s="37"/>
      <c r="AD340" s="37"/>
      <c r="AE340" s="37"/>
      <c r="AR340" s="187" t="s">
        <v>251</v>
      </c>
      <c r="AT340" s="187" t="s">
        <v>136</v>
      </c>
      <c r="AU340" s="187" t="s">
        <v>92</v>
      </c>
      <c r="AY340" s="19" t="s">
        <v>134</v>
      </c>
      <c r="BE340" s="188">
        <f>IF(N340="základní",J340,0)</f>
        <v>0</v>
      </c>
      <c r="BF340" s="188">
        <f>IF(N340="snížená",J340,0)</f>
        <v>0</v>
      </c>
      <c r="BG340" s="188">
        <f>IF(N340="zákl. přenesená",J340,0)</f>
        <v>0</v>
      </c>
      <c r="BH340" s="188">
        <f>IF(N340="sníž. přenesená",J340,0)</f>
        <v>0</v>
      </c>
      <c r="BI340" s="188">
        <f>IF(N340="nulová",J340,0)</f>
        <v>0</v>
      </c>
      <c r="BJ340" s="19" t="s">
        <v>90</v>
      </c>
      <c r="BK340" s="188">
        <f>ROUND(I340*H340,2)</f>
        <v>0</v>
      </c>
      <c r="BL340" s="19" t="s">
        <v>251</v>
      </c>
      <c r="BM340" s="187" t="s">
        <v>513</v>
      </c>
    </row>
    <row r="341" spans="1:65" s="14" customFormat="1" ht="11.25" x14ac:dyDescent="0.2">
      <c r="B341" s="201"/>
      <c r="C341" s="202"/>
      <c r="D341" s="191" t="s">
        <v>143</v>
      </c>
      <c r="E341" s="203" t="s">
        <v>44</v>
      </c>
      <c r="F341" s="204" t="s">
        <v>148</v>
      </c>
      <c r="G341" s="202"/>
      <c r="H341" s="203" t="s">
        <v>44</v>
      </c>
      <c r="I341" s="205"/>
      <c r="J341" s="202"/>
      <c r="K341" s="202"/>
      <c r="L341" s="206"/>
      <c r="M341" s="207"/>
      <c r="N341" s="208"/>
      <c r="O341" s="208"/>
      <c r="P341" s="208"/>
      <c r="Q341" s="208"/>
      <c r="R341" s="208"/>
      <c r="S341" s="208"/>
      <c r="T341" s="209"/>
      <c r="AT341" s="210" t="s">
        <v>143</v>
      </c>
      <c r="AU341" s="210" t="s">
        <v>92</v>
      </c>
      <c r="AV341" s="14" t="s">
        <v>90</v>
      </c>
      <c r="AW341" s="14" t="s">
        <v>42</v>
      </c>
      <c r="AX341" s="14" t="s">
        <v>82</v>
      </c>
      <c r="AY341" s="210" t="s">
        <v>134</v>
      </c>
    </row>
    <row r="342" spans="1:65" s="13" customFormat="1" ht="11.25" x14ac:dyDescent="0.2">
      <c r="B342" s="189"/>
      <c r="C342" s="190"/>
      <c r="D342" s="191" t="s">
        <v>143</v>
      </c>
      <c r="E342" s="192" t="s">
        <v>44</v>
      </c>
      <c r="F342" s="193" t="s">
        <v>514</v>
      </c>
      <c r="G342" s="190"/>
      <c r="H342" s="194">
        <v>26</v>
      </c>
      <c r="I342" s="195"/>
      <c r="J342" s="190"/>
      <c r="K342" s="190"/>
      <c r="L342" s="196"/>
      <c r="M342" s="197"/>
      <c r="N342" s="198"/>
      <c r="O342" s="198"/>
      <c r="P342" s="198"/>
      <c r="Q342" s="198"/>
      <c r="R342" s="198"/>
      <c r="S342" s="198"/>
      <c r="T342" s="199"/>
      <c r="AT342" s="200" t="s">
        <v>143</v>
      </c>
      <c r="AU342" s="200" t="s">
        <v>92</v>
      </c>
      <c r="AV342" s="13" t="s">
        <v>92</v>
      </c>
      <c r="AW342" s="13" t="s">
        <v>42</v>
      </c>
      <c r="AX342" s="13" t="s">
        <v>90</v>
      </c>
      <c r="AY342" s="200" t="s">
        <v>134</v>
      </c>
    </row>
    <row r="343" spans="1:65" s="2" customFormat="1" ht="16.5" customHeight="1" x14ac:dyDescent="0.2">
      <c r="A343" s="37"/>
      <c r="B343" s="38"/>
      <c r="C343" s="176" t="s">
        <v>515</v>
      </c>
      <c r="D343" s="176" t="s">
        <v>136</v>
      </c>
      <c r="E343" s="177" t="s">
        <v>516</v>
      </c>
      <c r="F343" s="178" t="s">
        <v>517</v>
      </c>
      <c r="G343" s="179" t="s">
        <v>258</v>
      </c>
      <c r="H343" s="180">
        <v>2</v>
      </c>
      <c r="I343" s="181"/>
      <c r="J343" s="182">
        <f>ROUND(I343*H343,2)</f>
        <v>0</v>
      </c>
      <c r="K343" s="178" t="s">
        <v>140</v>
      </c>
      <c r="L343" s="42"/>
      <c r="M343" s="183" t="s">
        <v>44</v>
      </c>
      <c r="N343" s="184" t="s">
        <v>53</v>
      </c>
      <c r="O343" s="67"/>
      <c r="P343" s="185">
        <f>O343*H343</f>
        <v>0</v>
      </c>
      <c r="Q343" s="185">
        <v>2.6519999999999998E-2</v>
      </c>
      <c r="R343" s="185">
        <f>Q343*H343</f>
        <v>5.3039999999999997E-2</v>
      </c>
      <c r="S343" s="185">
        <v>0</v>
      </c>
      <c r="T343" s="186">
        <f>S343*H343</f>
        <v>0</v>
      </c>
      <c r="U343" s="37"/>
      <c r="V343" s="37"/>
      <c r="W343" s="37"/>
      <c r="X343" s="37"/>
      <c r="Y343" s="37"/>
      <c r="Z343" s="37"/>
      <c r="AA343" s="37"/>
      <c r="AB343" s="37"/>
      <c r="AC343" s="37"/>
      <c r="AD343" s="37"/>
      <c r="AE343" s="37"/>
      <c r="AR343" s="187" t="s">
        <v>251</v>
      </c>
      <c r="AT343" s="187" t="s">
        <v>136</v>
      </c>
      <c r="AU343" s="187" t="s">
        <v>92</v>
      </c>
      <c r="AY343" s="19" t="s">
        <v>134</v>
      </c>
      <c r="BE343" s="188">
        <f>IF(N343="základní",J343,0)</f>
        <v>0</v>
      </c>
      <c r="BF343" s="188">
        <f>IF(N343="snížená",J343,0)</f>
        <v>0</v>
      </c>
      <c r="BG343" s="188">
        <f>IF(N343="zákl. přenesená",J343,0)</f>
        <v>0</v>
      </c>
      <c r="BH343" s="188">
        <f>IF(N343="sníž. přenesená",J343,0)</f>
        <v>0</v>
      </c>
      <c r="BI343" s="188">
        <f>IF(N343="nulová",J343,0)</f>
        <v>0</v>
      </c>
      <c r="BJ343" s="19" t="s">
        <v>90</v>
      </c>
      <c r="BK343" s="188">
        <f>ROUND(I343*H343,2)</f>
        <v>0</v>
      </c>
      <c r="BL343" s="19" t="s">
        <v>251</v>
      </c>
      <c r="BM343" s="187" t="s">
        <v>518</v>
      </c>
    </row>
    <row r="344" spans="1:65" s="2" customFormat="1" ht="19.5" x14ac:dyDescent="0.2">
      <c r="A344" s="37"/>
      <c r="B344" s="38"/>
      <c r="C344" s="39"/>
      <c r="D344" s="191" t="s">
        <v>270</v>
      </c>
      <c r="E344" s="39"/>
      <c r="F344" s="243" t="s">
        <v>519</v>
      </c>
      <c r="G344" s="39"/>
      <c r="H344" s="39"/>
      <c r="I344" s="244"/>
      <c r="J344" s="39"/>
      <c r="K344" s="39"/>
      <c r="L344" s="42"/>
      <c r="M344" s="245"/>
      <c r="N344" s="246"/>
      <c r="O344" s="67"/>
      <c r="P344" s="67"/>
      <c r="Q344" s="67"/>
      <c r="R344" s="67"/>
      <c r="S344" s="67"/>
      <c r="T344" s="68"/>
      <c r="U344" s="37"/>
      <c r="V344" s="37"/>
      <c r="W344" s="37"/>
      <c r="X344" s="37"/>
      <c r="Y344" s="37"/>
      <c r="Z344" s="37"/>
      <c r="AA344" s="37"/>
      <c r="AB344" s="37"/>
      <c r="AC344" s="37"/>
      <c r="AD344" s="37"/>
      <c r="AE344" s="37"/>
      <c r="AT344" s="19" t="s">
        <v>270</v>
      </c>
      <c r="AU344" s="19" t="s">
        <v>92</v>
      </c>
    </row>
    <row r="345" spans="1:65" s="2" customFormat="1" ht="24" x14ac:dyDescent="0.2">
      <c r="A345" s="37"/>
      <c r="B345" s="38"/>
      <c r="C345" s="176" t="s">
        <v>520</v>
      </c>
      <c r="D345" s="176" t="s">
        <v>136</v>
      </c>
      <c r="E345" s="177" t="s">
        <v>521</v>
      </c>
      <c r="F345" s="178" t="s">
        <v>522</v>
      </c>
      <c r="G345" s="179" t="s">
        <v>288</v>
      </c>
      <c r="H345" s="180">
        <v>27</v>
      </c>
      <c r="I345" s="181"/>
      <c r="J345" s="182">
        <f>ROUND(I345*H345,2)</f>
        <v>0</v>
      </c>
      <c r="K345" s="178" t="s">
        <v>140</v>
      </c>
      <c r="L345" s="42"/>
      <c r="M345" s="183" t="s">
        <v>44</v>
      </c>
      <c r="N345" s="184" t="s">
        <v>53</v>
      </c>
      <c r="O345" s="67"/>
      <c r="P345" s="185">
        <f>O345*H345</f>
        <v>0</v>
      </c>
      <c r="Q345" s="185">
        <v>0</v>
      </c>
      <c r="R345" s="185">
        <f>Q345*H345</f>
        <v>0</v>
      </c>
      <c r="S345" s="185">
        <v>0</v>
      </c>
      <c r="T345" s="186">
        <f>S345*H345</f>
        <v>0</v>
      </c>
      <c r="U345" s="37"/>
      <c r="V345" s="37"/>
      <c r="W345" s="37"/>
      <c r="X345" s="37"/>
      <c r="Y345" s="37"/>
      <c r="Z345" s="37"/>
      <c r="AA345" s="37"/>
      <c r="AB345" s="37"/>
      <c r="AC345" s="37"/>
      <c r="AD345" s="37"/>
      <c r="AE345" s="37"/>
      <c r="AR345" s="187" t="s">
        <v>251</v>
      </c>
      <c r="AT345" s="187" t="s">
        <v>136</v>
      </c>
      <c r="AU345" s="187" t="s">
        <v>92</v>
      </c>
      <c r="AY345" s="19" t="s">
        <v>134</v>
      </c>
      <c r="BE345" s="188">
        <f>IF(N345="základní",J345,0)</f>
        <v>0</v>
      </c>
      <c r="BF345" s="188">
        <f>IF(N345="snížená",J345,0)</f>
        <v>0</v>
      </c>
      <c r="BG345" s="188">
        <f>IF(N345="zákl. přenesená",J345,0)</f>
        <v>0</v>
      </c>
      <c r="BH345" s="188">
        <f>IF(N345="sníž. přenesená",J345,0)</f>
        <v>0</v>
      </c>
      <c r="BI345" s="188">
        <f>IF(N345="nulová",J345,0)</f>
        <v>0</v>
      </c>
      <c r="BJ345" s="19" t="s">
        <v>90</v>
      </c>
      <c r="BK345" s="188">
        <f>ROUND(I345*H345,2)</f>
        <v>0</v>
      </c>
      <c r="BL345" s="19" t="s">
        <v>251</v>
      </c>
      <c r="BM345" s="187" t="s">
        <v>523</v>
      </c>
    </row>
    <row r="346" spans="1:65" s="2" customFormat="1" ht="16.5" customHeight="1" x14ac:dyDescent="0.2">
      <c r="A346" s="37"/>
      <c r="B346" s="38"/>
      <c r="C346" s="176" t="s">
        <v>524</v>
      </c>
      <c r="D346" s="176" t="s">
        <v>136</v>
      </c>
      <c r="E346" s="177" t="s">
        <v>525</v>
      </c>
      <c r="F346" s="178" t="s">
        <v>526</v>
      </c>
      <c r="G346" s="179" t="s">
        <v>258</v>
      </c>
      <c r="H346" s="180">
        <v>1</v>
      </c>
      <c r="I346" s="181"/>
      <c r="J346" s="182">
        <f>ROUND(I346*H346,2)</f>
        <v>0</v>
      </c>
      <c r="K346" s="178" t="s">
        <v>44</v>
      </c>
      <c r="L346" s="42"/>
      <c r="M346" s="183" t="s">
        <v>44</v>
      </c>
      <c r="N346" s="184" t="s">
        <v>53</v>
      </c>
      <c r="O346" s="67"/>
      <c r="P346" s="185">
        <f>O346*H346</f>
        <v>0</v>
      </c>
      <c r="Q346" s="185">
        <v>0</v>
      </c>
      <c r="R346" s="185">
        <f>Q346*H346</f>
        <v>0</v>
      </c>
      <c r="S346" s="185">
        <v>0</v>
      </c>
      <c r="T346" s="186">
        <f>S346*H346</f>
        <v>0</v>
      </c>
      <c r="U346" s="37"/>
      <c r="V346" s="37"/>
      <c r="W346" s="37"/>
      <c r="X346" s="37"/>
      <c r="Y346" s="37"/>
      <c r="Z346" s="37"/>
      <c r="AA346" s="37"/>
      <c r="AB346" s="37"/>
      <c r="AC346" s="37"/>
      <c r="AD346" s="37"/>
      <c r="AE346" s="37"/>
      <c r="AR346" s="187" t="s">
        <v>251</v>
      </c>
      <c r="AT346" s="187" t="s">
        <v>136</v>
      </c>
      <c r="AU346" s="187" t="s">
        <v>92</v>
      </c>
      <c r="AY346" s="19" t="s">
        <v>134</v>
      </c>
      <c r="BE346" s="188">
        <f>IF(N346="základní",J346,0)</f>
        <v>0</v>
      </c>
      <c r="BF346" s="188">
        <f>IF(N346="snížená",J346,0)</f>
        <v>0</v>
      </c>
      <c r="BG346" s="188">
        <f>IF(N346="zákl. přenesená",J346,0)</f>
        <v>0</v>
      </c>
      <c r="BH346" s="188">
        <f>IF(N346="sníž. přenesená",J346,0)</f>
        <v>0</v>
      </c>
      <c r="BI346" s="188">
        <f>IF(N346="nulová",J346,0)</f>
        <v>0</v>
      </c>
      <c r="BJ346" s="19" t="s">
        <v>90</v>
      </c>
      <c r="BK346" s="188">
        <f>ROUND(I346*H346,2)</f>
        <v>0</v>
      </c>
      <c r="BL346" s="19" t="s">
        <v>251</v>
      </c>
      <c r="BM346" s="187" t="s">
        <v>527</v>
      </c>
    </row>
    <row r="347" spans="1:65" s="2" customFormat="1" ht="24" x14ac:dyDescent="0.2">
      <c r="A347" s="37"/>
      <c r="B347" s="38"/>
      <c r="C347" s="176" t="s">
        <v>528</v>
      </c>
      <c r="D347" s="176" t="s">
        <v>136</v>
      </c>
      <c r="E347" s="177" t="s">
        <v>529</v>
      </c>
      <c r="F347" s="178" t="s">
        <v>530</v>
      </c>
      <c r="G347" s="179" t="s">
        <v>187</v>
      </c>
      <c r="H347" s="180">
        <v>0.111</v>
      </c>
      <c r="I347" s="181"/>
      <c r="J347" s="182">
        <f>ROUND(I347*H347,2)</f>
        <v>0</v>
      </c>
      <c r="K347" s="178" t="s">
        <v>140</v>
      </c>
      <c r="L347" s="42"/>
      <c r="M347" s="183" t="s">
        <v>44</v>
      </c>
      <c r="N347" s="184" t="s">
        <v>53</v>
      </c>
      <c r="O347" s="67"/>
      <c r="P347" s="185">
        <f>O347*H347</f>
        <v>0</v>
      </c>
      <c r="Q347" s="185">
        <v>0</v>
      </c>
      <c r="R347" s="185">
        <f>Q347*H347</f>
        <v>0</v>
      </c>
      <c r="S347" s="185">
        <v>0</v>
      </c>
      <c r="T347" s="186">
        <f>S347*H347</f>
        <v>0</v>
      </c>
      <c r="U347" s="37"/>
      <c r="V347" s="37"/>
      <c r="W347" s="37"/>
      <c r="X347" s="37"/>
      <c r="Y347" s="37"/>
      <c r="Z347" s="37"/>
      <c r="AA347" s="37"/>
      <c r="AB347" s="37"/>
      <c r="AC347" s="37"/>
      <c r="AD347" s="37"/>
      <c r="AE347" s="37"/>
      <c r="AR347" s="187" t="s">
        <v>251</v>
      </c>
      <c r="AT347" s="187" t="s">
        <v>136</v>
      </c>
      <c r="AU347" s="187" t="s">
        <v>92</v>
      </c>
      <c r="AY347" s="19" t="s">
        <v>134</v>
      </c>
      <c r="BE347" s="188">
        <f>IF(N347="základní",J347,0)</f>
        <v>0</v>
      </c>
      <c r="BF347" s="188">
        <f>IF(N347="snížená",J347,0)</f>
        <v>0</v>
      </c>
      <c r="BG347" s="188">
        <f>IF(N347="zákl. přenesená",J347,0)</f>
        <v>0</v>
      </c>
      <c r="BH347" s="188">
        <f>IF(N347="sníž. přenesená",J347,0)</f>
        <v>0</v>
      </c>
      <c r="BI347" s="188">
        <f>IF(N347="nulová",J347,0)</f>
        <v>0</v>
      </c>
      <c r="BJ347" s="19" t="s">
        <v>90</v>
      </c>
      <c r="BK347" s="188">
        <f>ROUND(I347*H347,2)</f>
        <v>0</v>
      </c>
      <c r="BL347" s="19" t="s">
        <v>251</v>
      </c>
      <c r="BM347" s="187" t="s">
        <v>531</v>
      </c>
    </row>
    <row r="348" spans="1:65" s="2" customFormat="1" ht="24" x14ac:dyDescent="0.2">
      <c r="A348" s="37"/>
      <c r="B348" s="38"/>
      <c r="C348" s="176" t="s">
        <v>532</v>
      </c>
      <c r="D348" s="176" t="s">
        <v>136</v>
      </c>
      <c r="E348" s="177" t="s">
        <v>533</v>
      </c>
      <c r="F348" s="178" t="s">
        <v>534</v>
      </c>
      <c r="G348" s="179" t="s">
        <v>187</v>
      </c>
      <c r="H348" s="180">
        <v>0.111</v>
      </c>
      <c r="I348" s="181"/>
      <c r="J348" s="182">
        <f>ROUND(I348*H348,2)</f>
        <v>0</v>
      </c>
      <c r="K348" s="178" t="s">
        <v>140</v>
      </c>
      <c r="L348" s="42"/>
      <c r="M348" s="183" t="s">
        <v>44</v>
      </c>
      <c r="N348" s="184" t="s">
        <v>53</v>
      </c>
      <c r="O348" s="67"/>
      <c r="P348" s="185">
        <f>O348*H348</f>
        <v>0</v>
      </c>
      <c r="Q348" s="185">
        <v>0</v>
      </c>
      <c r="R348" s="185">
        <f>Q348*H348</f>
        <v>0</v>
      </c>
      <c r="S348" s="185">
        <v>0</v>
      </c>
      <c r="T348" s="186">
        <f>S348*H348</f>
        <v>0</v>
      </c>
      <c r="U348" s="37"/>
      <c r="V348" s="37"/>
      <c r="W348" s="37"/>
      <c r="X348" s="37"/>
      <c r="Y348" s="37"/>
      <c r="Z348" s="37"/>
      <c r="AA348" s="37"/>
      <c r="AB348" s="37"/>
      <c r="AC348" s="37"/>
      <c r="AD348" s="37"/>
      <c r="AE348" s="37"/>
      <c r="AR348" s="187" t="s">
        <v>251</v>
      </c>
      <c r="AT348" s="187" t="s">
        <v>136</v>
      </c>
      <c r="AU348" s="187" t="s">
        <v>92</v>
      </c>
      <c r="AY348" s="19" t="s">
        <v>134</v>
      </c>
      <c r="BE348" s="188">
        <f>IF(N348="základní",J348,0)</f>
        <v>0</v>
      </c>
      <c r="BF348" s="188">
        <f>IF(N348="snížená",J348,0)</f>
        <v>0</v>
      </c>
      <c r="BG348" s="188">
        <f>IF(N348="zákl. přenesená",J348,0)</f>
        <v>0</v>
      </c>
      <c r="BH348" s="188">
        <f>IF(N348="sníž. přenesená",J348,0)</f>
        <v>0</v>
      </c>
      <c r="BI348" s="188">
        <f>IF(N348="nulová",J348,0)</f>
        <v>0</v>
      </c>
      <c r="BJ348" s="19" t="s">
        <v>90</v>
      </c>
      <c r="BK348" s="188">
        <f>ROUND(I348*H348,2)</f>
        <v>0</v>
      </c>
      <c r="BL348" s="19" t="s">
        <v>251</v>
      </c>
      <c r="BM348" s="187" t="s">
        <v>535</v>
      </c>
    </row>
    <row r="349" spans="1:65" s="12" customFormat="1" ht="22.9" customHeight="1" x14ac:dyDescent="0.2">
      <c r="B349" s="160"/>
      <c r="C349" s="161"/>
      <c r="D349" s="162" t="s">
        <v>81</v>
      </c>
      <c r="E349" s="174" t="s">
        <v>536</v>
      </c>
      <c r="F349" s="174" t="s">
        <v>537</v>
      </c>
      <c r="G349" s="161"/>
      <c r="H349" s="161"/>
      <c r="I349" s="164"/>
      <c r="J349" s="175">
        <f>BK349</f>
        <v>0</v>
      </c>
      <c r="K349" s="161"/>
      <c r="L349" s="166"/>
      <c r="M349" s="167"/>
      <c r="N349" s="168"/>
      <c r="O349" s="168"/>
      <c r="P349" s="169">
        <f>P350</f>
        <v>0</v>
      </c>
      <c r="Q349" s="168"/>
      <c r="R349" s="169">
        <f>R350</f>
        <v>0</v>
      </c>
      <c r="S349" s="168"/>
      <c r="T349" s="170">
        <f>T350</f>
        <v>0</v>
      </c>
      <c r="AR349" s="171" t="s">
        <v>92</v>
      </c>
      <c r="AT349" s="172" t="s">
        <v>81</v>
      </c>
      <c r="AU349" s="172" t="s">
        <v>90</v>
      </c>
      <c r="AY349" s="171" t="s">
        <v>134</v>
      </c>
      <c r="BK349" s="173">
        <f>BK350</f>
        <v>0</v>
      </c>
    </row>
    <row r="350" spans="1:65" s="2" customFormat="1" ht="33" customHeight="1" x14ac:dyDescent="0.2">
      <c r="A350" s="37"/>
      <c r="B350" s="38"/>
      <c r="C350" s="176" t="s">
        <v>538</v>
      </c>
      <c r="D350" s="176" t="s">
        <v>136</v>
      </c>
      <c r="E350" s="177" t="s">
        <v>539</v>
      </c>
      <c r="F350" s="178" t="s">
        <v>540</v>
      </c>
      <c r="G350" s="179" t="s">
        <v>258</v>
      </c>
      <c r="H350" s="180">
        <v>2</v>
      </c>
      <c r="I350" s="181"/>
      <c r="J350" s="182">
        <f>ROUND(I350*H350,2)</f>
        <v>0</v>
      </c>
      <c r="K350" s="178" t="s">
        <v>44</v>
      </c>
      <c r="L350" s="42"/>
      <c r="M350" s="183" t="s">
        <v>44</v>
      </c>
      <c r="N350" s="184" t="s">
        <v>53</v>
      </c>
      <c r="O350" s="67"/>
      <c r="P350" s="185">
        <f>O350*H350</f>
        <v>0</v>
      </c>
      <c r="Q350" s="185">
        <v>0</v>
      </c>
      <c r="R350" s="185">
        <f>Q350*H350</f>
        <v>0</v>
      </c>
      <c r="S350" s="185">
        <v>0</v>
      </c>
      <c r="T350" s="186">
        <f>S350*H350</f>
        <v>0</v>
      </c>
      <c r="U350" s="37"/>
      <c r="V350" s="37"/>
      <c r="W350" s="37"/>
      <c r="X350" s="37"/>
      <c r="Y350" s="37"/>
      <c r="Z350" s="37"/>
      <c r="AA350" s="37"/>
      <c r="AB350" s="37"/>
      <c r="AC350" s="37"/>
      <c r="AD350" s="37"/>
      <c r="AE350" s="37"/>
      <c r="AR350" s="187" t="s">
        <v>251</v>
      </c>
      <c r="AT350" s="187" t="s">
        <v>136</v>
      </c>
      <c r="AU350" s="187" t="s">
        <v>92</v>
      </c>
      <c r="AY350" s="19" t="s">
        <v>134</v>
      </c>
      <c r="BE350" s="188">
        <f>IF(N350="základní",J350,0)</f>
        <v>0</v>
      </c>
      <c r="BF350" s="188">
        <f>IF(N350="snížená",J350,0)</f>
        <v>0</v>
      </c>
      <c r="BG350" s="188">
        <f>IF(N350="zákl. přenesená",J350,0)</f>
        <v>0</v>
      </c>
      <c r="BH350" s="188">
        <f>IF(N350="sníž. přenesená",J350,0)</f>
        <v>0</v>
      </c>
      <c r="BI350" s="188">
        <f>IF(N350="nulová",J350,0)</f>
        <v>0</v>
      </c>
      <c r="BJ350" s="19" t="s">
        <v>90</v>
      </c>
      <c r="BK350" s="188">
        <f>ROUND(I350*H350,2)</f>
        <v>0</v>
      </c>
      <c r="BL350" s="19" t="s">
        <v>251</v>
      </c>
      <c r="BM350" s="187" t="s">
        <v>541</v>
      </c>
    </row>
    <row r="351" spans="1:65" s="12" customFormat="1" ht="22.9" customHeight="1" x14ac:dyDescent="0.2">
      <c r="B351" s="160"/>
      <c r="C351" s="161"/>
      <c r="D351" s="162" t="s">
        <v>81</v>
      </c>
      <c r="E351" s="174" t="s">
        <v>542</v>
      </c>
      <c r="F351" s="174" t="s">
        <v>543</v>
      </c>
      <c r="G351" s="161"/>
      <c r="H351" s="161"/>
      <c r="I351" s="164"/>
      <c r="J351" s="175">
        <f>BK351</f>
        <v>0</v>
      </c>
      <c r="K351" s="161"/>
      <c r="L351" s="166"/>
      <c r="M351" s="167"/>
      <c r="N351" s="168"/>
      <c r="O351" s="168"/>
      <c r="P351" s="169">
        <f>SUM(P352:P378)</f>
        <v>0</v>
      </c>
      <c r="Q351" s="168"/>
      <c r="R351" s="169">
        <f>SUM(R352:R378)</f>
        <v>25.582479159999998</v>
      </c>
      <c r="S351" s="168"/>
      <c r="T351" s="170">
        <f>SUM(T352:T378)</f>
        <v>21.111419999999999</v>
      </c>
      <c r="AR351" s="171" t="s">
        <v>92</v>
      </c>
      <c r="AT351" s="172" t="s">
        <v>81</v>
      </c>
      <c r="AU351" s="172" t="s">
        <v>90</v>
      </c>
      <c r="AY351" s="171" t="s">
        <v>134</v>
      </c>
      <c r="BK351" s="173">
        <f>SUM(BK352:BK378)</f>
        <v>0</v>
      </c>
    </row>
    <row r="352" spans="1:65" s="2" customFormat="1" ht="24" x14ac:dyDescent="0.2">
      <c r="A352" s="37"/>
      <c r="B352" s="38"/>
      <c r="C352" s="176" t="s">
        <v>544</v>
      </c>
      <c r="D352" s="176" t="s">
        <v>136</v>
      </c>
      <c r="E352" s="177" t="s">
        <v>545</v>
      </c>
      <c r="F352" s="178" t="s">
        <v>546</v>
      </c>
      <c r="G352" s="179" t="s">
        <v>158</v>
      </c>
      <c r="H352" s="180">
        <v>36.399000000000001</v>
      </c>
      <c r="I352" s="181"/>
      <c r="J352" s="182">
        <f>ROUND(I352*H352,2)</f>
        <v>0</v>
      </c>
      <c r="K352" s="178" t="s">
        <v>44</v>
      </c>
      <c r="L352" s="42"/>
      <c r="M352" s="183" t="s">
        <v>44</v>
      </c>
      <c r="N352" s="184" t="s">
        <v>53</v>
      </c>
      <c r="O352" s="67"/>
      <c r="P352" s="185">
        <f>O352*H352</f>
        <v>0</v>
      </c>
      <c r="Q352" s="185">
        <v>9.5000000000000001E-2</v>
      </c>
      <c r="R352" s="185">
        <f>Q352*H352</f>
        <v>3.4579050000000002</v>
      </c>
      <c r="S352" s="185">
        <v>0</v>
      </c>
      <c r="T352" s="186">
        <f>S352*H352</f>
        <v>0</v>
      </c>
      <c r="U352" s="37"/>
      <c r="V352" s="37"/>
      <c r="W352" s="37"/>
      <c r="X352" s="37"/>
      <c r="Y352" s="37"/>
      <c r="Z352" s="37"/>
      <c r="AA352" s="37"/>
      <c r="AB352" s="37"/>
      <c r="AC352" s="37"/>
      <c r="AD352" s="37"/>
      <c r="AE352" s="37"/>
      <c r="AR352" s="187" t="s">
        <v>251</v>
      </c>
      <c r="AT352" s="187" t="s">
        <v>136</v>
      </c>
      <c r="AU352" s="187" t="s">
        <v>92</v>
      </c>
      <c r="AY352" s="19" t="s">
        <v>134</v>
      </c>
      <c r="BE352" s="188">
        <f>IF(N352="základní",J352,0)</f>
        <v>0</v>
      </c>
      <c r="BF352" s="188">
        <f>IF(N352="snížená",J352,0)</f>
        <v>0</v>
      </c>
      <c r="BG352" s="188">
        <f>IF(N352="zákl. přenesená",J352,0)</f>
        <v>0</v>
      </c>
      <c r="BH352" s="188">
        <f>IF(N352="sníž. přenesená",J352,0)</f>
        <v>0</v>
      </c>
      <c r="BI352" s="188">
        <f>IF(N352="nulová",J352,0)</f>
        <v>0</v>
      </c>
      <c r="BJ352" s="19" t="s">
        <v>90</v>
      </c>
      <c r="BK352" s="188">
        <f>ROUND(I352*H352,2)</f>
        <v>0</v>
      </c>
      <c r="BL352" s="19" t="s">
        <v>251</v>
      </c>
      <c r="BM352" s="187" t="s">
        <v>547</v>
      </c>
    </row>
    <row r="353" spans="1:65" s="2" customFormat="1" ht="29.25" x14ac:dyDescent="0.2">
      <c r="A353" s="37"/>
      <c r="B353" s="38"/>
      <c r="C353" s="39"/>
      <c r="D353" s="191" t="s">
        <v>270</v>
      </c>
      <c r="E353" s="39"/>
      <c r="F353" s="243" t="s">
        <v>277</v>
      </c>
      <c r="G353" s="39"/>
      <c r="H353" s="39"/>
      <c r="I353" s="244"/>
      <c r="J353" s="39"/>
      <c r="K353" s="39"/>
      <c r="L353" s="42"/>
      <c r="M353" s="245"/>
      <c r="N353" s="246"/>
      <c r="O353" s="67"/>
      <c r="P353" s="67"/>
      <c r="Q353" s="67"/>
      <c r="R353" s="67"/>
      <c r="S353" s="67"/>
      <c r="T353" s="68"/>
      <c r="U353" s="37"/>
      <c r="V353" s="37"/>
      <c r="W353" s="37"/>
      <c r="X353" s="37"/>
      <c r="Y353" s="37"/>
      <c r="Z353" s="37"/>
      <c r="AA353" s="37"/>
      <c r="AB353" s="37"/>
      <c r="AC353" s="37"/>
      <c r="AD353" s="37"/>
      <c r="AE353" s="37"/>
      <c r="AT353" s="19" t="s">
        <v>270</v>
      </c>
      <c r="AU353" s="19" t="s">
        <v>92</v>
      </c>
    </row>
    <row r="354" spans="1:65" s="14" customFormat="1" ht="11.25" x14ac:dyDescent="0.2">
      <c r="B354" s="201"/>
      <c r="C354" s="202"/>
      <c r="D354" s="191" t="s">
        <v>143</v>
      </c>
      <c r="E354" s="203" t="s">
        <v>44</v>
      </c>
      <c r="F354" s="204" t="s">
        <v>278</v>
      </c>
      <c r="G354" s="202"/>
      <c r="H354" s="203" t="s">
        <v>44</v>
      </c>
      <c r="I354" s="205"/>
      <c r="J354" s="202"/>
      <c r="K354" s="202"/>
      <c r="L354" s="206"/>
      <c r="M354" s="207"/>
      <c r="N354" s="208"/>
      <c r="O354" s="208"/>
      <c r="P354" s="208"/>
      <c r="Q354" s="208"/>
      <c r="R354" s="208"/>
      <c r="S354" s="208"/>
      <c r="T354" s="209"/>
      <c r="AT354" s="210" t="s">
        <v>143</v>
      </c>
      <c r="AU354" s="210" t="s">
        <v>92</v>
      </c>
      <c r="AV354" s="14" t="s">
        <v>90</v>
      </c>
      <c r="AW354" s="14" t="s">
        <v>42</v>
      </c>
      <c r="AX354" s="14" t="s">
        <v>82</v>
      </c>
      <c r="AY354" s="210" t="s">
        <v>134</v>
      </c>
    </row>
    <row r="355" spans="1:65" s="14" customFormat="1" ht="11.25" x14ac:dyDescent="0.2">
      <c r="B355" s="201"/>
      <c r="C355" s="202"/>
      <c r="D355" s="191" t="s">
        <v>143</v>
      </c>
      <c r="E355" s="203" t="s">
        <v>44</v>
      </c>
      <c r="F355" s="204" t="s">
        <v>548</v>
      </c>
      <c r="G355" s="202"/>
      <c r="H355" s="203" t="s">
        <v>44</v>
      </c>
      <c r="I355" s="205"/>
      <c r="J355" s="202"/>
      <c r="K355" s="202"/>
      <c r="L355" s="206"/>
      <c r="M355" s="207"/>
      <c r="N355" s="208"/>
      <c r="O355" s="208"/>
      <c r="P355" s="208"/>
      <c r="Q355" s="208"/>
      <c r="R355" s="208"/>
      <c r="S355" s="208"/>
      <c r="T355" s="209"/>
      <c r="AT355" s="210" t="s">
        <v>143</v>
      </c>
      <c r="AU355" s="210" t="s">
        <v>92</v>
      </c>
      <c r="AV355" s="14" t="s">
        <v>90</v>
      </c>
      <c r="AW355" s="14" t="s">
        <v>42</v>
      </c>
      <c r="AX355" s="14" t="s">
        <v>82</v>
      </c>
      <c r="AY355" s="210" t="s">
        <v>134</v>
      </c>
    </row>
    <row r="356" spans="1:65" s="13" customFormat="1" ht="11.25" x14ac:dyDescent="0.2">
      <c r="B356" s="189"/>
      <c r="C356" s="190"/>
      <c r="D356" s="191" t="s">
        <v>143</v>
      </c>
      <c r="E356" s="192" t="s">
        <v>44</v>
      </c>
      <c r="F356" s="193" t="s">
        <v>549</v>
      </c>
      <c r="G356" s="190"/>
      <c r="H356" s="194">
        <v>6</v>
      </c>
      <c r="I356" s="195"/>
      <c r="J356" s="190"/>
      <c r="K356" s="190"/>
      <c r="L356" s="196"/>
      <c r="M356" s="197"/>
      <c r="N356" s="198"/>
      <c r="O356" s="198"/>
      <c r="P356" s="198"/>
      <c r="Q356" s="198"/>
      <c r="R356" s="198"/>
      <c r="S356" s="198"/>
      <c r="T356" s="199"/>
      <c r="AT356" s="200" t="s">
        <v>143</v>
      </c>
      <c r="AU356" s="200" t="s">
        <v>92</v>
      </c>
      <c r="AV356" s="13" t="s">
        <v>92</v>
      </c>
      <c r="AW356" s="13" t="s">
        <v>42</v>
      </c>
      <c r="AX356" s="13" t="s">
        <v>82</v>
      </c>
      <c r="AY356" s="200" t="s">
        <v>134</v>
      </c>
    </row>
    <row r="357" spans="1:65" s="13" customFormat="1" ht="11.25" x14ac:dyDescent="0.2">
      <c r="B357" s="189"/>
      <c r="C357" s="190"/>
      <c r="D357" s="191" t="s">
        <v>143</v>
      </c>
      <c r="E357" s="192" t="s">
        <v>44</v>
      </c>
      <c r="F357" s="193" t="s">
        <v>550</v>
      </c>
      <c r="G357" s="190"/>
      <c r="H357" s="194">
        <v>4.2549999999999999</v>
      </c>
      <c r="I357" s="195"/>
      <c r="J357" s="190"/>
      <c r="K357" s="190"/>
      <c r="L357" s="196"/>
      <c r="M357" s="197"/>
      <c r="N357" s="198"/>
      <c r="O357" s="198"/>
      <c r="P357" s="198"/>
      <c r="Q357" s="198"/>
      <c r="R357" s="198"/>
      <c r="S357" s="198"/>
      <c r="T357" s="199"/>
      <c r="AT357" s="200" t="s">
        <v>143</v>
      </c>
      <c r="AU357" s="200" t="s">
        <v>92</v>
      </c>
      <c r="AV357" s="13" t="s">
        <v>92</v>
      </c>
      <c r="AW357" s="13" t="s">
        <v>42</v>
      </c>
      <c r="AX357" s="13" t="s">
        <v>82</v>
      </c>
      <c r="AY357" s="200" t="s">
        <v>134</v>
      </c>
    </row>
    <row r="358" spans="1:65" s="13" customFormat="1" ht="11.25" x14ac:dyDescent="0.2">
      <c r="B358" s="189"/>
      <c r="C358" s="190"/>
      <c r="D358" s="191" t="s">
        <v>143</v>
      </c>
      <c r="E358" s="192" t="s">
        <v>44</v>
      </c>
      <c r="F358" s="193" t="s">
        <v>551</v>
      </c>
      <c r="G358" s="190"/>
      <c r="H358" s="194">
        <v>6.298</v>
      </c>
      <c r="I358" s="195"/>
      <c r="J358" s="190"/>
      <c r="K358" s="190"/>
      <c r="L358" s="196"/>
      <c r="M358" s="197"/>
      <c r="N358" s="198"/>
      <c r="O358" s="198"/>
      <c r="P358" s="198"/>
      <c r="Q358" s="198"/>
      <c r="R358" s="198"/>
      <c r="S358" s="198"/>
      <c r="T358" s="199"/>
      <c r="AT358" s="200" t="s">
        <v>143</v>
      </c>
      <c r="AU358" s="200" t="s">
        <v>92</v>
      </c>
      <c r="AV358" s="13" t="s">
        <v>92</v>
      </c>
      <c r="AW358" s="13" t="s">
        <v>42</v>
      </c>
      <c r="AX358" s="13" t="s">
        <v>82</v>
      </c>
      <c r="AY358" s="200" t="s">
        <v>134</v>
      </c>
    </row>
    <row r="359" spans="1:65" s="13" customFormat="1" ht="11.25" x14ac:dyDescent="0.2">
      <c r="B359" s="189"/>
      <c r="C359" s="190"/>
      <c r="D359" s="191" t="s">
        <v>143</v>
      </c>
      <c r="E359" s="192" t="s">
        <v>44</v>
      </c>
      <c r="F359" s="193" t="s">
        <v>552</v>
      </c>
      <c r="G359" s="190"/>
      <c r="H359" s="194">
        <v>4.2549999999999999</v>
      </c>
      <c r="I359" s="195"/>
      <c r="J359" s="190"/>
      <c r="K359" s="190"/>
      <c r="L359" s="196"/>
      <c r="M359" s="197"/>
      <c r="N359" s="198"/>
      <c r="O359" s="198"/>
      <c r="P359" s="198"/>
      <c r="Q359" s="198"/>
      <c r="R359" s="198"/>
      <c r="S359" s="198"/>
      <c r="T359" s="199"/>
      <c r="AT359" s="200" t="s">
        <v>143</v>
      </c>
      <c r="AU359" s="200" t="s">
        <v>92</v>
      </c>
      <c r="AV359" s="13" t="s">
        <v>92</v>
      </c>
      <c r="AW359" s="13" t="s">
        <v>42</v>
      </c>
      <c r="AX359" s="13" t="s">
        <v>82</v>
      </c>
      <c r="AY359" s="200" t="s">
        <v>134</v>
      </c>
    </row>
    <row r="360" spans="1:65" s="13" customFormat="1" ht="11.25" x14ac:dyDescent="0.2">
      <c r="B360" s="189"/>
      <c r="C360" s="190"/>
      <c r="D360" s="191" t="s">
        <v>143</v>
      </c>
      <c r="E360" s="192" t="s">
        <v>44</v>
      </c>
      <c r="F360" s="193" t="s">
        <v>553</v>
      </c>
      <c r="G360" s="190"/>
      <c r="H360" s="194">
        <v>11.301</v>
      </c>
      <c r="I360" s="195"/>
      <c r="J360" s="190"/>
      <c r="K360" s="190"/>
      <c r="L360" s="196"/>
      <c r="M360" s="197"/>
      <c r="N360" s="198"/>
      <c r="O360" s="198"/>
      <c r="P360" s="198"/>
      <c r="Q360" s="198"/>
      <c r="R360" s="198"/>
      <c r="S360" s="198"/>
      <c r="T360" s="199"/>
      <c r="AT360" s="200" t="s">
        <v>143</v>
      </c>
      <c r="AU360" s="200" t="s">
        <v>92</v>
      </c>
      <c r="AV360" s="13" t="s">
        <v>92</v>
      </c>
      <c r="AW360" s="13" t="s">
        <v>42</v>
      </c>
      <c r="AX360" s="13" t="s">
        <v>82</v>
      </c>
      <c r="AY360" s="200" t="s">
        <v>134</v>
      </c>
    </row>
    <row r="361" spans="1:65" s="13" customFormat="1" ht="11.25" x14ac:dyDescent="0.2">
      <c r="B361" s="189"/>
      <c r="C361" s="190"/>
      <c r="D361" s="191" t="s">
        <v>143</v>
      </c>
      <c r="E361" s="192" t="s">
        <v>44</v>
      </c>
      <c r="F361" s="193" t="s">
        <v>554</v>
      </c>
      <c r="G361" s="190"/>
      <c r="H361" s="194">
        <v>4.29</v>
      </c>
      <c r="I361" s="195"/>
      <c r="J361" s="190"/>
      <c r="K361" s="190"/>
      <c r="L361" s="196"/>
      <c r="M361" s="197"/>
      <c r="N361" s="198"/>
      <c r="O361" s="198"/>
      <c r="P361" s="198"/>
      <c r="Q361" s="198"/>
      <c r="R361" s="198"/>
      <c r="S361" s="198"/>
      <c r="T361" s="199"/>
      <c r="AT361" s="200" t="s">
        <v>143</v>
      </c>
      <c r="AU361" s="200" t="s">
        <v>92</v>
      </c>
      <c r="AV361" s="13" t="s">
        <v>92</v>
      </c>
      <c r="AW361" s="13" t="s">
        <v>42</v>
      </c>
      <c r="AX361" s="13" t="s">
        <v>82</v>
      </c>
      <c r="AY361" s="200" t="s">
        <v>134</v>
      </c>
    </row>
    <row r="362" spans="1:65" s="15" customFormat="1" ht="11.25" x14ac:dyDescent="0.2">
      <c r="B362" s="211"/>
      <c r="C362" s="212"/>
      <c r="D362" s="191" t="s">
        <v>143</v>
      </c>
      <c r="E362" s="213" t="s">
        <v>44</v>
      </c>
      <c r="F362" s="214" t="s">
        <v>179</v>
      </c>
      <c r="G362" s="212"/>
      <c r="H362" s="215">
        <v>36.399000000000001</v>
      </c>
      <c r="I362" s="216"/>
      <c r="J362" s="212"/>
      <c r="K362" s="212"/>
      <c r="L362" s="217"/>
      <c r="M362" s="218"/>
      <c r="N362" s="219"/>
      <c r="O362" s="219"/>
      <c r="P362" s="219"/>
      <c r="Q362" s="219"/>
      <c r="R362" s="219"/>
      <c r="S362" s="219"/>
      <c r="T362" s="220"/>
      <c r="AT362" s="221" t="s">
        <v>143</v>
      </c>
      <c r="AU362" s="221" t="s">
        <v>92</v>
      </c>
      <c r="AV362" s="15" t="s">
        <v>141</v>
      </c>
      <c r="AW362" s="15" t="s">
        <v>42</v>
      </c>
      <c r="AX362" s="15" t="s">
        <v>90</v>
      </c>
      <c r="AY362" s="221" t="s">
        <v>134</v>
      </c>
    </row>
    <row r="363" spans="1:65" s="2" customFormat="1" ht="16.5" customHeight="1" x14ac:dyDescent="0.2">
      <c r="A363" s="37"/>
      <c r="B363" s="38"/>
      <c r="C363" s="222" t="s">
        <v>555</v>
      </c>
      <c r="D363" s="222" t="s">
        <v>196</v>
      </c>
      <c r="E363" s="223" t="s">
        <v>556</v>
      </c>
      <c r="F363" s="224" t="s">
        <v>282</v>
      </c>
      <c r="G363" s="225" t="s">
        <v>158</v>
      </c>
      <c r="H363" s="226">
        <v>36.399000000000001</v>
      </c>
      <c r="I363" s="227"/>
      <c r="J363" s="228">
        <f t="shared" ref="J363:J370" si="0">ROUND(I363*H363,2)</f>
        <v>0</v>
      </c>
      <c r="K363" s="224" t="s">
        <v>44</v>
      </c>
      <c r="L363" s="229"/>
      <c r="M363" s="230" t="s">
        <v>44</v>
      </c>
      <c r="N363" s="231" t="s">
        <v>53</v>
      </c>
      <c r="O363" s="67"/>
      <c r="P363" s="185">
        <f t="shared" ref="P363:P370" si="1">O363*H363</f>
        <v>0</v>
      </c>
      <c r="Q363" s="185">
        <v>0.57999999999999996</v>
      </c>
      <c r="R363" s="185">
        <f t="shared" ref="R363:R370" si="2">Q363*H363</f>
        <v>21.111419999999999</v>
      </c>
      <c r="S363" s="185">
        <v>0</v>
      </c>
      <c r="T363" s="186">
        <f t="shared" ref="T363:T370" si="3">S363*H363</f>
        <v>0</v>
      </c>
      <c r="U363" s="37"/>
      <c r="V363" s="37"/>
      <c r="W363" s="37"/>
      <c r="X363" s="37"/>
      <c r="Y363" s="37"/>
      <c r="Z363" s="37"/>
      <c r="AA363" s="37"/>
      <c r="AB363" s="37"/>
      <c r="AC363" s="37"/>
      <c r="AD363" s="37"/>
      <c r="AE363" s="37"/>
      <c r="AR363" s="187" t="s">
        <v>366</v>
      </c>
      <c r="AT363" s="187" t="s">
        <v>196</v>
      </c>
      <c r="AU363" s="187" t="s">
        <v>92</v>
      </c>
      <c r="AY363" s="19" t="s">
        <v>134</v>
      </c>
      <c r="BE363" s="188">
        <f t="shared" ref="BE363:BE370" si="4">IF(N363="základní",J363,0)</f>
        <v>0</v>
      </c>
      <c r="BF363" s="188">
        <f t="shared" ref="BF363:BF370" si="5">IF(N363="snížená",J363,0)</f>
        <v>0</v>
      </c>
      <c r="BG363" s="188">
        <f t="shared" ref="BG363:BG370" si="6">IF(N363="zákl. přenesená",J363,0)</f>
        <v>0</v>
      </c>
      <c r="BH363" s="188">
        <f t="shared" ref="BH363:BH370" si="7">IF(N363="sníž. přenesená",J363,0)</f>
        <v>0</v>
      </c>
      <c r="BI363" s="188">
        <f t="shared" ref="BI363:BI370" si="8">IF(N363="nulová",J363,0)</f>
        <v>0</v>
      </c>
      <c r="BJ363" s="19" t="s">
        <v>90</v>
      </c>
      <c r="BK363" s="188">
        <f t="shared" ref="BK363:BK370" si="9">ROUND(I363*H363,2)</f>
        <v>0</v>
      </c>
      <c r="BL363" s="19" t="s">
        <v>251</v>
      </c>
      <c r="BM363" s="187" t="s">
        <v>557</v>
      </c>
    </row>
    <row r="364" spans="1:65" s="2" customFormat="1" ht="36" x14ac:dyDescent="0.2">
      <c r="A364" s="37"/>
      <c r="B364" s="38"/>
      <c r="C364" s="222" t="s">
        <v>558</v>
      </c>
      <c r="D364" s="222" t="s">
        <v>196</v>
      </c>
      <c r="E364" s="223" t="s">
        <v>559</v>
      </c>
      <c r="F364" s="224" t="s">
        <v>560</v>
      </c>
      <c r="G364" s="225" t="s">
        <v>258</v>
      </c>
      <c r="H364" s="226">
        <v>1</v>
      </c>
      <c r="I364" s="227"/>
      <c r="J364" s="228">
        <f t="shared" si="0"/>
        <v>0</v>
      </c>
      <c r="K364" s="224" t="s">
        <v>44</v>
      </c>
      <c r="L364" s="229"/>
      <c r="M364" s="230" t="s">
        <v>44</v>
      </c>
      <c r="N364" s="231" t="s">
        <v>53</v>
      </c>
      <c r="O364" s="67"/>
      <c r="P364" s="185">
        <f t="shared" si="1"/>
        <v>0</v>
      </c>
      <c r="Q364" s="185">
        <v>0.66600000000000004</v>
      </c>
      <c r="R364" s="185">
        <f t="shared" si="2"/>
        <v>0.66600000000000004</v>
      </c>
      <c r="S364" s="185">
        <v>0</v>
      </c>
      <c r="T364" s="186">
        <f t="shared" si="3"/>
        <v>0</v>
      </c>
      <c r="U364" s="37"/>
      <c r="V364" s="37"/>
      <c r="W364" s="37"/>
      <c r="X364" s="37"/>
      <c r="Y364" s="37"/>
      <c r="Z364" s="37"/>
      <c r="AA364" s="37"/>
      <c r="AB364" s="37"/>
      <c r="AC364" s="37"/>
      <c r="AD364" s="37"/>
      <c r="AE364" s="37"/>
      <c r="AR364" s="187" t="s">
        <v>366</v>
      </c>
      <c r="AT364" s="187" t="s">
        <v>196</v>
      </c>
      <c r="AU364" s="187" t="s">
        <v>92</v>
      </c>
      <c r="AY364" s="19" t="s">
        <v>134</v>
      </c>
      <c r="BE364" s="188">
        <f t="shared" si="4"/>
        <v>0</v>
      </c>
      <c r="BF364" s="188">
        <f t="shared" si="5"/>
        <v>0</v>
      </c>
      <c r="BG364" s="188">
        <f t="shared" si="6"/>
        <v>0</v>
      </c>
      <c r="BH364" s="188">
        <f t="shared" si="7"/>
        <v>0</v>
      </c>
      <c r="BI364" s="188">
        <f t="shared" si="8"/>
        <v>0</v>
      </c>
      <c r="BJ364" s="19" t="s">
        <v>90</v>
      </c>
      <c r="BK364" s="188">
        <f t="shared" si="9"/>
        <v>0</v>
      </c>
      <c r="BL364" s="19" t="s">
        <v>251</v>
      </c>
      <c r="BM364" s="187" t="s">
        <v>561</v>
      </c>
    </row>
    <row r="365" spans="1:65" s="2" customFormat="1" ht="36" x14ac:dyDescent="0.2">
      <c r="A365" s="37"/>
      <c r="B365" s="38"/>
      <c r="C365" s="222" t="s">
        <v>562</v>
      </c>
      <c r="D365" s="222" t="s">
        <v>196</v>
      </c>
      <c r="E365" s="223" t="s">
        <v>563</v>
      </c>
      <c r="F365" s="224" t="s">
        <v>564</v>
      </c>
      <c r="G365" s="225" t="s">
        <v>258</v>
      </c>
      <c r="H365" s="226">
        <v>1</v>
      </c>
      <c r="I365" s="227"/>
      <c r="J365" s="228">
        <f t="shared" si="0"/>
        <v>0</v>
      </c>
      <c r="K365" s="224" t="s">
        <v>44</v>
      </c>
      <c r="L365" s="229"/>
      <c r="M365" s="230" t="s">
        <v>44</v>
      </c>
      <c r="N365" s="231" t="s">
        <v>53</v>
      </c>
      <c r="O365" s="67"/>
      <c r="P365" s="185">
        <f t="shared" si="1"/>
        <v>0</v>
      </c>
      <c r="Q365" s="185">
        <v>0.3</v>
      </c>
      <c r="R365" s="185">
        <f t="shared" si="2"/>
        <v>0.3</v>
      </c>
      <c r="S365" s="185">
        <v>0</v>
      </c>
      <c r="T365" s="186">
        <f t="shared" si="3"/>
        <v>0</v>
      </c>
      <c r="U365" s="37"/>
      <c r="V365" s="37"/>
      <c r="W365" s="37"/>
      <c r="X365" s="37"/>
      <c r="Y365" s="37"/>
      <c r="Z365" s="37"/>
      <c r="AA365" s="37"/>
      <c r="AB365" s="37"/>
      <c r="AC365" s="37"/>
      <c r="AD365" s="37"/>
      <c r="AE365" s="37"/>
      <c r="AR365" s="187" t="s">
        <v>366</v>
      </c>
      <c r="AT365" s="187" t="s">
        <v>196</v>
      </c>
      <c r="AU365" s="187" t="s">
        <v>92</v>
      </c>
      <c r="AY365" s="19" t="s">
        <v>134</v>
      </c>
      <c r="BE365" s="188">
        <f t="shared" si="4"/>
        <v>0</v>
      </c>
      <c r="BF365" s="188">
        <f t="shared" si="5"/>
        <v>0</v>
      </c>
      <c r="BG365" s="188">
        <f t="shared" si="6"/>
        <v>0</v>
      </c>
      <c r="BH365" s="188">
        <f t="shared" si="7"/>
        <v>0</v>
      </c>
      <c r="BI365" s="188">
        <f t="shared" si="8"/>
        <v>0</v>
      </c>
      <c r="BJ365" s="19" t="s">
        <v>90</v>
      </c>
      <c r="BK365" s="188">
        <f t="shared" si="9"/>
        <v>0</v>
      </c>
      <c r="BL365" s="19" t="s">
        <v>251</v>
      </c>
      <c r="BM365" s="187" t="s">
        <v>565</v>
      </c>
    </row>
    <row r="366" spans="1:65" s="2" customFormat="1" ht="24" x14ac:dyDescent="0.2">
      <c r="A366" s="37"/>
      <c r="B366" s="38"/>
      <c r="C366" s="176" t="s">
        <v>566</v>
      </c>
      <c r="D366" s="176" t="s">
        <v>136</v>
      </c>
      <c r="E366" s="177" t="s">
        <v>567</v>
      </c>
      <c r="F366" s="178" t="s">
        <v>568</v>
      </c>
      <c r="G366" s="179" t="s">
        <v>569</v>
      </c>
      <c r="H366" s="180">
        <v>4</v>
      </c>
      <c r="I366" s="181"/>
      <c r="J366" s="182">
        <f t="shared" si="0"/>
        <v>0</v>
      </c>
      <c r="K366" s="178" t="s">
        <v>44</v>
      </c>
      <c r="L366" s="42"/>
      <c r="M366" s="183" t="s">
        <v>44</v>
      </c>
      <c r="N366" s="184" t="s">
        <v>53</v>
      </c>
      <c r="O366" s="67"/>
      <c r="P366" s="185">
        <f t="shared" si="1"/>
        <v>0</v>
      </c>
      <c r="Q366" s="185">
        <v>0</v>
      </c>
      <c r="R366" s="185">
        <f t="shared" si="2"/>
        <v>0</v>
      </c>
      <c r="S366" s="185">
        <v>0</v>
      </c>
      <c r="T366" s="186">
        <f t="shared" si="3"/>
        <v>0</v>
      </c>
      <c r="U366" s="37"/>
      <c r="V366" s="37"/>
      <c r="W366" s="37"/>
      <c r="X366" s="37"/>
      <c r="Y366" s="37"/>
      <c r="Z366" s="37"/>
      <c r="AA366" s="37"/>
      <c r="AB366" s="37"/>
      <c r="AC366" s="37"/>
      <c r="AD366" s="37"/>
      <c r="AE366" s="37"/>
      <c r="AR366" s="187" t="s">
        <v>251</v>
      </c>
      <c r="AT366" s="187" t="s">
        <v>136</v>
      </c>
      <c r="AU366" s="187" t="s">
        <v>92</v>
      </c>
      <c r="AY366" s="19" t="s">
        <v>134</v>
      </c>
      <c r="BE366" s="188">
        <f t="shared" si="4"/>
        <v>0</v>
      </c>
      <c r="BF366" s="188">
        <f t="shared" si="5"/>
        <v>0</v>
      </c>
      <c r="BG366" s="188">
        <f t="shared" si="6"/>
        <v>0</v>
      </c>
      <c r="BH366" s="188">
        <f t="shared" si="7"/>
        <v>0</v>
      </c>
      <c r="BI366" s="188">
        <f t="shared" si="8"/>
        <v>0</v>
      </c>
      <c r="BJ366" s="19" t="s">
        <v>90</v>
      </c>
      <c r="BK366" s="188">
        <f t="shared" si="9"/>
        <v>0</v>
      </c>
      <c r="BL366" s="19" t="s">
        <v>251</v>
      </c>
      <c r="BM366" s="187" t="s">
        <v>570</v>
      </c>
    </row>
    <row r="367" spans="1:65" s="2" customFormat="1" ht="24" x14ac:dyDescent="0.2">
      <c r="A367" s="37"/>
      <c r="B367" s="38"/>
      <c r="C367" s="176" t="s">
        <v>571</v>
      </c>
      <c r="D367" s="176" t="s">
        <v>136</v>
      </c>
      <c r="E367" s="177" t="s">
        <v>572</v>
      </c>
      <c r="F367" s="178" t="s">
        <v>573</v>
      </c>
      <c r="G367" s="179" t="s">
        <v>158</v>
      </c>
      <c r="H367" s="180">
        <v>36.399000000000001</v>
      </c>
      <c r="I367" s="181"/>
      <c r="J367" s="182">
        <f t="shared" si="0"/>
        <v>0</v>
      </c>
      <c r="K367" s="178" t="s">
        <v>44</v>
      </c>
      <c r="L367" s="42"/>
      <c r="M367" s="183" t="s">
        <v>44</v>
      </c>
      <c r="N367" s="184" t="s">
        <v>53</v>
      </c>
      <c r="O367" s="67"/>
      <c r="P367" s="185">
        <f t="shared" si="1"/>
        <v>0</v>
      </c>
      <c r="Q367" s="185">
        <v>0</v>
      </c>
      <c r="R367" s="185">
        <f t="shared" si="2"/>
        <v>0</v>
      </c>
      <c r="S367" s="185">
        <v>0.57999999999999996</v>
      </c>
      <c r="T367" s="186">
        <f t="shared" si="3"/>
        <v>21.111419999999999</v>
      </c>
      <c r="U367" s="37"/>
      <c r="V367" s="37"/>
      <c r="W367" s="37"/>
      <c r="X367" s="37"/>
      <c r="Y367" s="37"/>
      <c r="Z367" s="37"/>
      <c r="AA367" s="37"/>
      <c r="AB367" s="37"/>
      <c r="AC367" s="37"/>
      <c r="AD367" s="37"/>
      <c r="AE367" s="37"/>
      <c r="AR367" s="187" t="s">
        <v>251</v>
      </c>
      <c r="AT367" s="187" t="s">
        <v>136</v>
      </c>
      <c r="AU367" s="187" t="s">
        <v>92</v>
      </c>
      <c r="AY367" s="19" t="s">
        <v>134</v>
      </c>
      <c r="BE367" s="188">
        <f t="shared" si="4"/>
        <v>0</v>
      </c>
      <c r="BF367" s="188">
        <f t="shared" si="5"/>
        <v>0</v>
      </c>
      <c r="BG367" s="188">
        <f t="shared" si="6"/>
        <v>0</v>
      </c>
      <c r="BH367" s="188">
        <f t="shared" si="7"/>
        <v>0</v>
      </c>
      <c r="BI367" s="188">
        <f t="shared" si="8"/>
        <v>0</v>
      </c>
      <c r="BJ367" s="19" t="s">
        <v>90</v>
      </c>
      <c r="BK367" s="188">
        <f t="shared" si="9"/>
        <v>0</v>
      </c>
      <c r="BL367" s="19" t="s">
        <v>251</v>
      </c>
      <c r="BM367" s="187" t="s">
        <v>574</v>
      </c>
    </row>
    <row r="368" spans="1:65" s="2" customFormat="1" ht="24" x14ac:dyDescent="0.2">
      <c r="A368" s="37"/>
      <c r="B368" s="38"/>
      <c r="C368" s="176" t="s">
        <v>575</v>
      </c>
      <c r="D368" s="176" t="s">
        <v>136</v>
      </c>
      <c r="E368" s="177" t="s">
        <v>576</v>
      </c>
      <c r="F368" s="178" t="s">
        <v>577</v>
      </c>
      <c r="G368" s="179" t="s">
        <v>158</v>
      </c>
      <c r="H368" s="180">
        <v>36.399000000000001</v>
      </c>
      <c r="I368" s="181"/>
      <c r="J368" s="182">
        <f t="shared" si="0"/>
        <v>0</v>
      </c>
      <c r="K368" s="178" t="s">
        <v>44</v>
      </c>
      <c r="L368" s="42"/>
      <c r="M368" s="183" t="s">
        <v>44</v>
      </c>
      <c r="N368" s="184" t="s">
        <v>53</v>
      </c>
      <c r="O368" s="67"/>
      <c r="P368" s="185">
        <f t="shared" si="1"/>
        <v>0</v>
      </c>
      <c r="Q368" s="185">
        <v>0</v>
      </c>
      <c r="R368" s="185">
        <f t="shared" si="2"/>
        <v>0</v>
      </c>
      <c r="S368" s="185">
        <v>0</v>
      </c>
      <c r="T368" s="186">
        <f t="shared" si="3"/>
        <v>0</v>
      </c>
      <c r="U368" s="37"/>
      <c r="V368" s="37"/>
      <c r="W368" s="37"/>
      <c r="X368" s="37"/>
      <c r="Y368" s="37"/>
      <c r="Z368" s="37"/>
      <c r="AA368" s="37"/>
      <c r="AB368" s="37"/>
      <c r="AC368" s="37"/>
      <c r="AD368" s="37"/>
      <c r="AE368" s="37"/>
      <c r="AR368" s="187" t="s">
        <v>251</v>
      </c>
      <c r="AT368" s="187" t="s">
        <v>136</v>
      </c>
      <c r="AU368" s="187" t="s">
        <v>92</v>
      </c>
      <c r="AY368" s="19" t="s">
        <v>134</v>
      </c>
      <c r="BE368" s="188">
        <f t="shared" si="4"/>
        <v>0</v>
      </c>
      <c r="BF368" s="188">
        <f t="shared" si="5"/>
        <v>0</v>
      </c>
      <c r="BG368" s="188">
        <f t="shared" si="6"/>
        <v>0</v>
      </c>
      <c r="BH368" s="188">
        <f t="shared" si="7"/>
        <v>0</v>
      </c>
      <c r="BI368" s="188">
        <f t="shared" si="8"/>
        <v>0</v>
      </c>
      <c r="BJ368" s="19" t="s">
        <v>90</v>
      </c>
      <c r="BK368" s="188">
        <f t="shared" si="9"/>
        <v>0</v>
      </c>
      <c r="BL368" s="19" t="s">
        <v>251</v>
      </c>
      <c r="BM368" s="187" t="s">
        <v>578</v>
      </c>
    </row>
    <row r="369" spans="1:65" s="2" customFormat="1" ht="24" x14ac:dyDescent="0.2">
      <c r="A369" s="37"/>
      <c r="B369" s="38"/>
      <c r="C369" s="176" t="s">
        <v>579</v>
      </c>
      <c r="D369" s="176" t="s">
        <v>136</v>
      </c>
      <c r="E369" s="177" t="s">
        <v>580</v>
      </c>
      <c r="F369" s="178" t="s">
        <v>581</v>
      </c>
      <c r="G369" s="179" t="s">
        <v>258</v>
      </c>
      <c r="H369" s="180">
        <v>2</v>
      </c>
      <c r="I369" s="181"/>
      <c r="J369" s="182">
        <f t="shared" si="0"/>
        <v>0</v>
      </c>
      <c r="K369" s="178" t="s">
        <v>44</v>
      </c>
      <c r="L369" s="42"/>
      <c r="M369" s="183" t="s">
        <v>44</v>
      </c>
      <c r="N369" s="184" t="s">
        <v>53</v>
      </c>
      <c r="O369" s="67"/>
      <c r="P369" s="185">
        <f t="shared" si="1"/>
        <v>0</v>
      </c>
      <c r="Q369" s="185">
        <v>0</v>
      </c>
      <c r="R369" s="185">
        <f t="shared" si="2"/>
        <v>0</v>
      </c>
      <c r="S369" s="185">
        <v>0</v>
      </c>
      <c r="T369" s="186">
        <f t="shared" si="3"/>
        <v>0</v>
      </c>
      <c r="U369" s="37"/>
      <c r="V369" s="37"/>
      <c r="W369" s="37"/>
      <c r="X369" s="37"/>
      <c r="Y369" s="37"/>
      <c r="Z369" s="37"/>
      <c r="AA369" s="37"/>
      <c r="AB369" s="37"/>
      <c r="AC369" s="37"/>
      <c r="AD369" s="37"/>
      <c r="AE369" s="37"/>
      <c r="AR369" s="187" t="s">
        <v>251</v>
      </c>
      <c r="AT369" s="187" t="s">
        <v>136</v>
      </c>
      <c r="AU369" s="187" t="s">
        <v>92</v>
      </c>
      <c r="AY369" s="19" t="s">
        <v>134</v>
      </c>
      <c r="BE369" s="188">
        <f t="shared" si="4"/>
        <v>0</v>
      </c>
      <c r="BF369" s="188">
        <f t="shared" si="5"/>
        <v>0</v>
      </c>
      <c r="BG369" s="188">
        <f t="shared" si="6"/>
        <v>0</v>
      </c>
      <c r="BH369" s="188">
        <f t="shared" si="7"/>
        <v>0</v>
      </c>
      <c r="BI369" s="188">
        <f t="shared" si="8"/>
        <v>0</v>
      </c>
      <c r="BJ369" s="19" t="s">
        <v>90</v>
      </c>
      <c r="BK369" s="188">
        <f t="shared" si="9"/>
        <v>0</v>
      </c>
      <c r="BL369" s="19" t="s">
        <v>251</v>
      </c>
      <c r="BM369" s="187" t="s">
        <v>582</v>
      </c>
    </row>
    <row r="370" spans="1:65" s="2" customFormat="1" ht="48" x14ac:dyDescent="0.2">
      <c r="A370" s="37"/>
      <c r="B370" s="38"/>
      <c r="C370" s="176" t="s">
        <v>583</v>
      </c>
      <c r="D370" s="176" t="s">
        <v>136</v>
      </c>
      <c r="E370" s="177" t="s">
        <v>584</v>
      </c>
      <c r="F370" s="178" t="s">
        <v>585</v>
      </c>
      <c r="G370" s="179" t="s">
        <v>158</v>
      </c>
      <c r="H370" s="180">
        <v>100.328</v>
      </c>
      <c r="I370" s="181"/>
      <c r="J370" s="182">
        <f t="shared" si="0"/>
        <v>0</v>
      </c>
      <c r="K370" s="178" t="s">
        <v>140</v>
      </c>
      <c r="L370" s="42"/>
      <c r="M370" s="183" t="s">
        <v>44</v>
      </c>
      <c r="N370" s="184" t="s">
        <v>53</v>
      </c>
      <c r="O370" s="67"/>
      <c r="P370" s="185">
        <f t="shared" si="1"/>
        <v>0</v>
      </c>
      <c r="Q370" s="185">
        <v>1.0000000000000001E-5</v>
      </c>
      <c r="R370" s="185">
        <f t="shared" si="2"/>
        <v>1.0032800000000001E-3</v>
      </c>
      <c r="S370" s="185">
        <v>0</v>
      </c>
      <c r="T370" s="186">
        <f t="shared" si="3"/>
        <v>0</v>
      </c>
      <c r="U370" s="37"/>
      <c r="V370" s="37"/>
      <c r="W370" s="37"/>
      <c r="X370" s="37"/>
      <c r="Y370" s="37"/>
      <c r="Z370" s="37"/>
      <c r="AA370" s="37"/>
      <c r="AB370" s="37"/>
      <c r="AC370" s="37"/>
      <c r="AD370" s="37"/>
      <c r="AE370" s="37"/>
      <c r="AR370" s="187" t="s">
        <v>251</v>
      </c>
      <c r="AT370" s="187" t="s">
        <v>136</v>
      </c>
      <c r="AU370" s="187" t="s">
        <v>92</v>
      </c>
      <c r="AY370" s="19" t="s">
        <v>134</v>
      </c>
      <c r="BE370" s="188">
        <f t="shared" si="4"/>
        <v>0</v>
      </c>
      <c r="BF370" s="188">
        <f t="shared" si="5"/>
        <v>0</v>
      </c>
      <c r="BG370" s="188">
        <f t="shared" si="6"/>
        <v>0</v>
      </c>
      <c r="BH370" s="188">
        <f t="shared" si="7"/>
        <v>0</v>
      </c>
      <c r="BI370" s="188">
        <f t="shared" si="8"/>
        <v>0</v>
      </c>
      <c r="BJ370" s="19" t="s">
        <v>90</v>
      </c>
      <c r="BK370" s="188">
        <f t="shared" si="9"/>
        <v>0</v>
      </c>
      <c r="BL370" s="19" t="s">
        <v>251</v>
      </c>
      <c r="BM370" s="187" t="s">
        <v>586</v>
      </c>
    </row>
    <row r="371" spans="1:65" s="14" customFormat="1" ht="11.25" x14ac:dyDescent="0.2">
      <c r="B371" s="201"/>
      <c r="C371" s="202"/>
      <c r="D371" s="191" t="s">
        <v>143</v>
      </c>
      <c r="E371" s="203" t="s">
        <v>44</v>
      </c>
      <c r="F371" s="204" t="s">
        <v>278</v>
      </c>
      <c r="G371" s="202"/>
      <c r="H371" s="203" t="s">
        <v>44</v>
      </c>
      <c r="I371" s="205"/>
      <c r="J371" s="202"/>
      <c r="K371" s="202"/>
      <c r="L371" s="206"/>
      <c r="M371" s="207"/>
      <c r="N371" s="208"/>
      <c r="O371" s="208"/>
      <c r="P371" s="208"/>
      <c r="Q371" s="208"/>
      <c r="R371" s="208"/>
      <c r="S371" s="208"/>
      <c r="T371" s="209"/>
      <c r="AT371" s="210" t="s">
        <v>143</v>
      </c>
      <c r="AU371" s="210" t="s">
        <v>92</v>
      </c>
      <c r="AV371" s="14" t="s">
        <v>90</v>
      </c>
      <c r="AW371" s="14" t="s">
        <v>42</v>
      </c>
      <c r="AX371" s="14" t="s">
        <v>82</v>
      </c>
      <c r="AY371" s="210" t="s">
        <v>134</v>
      </c>
    </row>
    <row r="372" spans="1:65" s="13" customFormat="1" ht="11.25" x14ac:dyDescent="0.2">
      <c r="B372" s="189"/>
      <c r="C372" s="190"/>
      <c r="D372" s="191" t="s">
        <v>143</v>
      </c>
      <c r="E372" s="192" t="s">
        <v>44</v>
      </c>
      <c r="F372" s="193" t="s">
        <v>417</v>
      </c>
      <c r="G372" s="190"/>
      <c r="H372" s="194">
        <v>60.494999999999997</v>
      </c>
      <c r="I372" s="195"/>
      <c r="J372" s="190"/>
      <c r="K372" s="190"/>
      <c r="L372" s="196"/>
      <c r="M372" s="197"/>
      <c r="N372" s="198"/>
      <c r="O372" s="198"/>
      <c r="P372" s="198"/>
      <c r="Q372" s="198"/>
      <c r="R372" s="198"/>
      <c r="S372" s="198"/>
      <c r="T372" s="199"/>
      <c r="AT372" s="200" t="s">
        <v>143</v>
      </c>
      <c r="AU372" s="200" t="s">
        <v>92</v>
      </c>
      <c r="AV372" s="13" t="s">
        <v>92</v>
      </c>
      <c r="AW372" s="13" t="s">
        <v>42</v>
      </c>
      <c r="AX372" s="13" t="s">
        <v>82</v>
      </c>
      <c r="AY372" s="200" t="s">
        <v>134</v>
      </c>
    </row>
    <row r="373" spans="1:65" s="13" customFormat="1" ht="11.25" x14ac:dyDescent="0.2">
      <c r="B373" s="189"/>
      <c r="C373" s="190"/>
      <c r="D373" s="191" t="s">
        <v>143</v>
      </c>
      <c r="E373" s="192" t="s">
        <v>44</v>
      </c>
      <c r="F373" s="193" t="s">
        <v>418</v>
      </c>
      <c r="G373" s="190"/>
      <c r="H373" s="194">
        <v>35.680999999999997</v>
      </c>
      <c r="I373" s="195"/>
      <c r="J373" s="190"/>
      <c r="K373" s="190"/>
      <c r="L373" s="196"/>
      <c r="M373" s="197"/>
      <c r="N373" s="198"/>
      <c r="O373" s="198"/>
      <c r="P373" s="198"/>
      <c r="Q373" s="198"/>
      <c r="R373" s="198"/>
      <c r="S373" s="198"/>
      <c r="T373" s="199"/>
      <c r="AT373" s="200" t="s">
        <v>143</v>
      </c>
      <c r="AU373" s="200" t="s">
        <v>92</v>
      </c>
      <c r="AV373" s="13" t="s">
        <v>92</v>
      </c>
      <c r="AW373" s="13" t="s">
        <v>42</v>
      </c>
      <c r="AX373" s="13" t="s">
        <v>82</v>
      </c>
      <c r="AY373" s="200" t="s">
        <v>134</v>
      </c>
    </row>
    <row r="374" spans="1:65" s="13" customFormat="1" ht="11.25" x14ac:dyDescent="0.2">
      <c r="B374" s="189"/>
      <c r="C374" s="190"/>
      <c r="D374" s="191" t="s">
        <v>143</v>
      </c>
      <c r="E374" s="192" t="s">
        <v>44</v>
      </c>
      <c r="F374" s="193" t="s">
        <v>419</v>
      </c>
      <c r="G374" s="190"/>
      <c r="H374" s="194">
        <v>4.1520000000000001</v>
      </c>
      <c r="I374" s="195"/>
      <c r="J374" s="190"/>
      <c r="K374" s="190"/>
      <c r="L374" s="196"/>
      <c r="M374" s="197"/>
      <c r="N374" s="198"/>
      <c r="O374" s="198"/>
      <c r="P374" s="198"/>
      <c r="Q374" s="198"/>
      <c r="R374" s="198"/>
      <c r="S374" s="198"/>
      <c r="T374" s="199"/>
      <c r="AT374" s="200" t="s">
        <v>143</v>
      </c>
      <c r="AU374" s="200" t="s">
        <v>92</v>
      </c>
      <c r="AV374" s="13" t="s">
        <v>92</v>
      </c>
      <c r="AW374" s="13" t="s">
        <v>42</v>
      </c>
      <c r="AX374" s="13" t="s">
        <v>82</v>
      </c>
      <c r="AY374" s="200" t="s">
        <v>134</v>
      </c>
    </row>
    <row r="375" spans="1:65" s="15" customFormat="1" ht="11.25" x14ac:dyDescent="0.2">
      <c r="B375" s="211"/>
      <c r="C375" s="212"/>
      <c r="D375" s="191" t="s">
        <v>143</v>
      </c>
      <c r="E375" s="213" t="s">
        <v>44</v>
      </c>
      <c r="F375" s="214" t="s">
        <v>179</v>
      </c>
      <c r="G375" s="212"/>
      <c r="H375" s="215">
        <v>100.328</v>
      </c>
      <c r="I375" s="216"/>
      <c r="J375" s="212"/>
      <c r="K375" s="212"/>
      <c r="L375" s="217"/>
      <c r="M375" s="218"/>
      <c r="N375" s="219"/>
      <c r="O375" s="219"/>
      <c r="P375" s="219"/>
      <c r="Q375" s="219"/>
      <c r="R375" s="219"/>
      <c r="S375" s="219"/>
      <c r="T375" s="220"/>
      <c r="AT375" s="221" t="s">
        <v>143</v>
      </c>
      <c r="AU375" s="221" t="s">
        <v>92</v>
      </c>
      <c r="AV375" s="15" t="s">
        <v>141</v>
      </c>
      <c r="AW375" s="15" t="s">
        <v>42</v>
      </c>
      <c r="AX375" s="15" t="s">
        <v>90</v>
      </c>
      <c r="AY375" s="221" t="s">
        <v>134</v>
      </c>
    </row>
    <row r="376" spans="1:65" s="2" customFormat="1" ht="24" x14ac:dyDescent="0.2">
      <c r="A376" s="37"/>
      <c r="B376" s="38"/>
      <c r="C376" s="176" t="s">
        <v>587</v>
      </c>
      <c r="D376" s="176" t="s">
        <v>136</v>
      </c>
      <c r="E376" s="177" t="s">
        <v>588</v>
      </c>
      <c r="F376" s="178" t="s">
        <v>589</v>
      </c>
      <c r="G376" s="179" t="s">
        <v>158</v>
      </c>
      <c r="H376" s="180">
        <v>100.328</v>
      </c>
      <c r="I376" s="181"/>
      <c r="J376" s="182">
        <f>ROUND(I376*H376,2)</f>
        <v>0</v>
      </c>
      <c r="K376" s="178" t="s">
        <v>140</v>
      </c>
      <c r="L376" s="42"/>
      <c r="M376" s="183" t="s">
        <v>44</v>
      </c>
      <c r="N376" s="184" t="s">
        <v>53</v>
      </c>
      <c r="O376" s="67"/>
      <c r="P376" s="185">
        <f>O376*H376</f>
        <v>0</v>
      </c>
      <c r="Q376" s="185">
        <v>2.3000000000000001E-4</v>
      </c>
      <c r="R376" s="185">
        <f>Q376*H376</f>
        <v>2.3075440000000003E-2</v>
      </c>
      <c r="S376" s="185">
        <v>0</v>
      </c>
      <c r="T376" s="186">
        <f>S376*H376</f>
        <v>0</v>
      </c>
      <c r="U376" s="37"/>
      <c r="V376" s="37"/>
      <c r="W376" s="37"/>
      <c r="X376" s="37"/>
      <c r="Y376" s="37"/>
      <c r="Z376" s="37"/>
      <c r="AA376" s="37"/>
      <c r="AB376" s="37"/>
      <c r="AC376" s="37"/>
      <c r="AD376" s="37"/>
      <c r="AE376" s="37"/>
      <c r="AR376" s="187" t="s">
        <v>251</v>
      </c>
      <c r="AT376" s="187" t="s">
        <v>136</v>
      </c>
      <c r="AU376" s="187" t="s">
        <v>92</v>
      </c>
      <c r="AY376" s="19" t="s">
        <v>134</v>
      </c>
      <c r="BE376" s="188">
        <f>IF(N376="základní",J376,0)</f>
        <v>0</v>
      </c>
      <c r="BF376" s="188">
        <f>IF(N376="snížená",J376,0)</f>
        <v>0</v>
      </c>
      <c r="BG376" s="188">
        <f>IF(N376="zákl. přenesená",J376,0)</f>
        <v>0</v>
      </c>
      <c r="BH376" s="188">
        <f>IF(N376="sníž. přenesená",J376,0)</f>
        <v>0</v>
      </c>
      <c r="BI376" s="188">
        <f>IF(N376="nulová",J376,0)</f>
        <v>0</v>
      </c>
      <c r="BJ376" s="19" t="s">
        <v>90</v>
      </c>
      <c r="BK376" s="188">
        <f>ROUND(I376*H376,2)</f>
        <v>0</v>
      </c>
      <c r="BL376" s="19" t="s">
        <v>251</v>
      </c>
      <c r="BM376" s="187" t="s">
        <v>590</v>
      </c>
    </row>
    <row r="377" spans="1:65" s="2" customFormat="1" ht="48" x14ac:dyDescent="0.2">
      <c r="A377" s="37"/>
      <c r="B377" s="38"/>
      <c r="C377" s="176" t="s">
        <v>591</v>
      </c>
      <c r="D377" s="176" t="s">
        <v>136</v>
      </c>
      <c r="E377" s="177" t="s">
        <v>592</v>
      </c>
      <c r="F377" s="178" t="s">
        <v>593</v>
      </c>
      <c r="G377" s="179" t="s">
        <v>158</v>
      </c>
      <c r="H377" s="180">
        <v>100.328</v>
      </c>
      <c r="I377" s="181"/>
      <c r="J377" s="182">
        <f>ROUND(I377*H377,2)</f>
        <v>0</v>
      </c>
      <c r="K377" s="178" t="s">
        <v>44</v>
      </c>
      <c r="L377" s="42"/>
      <c r="M377" s="183" t="s">
        <v>44</v>
      </c>
      <c r="N377" s="184" t="s">
        <v>53</v>
      </c>
      <c r="O377" s="67"/>
      <c r="P377" s="185">
        <f>O377*H377</f>
        <v>0</v>
      </c>
      <c r="Q377" s="185">
        <v>2.3000000000000001E-4</v>
      </c>
      <c r="R377" s="185">
        <f>Q377*H377</f>
        <v>2.3075440000000003E-2</v>
      </c>
      <c r="S377" s="185">
        <v>0</v>
      </c>
      <c r="T377" s="186">
        <f>S377*H377</f>
        <v>0</v>
      </c>
      <c r="U377" s="37"/>
      <c r="V377" s="37"/>
      <c r="W377" s="37"/>
      <c r="X377" s="37"/>
      <c r="Y377" s="37"/>
      <c r="Z377" s="37"/>
      <c r="AA377" s="37"/>
      <c r="AB377" s="37"/>
      <c r="AC377" s="37"/>
      <c r="AD377" s="37"/>
      <c r="AE377" s="37"/>
      <c r="AR377" s="187" t="s">
        <v>251</v>
      </c>
      <c r="AT377" s="187" t="s">
        <v>136</v>
      </c>
      <c r="AU377" s="187" t="s">
        <v>92</v>
      </c>
      <c r="AY377" s="19" t="s">
        <v>134</v>
      </c>
      <c r="BE377" s="188">
        <f>IF(N377="základní",J377,0)</f>
        <v>0</v>
      </c>
      <c r="BF377" s="188">
        <f>IF(N377="snížená",J377,0)</f>
        <v>0</v>
      </c>
      <c r="BG377" s="188">
        <f>IF(N377="zákl. přenesená",J377,0)</f>
        <v>0</v>
      </c>
      <c r="BH377" s="188">
        <f>IF(N377="sníž. přenesená",J377,0)</f>
        <v>0</v>
      </c>
      <c r="BI377" s="188">
        <f>IF(N377="nulová",J377,0)</f>
        <v>0</v>
      </c>
      <c r="BJ377" s="19" t="s">
        <v>90</v>
      </c>
      <c r="BK377" s="188">
        <f>ROUND(I377*H377,2)</f>
        <v>0</v>
      </c>
      <c r="BL377" s="19" t="s">
        <v>251</v>
      </c>
      <c r="BM377" s="187" t="s">
        <v>594</v>
      </c>
    </row>
    <row r="378" spans="1:65" s="2" customFormat="1" ht="24" x14ac:dyDescent="0.2">
      <c r="A378" s="37"/>
      <c r="B378" s="38"/>
      <c r="C378" s="176" t="s">
        <v>595</v>
      </c>
      <c r="D378" s="176" t="s">
        <v>136</v>
      </c>
      <c r="E378" s="177" t="s">
        <v>596</v>
      </c>
      <c r="F378" s="178" t="s">
        <v>597</v>
      </c>
      <c r="G378" s="179" t="s">
        <v>187</v>
      </c>
      <c r="H378" s="180">
        <v>25.582000000000001</v>
      </c>
      <c r="I378" s="181"/>
      <c r="J378" s="182">
        <f>ROUND(I378*H378,2)</f>
        <v>0</v>
      </c>
      <c r="K378" s="178" t="s">
        <v>289</v>
      </c>
      <c r="L378" s="42"/>
      <c r="M378" s="247" t="s">
        <v>44</v>
      </c>
      <c r="N378" s="248" t="s">
        <v>53</v>
      </c>
      <c r="O378" s="249"/>
      <c r="P378" s="250">
        <f>O378*H378</f>
        <v>0</v>
      </c>
      <c r="Q378" s="250">
        <v>0</v>
      </c>
      <c r="R378" s="250">
        <f>Q378*H378</f>
        <v>0</v>
      </c>
      <c r="S378" s="250">
        <v>0</v>
      </c>
      <c r="T378" s="251">
        <f>S378*H378</f>
        <v>0</v>
      </c>
      <c r="U378" s="37"/>
      <c r="V378" s="37"/>
      <c r="W378" s="37"/>
      <c r="X378" s="37"/>
      <c r="Y378" s="37"/>
      <c r="Z378" s="37"/>
      <c r="AA378" s="37"/>
      <c r="AB378" s="37"/>
      <c r="AC378" s="37"/>
      <c r="AD378" s="37"/>
      <c r="AE378" s="37"/>
      <c r="AR378" s="187" t="s">
        <v>251</v>
      </c>
      <c r="AT378" s="187" t="s">
        <v>136</v>
      </c>
      <c r="AU378" s="187" t="s">
        <v>92</v>
      </c>
      <c r="AY378" s="19" t="s">
        <v>134</v>
      </c>
      <c r="BE378" s="188">
        <f>IF(N378="základní",J378,0)</f>
        <v>0</v>
      </c>
      <c r="BF378" s="188">
        <f>IF(N378="snížená",J378,0)</f>
        <v>0</v>
      </c>
      <c r="BG378" s="188">
        <f>IF(N378="zákl. přenesená",J378,0)</f>
        <v>0</v>
      </c>
      <c r="BH378" s="188">
        <f>IF(N378="sníž. přenesená",J378,0)</f>
        <v>0</v>
      </c>
      <c r="BI378" s="188">
        <f>IF(N378="nulová",J378,0)</f>
        <v>0</v>
      </c>
      <c r="BJ378" s="19" t="s">
        <v>90</v>
      </c>
      <c r="BK378" s="188">
        <f>ROUND(I378*H378,2)</f>
        <v>0</v>
      </c>
      <c r="BL378" s="19" t="s">
        <v>251</v>
      </c>
      <c r="BM378" s="187" t="s">
        <v>598</v>
      </c>
    </row>
    <row r="379" spans="1:65" s="2" customFormat="1" ht="6.95" customHeight="1" x14ac:dyDescent="0.2">
      <c r="A379" s="37"/>
      <c r="B379" s="50"/>
      <c r="C379" s="51"/>
      <c r="D379" s="51"/>
      <c r="E379" s="51"/>
      <c r="F379" s="51"/>
      <c r="G379" s="51"/>
      <c r="H379" s="51"/>
      <c r="I379" s="51"/>
      <c r="J379" s="51"/>
      <c r="K379" s="51"/>
      <c r="L379" s="42"/>
      <c r="M379" s="37"/>
      <c r="O379" s="37"/>
      <c r="P379" s="37"/>
      <c r="Q379" s="37"/>
      <c r="R379" s="37"/>
      <c r="S379" s="37"/>
      <c r="T379" s="37"/>
      <c r="U379" s="37"/>
      <c r="V379" s="37"/>
      <c r="W379" s="37"/>
      <c r="X379" s="37"/>
      <c r="Y379" s="37"/>
      <c r="Z379" s="37"/>
      <c r="AA379" s="37"/>
      <c r="AB379" s="37"/>
      <c r="AC379" s="37"/>
      <c r="AD379" s="37"/>
      <c r="AE379" s="37"/>
    </row>
  </sheetData>
  <sheetProtection algorithmName="SHA-512" hashValue="6M0PIt1QgukAaugC1s0W/qM0FPqEKsmoltkBrdY8GKG+M6VmtCQLbSqzTuBMckKKeXiG5LNN7stAhrMF1B9eYw==" saltValue="HRrh6eRBYj7Ta01fmEjfnWpBgxCxUMk5UX2p1A3lcdzRQU6pJuevmWmZ0rJfatu7c00OM1oWNLXju3zdd53dgw==" spinCount="100000" sheet="1" objects="1" scenarios="1" formatColumns="0" formatRows="0" autoFilter="0"/>
  <autoFilter ref="C94:K378" xr:uid="{00000000-0009-0000-0000-000001000000}"/>
  <mergeCells count="9">
    <mergeCell ref="E50:H50"/>
    <mergeCell ref="E85:H85"/>
    <mergeCell ref="E87:H87"/>
    <mergeCell ref="L2:V2"/>
    <mergeCell ref="E7:H7"/>
    <mergeCell ref="E9:H9"/>
    <mergeCell ref="E18:H18"/>
    <mergeCell ref="E27:H27"/>
    <mergeCell ref="E48:H48"/>
  </mergeCells>
  <pageMargins left="0.39370078740157483" right="0.39370078740157483" top="0.39370078740157483" bottom="0.39370078740157483" header="0" footer="0"/>
  <pageSetup paperSize="9" scale="76" fitToHeight="10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37"/>
  <sheetViews>
    <sheetView showGridLines="0" workbookViewId="0">
      <selection activeCell="AI20" sqref="AI20"/>
    </sheetView>
  </sheetViews>
  <sheetFormatPr defaultRowHeight="16.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72"/>
      <c r="M2" s="372"/>
      <c r="N2" s="372"/>
      <c r="O2" s="372"/>
      <c r="P2" s="372"/>
      <c r="Q2" s="372"/>
      <c r="R2" s="372"/>
      <c r="S2" s="372"/>
      <c r="T2" s="372"/>
      <c r="U2" s="372"/>
      <c r="V2" s="372"/>
      <c r="AT2" s="19" t="s">
        <v>95</v>
      </c>
    </row>
    <row r="3" spans="1:46" s="1" customFormat="1" ht="6.95" customHeight="1" x14ac:dyDescent="0.2">
      <c r="B3" s="104"/>
      <c r="C3" s="105"/>
      <c r="D3" s="105"/>
      <c r="E3" s="105"/>
      <c r="F3" s="105"/>
      <c r="G3" s="105"/>
      <c r="H3" s="105"/>
      <c r="I3" s="105"/>
      <c r="J3" s="105"/>
      <c r="K3" s="105"/>
      <c r="L3" s="22"/>
      <c r="AT3" s="19" t="s">
        <v>92</v>
      </c>
    </row>
    <row r="4" spans="1:46" s="1" customFormat="1" ht="24.95" customHeight="1" x14ac:dyDescent="0.2">
      <c r="B4" s="22"/>
      <c r="D4" s="106" t="s">
        <v>96</v>
      </c>
      <c r="L4" s="22"/>
      <c r="M4" s="107" t="s">
        <v>10</v>
      </c>
      <c r="AT4" s="19" t="s">
        <v>4</v>
      </c>
    </row>
    <row r="5" spans="1:46" s="1" customFormat="1" ht="6.95" customHeight="1" x14ac:dyDescent="0.2">
      <c r="B5" s="22"/>
      <c r="L5" s="22"/>
    </row>
    <row r="6" spans="1:46" s="1" customFormat="1" ht="12" customHeight="1" x14ac:dyDescent="0.2">
      <c r="B6" s="22"/>
      <c r="D6" s="108" t="s">
        <v>16</v>
      </c>
      <c r="L6" s="22"/>
    </row>
    <row r="7" spans="1:46" s="1" customFormat="1" ht="16.5" customHeight="1" x14ac:dyDescent="0.2">
      <c r="B7" s="22"/>
      <c r="E7" s="373" t="str">
        <f>'Rekapitulace stavby'!K6</f>
        <v>Rekonstrukce předloženého schodiště radnice</v>
      </c>
      <c r="F7" s="374"/>
      <c r="G7" s="374"/>
      <c r="H7" s="374"/>
      <c r="L7" s="22"/>
    </row>
    <row r="8" spans="1:46" s="2" customFormat="1" ht="12" customHeight="1" x14ac:dyDescent="0.2">
      <c r="A8" s="37"/>
      <c r="B8" s="42"/>
      <c r="C8" s="37"/>
      <c r="D8" s="108" t="s">
        <v>97</v>
      </c>
      <c r="E8" s="37"/>
      <c r="F8" s="37"/>
      <c r="G8" s="37"/>
      <c r="H8" s="37"/>
      <c r="I8" s="37"/>
      <c r="J8" s="37"/>
      <c r="K8" s="37"/>
      <c r="L8" s="109"/>
      <c r="S8" s="37"/>
      <c r="T8" s="37"/>
      <c r="U8" s="37"/>
      <c r="V8" s="37"/>
      <c r="W8" s="37"/>
      <c r="X8" s="37"/>
      <c r="Y8" s="37"/>
      <c r="Z8" s="37"/>
      <c r="AA8" s="37"/>
      <c r="AB8" s="37"/>
      <c r="AC8" s="37"/>
      <c r="AD8" s="37"/>
      <c r="AE8" s="37"/>
    </row>
    <row r="9" spans="1:46" s="2" customFormat="1" ht="16.5" customHeight="1" x14ac:dyDescent="0.2">
      <c r="A9" s="37"/>
      <c r="B9" s="42"/>
      <c r="C9" s="37"/>
      <c r="D9" s="37"/>
      <c r="E9" s="375" t="s">
        <v>599</v>
      </c>
      <c r="F9" s="376"/>
      <c r="G9" s="376"/>
      <c r="H9" s="376"/>
      <c r="I9" s="37"/>
      <c r="J9" s="37"/>
      <c r="K9" s="37"/>
      <c r="L9" s="109"/>
      <c r="S9" s="37"/>
      <c r="T9" s="37"/>
      <c r="U9" s="37"/>
      <c r="V9" s="37"/>
      <c r="W9" s="37"/>
      <c r="X9" s="37"/>
      <c r="Y9" s="37"/>
      <c r="Z9" s="37"/>
      <c r="AA9" s="37"/>
      <c r="AB9" s="37"/>
      <c r="AC9" s="37"/>
      <c r="AD9" s="37"/>
      <c r="AE9" s="37"/>
    </row>
    <row r="10" spans="1:46" s="2" customFormat="1" ht="11.25" x14ac:dyDescent="0.2">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x14ac:dyDescent="0.2">
      <c r="A11" s="37"/>
      <c r="B11" s="42"/>
      <c r="C11" s="37"/>
      <c r="D11" s="108" t="s">
        <v>18</v>
      </c>
      <c r="E11" s="37"/>
      <c r="F11" s="110" t="s">
        <v>44</v>
      </c>
      <c r="G11" s="37"/>
      <c r="H11" s="37"/>
      <c r="I11" s="108" t="s">
        <v>20</v>
      </c>
      <c r="J11" s="110" t="s">
        <v>44</v>
      </c>
      <c r="K11" s="37"/>
      <c r="L11" s="109"/>
      <c r="S11" s="37"/>
      <c r="T11" s="37"/>
      <c r="U11" s="37"/>
      <c r="V11" s="37"/>
      <c r="W11" s="37"/>
      <c r="X11" s="37"/>
      <c r="Y11" s="37"/>
      <c r="Z11" s="37"/>
      <c r="AA11" s="37"/>
      <c r="AB11" s="37"/>
      <c r="AC11" s="37"/>
      <c r="AD11" s="37"/>
      <c r="AE11" s="37"/>
    </row>
    <row r="12" spans="1:46" s="2" customFormat="1" ht="12" customHeight="1" x14ac:dyDescent="0.2">
      <c r="A12" s="37"/>
      <c r="B12" s="42"/>
      <c r="C12" s="37"/>
      <c r="D12" s="108" t="s">
        <v>22</v>
      </c>
      <c r="E12" s="37"/>
      <c r="F12" s="110" t="s">
        <v>23</v>
      </c>
      <c r="G12" s="37"/>
      <c r="H12" s="37"/>
      <c r="I12" s="108" t="s">
        <v>24</v>
      </c>
      <c r="J12" s="111" t="str">
        <f>'Rekapitulace stavby'!AN8</f>
        <v>25. 3. 2021</v>
      </c>
      <c r="K12" s="37"/>
      <c r="L12" s="109"/>
      <c r="S12" s="37"/>
      <c r="T12" s="37"/>
      <c r="U12" s="37"/>
      <c r="V12" s="37"/>
      <c r="W12" s="37"/>
      <c r="X12" s="37"/>
      <c r="Y12" s="37"/>
      <c r="Z12" s="37"/>
      <c r="AA12" s="37"/>
      <c r="AB12" s="37"/>
      <c r="AC12" s="37"/>
      <c r="AD12" s="37"/>
      <c r="AE12" s="37"/>
    </row>
    <row r="13" spans="1:46" s="2" customFormat="1" ht="10.9" customHeight="1" x14ac:dyDescent="0.2">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x14ac:dyDescent="0.2">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x14ac:dyDescent="0.2">
      <c r="A15" s="37"/>
      <c r="B15" s="42"/>
      <c r="C15" s="37"/>
      <c r="D15" s="37"/>
      <c r="E15" s="110" t="s">
        <v>33</v>
      </c>
      <c r="F15" s="37"/>
      <c r="G15" s="37"/>
      <c r="H15" s="37"/>
      <c r="I15" s="108" t="s">
        <v>34</v>
      </c>
      <c r="J15" s="110" t="s">
        <v>35</v>
      </c>
      <c r="K15" s="37"/>
      <c r="L15" s="109"/>
      <c r="S15" s="37"/>
      <c r="T15" s="37"/>
      <c r="U15" s="37"/>
      <c r="V15" s="37"/>
      <c r="W15" s="37"/>
      <c r="X15" s="37"/>
      <c r="Y15" s="37"/>
      <c r="Z15" s="37"/>
      <c r="AA15" s="37"/>
      <c r="AB15" s="37"/>
      <c r="AC15" s="37"/>
      <c r="AD15" s="37"/>
      <c r="AE15" s="37"/>
    </row>
    <row r="16" spans="1:46" s="2" customFormat="1" ht="6.95" customHeight="1" x14ac:dyDescent="0.2">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x14ac:dyDescent="0.2">
      <c r="A17" s="37"/>
      <c r="B17" s="42"/>
      <c r="C17" s="37"/>
      <c r="D17" s="108" t="s">
        <v>36</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x14ac:dyDescent="0.2">
      <c r="A18" s="37"/>
      <c r="B18" s="42"/>
      <c r="C18" s="37"/>
      <c r="D18" s="37"/>
      <c r="E18" s="377" t="str">
        <f>'Rekapitulace stavby'!E14</f>
        <v>Vyplň údaj</v>
      </c>
      <c r="F18" s="378"/>
      <c r="G18" s="378"/>
      <c r="H18" s="378"/>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x14ac:dyDescent="0.2">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x14ac:dyDescent="0.2">
      <c r="A20" s="37"/>
      <c r="B20" s="42"/>
      <c r="C20" s="37"/>
      <c r="D20" s="108" t="s">
        <v>38</v>
      </c>
      <c r="E20" s="37"/>
      <c r="F20" s="37"/>
      <c r="G20" s="37"/>
      <c r="H20" s="37"/>
      <c r="I20" s="108" t="s">
        <v>31</v>
      </c>
      <c r="J20" s="110" t="s">
        <v>39</v>
      </c>
      <c r="K20" s="37"/>
      <c r="L20" s="109"/>
      <c r="S20" s="37"/>
      <c r="T20" s="37"/>
      <c r="U20" s="37"/>
      <c r="V20" s="37"/>
      <c r="W20" s="37"/>
      <c r="X20" s="37"/>
      <c r="Y20" s="37"/>
      <c r="Z20" s="37"/>
      <c r="AA20" s="37"/>
      <c r="AB20" s="37"/>
      <c r="AC20" s="37"/>
      <c r="AD20" s="37"/>
      <c r="AE20" s="37"/>
    </row>
    <row r="21" spans="1:31" s="2" customFormat="1" ht="18" customHeight="1" x14ac:dyDescent="0.2">
      <c r="A21" s="37"/>
      <c r="B21" s="42"/>
      <c r="C21" s="37"/>
      <c r="D21" s="37"/>
      <c r="E21" s="110" t="s">
        <v>40</v>
      </c>
      <c r="F21" s="37"/>
      <c r="G21" s="37"/>
      <c r="H21" s="37"/>
      <c r="I21" s="108" t="s">
        <v>34</v>
      </c>
      <c r="J21" s="110" t="s">
        <v>41</v>
      </c>
      <c r="K21" s="37"/>
      <c r="L21" s="109"/>
      <c r="S21" s="37"/>
      <c r="T21" s="37"/>
      <c r="U21" s="37"/>
      <c r="V21" s="37"/>
      <c r="W21" s="37"/>
      <c r="X21" s="37"/>
      <c r="Y21" s="37"/>
      <c r="Z21" s="37"/>
      <c r="AA21" s="37"/>
      <c r="AB21" s="37"/>
      <c r="AC21" s="37"/>
      <c r="AD21" s="37"/>
      <c r="AE21" s="37"/>
    </row>
    <row r="22" spans="1:31" s="2" customFormat="1" ht="6.95" customHeight="1" x14ac:dyDescent="0.2">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x14ac:dyDescent="0.2">
      <c r="A23" s="37"/>
      <c r="B23" s="42"/>
      <c r="C23" s="37"/>
      <c r="D23" s="108" t="s">
        <v>43</v>
      </c>
      <c r="E23" s="37"/>
      <c r="F23" s="37"/>
      <c r="G23" s="37"/>
      <c r="H23" s="37"/>
      <c r="I23" s="108" t="s">
        <v>31</v>
      </c>
      <c r="J23" s="110" t="s">
        <v>44</v>
      </c>
      <c r="K23" s="37"/>
      <c r="L23" s="109"/>
      <c r="S23" s="37"/>
      <c r="T23" s="37"/>
      <c r="U23" s="37"/>
      <c r="V23" s="37"/>
      <c r="W23" s="37"/>
      <c r="X23" s="37"/>
      <c r="Y23" s="37"/>
      <c r="Z23" s="37"/>
      <c r="AA23" s="37"/>
      <c r="AB23" s="37"/>
      <c r="AC23" s="37"/>
      <c r="AD23" s="37"/>
      <c r="AE23" s="37"/>
    </row>
    <row r="24" spans="1:31" s="2" customFormat="1" ht="18" customHeight="1" x14ac:dyDescent="0.2">
      <c r="A24" s="37"/>
      <c r="B24" s="42"/>
      <c r="C24" s="37"/>
      <c r="D24" s="37"/>
      <c r="E24" s="110" t="s">
        <v>45</v>
      </c>
      <c r="F24" s="37"/>
      <c r="G24" s="37"/>
      <c r="H24" s="37"/>
      <c r="I24" s="108" t="s">
        <v>34</v>
      </c>
      <c r="J24" s="110" t="s">
        <v>44</v>
      </c>
      <c r="K24" s="37"/>
      <c r="L24" s="109"/>
      <c r="S24" s="37"/>
      <c r="T24" s="37"/>
      <c r="U24" s="37"/>
      <c r="V24" s="37"/>
      <c r="W24" s="37"/>
      <c r="X24" s="37"/>
      <c r="Y24" s="37"/>
      <c r="Z24" s="37"/>
      <c r="AA24" s="37"/>
      <c r="AB24" s="37"/>
      <c r="AC24" s="37"/>
      <c r="AD24" s="37"/>
      <c r="AE24" s="37"/>
    </row>
    <row r="25" spans="1:31" s="2" customFormat="1" ht="6.95" customHeight="1" x14ac:dyDescent="0.2">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x14ac:dyDescent="0.2">
      <c r="A26" s="37"/>
      <c r="B26" s="42"/>
      <c r="C26" s="37"/>
      <c r="D26" s="108" t="s">
        <v>46</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x14ac:dyDescent="0.2">
      <c r="A27" s="112"/>
      <c r="B27" s="113"/>
      <c r="C27" s="112"/>
      <c r="D27" s="112"/>
      <c r="E27" s="379" t="s">
        <v>44</v>
      </c>
      <c r="F27" s="379"/>
      <c r="G27" s="379"/>
      <c r="H27" s="379"/>
      <c r="I27" s="112"/>
      <c r="J27" s="112"/>
      <c r="K27" s="112"/>
      <c r="L27" s="114"/>
      <c r="S27" s="112"/>
      <c r="T27" s="112"/>
      <c r="U27" s="112"/>
      <c r="V27" s="112"/>
      <c r="W27" s="112"/>
      <c r="X27" s="112"/>
      <c r="Y27" s="112"/>
      <c r="Z27" s="112"/>
      <c r="AA27" s="112"/>
      <c r="AB27" s="112"/>
      <c r="AC27" s="112"/>
      <c r="AD27" s="112"/>
      <c r="AE27" s="112"/>
    </row>
    <row r="28" spans="1:31" s="2" customFormat="1" ht="6.95" customHeight="1" x14ac:dyDescent="0.2">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x14ac:dyDescent="0.2">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x14ac:dyDescent="0.2">
      <c r="A30" s="37"/>
      <c r="B30" s="42"/>
      <c r="C30" s="37"/>
      <c r="D30" s="116" t="s">
        <v>48</v>
      </c>
      <c r="E30" s="37"/>
      <c r="F30" s="37"/>
      <c r="G30" s="37"/>
      <c r="H30" s="37"/>
      <c r="I30" s="37"/>
      <c r="J30" s="117">
        <f>ROUND(J86, 2)</f>
        <v>0</v>
      </c>
      <c r="K30" s="37"/>
      <c r="L30" s="109"/>
      <c r="S30" s="37"/>
      <c r="T30" s="37"/>
      <c r="U30" s="37"/>
      <c r="V30" s="37"/>
      <c r="W30" s="37"/>
      <c r="X30" s="37"/>
      <c r="Y30" s="37"/>
      <c r="Z30" s="37"/>
      <c r="AA30" s="37"/>
      <c r="AB30" s="37"/>
      <c r="AC30" s="37"/>
      <c r="AD30" s="37"/>
      <c r="AE30" s="37"/>
    </row>
    <row r="31" spans="1:31" s="2" customFormat="1" ht="6.95" customHeight="1" x14ac:dyDescent="0.2">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x14ac:dyDescent="0.2">
      <c r="A32" s="37"/>
      <c r="B32" s="42"/>
      <c r="C32" s="37"/>
      <c r="D32" s="37"/>
      <c r="E32" s="37"/>
      <c r="F32" s="118" t="s">
        <v>50</v>
      </c>
      <c r="G32" s="37"/>
      <c r="H32" s="37"/>
      <c r="I32" s="118" t="s">
        <v>49</v>
      </c>
      <c r="J32" s="118" t="s">
        <v>51</v>
      </c>
      <c r="K32" s="37"/>
      <c r="L32" s="109"/>
      <c r="S32" s="37"/>
      <c r="T32" s="37"/>
      <c r="U32" s="37"/>
      <c r="V32" s="37"/>
      <c r="W32" s="37"/>
      <c r="X32" s="37"/>
      <c r="Y32" s="37"/>
      <c r="Z32" s="37"/>
      <c r="AA32" s="37"/>
      <c r="AB32" s="37"/>
      <c r="AC32" s="37"/>
      <c r="AD32" s="37"/>
      <c r="AE32" s="37"/>
    </row>
    <row r="33" spans="1:31" s="2" customFormat="1" ht="14.45" customHeight="1" x14ac:dyDescent="0.2">
      <c r="A33" s="37"/>
      <c r="B33" s="42"/>
      <c r="C33" s="37"/>
      <c r="D33" s="119" t="s">
        <v>52</v>
      </c>
      <c r="E33" s="108" t="s">
        <v>53</v>
      </c>
      <c r="F33" s="120">
        <f>ROUND((SUM(BE86:BE136)),  2)</f>
        <v>0</v>
      </c>
      <c r="G33" s="37"/>
      <c r="H33" s="37"/>
      <c r="I33" s="121">
        <v>0.21</v>
      </c>
      <c r="J33" s="120">
        <f>ROUND(((SUM(BE86:BE136))*I33),  2)</f>
        <v>0</v>
      </c>
      <c r="K33" s="37"/>
      <c r="L33" s="109"/>
      <c r="S33" s="37"/>
      <c r="T33" s="37"/>
      <c r="U33" s="37"/>
      <c r="V33" s="37"/>
      <c r="W33" s="37"/>
      <c r="X33" s="37"/>
      <c r="Y33" s="37"/>
      <c r="Z33" s="37"/>
      <c r="AA33" s="37"/>
      <c r="AB33" s="37"/>
      <c r="AC33" s="37"/>
      <c r="AD33" s="37"/>
      <c r="AE33" s="37"/>
    </row>
    <row r="34" spans="1:31" s="2" customFormat="1" ht="14.45" customHeight="1" x14ac:dyDescent="0.2">
      <c r="A34" s="37"/>
      <c r="B34" s="42"/>
      <c r="C34" s="37"/>
      <c r="D34" s="37"/>
      <c r="E34" s="108" t="s">
        <v>54</v>
      </c>
      <c r="F34" s="120">
        <f>ROUND((SUM(BF86:BF136)),  2)</f>
        <v>0</v>
      </c>
      <c r="G34" s="37"/>
      <c r="H34" s="37"/>
      <c r="I34" s="121">
        <v>0.15</v>
      </c>
      <c r="J34" s="120">
        <f>ROUND(((SUM(BF86:BF136))*I34),  2)</f>
        <v>0</v>
      </c>
      <c r="K34" s="37"/>
      <c r="L34" s="109"/>
      <c r="S34" s="37"/>
      <c r="T34" s="37"/>
      <c r="U34" s="37"/>
      <c r="V34" s="37"/>
      <c r="W34" s="37"/>
      <c r="X34" s="37"/>
      <c r="Y34" s="37"/>
      <c r="Z34" s="37"/>
      <c r="AA34" s="37"/>
      <c r="AB34" s="37"/>
      <c r="AC34" s="37"/>
      <c r="AD34" s="37"/>
      <c r="AE34" s="37"/>
    </row>
    <row r="35" spans="1:31" s="2" customFormat="1" ht="14.45" hidden="1" customHeight="1" x14ac:dyDescent="0.2">
      <c r="A35" s="37"/>
      <c r="B35" s="42"/>
      <c r="C35" s="37"/>
      <c r="D35" s="37"/>
      <c r="E35" s="108" t="s">
        <v>55</v>
      </c>
      <c r="F35" s="120">
        <f>ROUND((SUM(BG86:BG136)),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x14ac:dyDescent="0.2">
      <c r="A36" s="37"/>
      <c r="B36" s="42"/>
      <c r="C36" s="37"/>
      <c r="D36" s="37"/>
      <c r="E36" s="108" t="s">
        <v>56</v>
      </c>
      <c r="F36" s="120">
        <f>ROUND((SUM(BH86:BH136)),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x14ac:dyDescent="0.2">
      <c r="A37" s="37"/>
      <c r="B37" s="42"/>
      <c r="C37" s="37"/>
      <c r="D37" s="37"/>
      <c r="E37" s="108" t="s">
        <v>57</v>
      </c>
      <c r="F37" s="120">
        <f>ROUND((SUM(BI86:BI136)),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x14ac:dyDescent="0.2">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x14ac:dyDescent="0.2">
      <c r="A39" s="37"/>
      <c r="B39" s="42"/>
      <c r="C39" s="122"/>
      <c r="D39" s="123" t="s">
        <v>58</v>
      </c>
      <c r="E39" s="124"/>
      <c r="F39" s="124"/>
      <c r="G39" s="125" t="s">
        <v>59</v>
      </c>
      <c r="H39" s="126" t="s">
        <v>60</v>
      </c>
      <c r="I39" s="124"/>
      <c r="J39" s="127">
        <f>SUM(J30:J37)</f>
        <v>0</v>
      </c>
      <c r="K39" s="128"/>
      <c r="L39" s="109"/>
      <c r="S39" s="37"/>
      <c r="T39" s="37"/>
      <c r="U39" s="37"/>
      <c r="V39" s="37"/>
      <c r="W39" s="37"/>
      <c r="X39" s="37"/>
      <c r="Y39" s="37"/>
      <c r="Z39" s="37"/>
      <c r="AA39" s="37"/>
      <c r="AB39" s="37"/>
      <c r="AC39" s="37"/>
      <c r="AD39" s="37"/>
      <c r="AE39" s="37"/>
    </row>
    <row r="40" spans="1:31" s="2" customFormat="1" ht="14.45" customHeight="1" x14ac:dyDescent="0.2">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x14ac:dyDescent="0.2">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x14ac:dyDescent="0.2">
      <c r="A45" s="37"/>
      <c r="B45" s="38"/>
      <c r="C45" s="25" t="s">
        <v>99</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x14ac:dyDescent="0.2">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x14ac:dyDescent="0.2">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x14ac:dyDescent="0.2">
      <c r="A48" s="37"/>
      <c r="B48" s="38"/>
      <c r="C48" s="39"/>
      <c r="D48" s="39"/>
      <c r="E48" s="380" t="str">
        <f>E7</f>
        <v>Rekonstrukce předloženého schodiště radnice</v>
      </c>
      <c r="F48" s="381"/>
      <c r="G48" s="381"/>
      <c r="H48" s="381"/>
      <c r="I48" s="39"/>
      <c r="J48" s="39"/>
      <c r="K48" s="39"/>
      <c r="L48" s="109"/>
      <c r="S48" s="37"/>
      <c r="T48" s="37"/>
      <c r="U48" s="37"/>
      <c r="V48" s="37"/>
      <c r="W48" s="37"/>
      <c r="X48" s="37"/>
      <c r="Y48" s="37"/>
      <c r="Z48" s="37"/>
      <c r="AA48" s="37"/>
      <c r="AB48" s="37"/>
      <c r="AC48" s="37"/>
      <c r="AD48" s="37"/>
      <c r="AE48" s="37"/>
    </row>
    <row r="49" spans="1:47" s="2" customFormat="1" ht="12" customHeight="1" x14ac:dyDescent="0.2">
      <c r="A49" s="37"/>
      <c r="B49" s="38"/>
      <c r="C49" s="31" t="s">
        <v>97</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x14ac:dyDescent="0.2">
      <c r="A50" s="37"/>
      <c r="B50" s="38"/>
      <c r="C50" s="39"/>
      <c r="D50" s="39"/>
      <c r="E50" s="352" t="str">
        <f>E9</f>
        <v>VORN - Vedlejší a ostatní rozpočtové náklady</v>
      </c>
      <c r="F50" s="382"/>
      <c r="G50" s="382"/>
      <c r="H50" s="382"/>
      <c r="I50" s="39"/>
      <c r="J50" s="39"/>
      <c r="K50" s="39"/>
      <c r="L50" s="109"/>
      <c r="S50" s="37"/>
      <c r="T50" s="37"/>
      <c r="U50" s="37"/>
      <c r="V50" s="37"/>
      <c r="W50" s="37"/>
      <c r="X50" s="37"/>
      <c r="Y50" s="37"/>
      <c r="Z50" s="37"/>
      <c r="AA50" s="37"/>
      <c r="AB50" s="37"/>
      <c r="AC50" s="37"/>
      <c r="AD50" s="37"/>
      <c r="AE50" s="37"/>
    </row>
    <row r="51" spans="1:47" s="2" customFormat="1" ht="6.95" customHeight="1" x14ac:dyDescent="0.2">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x14ac:dyDescent="0.2">
      <c r="A52" s="37"/>
      <c r="B52" s="38"/>
      <c r="C52" s="31" t="s">
        <v>22</v>
      </c>
      <c r="D52" s="39"/>
      <c r="E52" s="39"/>
      <c r="F52" s="29" t="str">
        <f>F12</f>
        <v xml:space="preserve">Liberec </v>
      </c>
      <c r="G52" s="39"/>
      <c r="H52" s="39"/>
      <c r="I52" s="31" t="s">
        <v>24</v>
      </c>
      <c r="J52" s="62" t="str">
        <f>IF(J12="","",J12)</f>
        <v>25. 3. 2021</v>
      </c>
      <c r="K52" s="39"/>
      <c r="L52" s="109"/>
      <c r="S52" s="37"/>
      <c r="T52" s="37"/>
      <c r="U52" s="37"/>
      <c r="V52" s="37"/>
      <c r="W52" s="37"/>
      <c r="X52" s="37"/>
      <c r="Y52" s="37"/>
      <c r="Z52" s="37"/>
      <c r="AA52" s="37"/>
      <c r="AB52" s="37"/>
      <c r="AC52" s="37"/>
      <c r="AD52" s="37"/>
      <c r="AE52" s="37"/>
    </row>
    <row r="53" spans="1:47" s="2" customFormat="1" ht="6.95" customHeight="1" x14ac:dyDescent="0.2">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2" customHeight="1" x14ac:dyDescent="0.2">
      <c r="A54" s="37"/>
      <c r="B54" s="38"/>
      <c r="C54" s="31" t="s">
        <v>30</v>
      </c>
      <c r="D54" s="39"/>
      <c r="E54" s="39"/>
      <c r="F54" s="29" t="str">
        <f>E15</f>
        <v xml:space="preserve">Statutární město Liberec </v>
      </c>
      <c r="G54" s="39"/>
      <c r="H54" s="39"/>
      <c r="I54" s="31" t="s">
        <v>38</v>
      </c>
      <c r="J54" s="35" t="str">
        <f>E21</f>
        <v>STORING s.r.o.</v>
      </c>
      <c r="K54" s="39"/>
      <c r="L54" s="109"/>
      <c r="S54" s="37"/>
      <c r="T54" s="37"/>
      <c r="U54" s="37"/>
      <c r="V54" s="37"/>
      <c r="W54" s="37"/>
      <c r="X54" s="37"/>
      <c r="Y54" s="37"/>
      <c r="Z54" s="37"/>
      <c r="AA54" s="37"/>
      <c r="AB54" s="37"/>
      <c r="AC54" s="37"/>
      <c r="AD54" s="37"/>
      <c r="AE54" s="37"/>
    </row>
    <row r="55" spans="1:47" s="2" customFormat="1" ht="15.2" customHeight="1" x14ac:dyDescent="0.2">
      <c r="A55" s="37"/>
      <c r="B55" s="38"/>
      <c r="C55" s="31" t="s">
        <v>36</v>
      </c>
      <c r="D55" s="39"/>
      <c r="E55" s="39"/>
      <c r="F55" s="29" t="str">
        <f>IF(E18="","",E18)</f>
        <v>Vyplň údaj</v>
      </c>
      <c r="G55" s="39"/>
      <c r="H55" s="39"/>
      <c r="I55" s="31" t="s">
        <v>43</v>
      </c>
      <c r="J55" s="35" t="str">
        <f>E24</f>
        <v xml:space="preserve">Miroslav Morávek </v>
      </c>
      <c r="K55" s="39"/>
      <c r="L55" s="109"/>
      <c r="S55" s="37"/>
      <c r="T55" s="37"/>
      <c r="U55" s="37"/>
      <c r="V55" s="37"/>
      <c r="W55" s="37"/>
      <c r="X55" s="37"/>
      <c r="Y55" s="37"/>
      <c r="Z55" s="37"/>
      <c r="AA55" s="37"/>
      <c r="AB55" s="37"/>
      <c r="AC55" s="37"/>
      <c r="AD55" s="37"/>
      <c r="AE55" s="37"/>
    </row>
    <row r="56" spans="1:47" s="2" customFormat="1" ht="10.35" customHeight="1" x14ac:dyDescent="0.2">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x14ac:dyDescent="0.2">
      <c r="A57" s="37"/>
      <c r="B57" s="38"/>
      <c r="C57" s="133" t="s">
        <v>100</v>
      </c>
      <c r="D57" s="134"/>
      <c r="E57" s="134"/>
      <c r="F57" s="134"/>
      <c r="G57" s="134"/>
      <c r="H57" s="134"/>
      <c r="I57" s="134"/>
      <c r="J57" s="135" t="s">
        <v>101</v>
      </c>
      <c r="K57" s="134"/>
      <c r="L57" s="109"/>
      <c r="S57" s="37"/>
      <c r="T57" s="37"/>
      <c r="U57" s="37"/>
      <c r="V57" s="37"/>
      <c r="W57" s="37"/>
      <c r="X57" s="37"/>
      <c r="Y57" s="37"/>
      <c r="Z57" s="37"/>
      <c r="AA57" s="37"/>
      <c r="AB57" s="37"/>
      <c r="AC57" s="37"/>
      <c r="AD57" s="37"/>
      <c r="AE57" s="37"/>
    </row>
    <row r="58" spans="1:47" s="2" customFormat="1" ht="10.35" customHeight="1" x14ac:dyDescent="0.2">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x14ac:dyDescent="0.2">
      <c r="A59" s="37"/>
      <c r="B59" s="38"/>
      <c r="C59" s="136" t="s">
        <v>80</v>
      </c>
      <c r="D59" s="39"/>
      <c r="E59" s="39"/>
      <c r="F59" s="39"/>
      <c r="G59" s="39"/>
      <c r="H59" s="39"/>
      <c r="I59" s="39"/>
      <c r="J59" s="80">
        <f>J86</f>
        <v>0</v>
      </c>
      <c r="K59" s="39"/>
      <c r="L59" s="109"/>
      <c r="S59" s="37"/>
      <c r="T59" s="37"/>
      <c r="U59" s="37"/>
      <c r="V59" s="37"/>
      <c r="W59" s="37"/>
      <c r="X59" s="37"/>
      <c r="Y59" s="37"/>
      <c r="Z59" s="37"/>
      <c r="AA59" s="37"/>
      <c r="AB59" s="37"/>
      <c r="AC59" s="37"/>
      <c r="AD59" s="37"/>
      <c r="AE59" s="37"/>
      <c r="AU59" s="19" t="s">
        <v>102</v>
      </c>
    </row>
    <row r="60" spans="1:47" s="9" customFormat="1" ht="24.95" customHeight="1" x14ac:dyDescent="0.2">
      <c r="B60" s="137"/>
      <c r="C60" s="138"/>
      <c r="D60" s="139" t="s">
        <v>600</v>
      </c>
      <c r="E60" s="140"/>
      <c r="F60" s="140"/>
      <c r="G60" s="140"/>
      <c r="H60" s="140"/>
      <c r="I60" s="140"/>
      <c r="J60" s="141">
        <f>J87</f>
        <v>0</v>
      </c>
      <c r="K60" s="138"/>
      <c r="L60" s="142"/>
    </row>
    <row r="61" spans="1:47" s="9" customFormat="1" ht="24.95" customHeight="1" x14ac:dyDescent="0.2">
      <c r="B61" s="137"/>
      <c r="C61" s="138"/>
      <c r="D61" s="139" t="s">
        <v>601</v>
      </c>
      <c r="E61" s="140"/>
      <c r="F61" s="140"/>
      <c r="G61" s="140"/>
      <c r="H61" s="140"/>
      <c r="I61" s="140"/>
      <c r="J61" s="141">
        <f>J99</f>
        <v>0</v>
      </c>
      <c r="K61" s="138"/>
      <c r="L61" s="142"/>
    </row>
    <row r="62" spans="1:47" s="9" customFormat="1" ht="24.95" customHeight="1" x14ac:dyDescent="0.2">
      <c r="B62" s="137"/>
      <c r="C62" s="138"/>
      <c r="D62" s="139" t="s">
        <v>602</v>
      </c>
      <c r="E62" s="140"/>
      <c r="F62" s="140"/>
      <c r="G62" s="140"/>
      <c r="H62" s="140"/>
      <c r="I62" s="140"/>
      <c r="J62" s="141">
        <f>J102</f>
        <v>0</v>
      </c>
      <c r="K62" s="138"/>
      <c r="L62" s="142"/>
    </row>
    <row r="63" spans="1:47" s="9" customFormat="1" ht="24.95" customHeight="1" x14ac:dyDescent="0.2">
      <c r="B63" s="137"/>
      <c r="C63" s="138"/>
      <c r="D63" s="139" t="s">
        <v>603</v>
      </c>
      <c r="E63" s="140"/>
      <c r="F63" s="140"/>
      <c r="G63" s="140"/>
      <c r="H63" s="140"/>
      <c r="I63" s="140"/>
      <c r="J63" s="141">
        <f>J116</f>
        <v>0</v>
      </c>
      <c r="K63" s="138"/>
      <c r="L63" s="142"/>
    </row>
    <row r="64" spans="1:47" s="9" customFormat="1" ht="24.95" customHeight="1" x14ac:dyDescent="0.2">
      <c r="B64" s="137"/>
      <c r="C64" s="138"/>
      <c r="D64" s="139" t="s">
        <v>604</v>
      </c>
      <c r="E64" s="140"/>
      <c r="F64" s="140"/>
      <c r="G64" s="140"/>
      <c r="H64" s="140"/>
      <c r="I64" s="140"/>
      <c r="J64" s="141">
        <f>J121</f>
        <v>0</v>
      </c>
      <c r="K64" s="138"/>
      <c r="L64" s="142"/>
    </row>
    <row r="65" spans="1:31" s="9" customFormat="1" ht="24.95" customHeight="1" x14ac:dyDescent="0.2">
      <c r="B65" s="137"/>
      <c r="C65" s="138"/>
      <c r="D65" s="139" t="s">
        <v>605</v>
      </c>
      <c r="E65" s="140"/>
      <c r="F65" s="140"/>
      <c r="G65" s="140"/>
      <c r="H65" s="140"/>
      <c r="I65" s="140"/>
      <c r="J65" s="141">
        <f>J126</f>
        <v>0</v>
      </c>
      <c r="K65" s="138"/>
      <c r="L65" s="142"/>
    </row>
    <row r="66" spans="1:31" s="9" customFormat="1" ht="24.95" customHeight="1" x14ac:dyDescent="0.2">
      <c r="B66" s="137"/>
      <c r="C66" s="138"/>
      <c r="D66" s="139" t="s">
        <v>606</v>
      </c>
      <c r="E66" s="140"/>
      <c r="F66" s="140"/>
      <c r="G66" s="140"/>
      <c r="H66" s="140"/>
      <c r="I66" s="140"/>
      <c r="J66" s="141">
        <f>J130</f>
        <v>0</v>
      </c>
      <c r="K66" s="138"/>
      <c r="L66" s="142"/>
    </row>
    <row r="67" spans="1:31" s="2" customFormat="1" ht="21.75" customHeight="1" x14ac:dyDescent="0.2">
      <c r="A67" s="37"/>
      <c r="B67" s="38"/>
      <c r="C67" s="39"/>
      <c r="D67" s="39"/>
      <c r="E67" s="39"/>
      <c r="F67" s="39"/>
      <c r="G67" s="39"/>
      <c r="H67" s="39"/>
      <c r="I67" s="39"/>
      <c r="J67" s="39"/>
      <c r="K67" s="39"/>
      <c r="L67" s="109"/>
      <c r="S67" s="37"/>
      <c r="T67" s="37"/>
      <c r="U67" s="37"/>
      <c r="V67" s="37"/>
      <c r="W67" s="37"/>
      <c r="X67" s="37"/>
      <c r="Y67" s="37"/>
      <c r="Z67" s="37"/>
      <c r="AA67" s="37"/>
      <c r="AB67" s="37"/>
      <c r="AC67" s="37"/>
      <c r="AD67" s="37"/>
      <c r="AE67" s="37"/>
    </row>
    <row r="68" spans="1:31" s="2" customFormat="1" ht="6.95" customHeight="1" x14ac:dyDescent="0.2">
      <c r="A68" s="37"/>
      <c r="B68" s="50"/>
      <c r="C68" s="51"/>
      <c r="D68" s="51"/>
      <c r="E68" s="51"/>
      <c r="F68" s="51"/>
      <c r="G68" s="51"/>
      <c r="H68" s="51"/>
      <c r="I68" s="51"/>
      <c r="J68" s="51"/>
      <c r="K68" s="51"/>
      <c r="L68" s="109"/>
      <c r="S68" s="37"/>
      <c r="T68" s="37"/>
      <c r="U68" s="37"/>
      <c r="V68" s="37"/>
      <c r="W68" s="37"/>
      <c r="X68" s="37"/>
      <c r="Y68" s="37"/>
      <c r="Z68" s="37"/>
      <c r="AA68" s="37"/>
      <c r="AB68" s="37"/>
      <c r="AC68" s="37"/>
      <c r="AD68" s="37"/>
      <c r="AE68" s="37"/>
    </row>
    <row r="72" spans="1:31" s="2" customFormat="1" ht="6.95" customHeight="1" x14ac:dyDescent="0.2">
      <c r="A72" s="37"/>
      <c r="B72" s="52"/>
      <c r="C72" s="53"/>
      <c r="D72" s="53"/>
      <c r="E72" s="53"/>
      <c r="F72" s="53"/>
      <c r="G72" s="53"/>
      <c r="H72" s="53"/>
      <c r="I72" s="53"/>
      <c r="J72" s="53"/>
      <c r="K72" s="53"/>
      <c r="L72" s="109"/>
      <c r="S72" s="37"/>
      <c r="T72" s="37"/>
      <c r="U72" s="37"/>
      <c r="V72" s="37"/>
      <c r="W72" s="37"/>
      <c r="X72" s="37"/>
      <c r="Y72" s="37"/>
      <c r="Z72" s="37"/>
      <c r="AA72" s="37"/>
      <c r="AB72" s="37"/>
      <c r="AC72" s="37"/>
      <c r="AD72" s="37"/>
      <c r="AE72" s="37"/>
    </row>
    <row r="73" spans="1:31" s="2" customFormat="1" ht="24.95" customHeight="1" x14ac:dyDescent="0.2">
      <c r="A73" s="37"/>
      <c r="B73" s="38"/>
      <c r="C73" s="25" t="s">
        <v>119</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6.95" customHeight="1" x14ac:dyDescent="0.2">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x14ac:dyDescent="0.2">
      <c r="A75" s="37"/>
      <c r="B75" s="38"/>
      <c r="C75" s="31" t="s">
        <v>16</v>
      </c>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6.5" customHeight="1" x14ac:dyDescent="0.2">
      <c r="A76" s="37"/>
      <c r="B76" s="38"/>
      <c r="C76" s="39"/>
      <c r="D76" s="39"/>
      <c r="E76" s="380" t="str">
        <f>E7</f>
        <v>Rekonstrukce předloženého schodiště radnice</v>
      </c>
      <c r="F76" s="381"/>
      <c r="G76" s="381"/>
      <c r="H76" s="381"/>
      <c r="I76" s="39"/>
      <c r="J76" s="39"/>
      <c r="K76" s="39"/>
      <c r="L76" s="109"/>
      <c r="S76" s="37"/>
      <c r="T76" s="37"/>
      <c r="U76" s="37"/>
      <c r="V76" s="37"/>
      <c r="W76" s="37"/>
      <c r="X76" s="37"/>
      <c r="Y76" s="37"/>
      <c r="Z76" s="37"/>
      <c r="AA76" s="37"/>
      <c r="AB76" s="37"/>
      <c r="AC76" s="37"/>
      <c r="AD76" s="37"/>
      <c r="AE76" s="37"/>
    </row>
    <row r="77" spans="1:31" s="2" customFormat="1" ht="12" customHeight="1" x14ac:dyDescent="0.2">
      <c r="A77" s="37"/>
      <c r="B77" s="38"/>
      <c r="C77" s="31" t="s">
        <v>97</v>
      </c>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6.5" customHeight="1" x14ac:dyDescent="0.2">
      <c r="A78" s="37"/>
      <c r="B78" s="38"/>
      <c r="C78" s="39"/>
      <c r="D78" s="39"/>
      <c r="E78" s="352" t="str">
        <f>E9</f>
        <v>VORN - Vedlejší a ostatní rozpočtové náklady</v>
      </c>
      <c r="F78" s="382"/>
      <c r="G78" s="382"/>
      <c r="H78" s="382"/>
      <c r="I78" s="39"/>
      <c r="J78" s="39"/>
      <c r="K78" s="39"/>
      <c r="L78" s="109"/>
      <c r="S78" s="37"/>
      <c r="T78" s="37"/>
      <c r="U78" s="37"/>
      <c r="V78" s="37"/>
      <c r="W78" s="37"/>
      <c r="X78" s="37"/>
      <c r="Y78" s="37"/>
      <c r="Z78" s="37"/>
      <c r="AA78" s="37"/>
      <c r="AB78" s="37"/>
      <c r="AC78" s="37"/>
      <c r="AD78" s="37"/>
      <c r="AE78" s="37"/>
    </row>
    <row r="79" spans="1:31" s="2" customFormat="1" ht="6.95" customHeight="1" x14ac:dyDescent="0.2">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2" customHeight="1" x14ac:dyDescent="0.2">
      <c r="A80" s="37"/>
      <c r="B80" s="38"/>
      <c r="C80" s="31" t="s">
        <v>22</v>
      </c>
      <c r="D80" s="39"/>
      <c r="E80" s="39"/>
      <c r="F80" s="29" t="str">
        <f>F12</f>
        <v xml:space="preserve">Liberec </v>
      </c>
      <c r="G80" s="39"/>
      <c r="H80" s="39"/>
      <c r="I80" s="31" t="s">
        <v>24</v>
      </c>
      <c r="J80" s="62" t="str">
        <f>IF(J12="","",J12)</f>
        <v>25. 3. 2021</v>
      </c>
      <c r="K80" s="39"/>
      <c r="L80" s="109"/>
      <c r="S80" s="37"/>
      <c r="T80" s="37"/>
      <c r="U80" s="37"/>
      <c r="V80" s="37"/>
      <c r="W80" s="37"/>
      <c r="X80" s="37"/>
      <c r="Y80" s="37"/>
      <c r="Z80" s="37"/>
      <c r="AA80" s="37"/>
      <c r="AB80" s="37"/>
      <c r="AC80" s="37"/>
      <c r="AD80" s="37"/>
      <c r="AE80" s="37"/>
    </row>
    <row r="81" spans="1:65" s="2" customFormat="1" ht="6.95" customHeight="1" x14ac:dyDescent="0.2">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2" customFormat="1" ht="15.2" customHeight="1" x14ac:dyDescent="0.2">
      <c r="A82" s="37"/>
      <c r="B82" s="38"/>
      <c r="C82" s="31" t="s">
        <v>30</v>
      </c>
      <c r="D82" s="39"/>
      <c r="E82" s="39"/>
      <c r="F82" s="29" t="str">
        <f>E15</f>
        <v xml:space="preserve">Statutární město Liberec </v>
      </c>
      <c r="G82" s="39"/>
      <c r="H82" s="39"/>
      <c r="I82" s="31" t="s">
        <v>38</v>
      </c>
      <c r="J82" s="35" t="str">
        <f>E21</f>
        <v>STORING s.r.o.</v>
      </c>
      <c r="K82" s="39"/>
      <c r="L82" s="109"/>
      <c r="S82" s="37"/>
      <c r="T82" s="37"/>
      <c r="U82" s="37"/>
      <c r="V82" s="37"/>
      <c r="W82" s="37"/>
      <c r="X82" s="37"/>
      <c r="Y82" s="37"/>
      <c r="Z82" s="37"/>
      <c r="AA82" s="37"/>
      <c r="AB82" s="37"/>
      <c r="AC82" s="37"/>
      <c r="AD82" s="37"/>
      <c r="AE82" s="37"/>
    </row>
    <row r="83" spans="1:65" s="2" customFormat="1" ht="15.2" customHeight="1" x14ac:dyDescent="0.2">
      <c r="A83" s="37"/>
      <c r="B83" s="38"/>
      <c r="C83" s="31" t="s">
        <v>36</v>
      </c>
      <c r="D83" s="39"/>
      <c r="E83" s="39"/>
      <c r="F83" s="29" t="str">
        <f>IF(E18="","",E18)</f>
        <v>Vyplň údaj</v>
      </c>
      <c r="G83" s="39"/>
      <c r="H83" s="39"/>
      <c r="I83" s="31" t="s">
        <v>43</v>
      </c>
      <c r="J83" s="35" t="str">
        <f>E24</f>
        <v xml:space="preserve">Miroslav Morávek </v>
      </c>
      <c r="K83" s="39"/>
      <c r="L83" s="109"/>
      <c r="S83" s="37"/>
      <c r="T83" s="37"/>
      <c r="U83" s="37"/>
      <c r="V83" s="37"/>
      <c r="W83" s="37"/>
      <c r="X83" s="37"/>
      <c r="Y83" s="37"/>
      <c r="Z83" s="37"/>
      <c r="AA83" s="37"/>
      <c r="AB83" s="37"/>
      <c r="AC83" s="37"/>
      <c r="AD83" s="37"/>
      <c r="AE83" s="37"/>
    </row>
    <row r="84" spans="1:65" s="2" customFormat="1" ht="10.35" customHeight="1" x14ac:dyDescent="0.2">
      <c r="A84" s="37"/>
      <c r="B84" s="38"/>
      <c r="C84" s="39"/>
      <c r="D84" s="39"/>
      <c r="E84" s="39"/>
      <c r="F84" s="39"/>
      <c r="G84" s="39"/>
      <c r="H84" s="39"/>
      <c r="I84" s="39"/>
      <c r="J84" s="39"/>
      <c r="K84" s="39"/>
      <c r="L84" s="109"/>
      <c r="S84" s="37"/>
      <c r="T84" s="37"/>
      <c r="U84" s="37"/>
      <c r="V84" s="37"/>
      <c r="W84" s="37"/>
      <c r="X84" s="37"/>
      <c r="Y84" s="37"/>
      <c r="Z84" s="37"/>
      <c r="AA84" s="37"/>
      <c r="AB84" s="37"/>
      <c r="AC84" s="37"/>
      <c r="AD84" s="37"/>
      <c r="AE84" s="37"/>
    </row>
    <row r="85" spans="1:65" s="11" customFormat="1" ht="29.25" customHeight="1" x14ac:dyDescent="0.2">
      <c r="A85" s="149"/>
      <c r="B85" s="150"/>
      <c r="C85" s="151" t="s">
        <v>120</v>
      </c>
      <c r="D85" s="152" t="s">
        <v>67</v>
      </c>
      <c r="E85" s="152" t="s">
        <v>63</v>
      </c>
      <c r="F85" s="152" t="s">
        <v>64</v>
      </c>
      <c r="G85" s="152" t="s">
        <v>121</v>
      </c>
      <c r="H85" s="152" t="s">
        <v>122</v>
      </c>
      <c r="I85" s="152" t="s">
        <v>123</v>
      </c>
      <c r="J85" s="152" t="s">
        <v>101</v>
      </c>
      <c r="K85" s="153" t="s">
        <v>124</v>
      </c>
      <c r="L85" s="154"/>
      <c r="M85" s="71" t="s">
        <v>44</v>
      </c>
      <c r="N85" s="72" t="s">
        <v>52</v>
      </c>
      <c r="O85" s="72" t="s">
        <v>125</v>
      </c>
      <c r="P85" s="72" t="s">
        <v>126</v>
      </c>
      <c r="Q85" s="72" t="s">
        <v>127</v>
      </c>
      <c r="R85" s="72" t="s">
        <v>128</v>
      </c>
      <c r="S85" s="72" t="s">
        <v>129</v>
      </c>
      <c r="T85" s="73" t="s">
        <v>130</v>
      </c>
      <c r="U85" s="149"/>
      <c r="V85" s="149"/>
      <c r="W85" s="149"/>
      <c r="X85" s="149"/>
      <c r="Y85" s="149"/>
      <c r="Z85" s="149"/>
      <c r="AA85" s="149"/>
      <c r="AB85" s="149"/>
      <c r="AC85" s="149"/>
      <c r="AD85" s="149"/>
      <c r="AE85" s="149"/>
    </row>
    <row r="86" spans="1:65" s="2" customFormat="1" ht="22.9" customHeight="1" x14ac:dyDescent="0.25">
      <c r="A86" s="37"/>
      <c r="B86" s="38"/>
      <c r="C86" s="78" t="s">
        <v>131</v>
      </c>
      <c r="D86" s="39"/>
      <c r="E86" s="39"/>
      <c r="F86" s="39"/>
      <c r="G86" s="39"/>
      <c r="H86" s="39"/>
      <c r="I86" s="39"/>
      <c r="J86" s="155">
        <f>BK86</f>
        <v>0</v>
      </c>
      <c r="K86" s="39"/>
      <c r="L86" s="42"/>
      <c r="M86" s="74"/>
      <c r="N86" s="156"/>
      <c r="O86" s="75"/>
      <c r="P86" s="157">
        <f>P87+P99+P102+P116+P121+P126+P130</f>
        <v>0</v>
      </c>
      <c r="Q86" s="75"/>
      <c r="R86" s="157">
        <f>R87+R99+R102+R116+R121+R126+R130</f>
        <v>0</v>
      </c>
      <c r="S86" s="75"/>
      <c r="T86" s="158">
        <f>T87+T99+T102+T116+T121+T126+T130</f>
        <v>0</v>
      </c>
      <c r="U86" s="37"/>
      <c r="V86" s="37"/>
      <c r="W86" s="37"/>
      <c r="X86" s="37"/>
      <c r="Y86" s="37"/>
      <c r="Z86" s="37"/>
      <c r="AA86" s="37"/>
      <c r="AB86" s="37"/>
      <c r="AC86" s="37"/>
      <c r="AD86" s="37"/>
      <c r="AE86" s="37"/>
      <c r="AT86" s="19" t="s">
        <v>81</v>
      </c>
      <c r="AU86" s="19" t="s">
        <v>102</v>
      </c>
      <c r="BK86" s="159">
        <f>BK87+BK99+BK102+BK116+BK121+BK126+BK130</f>
        <v>0</v>
      </c>
    </row>
    <row r="87" spans="1:65" s="12" customFormat="1" ht="25.9" customHeight="1" x14ac:dyDescent="0.2">
      <c r="B87" s="160"/>
      <c r="C87" s="161"/>
      <c r="D87" s="162" t="s">
        <v>81</v>
      </c>
      <c r="E87" s="163" t="s">
        <v>607</v>
      </c>
      <c r="F87" s="163" t="s">
        <v>608</v>
      </c>
      <c r="G87" s="161"/>
      <c r="H87" s="161"/>
      <c r="I87" s="164"/>
      <c r="J87" s="165">
        <f>BK87</f>
        <v>0</v>
      </c>
      <c r="K87" s="161"/>
      <c r="L87" s="166"/>
      <c r="M87" s="167"/>
      <c r="N87" s="168"/>
      <c r="O87" s="168"/>
      <c r="P87" s="169">
        <f>SUM(P88:P98)</f>
        <v>0</v>
      </c>
      <c r="Q87" s="168"/>
      <c r="R87" s="169">
        <f>SUM(R88:R98)</f>
        <v>0</v>
      </c>
      <c r="S87" s="168"/>
      <c r="T87" s="170">
        <f>SUM(T88:T98)</f>
        <v>0</v>
      </c>
      <c r="AR87" s="171" t="s">
        <v>90</v>
      </c>
      <c r="AT87" s="172" t="s">
        <v>81</v>
      </c>
      <c r="AU87" s="172" t="s">
        <v>82</v>
      </c>
      <c r="AY87" s="171" t="s">
        <v>134</v>
      </c>
      <c r="BK87" s="173">
        <f>SUM(BK88:BK98)</f>
        <v>0</v>
      </c>
    </row>
    <row r="88" spans="1:65" s="2" customFormat="1" ht="24" x14ac:dyDescent="0.2">
      <c r="A88" s="37"/>
      <c r="B88" s="38"/>
      <c r="C88" s="176" t="s">
        <v>90</v>
      </c>
      <c r="D88" s="176" t="s">
        <v>136</v>
      </c>
      <c r="E88" s="177" t="s">
        <v>609</v>
      </c>
      <c r="F88" s="178" t="s">
        <v>610</v>
      </c>
      <c r="G88" s="179" t="s">
        <v>611</v>
      </c>
      <c r="H88" s="180">
        <v>1</v>
      </c>
      <c r="I88" s="181"/>
      <c r="J88" s="182">
        <f>ROUND(I88*H88,2)</f>
        <v>0</v>
      </c>
      <c r="K88" s="178" t="s">
        <v>44</v>
      </c>
      <c r="L88" s="42"/>
      <c r="M88" s="183" t="s">
        <v>44</v>
      </c>
      <c r="N88" s="184" t="s">
        <v>53</v>
      </c>
      <c r="O88" s="67"/>
      <c r="P88" s="185">
        <f>O88*H88</f>
        <v>0</v>
      </c>
      <c r="Q88" s="185">
        <v>0</v>
      </c>
      <c r="R88" s="185">
        <f>Q88*H88</f>
        <v>0</v>
      </c>
      <c r="S88" s="185">
        <v>0</v>
      </c>
      <c r="T88" s="186">
        <f>S88*H88</f>
        <v>0</v>
      </c>
      <c r="U88" s="37"/>
      <c r="V88" s="37"/>
      <c r="W88" s="37"/>
      <c r="X88" s="37"/>
      <c r="Y88" s="37"/>
      <c r="Z88" s="37"/>
      <c r="AA88" s="37"/>
      <c r="AB88" s="37"/>
      <c r="AC88" s="37"/>
      <c r="AD88" s="37"/>
      <c r="AE88" s="37"/>
      <c r="AR88" s="187" t="s">
        <v>141</v>
      </c>
      <c r="AT88" s="187" t="s">
        <v>136</v>
      </c>
      <c r="AU88" s="187" t="s">
        <v>90</v>
      </c>
      <c r="AY88" s="19" t="s">
        <v>134</v>
      </c>
      <c r="BE88" s="188">
        <f>IF(N88="základní",J88,0)</f>
        <v>0</v>
      </c>
      <c r="BF88" s="188">
        <f>IF(N88="snížená",J88,0)</f>
        <v>0</v>
      </c>
      <c r="BG88" s="188">
        <f>IF(N88="zákl. přenesená",J88,0)</f>
        <v>0</v>
      </c>
      <c r="BH88" s="188">
        <f>IF(N88="sníž. přenesená",J88,0)</f>
        <v>0</v>
      </c>
      <c r="BI88" s="188">
        <f>IF(N88="nulová",J88,0)</f>
        <v>0</v>
      </c>
      <c r="BJ88" s="19" t="s">
        <v>90</v>
      </c>
      <c r="BK88" s="188">
        <f>ROUND(I88*H88,2)</f>
        <v>0</v>
      </c>
      <c r="BL88" s="19" t="s">
        <v>141</v>
      </c>
      <c r="BM88" s="187" t="s">
        <v>141</v>
      </c>
    </row>
    <row r="89" spans="1:65" s="2" customFormat="1" ht="48.75" x14ac:dyDescent="0.2">
      <c r="A89" s="37"/>
      <c r="B89" s="38"/>
      <c r="C89" s="39"/>
      <c r="D89" s="191" t="s">
        <v>270</v>
      </c>
      <c r="E89" s="39"/>
      <c r="F89" s="243" t="s">
        <v>612</v>
      </c>
      <c r="G89" s="39"/>
      <c r="H89" s="39"/>
      <c r="I89" s="244"/>
      <c r="J89" s="39"/>
      <c r="K89" s="39"/>
      <c r="L89" s="42"/>
      <c r="M89" s="245"/>
      <c r="N89" s="246"/>
      <c r="O89" s="67"/>
      <c r="P89" s="67"/>
      <c r="Q89" s="67"/>
      <c r="R89" s="67"/>
      <c r="S89" s="67"/>
      <c r="T89" s="68"/>
      <c r="U89" s="37"/>
      <c r="V89" s="37"/>
      <c r="W89" s="37"/>
      <c r="X89" s="37"/>
      <c r="Y89" s="37"/>
      <c r="Z89" s="37"/>
      <c r="AA89" s="37"/>
      <c r="AB89" s="37"/>
      <c r="AC89" s="37"/>
      <c r="AD89" s="37"/>
      <c r="AE89" s="37"/>
      <c r="AT89" s="19" t="s">
        <v>270</v>
      </c>
      <c r="AU89" s="19" t="s">
        <v>90</v>
      </c>
    </row>
    <row r="90" spans="1:65" s="2" customFormat="1" ht="16.5" customHeight="1" x14ac:dyDescent="0.2">
      <c r="A90" s="37"/>
      <c r="B90" s="38"/>
      <c r="C90" s="176" t="s">
        <v>92</v>
      </c>
      <c r="D90" s="176" t="s">
        <v>136</v>
      </c>
      <c r="E90" s="177" t="s">
        <v>613</v>
      </c>
      <c r="F90" s="178" t="s">
        <v>614</v>
      </c>
      <c r="G90" s="179" t="s">
        <v>611</v>
      </c>
      <c r="H90" s="180">
        <v>1</v>
      </c>
      <c r="I90" s="181"/>
      <c r="J90" s="182">
        <f>ROUND(I90*H90,2)</f>
        <v>0</v>
      </c>
      <c r="K90" s="178" t="s">
        <v>44</v>
      </c>
      <c r="L90" s="42"/>
      <c r="M90" s="183" t="s">
        <v>44</v>
      </c>
      <c r="N90" s="184" t="s">
        <v>53</v>
      </c>
      <c r="O90" s="67"/>
      <c r="P90" s="185">
        <f>O90*H90</f>
        <v>0</v>
      </c>
      <c r="Q90" s="185">
        <v>0</v>
      </c>
      <c r="R90" s="185">
        <f>Q90*H90</f>
        <v>0</v>
      </c>
      <c r="S90" s="185">
        <v>0</v>
      </c>
      <c r="T90" s="186">
        <f>S90*H90</f>
        <v>0</v>
      </c>
      <c r="U90" s="37"/>
      <c r="V90" s="37"/>
      <c r="W90" s="37"/>
      <c r="X90" s="37"/>
      <c r="Y90" s="37"/>
      <c r="Z90" s="37"/>
      <c r="AA90" s="37"/>
      <c r="AB90" s="37"/>
      <c r="AC90" s="37"/>
      <c r="AD90" s="37"/>
      <c r="AE90" s="37"/>
      <c r="AR90" s="187" t="s">
        <v>141</v>
      </c>
      <c r="AT90" s="187" t="s">
        <v>136</v>
      </c>
      <c r="AU90" s="187" t="s">
        <v>90</v>
      </c>
      <c r="AY90" s="19" t="s">
        <v>134</v>
      </c>
      <c r="BE90" s="188">
        <f>IF(N90="základní",J90,0)</f>
        <v>0</v>
      </c>
      <c r="BF90" s="188">
        <f>IF(N90="snížená",J90,0)</f>
        <v>0</v>
      </c>
      <c r="BG90" s="188">
        <f>IF(N90="zákl. přenesená",J90,0)</f>
        <v>0</v>
      </c>
      <c r="BH90" s="188">
        <f>IF(N90="sníž. přenesená",J90,0)</f>
        <v>0</v>
      </c>
      <c r="BI90" s="188">
        <f>IF(N90="nulová",J90,0)</f>
        <v>0</v>
      </c>
      <c r="BJ90" s="19" t="s">
        <v>90</v>
      </c>
      <c r="BK90" s="188">
        <f>ROUND(I90*H90,2)</f>
        <v>0</v>
      </c>
      <c r="BL90" s="19" t="s">
        <v>141</v>
      </c>
      <c r="BM90" s="187" t="s">
        <v>165</v>
      </c>
    </row>
    <row r="91" spans="1:65" s="2" customFormat="1" ht="58.5" x14ac:dyDescent="0.2">
      <c r="A91" s="37"/>
      <c r="B91" s="38"/>
      <c r="C91" s="39"/>
      <c r="D91" s="191" t="s">
        <v>270</v>
      </c>
      <c r="E91" s="39"/>
      <c r="F91" s="243" t="s">
        <v>615</v>
      </c>
      <c r="G91" s="39"/>
      <c r="H91" s="39"/>
      <c r="I91" s="244"/>
      <c r="J91" s="39"/>
      <c r="K91" s="39"/>
      <c r="L91" s="42"/>
      <c r="M91" s="245"/>
      <c r="N91" s="246"/>
      <c r="O91" s="67"/>
      <c r="P91" s="67"/>
      <c r="Q91" s="67"/>
      <c r="R91" s="67"/>
      <c r="S91" s="67"/>
      <c r="T91" s="68"/>
      <c r="U91" s="37"/>
      <c r="V91" s="37"/>
      <c r="W91" s="37"/>
      <c r="X91" s="37"/>
      <c r="Y91" s="37"/>
      <c r="Z91" s="37"/>
      <c r="AA91" s="37"/>
      <c r="AB91" s="37"/>
      <c r="AC91" s="37"/>
      <c r="AD91" s="37"/>
      <c r="AE91" s="37"/>
      <c r="AT91" s="19" t="s">
        <v>270</v>
      </c>
      <c r="AU91" s="19" t="s">
        <v>90</v>
      </c>
    </row>
    <row r="92" spans="1:65" s="2" customFormat="1" ht="36" x14ac:dyDescent="0.2">
      <c r="A92" s="37"/>
      <c r="B92" s="38"/>
      <c r="C92" s="176" t="s">
        <v>150</v>
      </c>
      <c r="D92" s="176" t="s">
        <v>136</v>
      </c>
      <c r="E92" s="177" t="s">
        <v>616</v>
      </c>
      <c r="F92" s="178" t="s">
        <v>617</v>
      </c>
      <c r="G92" s="179" t="s">
        <v>611</v>
      </c>
      <c r="H92" s="180">
        <v>1</v>
      </c>
      <c r="I92" s="181"/>
      <c r="J92" s="182">
        <f>ROUND(I92*H92,2)</f>
        <v>0</v>
      </c>
      <c r="K92" s="178" t="s">
        <v>44</v>
      </c>
      <c r="L92" s="42"/>
      <c r="M92" s="183" t="s">
        <v>44</v>
      </c>
      <c r="N92" s="184" t="s">
        <v>53</v>
      </c>
      <c r="O92" s="67"/>
      <c r="P92" s="185">
        <f>O92*H92</f>
        <v>0</v>
      </c>
      <c r="Q92" s="185">
        <v>0</v>
      </c>
      <c r="R92" s="185">
        <f>Q92*H92</f>
        <v>0</v>
      </c>
      <c r="S92" s="185">
        <v>0</v>
      </c>
      <c r="T92" s="186">
        <f>S92*H92</f>
        <v>0</v>
      </c>
      <c r="U92" s="37"/>
      <c r="V92" s="37"/>
      <c r="W92" s="37"/>
      <c r="X92" s="37"/>
      <c r="Y92" s="37"/>
      <c r="Z92" s="37"/>
      <c r="AA92" s="37"/>
      <c r="AB92" s="37"/>
      <c r="AC92" s="37"/>
      <c r="AD92" s="37"/>
      <c r="AE92" s="37"/>
      <c r="AR92" s="187" t="s">
        <v>141</v>
      </c>
      <c r="AT92" s="187" t="s">
        <v>136</v>
      </c>
      <c r="AU92" s="187" t="s">
        <v>90</v>
      </c>
      <c r="AY92" s="19" t="s">
        <v>134</v>
      </c>
      <c r="BE92" s="188">
        <f>IF(N92="základní",J92,0)</f>
        <v>0</v>
      </c>
      <c r="BF92" s="188">
        <f>IF(N92="snížená",J92,0)</f>
        <v>0</v>
      </c>
      <c r="BG92" s="188">
        <f>IF(N92="zákl. přenesená",J92,0)</f>
        <v>0</v>
      </c>
      <c r="BH92" s="188">
        <f>IF(N92="sníž. přenesená",J92,0)</f>
        <v>0</v>
      </c>
      <c r="BI92" s="188">
        <f>IF(N92="nulová",J92,0)</f>
        <v>0</v>
      </c>
      <c r="BJ92" s="19" t="s">
        <v>90</v>
      </c>
      <c r="BK92" s="188">
        <f>ROUND(I92*H92,2)</f>
        <v>0</v>
      </c>
      <c r="BL92" s="19" t="s">
        <v>141</v>
      </c>
      <c r="BM92" s="187" t="s">
        <v>180</v>
      </c>
    </row>
    <row r="93" spans="1:65" s="2" customFormat="1" ht="24" x14ac:dyDescent="0.2">
      <c r="A93" s="37"/>
      <c r="B93" s="38"/>
      <c r="C93" s="176" t="s">
        <v>141</v>
      </c>
      <c r="D93" s="176" t="s">
        <v>136</v>
      </c>
      <c r="E93" s="177" t="s">
        <v>618</v>
      </c>
      <c r="F93" s="178" t="s">
        <v>619</v>
      </c>
      <c r="G93" s="179" t="s">
        <v>611</v>
      </c>
      <c r="H93" s="180">
        <v>1</v>
      </c>
      <c r="I93" s="181"/>
      <c r="J93" s="182">
        <f>ROUND(I93*H93,2)</f>
        <v>0</v>
      </c>
      <c r="K93" s="178" t="s">
        <v>44</v>
      </c>
      <c r="L93" s="42"/>
      <c r="M93" s="183" t="s">
        <v>44</v>
      </c>
      <c r="N93" s="184" t="s">
        <v>53</v>
      </c>
      <c r="O93" s="67"/>
      <c r="P93" s="185">
        <f>O93*H93</f>
        <v>0</v>
      </c>
      <c r="Q93" s="185">
        <v>0</v>
      </c>
      <c r="R93" s="185">
        <f>Q93*H93</f>
        <v>0</v>
      </c>
      <c r="S93" s="185">
        <v>0</v>
      </c>
      <c r="T93" s="186">
        <f>S93*H93</f>
        <v>0</v>
      </c>
      <c r="U93" s="37"/>
      <c r="V93" s="37"/>
      <c r="W93" s="37"/>
      <c r="X93" s="37"/>
      <c r="Y93" s="37"/>
      <c r="Z93" s="37"/>
      <c r="AA93" s="37"/>
      <c r="AB93" s="37"/>
      <c r="AC93" s="37"/>
      <c r="AD93" s="37"/>
      <c r="AE93" s="37"/>
      <c r="AR93" s="187" t="s">
        <v>141</v>
      </c>
      <c r="AT93" s="187" t="s">
        <v>136</v>
      </c>
      <c r="AU93" s="187" t="s">
        <v>90</v>
      </c>
      <c r="AY93" s="19" t="s">
        <v>134</v>
      </c>
      <c r="BE93" s="188">
        <f>IF(N93="základní",J93,0)</f>
        <v>0</v>
      </c>
      <c r="BF93" s="188">
        <f>IF(N93="snížená",J93,0)</f>
        <v>0</v>
      </c>
      <c r="BG93" s="188">
        <f>IF(N93="zákl. přenesená",J93,0)</f>
        <v>0</v>
      </c>
      <c r="BH93" s="188">
        <f>IF(N93="sníž. přenesená",J93,0)</f>
        <v>0</v>
      </c>
      <c r="BI93" s="188">
        <f>IF(N93="nulová",J93,0)</f>
        <v>0</v>
      </c>
      <c r="BJ93" s="19" t="s">
        <v>90</v>
      </c>
      <c r="BK93" s="188">
        <f>ROUND(I93*H93,2)</f>
        <v>0</v>
      </c>
      <c r="BL93" s="19" t="s">
        <v>141</v>
      </c>
      <c r="BM93" s="187" t="s">
        <v>190</v>
      </c>
    </row>
    <row r="94" spans="1:65" s="2" customFormat="1" ht="78" x14ac:dyDescent="0.2">
      <c r="A94" s="37"/>
      <c r="B94" s="38"/>
      <c r="C94" s="39"/>
      <c r="D94" s="191" t="s">
        <v>270</v>
      </c>
      <c r="E94" s="39"/>
      <c r="F94" s="243" t="s">
        <v>620</v>
      </c>
      <c r="G94" s="39"/>
      <c r="H94" s="39"/>
      <c r="I94" s="244"/>
      <c r="J94" s="39"/>
      <c r="K94" s="39"/>
      <c r="L94" s="42"/>
      <c r="M94" s="245"/>
      <c r="N94" s="246"/>
      <c r="O94" s="67"/>
      <c r="P94" s="67"/>
      <c r="Q94" s="67"/>
      <c r="R94" s="67"/>
      <c r="S94" s="67"/>
      <c r="T94" s="68"/>
      <c r="U94" s="37"/>
      <c r="V94" s="37"/>
      <c r="W94" s="37"/>
      <c r="X94" s="37"/>
      <c r="Y94" s="37"/>
      <c r="Z94" s="37"/>
      <c r="AA94" s="37"/>
      <c r="AB94" s="37"/>
      <c r="AC94" s="37"/>
      <c r="AD94" s="37"/>
      <c r="AE94" s="37"/>
      <c r="AT94" s="19" t="s">
        <v>270</v>
      </c>
      <c r="AU94" s="19" t="s">
        <v>90</v>
      </c>
    </row>
    <row r="95" spans="1:65" s="2" customFormat="1" ht="36" x14ac:dyDescent="0.2">
      <c r="A95" s="37"/>
      <c r="B95" s="38"/>
      <c r="C95" s="176" t="s">
        <v>161</v>
      </c>
      <c r="D95" s="176" t="s">
        <v>136</v>
      </c>
      <c r="E95" s="177" t="s">
        <v>621</v>
      </c>
      <c r="F95" s="178" t="s">
        <v>622</v>
      </c>
      <c r="G95" s="179" t="s">
        <v>611</v>
      </c>
      <c r="H95" s="180">
        <v>1</v>
      </c>
      <c r="I95" s="181"/>
      <c r="J95" s="182">
        <f>ROUND(I95*H95,2)</f>
        <v>0</v>
      </c>
      <c r="K95" s="178" t="s">
        <v>44</v>
      </c>
      <c r="L95" s="42"/>
      <c r="M95" s="183" t="s">
        <v>44</v>
      </c>
      <c r="N95" s="184" t="s">
        <v>53</v>
      </c>
      <c r="O95" s="67"/>
      <c r="P95" s="185">
        <f>O95*H95</f>
        <v>0</v>
      </c>
      <c r="Q95" s="185">
        <v>0</v>
      </c>
      <c r="R95" s="185">
        <f>Q95*H95</f>
        <v>0</v>
      </c>
      <c r="S95" s="185">
        <v>0</v>
      </c>
      <c r="T95" s="186">
        <f>S95*H95</f>
        <v>0</v>
      </c>
      <c r="U95" s="37"/>
      <c r="V95" s="37"/>
      <c r="W95" s="37"/>
      <c r="X95" s="37"/>
      <c r="Y95" s="37"/>
      <c r="Z95" s="37"/>
      <c r="AA95" s="37"/>
      <c r="AB95" s="37"/>
      <c r="AC95" s="37"/>
      <c r="AD95" s="37"/>
      <c r="AE95" s="37"/>
      <c r="AR95" s="187" t="s">
        <v>141</v>
      </c>
      <c r="AT95" s="187" t="s">
        <v>136</v>
      </c>
      <c r="AU95" s="187" t="s">
        <v>90</v>
      </c>
      <c r="AY95" s="19" t="s">
        <v>134</v>
      </c>
      <c r="BE95" s="188">
        <f>IF(N95="základní",J95,0)</f>
        <v>0</v>
      </c>
      <c r="BF95" s="188">
        <f>IF(N95="snížená",J95,0)</f>
        <v>0</v>
      </c>
      <c r="BG95" s="188">
        <f>IF(N95="zákl. přenesená",J95,0)</f>
        <v>0</v>
      </c>
      <c r="BH95" s="188">
        <f>IF(N95="sníž. přenesená",J95,0)</f>
        <v>0</v>
      </c>
      <c r="BI95" s="188">
        <f>IF(N95="nulová",J95,0)</f>
        <v>0</v>
      </c>
      <c r="BJ95" s="19" t="s">
        <v>90</v>
      </c>
      <c r="BK95" s="188">
        <f>ROUND(I95*H95,2)</f>
        <v>0</v>
      </c>
      <c r="BL95" s="19" t="s">
        <v>141</v>
      </c>
      <c r="BM95" s="187" t="s">
        <v>201</v>
      </c>
    </row>
    <row r="96" spans="1:65" s="2" customFormat="1" ht="39" x14ac:dyDescent="0.2">
      <c r="A96" s="37"/>
      <c r="B96" s="38"/>
      <c r="C96" s="39"/>
      <c r="D96" s="191" t="s">
        <v>270</v>
      </c>
      <c r="E96" s="39"/>
      <c r="F96" s="243" t="s">
        <v>623</v>
      </c>
      <c r="G96" s="39"/>
      <c r="H96" s="39"/>
      <c r="I96" s="244"/>
      <c r="J96" s="39"/>
      <c r="K96" s="39"/>
      <c r="L96" s="42"/>
      <c r="M96" s="245"/>
      <c r="N96" s="246"/>
      <c r="O96" s="67"/>
      <c r="P96" s="67"/>
      <c r="Q96" s="67"/>
      <c r="R96" s="67"/>
      <c r="S96" s="67"/>
      <c r="T96" s="68"/>
      <c r="U96" s="37"/>
      <c r="V96" s="37"/>
      <c r="W96" s="37"/>
      <c r="X96" s="37"/>
      <c r="Y96" s="37"/>
      <c r="Z96" s="37"/>
      <c r="AA96" s="37"/>
      <c r="AB96" s="37"/>
      <c r="AC96" s="37"/>
      <c r="AD96" s="37"/>
      <c r="AE96" s="37"/>
      <c r="AT96" s="19" t="s">
        <v>270</v>
      </c>
      <c r="AU96" s="19" t="s">
        <v>90</v>
      </c>
    </row>
    <row r="97" spans="1:65" s="2" customFormat="1" ht="44.25" customHeight="1" x14ac:dyDescent="0.2">
      <c r="A97" s="37"/>
      <c r="B97" s="38"/>
      <c r="C97" s="176" t="s">
        <v>165</v>
      </c>
      <c r="D97" s="176" t="s">
        <v>136</v>
      </c>
      <c r="E97" s="177" t="s">
        <v>624</v>
      </c>
      <c r="F97" s="178" t="s">
        <v>625</v>
      </c>
      <c r="G97" s="179" t="s">
        <v>611</v>
      </c>
      <c r="H97" s="180">
        <v>1</v>
      </c>
      <c r="I97" s="181"/>
      <c r="J97" s="182">
        <f>ROUND(I97*H97,2)</f>
        <v>0</v>
      </c>
      <c r="K97" s="178" t="s">
        <v>44</v>
      </c>
      <c r="L97" s="42"/>
      <c r="M97" s="183" t="s">
        <v>44</v>
      </c>
      <c r="N97" s="184" t="s">
        <v>53</v>
      </c>
      <c r="O97" s="67"/>
      <c r="P97" s="185">
        <f>O97*H97</f>
        <v>0</v>
      </c>
      <c r="Q97" s="185">
        <v>0</v>
      </c>
      <c r="R97" s="185">
        <f>Q97*H97</f>
        <v>0</v>
      </c>
      <c r="S97" s="185">
        <v>0</v>
      </c>
      <c r="T97" s="186">
        <f>S97*H97</f>
        <v>0</v>
      </c>
      <c r="U97" s="37"/>
      <c r="V97" s="37"/>
      <c r="W97" s="37"/>
      <c r="X97" s="37"/>
      <c r="Y97" s="37"/>
      <c r="Z97" s="37"/>
      <c r="AA97" s="37"/>
      <c r="AB97" s="37"/>
      <c r="AC97" s="37"/>
      <c r="AD97" s="37"/>
      <c r="AE97" s="37"/>
      <c r="AR97" s="187" t="s">
        <v>141</v>
      </c>
      <c r="AT97" s="187" t="s">
        <v>136</v>
      </c>
      <c r="AU97" s="187" t="s">
        <v>90</v>
      </c>
      <c r="AY97" s="19" t="s">
        <v>134</v>
      </c>
      <c r="BE97" s="188">
        <f>IF(N97="základní",J97,0)</f>
        <v>0</v>
      </c>
      <c r="BF97" s="188">
        <f>IF(N97="snížená",J97,0)</f>
        <v>0</v>
      </c>
      <c r="BG97" s="188">
        <f>IF(N97="zákl. přenesená",J97,0)</f>
        <v>0</v>
      </c>
      <c r="BH97" s="188">
        <f>IF(N97="sníž. přenesená",J97,0)</f>
        <v>0</v>
      </c>
      <c r="BI97" s="188">
        <f>IF(N97="nulová",J97,0)</f>
        <v>0</v>
      </c>
      <c r="BJ97" s="19" t="s">
        <v>90</v>
      </c>
      <c r="BK97" s="188">
        <f>ROUND(I97*H97,2)</f>
        <v>0</v>
      </c>
      <c r="BL97" s="19" t="s">
        <v>141</v>
      </c>
      <c r="BM97" s="187" t="s">
        <v>213</v>
      </c>
    </row>
    <row r="98" spans="1:65" s="2" customFormat="1" ht="39" x14ac:dyDescent="0.2">
      <c r="A98" s="37"/>
      <c r="B98" s="38"/>
      <c r="C98" s="39"/>
      <c r="D98" s="191" t="s">
        <v>270</v>
      </c>
      <c r="E98" s="39"/>
      <c r="F98" s="243" t="s">
        <v>626</v>
      </c>
      <c r="G98" s="39"/>
      <c r="H98" s="39"/>
      <c r="I98" s="244"/>
      <c r="J98" s="39"/>
      <c r="K98" s="39"/>
      <c r="L98" s="42"/>
      <c r="M98" s="245"/>
      <c r="N98" s="246"/>
      <c r="O98" s="67"/>
      <c r="P98" s="67"/>
      <c r="Q98" s="67"/>
      <c r="R98" s="67"/>
      <c r="S98" s="67"/>
      <c r="T98" s="68"/>
      <c r="U98" s="37"/>
      <c r="V98" s="37"/>
      <c r="W98" s="37"/>
      <c r="X98" s="37"/>
      <c r="Y98" s="37"/>
      <c r="Z98" s="37"/>
      <c r="AA98" s="37"/>
      <c r="AB98" s="37"/>
      <c r="AC98" s="37"/>
      <c r="AD98" s="37"/>
      <c r="AE98" s="37"/>
      <c r="AT98" s="19" t="s">
        <v>270</v>
      </c>
      <c r="AU98" s="19" t="s">
        <v>90</v>
      </c>
    </row>
    <row r="99" spans="1:65" s="12" customFormat="1" ht="25.9" customHeight="1" x14ac:dyDescent="0.2">
      <c r="B99" s="160"/>
      <c r="C99" s="161"/>
      <c r="D99" s="162" t="s">
        <v>81</v>
      </c>
      <c r="E99" s="163" t="s">
        <v>627</v>
      </c>
      <c r="F99" s="163" t="s">
        <v>628</v>
      </c>
      <c r="G99" s="161"/>
      <c r="H99" s="161"/>
      <c r="I99" s="164"/>
      <c r="J99" s="165">
        <f>BK99</f>
        <v>0</v>
      </c>
      <c r="K99" s="161"/>
      <c r="L99" s="166"/>
      <c r="M99" s="167"/>
      <c r="N99" s="168"/>
      <c r="O99" s="168"/>
      <c r="P99" s="169">
        <f>SUM(P100:P101)</f>
        <v>0</v>
      </c>
      <c r="Q99" s="168"/>
      <c r="R99" s="169">
        <f>SUM(R100:R101)</f>
        <v>0</v>
      </c>
      <c r="S99" s="168"/>
      <c r="T99" s="170">
        <f>SUM(T100:T101)</f>
        <v>0</v>
      </c>
      <c r="AR99" s="171" t="s">
        <v>90</v>
      </c>
      <c r="AT99" s="172" t="s">
        <v>81</v>
      </c>
      <c r="AU99" s="172" t="s">
        <v>82</v>
      </c>
      <c r="AY99" s="171" t="s">
        <v>134</v>
      </c>
      <c r="BK99" s="173">
        <f>SUM(BK100:BK101)</f>
        <v>0</v>
      </c>
    </row>
    <row r="100" spans="1:65" s="2" customFormat="1" ht="48" x14ac:dyDescent="0.2">
      <c r="A100" s="37"/>
      <c r="B100" s="38"/>
      <c r="C100" s="176" t="s">
        <v>171</v>
      </c>
      <c r="D100" s="176" t="s">
        <v>136</v>
      </c>
      <c r="E100" s="177" t="s">
        <v>629</v>
      </c>
      <c r="F100" s="178" t="s">
        <v>630</v>
      </c>
      <c r="G100" s="179" t="s">
        <v>611</v>
      </c>
      <c r="H100" s="180">
        <v>1</v>
      </c>
      <c r="I100" s="181"/>
      <c r="J100" s="182">
        <f>ROUND(I100*H100,2)</f>
        <v>0</v>
      </c>
      <c r="K100" s="178" t="s">
        <v>44</v>
      </c>
      <c r="L100" s="42"/>
      <c r="M100" s="183" t="s">
        <v>44</v>
      </c>
      <c r="N100" s="184" t="s">
        <v>53</v>
      </c>
      <c r="O100" s="67"/>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141</v>
      </c>
      <c r="AT100" s="187" t="s">
        <v>136</v>
      </c>
      <c r="AU100" s="187" t="s">
        <v>90</v>
      </c>
      <c r="AY100" s="19" t="s">
        <v>134</v>
      </c>
      <c r="BE100" s="188">
        <f>IF(N100="základní",J100,0)</f>
        <v>0</v>
      </c>
      <c r="BF100" s="188">
        <f>IF(N100="snížená",J100,0)</f>
        <v>0</v>
      </c>
      <c r="BG100" s="188">
        <f>IF(N100="zákl. přenesená",J100,0)</f>
        <v>0</v>
      </c>
      <c r="BH100" s="188">
        <f>IF(N100="sníž. přenesená",J100,0)</f>
        <v>0</v>
      </c>
      <c r="BI100" s="188">
        <f>IF(N100="nulová",J100,0)</f>
        <v>0</v>
      </c>
      <c r="BJ100" s="19" t="s">
        <v>90</v>
      </c>
      <c r="BK100" s="188">
        <f>ROUND(I100*H100,2)</f>
        <v>0</v>
      </c>
      <c r="BL100" s="19" t="s">
        <v>141</v>
      </c>
      <c r="BM100" s="187" t="s">
        <v>273</v>
      </c>
    </row>
    <row r="101" spans="1:65" s="2" customFormat="1" ht="48.75" x14ac:dyDescent="0.2">
      <c r="A101" s="37"/>
      <c r="B101" s="38"/>
      <c r="C101" s="39"/>
      <c r="D101" s="191" t="s">
        <v>270</v>
      </c>
      <c r="E101" s="39"/>
      <c r="F101" s="243" t="s">
        <v>631</v>
      </c>
      <c r="G101" s="39"/>
      <c r="H101" s="39"/>
      <c r="I101" s="244"/>
      <c r="J101" s="39"/>
      <c r="K101" s="39"/>
      <c r="L101" s="42"/>
      <c r="M101" s="245"/>
      <c r="N101" s="246"/>
      <c r="O101" s="67"/>
      <c r="P101" s="67"/>
      <c r="Q101" s="67"/>
      <c r="R101" s="67"/>
      <c r="S101" s="67"/>
      <c r="T101" s="68"/>
      <c r="U101" s="37"/>
      <c r="V101" s="37"/>
      <c r="W101" s="37"/>
      <c r="X101" s="37"/>
      <c r="Y101" s="37"/>
      <c r="Z101" s="37"/>
      <c r="AA101" s="37"/>
      <c r="AB101" s="37"/>
      <c r="AC101" s="37"/>
      <c r="AD101" s="37"/>
      <c r="AE101" s="37"/>
      <c r="AT101" s="19" t="s">
        <v>270</v>
      </c>
      <c r="AU101" s="19" t="s">
        <v>90</v>
      </c>
    </row>
    <row r="102" spans="1:65" s="12" customFormat="1" ht="25.9" customHeight="1" x14ac:dyDescent="0.2">
      <c r="B102" s="160"/>
      <c r="C102" s="161"/>
      <c r="D102" s="162" t="s">
        <v>81</v>
      </c>
      <c r="E102" s="163" t="s">
        <v>632</v>
      </c>
      <c r="F102" s="163" t="s">
        <v>633</v>
      </c>
      <c r="G102" s="161"/>
      <c r="H102" s="161"/>
      <c r="I102" s="164"/>
      <c r="J102" s="165">
        <f>BK102</f>
        <v>0</v>
      </c>
      <c r="K102" s="161"/>
      <c r="L102" s="166"/>
      <c r="M102" s="167"/>
      <c r="N102" s="168"/>
      <c r="O102" s="168"/>
      <c r="P102" s="169">
        <f>SUM(P103:P115)</f>
        <v>0</v>
      </c>
      <c r="Q102" s="168"/>
      <c r="R102" s="169">
        <f>SUM(R103:R115)</f>
        <v>0</v>
      </c>
      <c r="S102" s="168"/>
      <c r="T102" s="170">
        <f>SUM(T103:T115)</f>
        <v>0</v>
      </c>
      <c r="AR102" s="171" t="s">
        <v>90</v>
      </c>
      <c r="AT102" s="172" t="s">
        <v>81</v>
      </c>
      <c r="AU102" s="172" t="s">
        <v>82</v>
      </c>
      <c r="AY102" s="171" t="s">
        <v>134</v>
      </c>
      <c r="BK102" s="173">
        <f>SUM(BK103:BK115)</f>
        <v>0</v>
      </c>
    </row>
    <row r="103" spans="1:65" s="2" customFormat="1" ht="24" x14ac:dyDescent="0.2">
      <c r="A103" s="37"/>
      <c r="B103" s="38"/>
      <c r="C103" s="176" t="s">
        <v>180</v>
      </c>
      <c r="D103" s="176" t="s">
        <v>136</v>
      </c>
      <c r="E103" s="177" t="s">
        <v>634</v>
      </c>
      <c r="F103" s="178" t="s">
        <v>635</v>
      </c>
      <c r="G103" s="179" t="s">
        <v>611</v>
      </c>
      <c r="H103" s="180">
        <v>1</v>
      </c>
      <c r="I103" s="181"/>
      <c r="J103" s="182">
        <f>ROUND(I103*H103,2)</f>
        <v>0</v>
      </c>
      <c r="K103" s="178" t="s">
        <v>44</v>
      </c>
      <c r="L103" s="42"/>
      <c r="M103" s="183" t="s">
        <v>44</v>
      </c>
      <c r="N103" s="184" t="s">
        <v>53</v>
      </c>
      <c r="O103" s="67"/>
      <c r="P103" s="185">
        <f>O103*H103</f>
        <v>0</v>
      </c>
      <c r="Q103" s="185">
        <v>0</v>
      </c>
      <c r="R103" s="185">
        <f>Q103*H103</f>
        <v>0</v>
      </c>
      <c r="S103" s="185">
        <v>0</v>
      </c>
      <c r="T103" s="186">
        <f>S103*H103</f>
        <v>0</v>
      </c>
      <c r="U103" s="37"/>
      <c r="V103" s="37"/>
      <c r="W103" s="37"/>
      <c r="X103" s="37"/>
      <c r="Y103" s="37"/>
      <c r="Z103" s="37"/>
      <c r="AA103" s="37"/>
      <c r="AB103" s="37"/>
      <c r="AC103" s="37"/>
      <c r="AD103" s="37"/>
      <c r="AE103" s="37"/>
      <c r="AR103" s="187" t="s">
        <v>141</v>
      </c>
      <c r="AT103" s="187" t="s">
        <v>136</v>
      </c>
      <c r="AU103" s="187" t="s">
        <v>90</v>
      </c>
      <c r="AY103" s="19" t="s">
        <v>134</v>
      </c>
      <c r="BE103" s="188">
        <f>IF(N103="základní",J103,0)</f>
        <v>0</v>
      </c>
      <c r="BF103" s="188">
        <f>IF(N103="snížená",J103,0)</f>
        <v>0</v>
      </c>
      <c r="BG103" s="188">
        <f>IF(N103="zákl. přenesená",J103,0)</f>
        <v>0</v>
      </c>
      <c r="BH103" s="188">
        <f>IF(N103="sníž. přenesená",J103,0)</f>
        <v>0</v>
      </c>
      <c r="BI103" s="188">
        <f>IF(N103="nulová",J103,0)</f>
        <v>0</v>
      </c>
      <c r="BJ103" s="19" t="s">
        <v>90</v>
      </c>
      <c r="BK103" s="188">
        <f>ROUND(I103*H103,2)</f>
        <v>0</v>
      </c>
      <c r="BL103" s="19" t="s">
        <v>141</v>
      </c>
      <c r="BM103" s="187" t="s">
        <v>285</v>
      </c>
    </row>
    <row r="104" spans="1:65" s="2" customFormat="1" ht="87.75" x14ac:dyDescent="0.2">
      <c r="A104" s="37"/>
      <c r="B104" s="38"/>
      <c r="C104" s="39"/>
      <c r="D104" s="191" t="s">
        <v>270</v>
      </c>
      <c r="E104" s="39"/>
      <c r="F104" s="243" t="s">
        <v>636</v>
      </c>
      <c r="G104" s="39"/>
      <c r="H104" s="39"/>
      <c r="I104" s="244"/>
      <c r="J104" s="39"/>
      <c r="K104" s="39"/>
      <c r="L104" s="42"/>
      <c r="M104" s="245"/>
      <c r="N104" s="246"/>
      <c r="O104" s="67"/>
      <c r="P104" s="67"/>
      <c r="Q104" s="67"/>
      <c r="R104" s="67"/>
      <c r="S104" s="67"/>
      <c r="T104" s="68"/>
      <c r="U104" s="37"/>
      <c r="V104" s="37"/>
      <c r="W104" s="37"/>
      <c r="X104" s="37"/>
      <c r="Y104" s="37"/>
      <c r="Z104" s="37"/>
      <c r="AA104" s="37"/>
      <c r="AB104" s="37"/>
      <c r="AC104" s="37"/>
      <c r="AD104" s="37"/>
      <c r="AE104" s="37"/>
      <c r="AT104" s="19" t="s">
        <v>270</v>
      </c>
      <c r="AU104" s="19" t="s">
        <v>90</v>
      </c>
    </row>
    <row r="105" spans="1:65" s="2" customFormat="1" ht="24" x14ac:dyDescent="0.2">
      <c r="A105" s="37"/>
      <c r="B105" s="38"/>
      <c r="C105" s="176" t="s">
        <v>184</v>
      </c>
      <c r="D105" s="176" t="s">
        <v>136</v>
      </c>
      <c r="E105" s="177" t="s">
        <v>637</v>
      </c>
      <c r="F105" s="178" t="s">
        <v>638</v>
      </c>
      <c r="G105" s="179" t="s">
        <v>288</v>
      </c>
      <c r="H105" s="180">
        <v>90</v>
      </c>
      <c r="I105" s="181"/>
      <c r="J105" s="182">
        <f>ROUND(I105*H105,2)</f>
        <v>0</v>
      </c>
      <c r="K105" s="178" t="s">
        <v>44</v>
      </c>
      <c r="L105" s="42"/>
      <c r="M105" s="183" t="s">
        <v>44</v>
      </c>
      <c r="N105" s="184" t="s">
        <v>53</v>
      </c>
      <c r="O105" s="67"/>
      <c r="P105" s="185">
        <f>O105*H105</f>
        <v>0</v>
      </c>
      <c r="Q105" s="185">
        <v>0</v>
      </c>
      <c r="R105" s="185">
        <f>Q105*H105</f>
        <v>0</v>
      </c>
      <c r="S105" s="185">
        <v>0</v>
      </c>
      <c r="T105" s="186">
        <f>S105*H105</f>
        <v>0</v>
      </c>
      <c r="U105" s="37"/>
      <c r="V105" s="37"/>
      <c r="W105" s="37"/>
      <c r="X105" s="37"/>
      <c r="Y105" s="37"/>
      <c r="Z105" s="37"/>
      <c r="AA105" s="37"/>
      <c r="AB105" s="37"/>
      <c r="AC105" s="37"/>
      <c r="AD105" s="37"/>
      <c r="AE105" s="37"/>
      <c r="AR105" s="187" t="s">
        <v>141</v>
      </c>
      <c r="AT105" s="187" t="s">
        <v>136</v>
      </c>
      <c r="AU105" s="187" t="s">
        <v>90</v>
      </c>
      <c r="AY105" s="19" t="s">
        <v>134</v>
      </c>
      <c r="BE105" s="188">
        <f>IF(N105="základní",J105,0)</f>
        <v>0</v>
      </c>
      <c r="BF105" s="188">
        <f>IF(N105="snížená",J105,0)</f>
        <v>0</v>
      </c>
      <c r="BG105" s="188">
        <f>IF(N105="zákl. přenesená",J105,0)</f>
        <v>0</v>
      </c>
      <c r="BH105" s="188">
        <f>IF(N105="sníž. přenesená",J105,0)</f>
        <v>0</v>
      </c>
      <c r="BI105" s="188">
        <f>IF(N105="nulová",J105,0)</f>
        <v>0</v>
      </c>
      <c r="BJ105" s="19" t="s">
        <v>90</v>
      </c>
      <c r="BK105" s="188">
        <f>ROUND(I105*H105,2)</f>
        <v>0</v>
      </c>
      <c r="BL105" s="19" t="s">
        <v>141</v>
      </c>
      <c r="BM105" s="187" t="s">
        <v>321</v>
      </c>
    </row>
    <row r="106" spans="1:65" s="2" customFormat="1" ht="48.75" x14ac:dyDescent="0.2">
      <c r="A106" s="37"/>
      <c r="B106" s="38"/>
      <c r="C106" s="39"/>
      <c r="D106" s="191" t="s">
        <v>270</v>
      </c>
      <c r="E106" s="39"/>
      <c r="F106" s="243" t="s">
        <v>639</v>
      </c>
      <c r="G106" s="39"/>
      <c r="H106" s="39"/>
      <c r="I106" s="244"/>
      <c r="J106" s="39"/>
      <c r="K106" s="39"/>
      <c r="L106" s="42"/>
      <c r="M106" s="245"/>
      <c r="N106" s="246"/>
      <c r="O106" s="67"/>
      <c r="P106" s="67"/>
      <c r="Q106" s="67"/>
      <c r="R106" s="67"/>
      <c r="S106" s="67"/>
      <c r="T106" s="68"/>
      <c r="U106" s="37"/>
      <c r="V106" s="37"/>
      <c r="W106" s="37"/>
      <c r="X106" s="37"/>
      <c r="Y106" s="37"/>
      <c r="Z106" s="37"/>
      <c r="AA106" s="37"/>
      <c r="AB106" s="37"/>
      <c r="AC106" s="37"/>
      <c r="AD106" s="37"/>
      <c r="AE106" s="37"/>
      <c r="AT106" s="19" t="s">
        <v>270</v>
      </c>
      <c r="AU106" s="19" t="s">
        <v>90</v>
      </c>
    </row>
    <row r="107" spans="1:65" s="14" customFormat="1" ht="11.25" x14ac:dyDescent="0.2">
      <c r="B107" s="201"/>
      <c r="C107" s="202"/>
      <c r="D107" s="191" t="s">
        <v>143</v>
      </c>
      <c r="E107" s="203" t="s">
        <v>44</v>
      </c>
      <c r="F107" s="204" t="s">
        <v>640</v>
      </c>
      <c r="G107" s="202"/>
      <c r="H107" s="203" t="s">
        <v>44</v>
      </c>
      <c r="I107" s="205"/>
      <c r="J107" s="202"/>
      <c r="K107" s="202"/>
      <c r="L107" s="206"/>
      <c r="M107" s="207"/>
      <c r="N107" s="208"/>
      <c r="O107" s="208"/>
      <c r="P107" s="208"/>
      <c r="Q107" s="208"/>
      <c r="R107" s="208"/>
      <c r="S107" s="208"/>
      <c r="T107" s="209"/>
      <c r="AT107" s="210" t="s">
        <v>143</v>
      </c>
      <c r="AU107" s="210" t="s">
        <v>90</v>
      </c>
      <c r="AV107" s="14" t="s">
        <v>90</v>
      </c>
      <c r="AW107" s="14" t="s">
        <v>42</v>
      </c>
      <c r="AX107" s="14" t="s">
        <v>82</v>
      </c>
      <c r="AY107" s="210" t="s">
        <v>134</v>
      </c>
    </row>
    <row r="108" spans="1:65" s="13" customFormat="1" ht="11.25" x14ac:dyDescent="0.2">
      <c r="B108" s="189"/>
      <c r="C108" s="190"/>
      <c r="D108" s="191" t="s">
        <v>143</v>
      </c>
      <c r="E108" s="192" t="s">
        <v>44</v>
      </c>
      <c r="F108" s="193" t="s">
        <v>641</v>
      </c>
      <c r="G108" s="190"/>
      <c r="H108" s="194">
        <v>60</v>
      </c>
      <c r="I108" s="195"/>
      <c r="J108" s="190"/>
      <c r="K108" s="190"/>
      <c r="L108" s="196"/>
      <c r="M108" s="197"/>
      <c r="N108" s="198"/>
      <c r="O108" s="198"/>
      <c r="P108" s="198"/>
      <c r="Q108" s="198"/>
      <c r="R108" s="198"/>
      <c r="S108" s="198"/>
      <c r="T108" s="199"/>
      <c r="AT108" s="200" t="s">
        <v>143</v>
      </c>
      <c r="AU108" s="200" t="s">
        <v>90</v>
      </c>
      <c r="AV108" s="13" t="s">
        <v>92</v>
      </c>
      <c r="AW108" s="13" t="s">
        <v>42</v>
      </c>
      <c r="AX108" s="13" t="s">
        <v>82</v>
      </c>
      <c r="AY108" s="200" t="s">
        <v>134</v>
      </c>
    </row>
    <row r="109" spans="1:65" s="13" customFormat="1" ht="11.25" x14ac:dyDescent="0.2">
      <c r="B109" s="189"/>
      <c r="C109" s="190"/>
      <c r="D109" s="191" t="s">
        <v>143</v>
      </c>
      <c r="E109" s="192" t="s">
        <v>44</v>
      </c>
      <c r="F109" s="193" t="s">
        <v>642</v>
      </c>
      <c r="G109" s="190"/>
      <c r="H109" s="194">
        <v>30</v>
      </c>
      <c r="I109" s="195"/>
      <c r="J109" s="190"/>
      <c r="K109" s="190"/>
      <c r="L109" s="196"/>
      <c r="M109" s="197"/>
      <c r="N109" s="198"/>
      <c r="O109" s="198"/>
      <c r="P109" s="198"/>
      <c r="Q109" s="198"/>
      <c r="R109" s="198"/>
      <c r="S109" s="198"/>
      <c r="T109" s="199"/>
      <c r="AT109" s="200" t="s">
        <v>143</v>
      </c>
      <c r="AU109" s="200" t="s">
        <v>90</v>
      </c>
      <c r="AV109" s="13" t="s">
        <v>92</v>
      </c>
      <c r="AW109" s="13" t="s">
        <v>42</v>
      </c>
      <c r="AX109" s="13" t="s">
        <v>82</v>
      </c>
      <c r="AY109" s="200" t="s">
        <v>134</v>
      </c>
    </row>
    <row r="110" spans="1:65" s="15" customFormat="1" ht="11.25" x14ac:dyDescent="0.2">
      <c r="B110" s="211"/>
      <c r="C110" s="212"/>
      <c r="D110" s="191" t="s">
        <v>143</v>
      </c>
      <c r="E110" s="213" t="s">
        <v>44</v>
      </c>
      <c r="F110" s="214" t="s">
        <v>179</v>
      </c>
      <c r="G110" s="212"/>
      <c r="H110" s="215">
        <v>90</v>
      </c>
      <c r="I110" s="216"/>
      <c r="J110" s="212"/>
      <c r="K110" s="212"/>
      <c r="L110" s="217"/>
      <c r="M110" s="218"/>
      <c r="N110" s="219"/>
      <c r="O110" s="219"/>
      <c r="P110" s="219"/>
      <c r="Q110" s="219"/>
      <c r="R110" s="219"/>
      <c r="S110" s="219"/>
      <c r="T110" s="220"/>
      <c r="AT110" s="221" t="s">
        <v>143</v>
      </c>
      <c r="AU110" s="221" t="s">
        <v>90</v>
      </c>
      <c r="AV110" s="15" t="s">
        <v>141</v>
      </c>
      <c r="AW110" s="15" t="s">
        <v>42</v>
      </c>
      <c r="AX110" s="15" t="s">
        <v>90</v>
      </c>
      <c r="AY110" s="221" t="s">
        <v>134</v>
      </c>
    </row>
    <row r="111" spans="1:65" s="2" customFormat="1" ht="55.5" customHeight="1" x14ac:dyDescent="0.2">
      <c r="A111" s="37"/>
      <c r="B111" s="38"/>
      <c r="C111" s="176" t="s">
        <v>190</v>
      </c>
      <c r="D111" s="176" t="s">
        <v>136</v>
      </c>
      <c r="E111" s="177" t="s">
        <v>643</v>
      </c>
      <c r="F111" s="178" t="s">
        <v>644</v>
      </c>
      <c r="G111" s="179" t="s">
        <v>611</v>
      </c>
      <c r="H111" s="180">
        <v>1</v>
      </c>
      <c r="I111" s="181"/>
      <c r="J111" s="182">
        <f>ROUND(I111*H111,2)</f>
        <v>0</v>
      </c>
      <c r="K111" s="178" t="s">
        <v>44</v>
      </c>
      <c r="L111" s="42"/>
      <c r="M111" s="183" t="s">
        <v>44</v>
      </c>
      <c r="N111" s="184" t="s">
        <v>53</v>
      </c>
      <c r="O111" s="67"/>
      <c r="P111" s="185">
        <f>O111*H111</f>
        <v>0</v>
      </c>
      <c r="Q111" s="185">
        <v>0</v>
      </c>
      <c r="R111" s="185">
        <f>Q111*H111</f>
        <v>0</v>
      </c>
      <c r="S111" s="185">
        <v>0</v>
      </c>
      <c r="T111" s="186">
        <f>S111*H111</f>
        <v>0</v>
      </c>
      <c r="U111" s="37"/>
      <c r="V111" s="37"/>
      <c r="W111" s="37"/>
      <c r="X111" s="37"/>
      <c r="Y111" s="37"/>
      <c r="Z111" s="37"/>
      <c r="AA111" s="37"/>
      <c r="AB111" s="37"/>
      <c r="AC111" s="37"/>
      <c r="AD111" s="37"/>
      <c r="AE111" s="37"/>
      <c r="AR111" s="187" t="s">
        <v>141</v>
      </c>
      <c r="AT111" s="187" t="s">
        <v>136</v>
      </c>
      <c r="AU111" s="187" t="s">
        <v>90</v>
      </c>
      <c r="AY111" s="19" t="s">
        <v>134</v>
      </c>
      <c r="BE111" s="188">
        <f>IF(N111="základní",J111,0)</f>
        <v>0</v>
      </c>
      <c r="BF111" s="188">
        <f>IF(N111="snížená",J111,0)</f>
        <v>0</v>
      </c>
      <c r="BG111" s="188">
        <f>IF(N111="zákl. přenesená",J111,0)</f>
        <v>0</v>
      </c>
      <c r="BH111" s="188">
        <f>IF(N111="sníž. přenesená",J111,0)</f>
        <v>0</v>
      </c>
      <c r="BI111" s="188">
        <f>IF(N111="nulová",J111,0)</f>
        <v>0</v>
      </c>
      <c r="BJ111" s="19" t="s">
        <v>90</v>
      </c>
      <c r="BK111" s="188">
        <f>ROUND(I111*H111,2)</f>
        <v>0</v>
      </c>
      <c r="BL111" s="19" t="s">
        <v>141</v>
      </c>
      <c r="BM111" s="187" t="s">
        <v>333</v>
      </c>
    </row>
    <row r="112" spans="1:65" s="2" customFormat="1" ht="33" customHeight="1" x14ac:dyDescent="0.2">
      <c r="A112" s="37"/>
      <c r="B112" s="38"/>
      <c r="C112" s="176" t="s">
        <v>195</v>
      </c>
      <c r="D112" s="176" t="s">
        <v>136</v>
      </c>
      <c r="E112" s="177" t="s">
        <v>645</v>
      </c>
      <c r="F112" s="178" t="s">
        <v>646</v>
      </c>
      <c r="G112" s="179" t="s">
        <v>611</v>
      </c>
      <c r="H112" s="180">
        <v>1</v>
      </c>
      <c r="I112" s="181"/>
      <c r="J112" s="182">
        <f>ROUND(I112*H112,2)</f>
        <v>0</v>
      </c>
      <c r="K112" s="178" t="s">
        <v>44</v>
      </c>
      <c r="L112" s="42"/>
      <c r="M112" s="183" t="s">
        <v>44</v>
      </c>
      <c r="N112" s="184" t="s">
        <v>53</v>
      </c>
      <c r="O112" s="67"/>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141</v>
      </c>
      <c r="AT112" s="187" t="s">
        <v>136</v>
      </c>
      <c r="AU112" s="187" t="s">
        <v>90</v>
      </c>
      <c r="AY112" s="19" t="s">
        <v>134</v>
      </c>
      <c r="BE112" s="188">
        <f>IF(N112="základní",J112,0)</f>
        <v>0</v>
      </c>
      <c r="BF112" s="188">
        <f>IF(N112="snížená",J112,0)</f>
        <v>0</v>
      </c>
      <c r="BG112" s="188">
        <f>IF(N112="zákl. přenesená",J112,0)</f>
        <v>0</v>
      </c>
      <c r="BH112" s="188">
        <f>IF(N112="sníž. přenesená",J112,0)</f>
        <v>0</v>
      </c>
      <c r="BI112" s="188">
        <f>IF(N112="nulová",J112,0)</f>
        <v>0</v>
      </c>
      <c r="BJ112" s="19" t="s">
        <v>90</v>
      </c>
      <c r="BK112" s="188">
        <f>ROUND(I112*H112,2)</f>
        <v>0</v>
      </c>
      <c r="BL112" s="19" t="s">
        <v>141</v>
      </c>
      <c r="BM112" s="187" t="s">
        <v>345</v>
      </c>
    </row>
    <row r="113" spans="1:65" s="2" customFormat="1" ht="29.25" x14ac:dyDescent="0.2">
      <c r="A113" s="37"/>
      <c r="B113" s="38"/>
      <c r="C113" s="39"/>
      <c r="D113" s="191" t="s">
        <v>270</v>
      </c>
      <c r="E113" s="39"/>
      <c r="F113" s="243" t="s">
        <v>647</v>
      </c>
      <c r="G113" s="39"/>
      <c r="H113" s="39"/>
      <c r="I113" s="244"/>
      <c r="J113" s="39"/>
      <c r="K113" s="39"/>
      <c r="L113" s="42"/>
      <c r="M113" s="245"/>
      <c r="N113" s="246"/>
      <c r="O113" s="67"/>
      <c r="P113" s="67"/>
      <c r="Q113" s="67"/>
      <c r="R113" s="67"/>
      <c r="S113" s="67"/>
      <c r="T113" s="68"/>
      <c r="U113" s="37"/>
      <c r="V113" s="37"/>
      <c r="W113" s="37"/>
      <c r="X113" s="37"/>
      <c r="Y113" s="37"/>
      <c r="Z113" s="37"/>
      <c r="AA113" s="37"/>
      <c r="AB113" s="37"/>
      <c r="AC113" s="37"/>
      <c r="AD113" s="37"/>
      <c r="AE113" s="37"/>
      <c r="AT113" s="19" t="s">
        <v>270</v>
      </c>
      <c r="AU113" s="19" t="s">
        <v>90</v>
      </c>
    </row>
    <row r="114" spans="1:65" s="2" customFormat="1" ht="36" x14ac:dyDescent="0.2">
      <c r="A114" s="37"/>
      <c r="B114" s="38"/>
      <c r="C114" s="176" t="s">
        <v>201</v>
      </c>
      <c r="D114" s="176" t="s">
        <v>136</v>
      </c>
      <c r="E114" s="177" t="s">
        <v>648</v>
      </c>
      <c r="F114" s="178" t="s">
        <v>649</v>
      </c>
      <c r="G114" s="179" t="s">
        <v>611</v>
      </c>
      <c r="H114" s="180">
        <v>1</v>
      </c>
      <c r="I114" s="181"/>
      <c r="J114" s="182">
        <f>ROUND(I114*H114,2)</f>
        <v>0</v>
      </c>
      <c r="K114" s="178" t="s">
        <v>44</v>
      </c>
      <c r="L114" s="42"/>
      <c r="M114" s="183" t="s">
        <v>44</v>
      </c>
      <c r="N114" s="184" t="s">
        <v>53</v>
      </c>
      <c r="O114" s="67"/>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141</v>
      </c>
      <c r="AT114" s="187" t="s">
        <v>136</v>
      </c>
      <c r="AU114" s="187" t="s">
        <v>90</v>
      </c>
      <c r="AY114" s="19" t="s">
        <v>134</v>
      </c>
      <c r="BE114" s="188">
        <f>IF(N114="základní",J114,0)</f>
        <v>0</v>
      </c>
      <c r="BF114" s="188">
        <f>IF(N114="snížená",J114,0)</f>
        <v>0</v>
      </c>
      <c r="BG114" s="188">
        <f>IF(N114="zákl. přenesená",J114,0)</f>
        <v>0</v>
      </c>
      <c r="BH114" s="188">
        <f>IF(N114="sníž. přenesená",J114,0)</f>
        <v>0</v>
      </c>
      <c r="BI114" s="188">
        <f>IF(N114="nulová",J114,0)</f>
        <v>0</v>
      </c>
      <c r="BJ114" s="19" t="s">
        <v>90</v>
      </c>
      <c r="BK114" s="188">
        <f>ROUND(I114*H114,2)</f>
        <v>0</v>
      </c>
      <c r="BL114" s="19" t="s">
        <v>141</v>
      </c>
      <c r="BM114" s="187" t="s">
        <v>357</v>
      </c>
    </row>
    <row r="115" spans="1:65" s="2" customFormat="1" ht="29.25" x14ac:dyDescent="0.2">
      <c r="A115" s="37"/>
      <c r="B115" s="38"/>
      <c r="C115" s="39"/>
      <c r="D115" s="191" t="s">
        <v>270</v>
      </c>
      <c r="E115" s="39"/>
      <c r="F115" s="243" t="s">
        <v>650</v>
      </c>
      <c r="G115" s="39"/>
      <c r="H115" s="39"/>
      <c r="I115" s="244"/>
      <c r="J115" s="39"/>
      <c r="K115" s="39"/>
      <c r="L115" s="42"/>
      <c r="M115" s="245"/>
      <c r="N115" s="246"/>
      <c r="O115" s="67"/>
      <c r="P115" s="67"/>
      <c r="Q115" s="67"/>
      <c r="R115" s="67"/>
      <c r="S115" s="67"/>
      <c r="T115" s="68"/>
      <c r="U115" s="37"/>
      <c r="V115" s="37"/>
      <c r="W115" s="37"/>
      <c r="X115" s="37"/>
      <c r="Y115" s="37"/>
      <c r="Z115" s="37"/>
      <c r="AA115" s="37"/>
      <c r="AB115" s="37"/>
      <c r="AC115" s="37"/>
      <c r="AD115" s="37"/>
      <c r="AE115" s="37"/>
      <c r="AT115" s="19" t="s">
        <v>270</v>
      </c>
      <c r="AU115" s="19" t="s">
        <v>90</v>
      </c>
    </row>
    <row r="116" spans="1:65" s="12" customFormat="1" ht="25.9" customHeight="1" x14ac:dyDescent="0.2">
      <c r="B116" s="160"/>
      <c r="C116" s="161"/>
      <c r="D116" s="162" t="s">
        <v>81</v>
      </c>
      <c r="E116" s="163" t="s">
        <v>651</v>
      </c>
      <c r="F116" s="163" t="s">
        <v>652</v>
      </c>
      <c r="G116" s="161"/>
      <c r="H116" s="161"/>
      <c r="I116" s="164"/>
      <c r="J116" s="165">
        <f>BK116</f>
        <v>0</v>
      </c>
      <c r="K116" s="161"/>
      <c r="L116" s="166"/>
      <c r="M116" s="167"/>
      <c r="N116" s="168"/>
      <c r="O116" s="168"/>
      <c r="P116" s="169">
        <f>SUM(P117:P120)</f>
        <v>0</v>
      </c>
      <c r="Q116" s="168"/>
      <c r="R116" s="169">
        <f>SUM(R117:R120)</f>
        <v>0</v>
      </c>
      <c r="S116" s="168"/>
      <c r="T116" s="170">
        <f>SUM(T117:T120)</f>
        <v>0</v>
      </c>
      <c r="AR116" s="171" t="s">
        <v>90</v>
      </c>
      <c r="AT116" s="172" t="s">
        <v>81</v>
      </c>
      <c r="AU116" s="172" t="s">
        <v>82</v>
      </c>
      <c r="AY116" s="171" t="s">
        <v>134</v>
      </c>
      <c r="BK116" s="173">
        <f>SUM(BK117:BK120)</f>
        <v>0</v>
      </c>
    </row>
    <row r="117" spans="1:65" s="2" customFormat="1" ht="24" x14ac:dyDescent="0.2">
      <c r="A117" s="37"/>
      <c r="B117" s="38"/>
      <c r="C117" s="176" t="s">
        <v>207</v>
      </c>
      <c r="D117" s="176" t="s">
        <v>136</v>
      </c>
      <c r="E117" s="177" t="s">
        <v>653</v>
      </c>
      <c r="F117" s="178" t="s">
        <v>654</v>
      </c>
      <c r="G117" s="179" t="s">
        <v>611</v>
      </c>
      <c r="H117" s="180">
        <v>1</v>
      </c>
      <c r="I117" s="181"/>
      <c r="J117" s="182">
        <f>ROUND(I117*H117,2)</f>
        <v>0</v>
      </c>
      <c r="K117" s="178" t="s">
        <v>44</v>
      </c>
      <c r="L117" s="42"/>
      <c r="M117" s="183" t="s">
        <v>44</v>
      </c>
      <c r="N117" s="184" t="s">
        <v>53</v>
      </c>
      <c r="O117" s="67"/>
      <c r="P117" s="185">
        <f>O117*H117</f>
        <v>0</v>
      </c>
      <c r="Q117" s="185">
        <v>0</v>
      </c>
      <c r="R117" s="185">
        <f>Q117*H117</f>
        <v>0</v>
      </c>
      <c r="S117" s="185">
        <v>0</v>
      </c>
      <c r="T117" s="186">
        <f>S117*H117</f>
        <v>0</v>
      </c>
      <c r="U117" s="37"/>
      <c r="V117" s="37"/>
      <c r="W117" s="37"/>
      <c r="X117" s="37"/>
      <c r="Y117" s="37"/>
      <c r="Z117" s="37"/>
      <c r="AA117" s="37"/>
      <c r="AB117" s="37"/>
      <c r="AC117" s="37"/>
      <c r="AD117" s="37"/>
      <c r="AE117" s="37"/>
      <c r="AR117" s="187" t="s">
        <v>141</v>
      </c>
      <c r="AT117" s="187" t="s">
        <v>136</v>
      </c>
      <c r="AU117" s="187" t="s">
        <v>90</v>
      </c>
      <c r="AY117" s="19" t="s">
        <v>134</v>
      </c>
      <c r="BE117" s="188">
        <f>IF(N117="základní",J117,0)</f>
        <v>0</v>
      </c>
      <c r="BF117" s="188">
        <f>IF(N117="snížená",J117,0)</f>
        <v>0</v>
      </c>
      <c r="BG117" s="188">
        <f>IF(N117="zákl. přenesená",J117,0)</f>
        <v>0</v>
      </c>
      <c r="BH117" s="188">
        <f>IF(N117="sníž. přenesená",J117,0)</f>
        <v>0</v>
      </c>
      <c r="BI117" s="188">
        <f>IF(N117="nulová",J117,0)</f>
        <v>0</v>
      </c>
      <c r="BJ117" s="19" t="s">
        <v>90</v>
      </c>
      <c r="BK117" s="188">
        <f>ROUND(I117*H117,2)</f>
        <v>0</v>
      </c>
      <c r="BL117" s="19" t="s">
        <v>141</v>
      </c>
      <c r="BM117" s="187" t="s">
        <v>366</v>
      </c>
    </row>
    <row r="118" spans="1:65" s="2" customFormat="1" ht="39" x14ac:dyDescent="0.2">
      <c r="A118" s="37"/>
      <c r="B118" s="38"/>
      <c r="C118" s="39"/>
      <c r="D118" s="191" t="s">
        <v>270</v>
      </c>
      <c r="E118" s="39"/>
      <c r="F118" s="243" t="s">
        <v>655</v>
      </c>
      <c r="G118" s="39"/>
      <c r="H118" s="39"/>
      <c r="I118" s="244"/>
      <c r="J118" s="39"/>
      <c r="K118" s="39"/>
      <c r="L118" s="42"/>
      <c r="M118" s="245"/>
      <c r="N118" s="246"/>
      <c r="O118" s="67"/>
      <c r="P118" s="67"/>
      <c r="Q118" s="67"/>
      <c r="R118" s="67"/>
      <c r="S118" s="67"/>
      <c r="T118" s="68"/>
      <c r="U118" s="37"/>
      <c r="V118" s="37"/>
      <c r="W118" s="37"/>
      <c r="X118" s="37"/>
      <c r="Y118" s="37"/>
      <c r="Z118" s="37"/>
      <c r="AA118" s="37"/>
      <c r="AB118" s="37"/>
      <c r="AC118" s="37"/>
      <c r="AD118" s="37"/>
      <c r="AE118" s="37"/>
      <c r="AT118" s="19" t="s">
        <v>270</v>
      </c>
      <c r="AU118" s="19" t="s">
        <v>90</v>
      </c>
    </row>
    <row r="119" spans="1:65" s="2" customFormat="1" ht="44.25" customHeight="1" x14ac:dyDescent="0.2">
      <c r="A119" s="37"/>
      <c r="B119" s="38"/>
      <c r="C119" s="176" t="s">
        <v>213</v>
      </c>
      <c r="D119" s="176" t="s">
        <v>136</v>
      </c>
      <c r="E119" s="177" t="s">
        <v>656</v>
      </c>
      <c r="F119" s="178" t="s">
        <v>657</v>
      </c>
      <c r="G119" s="179" t="s">
        <v>611</v>
      </c>
      <c r="H119" s="180">
        <v>1</v>
      </c>
      <c r="I119" s="181"/>
      <c r="J119" s="182">
        <f>ROUND(I119*H119,2)</f>
        <v>0</v>
      </c>
      <c r="K119" s="178" t="s">
        <v>44</v>
      </c>
      <c r="L119" s="42"/>
      <c r="M119" s="183" t="s">
        <v>44</v>
      </c>
      <c r="N119" s="184" t="s">
        <v>53</v>
      </c>
      <c r="O119" s="67"/>
      <c r="P119" s="185">
        <f>O119*H119</f>
        <v>0</v>
      </c>
      <c r="Q119" s="185">
        <v>0</v>
      </c>
      <c r="R119" s="185">
        <f>Q119*H119</f>
        <v>0</v>
      </c>
      <c r="S119" s="185">
        <v>0</v>
      </c>
      <c r="T119" s="186">
        <f>S119*H119</f>
        <v>0</v>
      </c>
      <c r="U119" s="37"/>
      <c r="V119" s="37"/>
      <c r="W119" s="37"/>
      <c r="X119" s="37"/>
      <c r="Y119" s="37"/>
      <c r="Z119" s="37"/>
      <c r="AA119" s="37"/>
      <c r="AB119" s="37"/>
      <c r="AC119" s="37"/>
      <c r="AD119" s="37"/>
      <c r="AE119" s="37"/>
      <c r="AR119" s="187" t="s">
        <v>141</v>
      </c>
      <c r="AT119" s="187" t="s">
        <v>136</v>
      </c>
      <c r="AU119" s="187" t="s">
        <v>90</v>
      </c>
      <c r="AY119" s="19" t="s">
        <v>134</v>
      </c>
      <c r="BE119" s="188">
        <f>IF(N119="základní",J119,0)</f>
        <v>0</v>
      </c>
      <c r="BF119" s="188">
        <f>IF(N119="snížená",J119,0)</f>
        <v>0</v>
      </c>
      <c r="BG119" s="188">
        <f>IF(N119="zákl. přenesená",J119,0)</f>
        <v>0</v>
      </c>
      <c r="BH119" s="188">
        <f>IF(N119="sníž. přenesená",J119,0)</f>
        <v>0</v>
      </c>
      <c r="BI119" s="188">
        <f>IF(N119="nulová",J119,0)</f>
        <v>0</v>
      </c>
      <c r="BJ119" s="19" t="s">
        <v>90</v>
      </c>
      <c r="BK119" s="188">
        <f>ROUND(I119*H119,2)</f>
        <v>0</v>
      </c>
      <c r="BL119" s="19" t="s">
        <v>141</v>
      </c>
      <c r="BM119" s="187" t="s">
        <v>376</v>
      </c>
    </row>
    <row r="120" spans="1:65" s="2" customFormat="1" ht="39" x14ac:dyDescent="0.2">
      <c r="A120" s="37"/>
      <c r="B120" s="38"/>
      <c r="C120" s="39"/>
      <c r="D120" s="191" t="s">
        <v>270</v>
      </c>
      <c r="E120" s="39"/>
      <c r="F120" s="243" t="s">
        <v>655</v>
      </c>
      <c r="G120" s="39"/>
      <c r="H120" s="39"/>
      <c r="I120" s="244"/>
      <c r="J120" s="39"/>
      <c r="K120" s="39"/>
      <c r="L120" s="42"/>
      <c r="M120" s="245"/>
      <c r="N120" s="246"/>
      <c r="O120" s="67"/>
      <c r="P120" s="67"/>
      <c r="Q120" s="67"/>
      <c r="R120" s="67"/>
      <c r="S120" s="67"/>
      <c r="T120" s="68"/>
      <c r="U120" s="37"/>
      <c r="V120" s="37"/>
      <c r="W120" s="37"/>
      <c r="X120" s="37"/>
      <c r="Y120" s="37"/>
      <c r="Z120" s="37"/>
      <c r="AA120" s="37"/>
      <c r="AB120" s="37"/>
      <c r="AC120" s="37"/>
      <c r="AD120" s="37"/>
      <c r="AE120" s="37"/>
      <c r="AT120" s="19" t="s">
        <v>270</v>
      </c>
      <c r="AU120" s="19" t="s">
        <v>90</v>
      </c>
    </row>
    <row r="121" spans="1:65" s="12" customFormat="1" ht="25.9" customHeight="1" x14ac:dyDescent="0.2">
      <c r="B121" s="160"/>
      <c r="C121" s="161"/>
      <c r="D121" s="162" t="s">
        <v>81</v>
      </c>
      <c r="E121" s="163" t="s">
        <v>658</v>
      </c>
      <c r="F121" s="163" t="s">
        <v>659</v>
      </c>
      <c r="G121" s="161"/>
      <c r="H121" s="161"/>
      <c r="I121" s="164"/>
      <c r="J121" s="165">
        <f>BK121</f>
        <v>0</v>
      </c>
      <c r="K121" s="161"/>
      <c r="L121" s="166"/>
      <c r="M121" s="167"/>
      <c r="N121" s="168"/>
      <c r="O121" s="168"/>
      <c r="P121" s="169">
        <f>SUM(P122:P125)</f>
        <v>0</v>
      </c>
      <c r="Q121" s="168"/>
      <c r="R121" s="169">
        <f>SUM(R122:R125)</f>
        <v>0</v>
      </c>
      <c r="S121" s="168"/>
      <c r="T121" s="170">
        <f>SUM(T122:T125)</f>
        <v>0</v>
      </c>
      <c r="AR121" s="171" t="s">
        <v>90</v>
      </c>
      <c r="AT121" s="172" t="s">
        <v>81</v>
      </c>
      <c r="AU121" s="172" t="s">
        <v>82</v>
      </c>
      <c r="AY121" s="171" t="s">
        <v>134</v>
      </c>
      <c r="BK121" s="173">
        <f>SUM(BK122:BK125)</f>
        <v>0</v>
      </c>
    </row>
    <row r="122" spans="1:65" s="2" customFormat="1" ht="48" x14ac:dyDescent="0.2">
      <c r="A122" s="37"/>
      <c r="B122" s="38"/>
      <c r="C122" s="176" t="s">
        <v>8</v>
      </c>
      <c r="D122" s="176" t="s">
        <v>136</v>
      </c>
      <c r="E122" s="177" t="s">
        <v>660</v>
      </c>
      <c r="F122" s="178" t="s">
        <v>661</v>
      </c>
      <c r="G122" s="179" t="s">
        <v>611</v>
      </c>
      <c r="H122" s="180">
        <v>1</v>
      </c>
      <c r="I122" s="181"/>
      <c r="J122" s="182">
        <f>ROUND(I122*H122,2)</f>
        <v>0</v>
      </c>
      <c r="K122" s="178" t="s">
        <v>44</v>
      </c>
      <c r="L122" s="42"/>
      <c r="M122" s="183" t="s">
        <v>44</v>
      </c>
      <c r="N122" s="184" t="s">
        <v>53</v>
      </c>
      <c r="O122" s="67"/>
      <c r="P122" s="185">
        <f>O122*H122</f>
        <v>0</v>
      </c>
      <c r="Q122" s="185">
        <v>0</v>
      </c>
      <c r="R122" s="185">
        <f>Q122*H122</f>
        <v>0</v>
      </c>
      <c r="S122" s="185">
        <v>0</v>
      </c>
      <c r="T122" s="186">
        <f>S122*H122</f>
        <v>0</v>
      </c>
      <c r="U122" s="37"/>
      <c r="V122" s="37"/>
      <c r="W122" s="37"/>
      <c r="X122" s="37"/>
      <c r="Y122" s="37"/>
      <c r="Z122" s="37"/>
      <c r="AA122" s="37"/>
      <c r="AB122" s="37"/>
      <c r="AC122" s="37"/>
      <c r="AD122" s="37"/>
      <c r="AE122" s="37"/>
      <c r="AR122" s="187" t="s">
        <v>141</v>
      </c>
      <c r="AT122" s="187" t="s">
        <v>136</v>
      </c>
      <c r="AU122" s="187" t="s">
        <v>90</v>
      </c>
      <c r="AY122" s="19" t="s">
        <v>134</v>
      </c>
      <c r="BE122" s="188">
        <f>IF(N122="základní",J122,0)</f>
        <v>0</v>
      </c>
      <c r="BF122" s="188">
        <f>IF(N122="snížená",J122,0)</f>
        <v>0</v>
      </c>
      <c r="BG122" s="188">
        <f>IF(N122="zákl. přenesená",J122,0)</f>
        <v>0</v>
      </c>
      <c r="BH122" s="188">
        <f>IF(N122="sníž. přenesená",J122,0)</f>
        <v>0</v>
      </c>
      <c r="BI122" s="188">
        <f>IF(N122="nulová",J122,0)</f>
        <v>0</v>
      </c>
      <c r="BJ122" s="19" t="s">
        <v>90</v>
      </c>
      <c r="BK122" s="188">
        <f>ROUND(I122*H122,2)</f>
        <v>0</v>
      </c>
      <c r="BL122" s="19" t="s">
        <v>141</v>
      </c>
      <c r="BM122" s="187" t="s">
        <v>386</v>
      </c>
    </row>
    <row r="123" spans="1:65" s="2" customFormat="1" ht="19.5" x14ac:dyDescent="0.2">
      <c r="A123" s="37"/>
      <c r="B123" s="38"/>
      <c r="C123" s="39"/>
      <c r="D123" s="191" t="s">
        <v>270</v>
      </c>
      <c r="E123" s="39"/>
      <c r="F123" s="243" t="s">
        <v>662</v>
      </c>
      <c r="G123" s="39"/>
      <c r="H123" s="39"/>
      <c r="I123" s="244"/>
      <c r="J123" s="39"/>
      <c r="K123" s="39"/>
      <c r="L123" s="42"/>
      <c r="M123" s="245"/>
      <c r="N123" s="246"/>
      <c r="O123" s="67"/>
      <c r="P123" s="67"/>
      <c r="Q123" s="67"/>
      <c r="R123" s="67"/>
      <c r="S123" s="67"/>
      <c r="T123" s="68"/>
      <c r="U123" s="37"/>
      <c r="V123" s="37"/>
      <c r="W123" s="37"/>
      <c r="X123" s="37"/>
      <c r="Y123" s="37"/>
      <c r="Z123" s="37"/>
      <c r="AA123" s="37"/>
      <c r="AB123" s="37"/>
      <c r="AC123" s="37"/>
      <c r="AD123" s="37"/>
      <c r="AE123" s="37"/>
      <c r="AT123" s="19" t="s">
        <v>270</v>
      </c>
      <c r="AU123" s="19" t="s">
        <v>90</v>
      </c>
    </row>
    <row r="124" spans="1:65" s="2" customFormat="1" ht="48" x14ac:dyDescent="0.2">
      <c r="A124" s="37"/>
      <c r="B124" s="38"/>
      <c r="C124" s="176" t="s">
        <v>251</v>
      </c>
      <c r="D124" s="176" t="s">
        <v>136</v>
      </c>
      <c r="E124" s="177" t="s">
        <v>663</v>
      </c>
      <c r="F124" s="178" t="s">
        <v>664</v>
      </c>
      <c r="G124" s="179" t="s">
        <v>611</v>
      </c>
      <c r="H124" s="180">
        <v>1</v>
      </c>
      <c r="I124" s="181"/>
      <c r="J124" s="182">
        <f>ROUND(I124*H124,2)</f>
        <v>0</v>
      </c>
      <c r="K124" s="178" t="s">
        <v>44</v>
      </c>
      <c r="L124" s="42"/>
      <c r="M124" s="183" t="s">
        <v>44</v>
      </c>
      <c r="N124" s="184" t="s">
        <v>53</v>
      </c>
      <c r="O124" s="67"/>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141</v>
      </c>
      <c r="AT124" s="187" t="s">
        <v>136</v>
      </c>
      <c r="AU124" s="187" t="s">
        <v>90</v>
      </c>
      <c r="AY124" s="19" t="s">
        <v>134</v>
      </c>
      <c r="BE124" s="188">
        <f>IF(N124="základní",J124,0)</f>
        <v>0</v>
      </c>
      <c r="BF124" s="188">
        <f>IF(N124="snížená",J124,0)</f>
        <v>0</v>
      </c>
      <c r="BG124" s="188">
        <f>IF(N124="zákl. přenesená",J124,0)</f>
        <v>0</v>
      </c>
      <c r="BH124" s="188">
        <f>IF(N124="sníž. přenesená",J124,0)</f>
        <v>0</v>
      </c>
      <c r="BI124" s="188">
        <f>IF(N124="nulová",J124,0)</f>
        <v>0</v>
      </c>
      <c r="BJ124" s="19" t="s">
        <v>90</v>
      </c>
      <c r="BK124" s="188">
        <f>ROUND(I124*H124,2)</f>
        <v>0</v>
      </c>
      <c r="BL124" s="19" t="s">
        <v>141</v>
      </c>
      <c r="BM124" s="187" t="s">
        <v>396</v>
      </c>
    </row>
    <row r="125" spans="1:65" s="2" customFormat="1" ht="19.5" x14ac:dyDescent="0.2">
      <c r="A125" s="37"/>
      <c r="B125" s="38"/>
      <c r="C125" s="39"/>
      <c r="D125" s="191" t="s">
        <v>270</v>
      </c>
      <c r="E125" s="39"/>
      <c r="F125" s="243" t="s">
        <v>665</v>
      </c>
      <c r="G125" s="39"/>
      <c r="H125" s="39"/>
      <c r="I125" s="244"/>
      <c r="J125" s="39"/>
      <c r="K125" s="39"/>
      <c r="L125" s="42"/>
      <c r="M125" s="245"/>
      <c r="N125" s="246"/>
      <c r="O125" s="67"/>
      <c r="P125" s="67"/>
      <c r="Q125" s="67"/>
      <c r="R125" s="67"/>
      <c r="S125" s="67"/>
      <c r="T125" s="68"/>
      <c r="U125" s="37"/>
      <c r="V125" s="37"/>
      <c r="W125" s="37"/>
      <c r="X125" s="37"/>
      <c r="Y125" s="37"/>
      <c r="Z125" s="37"/>
      <c r="AA125" s="37"/>
      <c r="AB125" s="37"/>
      <c r="AC125" s="37"/>
      <c r="AD125" s="37"/>
      <c r="AE125" s="37"/>
      <c r="AT125" s="19" t="s">
        <v>270</v>
      </c>
      <c r="AU125" s="19" t="s">
        <v>90</v>
      </c>
    </row>
    <row r="126" spans="1:65" s="12" customFormat="1" ht="25.9" customHeight="1" x14ac:dyDescent="0.2">
      <c r="B126" s="160"/>
      <c r="C126" s="161"/>
      <c r="D126" s="162" t="s">
        <v>81</v>
      </c>
      <c r="E126" s="163" t="s">
        <v>666</v>
      </c>
      <c r="F126" s="163" t="s">
        <v>667</v>
      </c>
      <c r="G126" s="161"/>
      <c r="H126" s="161"/>
      <c r="I126" s="164"/>
      <c r="J126" s="165">
        <f>BK126</f>
        <v>0</v>
      </c>
      <c r="K126" s="161"/>
      <c r="L126" s="166"/>
      <c r="M126" s="167"/>
      <c r="N126" s="168"/>
      <c r="O126" s="168"/>
      <c r="P126" s="169">
        <f>SUM(P127:P129)</f>
        <v>0</v>
      </c>
      <c r="Q126" s="168"/>
      <c r="R126" s="169">
        <f>SUM(R127:R129)</f>
        <v>0</v>
      </c>
      <c r="S126" s="168"/>
      <c r="T126" s="170">
        <f>SUM(T127:T129)</f>
        <v>0</v>
      </c>
      <c r="AR126" s="171" t="s">
        <v>90</v>
      </c>
      <c r="AT126" s="172" t="s">
        <v>81</v>
      </c>
      <c r="AU126" s="172" t="s">
        <v>82</v>
      </c>
      <c r="AY126" s="171" t="s">
        <v>134</v>
      </c>
      <c r="BK126" s="173">
        <f>SUM(BK127:BK129)</f>
        <v>0</v>
      </c>
    </row>
    <row r="127" spans="1:65" s="2" customFormat="1" ht="36" x14ac:dyDescent="0.2">
      <c r="A127" s="37"/>
      <c r="B127" s="38"/>
      <c r="C127" s="176" t="s">
        <v>255</v>
      </c>
      <c r="D127" s="176" t="s">
        <v>136</v>
      </c>
      <c r="E127" s="177" t="s">
        <v>668</v>
      </c>
      <c r="F127" s="178" t="s">
        <v>669</v>
      </c>
      <c r="G127" s="179" t="s">
        <v>611</v>
      </c>
      <c r="H127" s="180">
        <v>1</v>
      </c>
      <c r="I127" s="181"/>
      <c r="J127" s="182">
        <f>ROUND(I127*H127,2)</f>
        <v>0</v>
      </c>
      <c r="K127" s="178" t="s">
        <v>44</v>
      </c>
      <c r="L127" s="42"/>
      <c r="M127" s="183" t="s">
        <v>44</v>
      </c>
      <c r="N127" s="184" t="s">
        <v>53</v>
      </c>
      <c r="O127" s="67"/>
      <c r="P127" s="185">
        <f>O127*H127</f>
        <v>0</v>
      </c>
      <c r="Q127" s="185">
        <v>0</v>
      </c>
      <c r="R127" s="185">
        <f>Q127*H127</f>
        <v>0</v>
      </c>
      <c r="S127" s="185">
        <v>0</v>
      </c>
      <c r="T127" s="186">
        <f>S127*H127</f>
        <v>0</v>
      </c>
      <c r="U127" s="37"/>
      <c r="V127" s="37"/>
      <c r="W127" s="37"/>
      <c r="X127" s="37"/>
      <c r="Y127" s="37"/>
      <c r="Z127" s="37"/>
      <c r="AA127" s="37"/>
      <c r="AB127" s="37"/>
      <c r="AC127" s="37"/>
      <c r="AD127" s="37"/>
      <c r="AE127" s="37"/>
      <c r="AR127" s="187" t="s">
        <v>141</v>
      </c>
      <c r="AT127" s="187" t="s">
        <v>136</v>
      </c>
      <c r="AU127" s="187" t="s">
        <v>90</v>
      </c>
      <c r="AY127" s="19" t="s">
        <v>134</v>
      </c>
      <c r="BE127" s="188">
        <f>IF(N127="základní",J127,0)</f>
        <v>0</v>
      </c>
      <c r="BF127" s="188">
        <f>IF(N127="snížená",J127,0)</f>
        <v>0</v>
      </c>
      <c r="BG127" s="188">
        <f>IF(N127="zákl. přenesená",J127,0)</f>
        <v>0</v>
      </c>
      <c r="BH127" s="188">
        <f>IF(N127="sníž. přenesená",J127,0)</f>
        <v>0</v>
      </c>
      <c r="BI127" s="188">
        <f>IF(N127="nulová",J127,0)</f>
        <v>0</v>
      </c>
      <c r="BJ127" s="19" t="s">
        <v>90</v>
      </c>
      <c r="BK127" s="188">
        <f>ROUND(I127*H127,2)</f>
        <v>0</v>
      </c>
      <c r="BL127" s="19" t="s">
        <v>141</v>
      </c>
      <c r="BM127" s="187" t="s">
        <v>404</v>
      </c>
    </row>
    <row r="128" spans="1:65" s="2" customFormat="1" ht="29.25" x14ac:dyDescent="0.2">
      <c r="A128" s="37"/>
      <c r="B128" s="38"/>
      <c r="C128" s="39"/>
      <c r="D128" s="191" t="s">
        <v>270</v>
      </c>
      <c r="E128" s="39"/>
      <c r="F128" s="243" t="s">
        <v>670</v>
      </c>
      <c r="G128" s="39"/>
      <c r="H128" s="39"/>
      <c r="I128" s="244"/>
      <c r="J128" s="39"/>
      <c r="K128" s="39"/>
      <c r="L128" s="42"/>
      <c r="M128" s="245"/>
      <c r="N128" s="246"/>
      <c r="O128" s="67"/>
      <c r="P128" s="67"/>
      <c r="Q128" s="67"/>
      <c r="R128" s="67"/>
      <c r="S128" s="67"/>
      <c r="T128" s="68"/>
      <c r="U128" s="37"/>
      <c r="V128" s="37"/>
      <c r="W128" s="37"/>
      <c r="X128" s="37"/>
      <c r="Y128" s="37"/>
      <c r="Z128" s="37"/>
      <c r="AA128" s="37"/>
      <c r="AB128" s="37"/>
      <c r="AC128" s="37"/>
      <c r="AD128" s="37"/>
      <c r="AE128" s="37"/>
      <c r="AT128" s="19" t="s">
        <v>270</v>
      </c>
      <c r="AU128" s="19" t="s">
        <v>90</v>
      </c>
    </row>
    <row r="129" spans="1:65" s="2" customFormat="1" ht="24" x14ac:dyDescent="0.2">
      <c r="A129" s="37"/>
      <c r="B129" s="38"/>
      <c r="C129" s="176" t="s">
        <v>260</v>
      </c>
      <c r="D129" s="176" t="s">
        <v>136</v>
      </c>
      <c r="E129" s="177" t="s">
        <v>671</v>
      </c>
      <c r="F129" s="178" t="s">
        <v>672</v>
      </c>
      <c r="G129" s="179" t="s">
        <v>611</v>
      </c>
      <c r="H129" s="180">
        <v>1</v>
      </c>
      <c r="I129" s="181"/>
      <c r="J129" s="182">
        <f>ROUND(I129*H129,2)</f>
        <v>0</v>
      </c>
      <c r="K129" s="178" t="s">
        <v>44</v>
      </c>
      <c r="L129" s="42"/>
      <c r="M129" s="183" t="s">
        <v>44</v>
      </c>
      <c r="N129" s="184" t="s">
        <v>53</v>
      </c>
      <c r="O129" s="67"/>
      <c r="P129" s="185">
        <f>O129*H129</f>
        <v>0</v>
      </c>
      <c r="Q129" s="185">
        <v>0</v>
      </c>
      <c r="R129" s="185">
        <f>Q129*H129</f>
        <v>0</v>
      </c>
      <c r="S129" s="185">
        <v>0</v>
      </c>
      <c r="T129" s="186">
        <f>S129*H129</f>
        <v>0</v>
      </c>
      <c r="U129" s="37"/>
      <c r="V129" s="37"/>
      <c r="W129" s="37"/>
      <c r="X129" s="37"/>
      <c r="Y129" s="37"/>
      <c r="Z129" s="37"/>
      <c r="AA129" s="37"/>
      <c r="AB129" s="37"/>
      <c r="AC129" s="37"/>
      <c r="AD129" s="37"/>
      <c r="AE129" s="37"/>
      <c r="AR129" s="187" t="s">
        <v>141</v>
      </c>
      <c r="AT129" s="187" t="s">
        <v>136</v>
      </c>
      <c r="AU129" s="187" t="s">
        <v>90</v>
      </c>
      <c r="AY129" s="19" t="s">
        <v>134</v>
      </c>
      <c r="BE129" s="188">
        <f>IF(N129="základní",J129,0)</f>
        <v>0</v>
      </c>
      <c r="BF129" s="188">
        <f>IF(N129="snížená",J129,0)</f>
        <v>0</v>
      </c>
      <c r="BG129" s="188">
        <f>IF(N129="zákl. přenesená",J129,0)</f>
        <v>0</v>
      </c>
      <c r="BH129" s="188">
        <f>IF(N129="sníž. přenesená",J129,0)</f>
        <v>0</v>
      </c>
      <c r="BI129" s="188">
        <f>IF(N129="nulová",J129,0)</f>
        <v>0</v>
      </c>
      <c r="BJ129" s="19" t="s">
        <v>90</v>
      </c>
      <c r="BK129" s="188">
        <f>ROUND(I129*H129,2)</f>
        <v>0</v>
      </c>
      <c r="BL129" s="19" t="s">
        <v>141</v>
      </c>
      <c r="BM129" s="187" t="s">
        <v>439</v>
      </c>
    </row>
    <row r="130" spans="1:65" s="12" customFormat="1" ht="25.9" customHeight="1" x14ac:dyDescent="0.2">
      <c r="B130" s="160"/>
      <c r="C130" s="161"/>
      <c r="D130" s="162" t="s">
        <v>81</v>
      </c>
      <c r="E130" s="163" t="s">
        <v>673</v>
      </c>
      <c r="F130" s="163" t="s">
        <v>674</v>
      </c>
      <c r="G130" s="161"/>
      <c r="H130" s="161"/>
      <c r="I130" s="164"/>
      <c r="J130" s="165">
        <f>BK130</f>
        <v>0</v>
      </c>
      <c r="K130" s="161"/>
      <c r="L130" s="166"/>
      <c r="M130" s="167"/>
      <c r="N130" s="168"/>
      <c r="O130" s="168"/>
      <c r="P130" s="169">
        <f>SUM(P131:P136)</f>
        <v>0</v>
      </c>
      <c r="Q130" s="168"/>
      <c r="R130" s="169">
        <f>SUM(R131:R136)</f>
        <v>0</v>
      </c>
      <c r="S130" s="168"/>
      <c r="T130" s="170">
        <f>SUM(T131:T136)</f>
        <v>0</v>
      </c>
      <c r="AR130" s="171" t="s">
        <v>90</v>
      </c>
      <c r="AT130" s="172" t="s">
        <v>81</v>
      </c>
      <c r="AU130" s="172" t="s">
        <v>82</v>
      </c>
      <c r="AY130" s="171" t="s">
        <v>134</v>
      </c>
      <c r="BK130" s="173">
        <f>SUM(BK131:BK136)</f>
        <v>0</v>
      </c>
    </row>
    <row r="131" spans="1:65" s="2" customFormat="1" ht="48" x14ac:dyDescent="0.2">
      <c r="A131" s="37"/>
      <c r="B131" s="38"/>
      <c r="C131" s="176" t="s">
        <v>266</v>
      </c>
      <c r="D131" s="176" t="s">
        <v>136</v>
      </c>
      <c r="E131" s="177" t="s">
        <v>675</v>
      </c>
      <c r="F131" s="178" t="s">
        <v>676</v>
      </c>
      <c r="G131" s="179" t="s">
        <v>611</v>
      </c>
      <c r="H131" s="180">
        <v>1</v>
      </c>
      <c r="I131" s="181"/>
      <c r="J131" s="182">
        <f>ROUND(I131*H131,2)</f>
        <v>0</v>
      </c>
      <c r="K131" s="178" t="s">
        <v>44</v>
      </c>
      <c r="L131" s="42"/>
      <c r="M131" s="183" t="s">
        <v>44</v>
      </c>
      <c r="N131" s="184" t="s">
        <v>53</v>
      </c>
      <c r="O131" s="67"/>
      <c r="P131" s="185">
        <f>O131*H131</f>
        <v>0</v>
      </c>
      <c r="Q131" s="185">
        <v>0</v>
      </c>
      <c r="R131" s="185">
        <f>Q131*H131</f>
        <v>0</v>
      </c>
      <c r="S131" s="185">
        <v>0</v>
      </c>
      <c r="T131" s="186">
        <f>S131*H131</f>
        <v>0</v>
      </c>
      <c r="U131" s="37"/>
      <c r="V131" s="37"/>
      <c r="W131" s="37"/>
      <c r="X131" s="37"/>
      <c r="Y131" s="37"/>
      <c r="Z131" s="37"/>
      <c r="AA131" s="37"/>
      <c r="AB131" s="37"/>
      <c r="AC131" s="37"/>
      <c r="AD131" s="37"/>
      <c r="AE131" s="37"/>
      <c r="AR131" s="187" t="s">
        <v>141</v>
      </c>
      <c r="AT131" s="187" t="s">
        <v>136</v>
      </c>
      <c r="AU131" s="187" t="s">
        <v>90</v>
      </c>
      <c r="AY131" s="19" t="s">
        <v>134</v>
      </c>
      <c r="BE131" s="188">
        <f>IF(N131="základní",J131,0)</f>
        <v>0</v>
      </c>
      <c r="BF131" s="188">
        <f>IF(N131="snížená",J131,0)</f>
        <v>0</v>
      </c>
      <c r="BG131" s="188">
        <f>IF(N131="zákl. přenesená",J131,0)</f>
        <v>0</v>
      </c>
      <c r="BH131" s="188">
        <f>IF(N131="sníž. přenesená",J131,0)</f>
        <v>0</v>
      </c>
      <c r="BI131" s="188">
        <f>IF(N131="nulová",J131,0)</f>
        <v>0</v>
      </c>
      <c r="BJ131" s="19" t="s">
        <v>90</v>
      </c>
      <c r="BK131" s="188">
        <f>ROUND(I131*H131,2)</f>
        <v>0</v>
      </c>
      <c r="BL131" s="19" t="s">
        <v>141</v>
      </c>
      <c r="BM131" s="187" t="s">
        <v>464</v>
      </c>
    </row>
    <row r="132" spans="1:65" s="2" customFormat="1" ht="29.25" x14ac:dyDescent="0.2">
      <c r="A132" s="37"/>
      <c r="B132" s="38"/>
      <c r="C132" s="39"/>
      <c r="D132" s="191" t="s">
        <v>270</v>
      </c>
      <c r="E132" s="39"/>
      <c r="F132" s="243" t="s">
        <v>677</v>
      </c>
      <c r="G132" s="39"/>
      <c r="H132" s="39"/>
      <c r="I132" s="244"/>
      <c r="J132" s="39"/>
      <c r="K132" s="39"/>
      <c r="L132" s="42"/>
      <c r="M132" s="245"/>
      <c r="N132" s="246"/>
      <c r="O132" s="67"/>
      <c r="P132" s="67"/>
      <c r="Q132" s="67"/>
      <c r="R132" s="67"/>
      <c r="S132" s="67"/>
      <c r="T132" s="68"/>
      <c r="U132" s="37"/>
      <c r="V132" s="37"/>
      <c r="W132" s="37"/>
      <c r="X132" s="37"/>
      <c r="Y132" s="37"/>
      <c r="Z132" s="37"/>
      <c r="AA132" s="37"/>
      <c r="AB132" s="37"/>
      <c r="AC132" s="37"/>
      <c r="AD132" s="37"/>
      <c r="AE132" s="37"/>
      <c r="AT132" s="19" t="s">
        <v>270</v>
      </c>
      <c r="AU132" s="19" t="s">
        <v>90</v>
      </c>
    </row>
    <row r="133" spans="1:65" s="2" customFormat="1" ht="66.75" customHeight="1" x14ac:dyDescent="0.2">
      <c r="A133" s="37"/>
      <c r="B133" s="38"/>
      <c r="C133" s="176" t="s">
        <v>273</v>
      </c>
      <c r="D133" s="176" t="s">
        <v>136</v>
      </c>
      <c r="E133" s="177" t="s">
        <v>678</v>
      </c>
      <c r="F133" s="178" t="s">
        <v>679</v>
      </c>
      <c r="G133" s="179" t="s">
        <v>611</v>
      </c>
      <c r="H133" s="180">
        <v>1</v>
      </c>
      <c r="I133" s="181"/>
      <c r="J133" s="182">
        <f>ROUND(I133*H133,2)</f>
        <v>0</v>
      </c>
      <c r="K133" s="178" t="s">
        <v>44</v>
      </c>
      <c r="L133" s="42"/>
      <c r="M133" s="183" t="s">
        <v>44</v>
      </c>
      <c r="N133" s="184" t="s">
        <v>53</v>
      </c>
      <c r="O133" s="67"/>
      <c r="P133" s="185">
        <f>O133*H133</f>
        <v>0</v>
      </c>
      <c r="Q133" s="185">
        <v>0</v>
      </c>
      <c r="R133" s="185">
        <f>Q133*H133</f>
        <v>0</v>
      </c>
      <c r="S133" s="185">
        <v>0</v>
      </c>
      <c r="T133" s="186">
        <f>S133*H133</f>
        <v>0</v>
      </c>
      <c r="U133" s="37"/>
      <c r="V133" s="37"/>
      <c r="W133" s="37"/>
      <c r="X133" s="37"/>
      <c r="Y133" s="37"/>
      <c r="Z133" s="37"/>
      <c r="AA133" s="37"/>
      <c r="AB133" s="37"/>
      <c r="AC133" s="37"/>
      <c r="AD133" s="37"/>
      <c r="AE133" s="37"/>
      <c r="AR133" s="187" t="s">
        <v>141</v>
      </c>
      <c r="AT133" s="187" t="s">
        <v>136</v>
      </c>
      <c r="AU133" s="187" t="s">
        <v>90</v>
      </c>
      <c r="AY133" s="19" t="s">
        <v>134</v>
      </c>
      <c r="BE133" s="188">
        <f>IF(N133="základní",J133,0)</f>
        <v>0</v>
      </c>
      <c r="BF133" s="188">
        <f>IF(N133="snížená",J133,0)</f>
        <v>0</v>
      </c>
      <c r="BG133" s="188">
        <f>IF(N133="zákl. přenesená",J133,0)</f>
        <v>0</v>
      </c>
      <c r="BH133" s="188">
        <f>IF(N133="sníž. přenesená",J133,0)</f>
        <v>0</v>
      </c>
      <c r="BI133" s="188">
        <f>IF(N133="nulová",J133,0)</f>
        <v>0</v>
      </c>
      <c r="BJ133" s="19" t="s">
        <v>90</v>
      </c>
      <c r="BK133" s="188">
        <f>ROUND(I133*H133,2)</f>
        <v>0</v>
      </c>
      <c r="BL133" s="19" t="s">
        <v>141</v>
      </c>
      <c r="BM133" s="187" t="s">
        <v>475</v>
      </c>
    </row>
    <row r="134" spans="1:65" s="2" customFormat="1" ht="78" customHeight="1" x14ac:dyDescent="0.2">
      <c r="A134" s="37"/>
      <c r="B134" s="38"/>
      <c r="C134" s="176" t="s">
        <v>7</v>
      </c>
      <c r="D134" s="176" t="s">
        <v>136</v>
      </c>
      <c r="E134" s="177" t="s">
        <v>680</v>
      </c>
      <c r="F134" s="178" t="s">
        <v>681</v>
      </c>
      <c r="G134" s="179" t="s">
        <v>611</v>
      </c>
      <c r="H134" s="180">
        <v>1</v>
      </c>
      <c r="I134" s="181"/>
      <c r="J134" s="182">
        <f>ROUND(I134*H134,2)</f>
        <v>0</v>
      </c>
      <c r="K134" s="178" t="s">
        <v>44</v>
      </c>
      <c r="L134" s="42"/>
      <c r="M134" s="183" t="s">
        <v>44</v>
      </c>
      <c r="N134" s="184" t="s">
        <v>53</v>
      </c>
      <c r="O134" s="67"/>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141</v>
      </c>
      <c r="AT134" s="187" t="s">
        <v>136</v>
      </c>
      <c r="AU134" s="187" t="s">
        <v>90</v>
      </c>
      <c r="AY134" s="19" t="s">
        <v>134</v>
      </c>
      <c r="BE134" s="188">
        <f>IF(N134="základní",J134,0)</f>
        <v>0</v>
      </c>
      <c r="BF134" s="188">
        <f>IF(N134="snížená",J134,0)</f>
        <v>0</v>
      </c>
      <c r="BG134" s="188">
        <f>IF(N134="zákl. přenesená",J134,0)</f>
        <v>0</v>
      </c>
      <c r="BH134" s="188">
        <f>IF(N134="sníž. přenesená",J134,0)</f>
        <v>0</v>
      </c>
      <c r="BI134" s="188">
        <f>IF(N134="nulová",J134,0)</f>
        <v>0</v>
      </c>
      <c r="BJ134" s="19" t="s">
        <v>90</v>
      </c>
      <c r="BK134" s="188">
        <f>ROUND(I134*H134,2)</f>
        <v>0</v>
      </c>
      <c r="BL134" s="19" t="s">
        <v>141</v>
      </c>
      <c r="BM134" s="187" t="s">
        <v>487</v>
      </c>
    </row>
    <row r="135" spans="1:65" s="2" customFormat="1" ht="29.25" x14ac:dyDescent="0.2">
      <c r="A135" s="37"/>
      <c r="B135" s="38"/>
      <c r="C135" s="39"/>
      <c r="D135" s="191" t="s">
        <v>270</v>
      </c>
      <c r="E135" s="39"/>
      <c r="F135" s="243" t="s">
        <v>682</v>
      </c>
      <c r="G135" s="39"/>
      <c r="H135" s="39"/>
      <c r="I135" s="244"/>
      <c r="J135" s="39"/>
      <c r="K135" s="39"/>
      <c r="L135" s="42"/>
      <c r="M135" s="245"/>
      <c r="N135" s="246"/>
      <c r="O135" s="67"/>
      <c r="P135" s="67"/>
      <c r="Q135" s="67"/>
      <c r="R135" s="67"/>
      <c r="S135" s="67"/>
      <c r="T135" s="68"/>
      <c r="U135" s="37"/>
      <c r="V135" s="37"/>
      <c r="W135" s="37"/>
      <c r="X135" s="37"/>
      <c r="Y135" s="37"/>
      <c r="Z135" s="37"/>
      <c r="AA135" s="37"/>
      <c r="AB135" s="37"/>
      <c r="AC135" s="37"/>
      <c r="AD135" s="37"/>
      <c r="AE135" s="37"/>
      <c r="AT135" s="19" t="s">
        <v>270</v>
      </c>
      <c r="AU135" s="19" t="s">
        <v>90</v>
      </c>
    </row>
    <row r="136" spans="1:65" s="2" customFormat="1" ht="44.25" customHeight="1" x14ac:dyDescent="0.2">
      <c r="A136" s="37"/>
      <c r="B136" s="38"/>
      <c r="C136" s="176" t="s">
        <v>285</v>
      </c>
      <c r="D136" s="176" t="s">
        <v>136</v>
      </c>
      <c r="E136" s="177" t="s">
        <v>683</v>
      </c>
      <c r="F136" s="178" t="s">
        <v>684</v>
      </c>
      <c r="G136" s="179" t="s">
        <v>611</v>
      </c>
      <c r="H136" s="180">
        <v>1</v>
      </c>
      <c r="I136" s="181"/>
      <c r="J136" s="182">
        <f>ROUND(I136*H136,2)</f>
        <v>0</v>
      </c>
      <c r="K136" s="178" t="s">
        <v>44</v>
      </c>
      <c r="L136" s="42"/>
      <c r="M136" s="247" t="s">
        <v>44</v>
      </c>
      <c r="N136" s="248" t="s">
        <v>53</v>
      </c>
      <c r="O136" s="249"/>
      <c r="P136" s="250">
        <f>O136*H136</f>
        <v>0</v>
      </c>
      <c r="Q136" s="250">
        <v>0</v>
      </c>
      <c r="R136" s="250">
        <f>Q136*H136</f>
        <v>0</v>
      </c>
      <c r="S136" s="250">
        <v>0</v>
      </c>
      <c r="T136" s="251">
        <f>S136*H136</f>
        <v>0</v>
      </c>
      <c r="U136" s="37"/>
      <c r="V136" s="37"/>
      <c r="W136" s="37"/>
      <c r="X136" s="37"/>
      <c r="Y136" s="37"/>
      <c r="Z136" s="37"/>
      <c r="AA136" s="37"/>
      <c r="AB136" s="37"/>
      <c r="AC136" s="37"/>
      <c r="AD136" s="37"/>
      <c r="AE136" s="37"/>
      <c r="AR136" s="187" t="s">
        <v>141</v>
      </c>
      <c r="AT136" s="187" t="s">
        <v>136</v>
      </c>
      <c r="AU136" s="187" t="s">
        <v>90</v>
      </c>
      <c r="AY136" s="19" t="s">
        <v>134</v>
      </c>
      <c r="BE136" s="188">
        <f>IF(N136="základní",J136,0)</f>
        <v>0</v>
      </c>
      <c r="BF136" s="188">
        <f>IF(N136="snížená",J136,0)</f>
        <v>0</v>
      </c>
      <c r="BG136" s="188">
        <f>IF(N136="zákl. přenesená",J136,0)</f>
        <v>0</v>
      </c>
      <c r="BH136" s="188">
        <f>IF(N136="sníž. přenesená",J136,0)</f>
        <v>0</v>
      </c>
      <c r="BI136" s="188">
        <f>IF(N136="nulová",J136,0)</f>
        <v>0</v>
      </c>
      <c r="BJ136" s="19" t="s">
        <v>90</v>
      </c>
      <c r="BK136" s="188">
        <f>ROUND(I136*H136,2)</f>
        <v>0</v>
      </c>
      <c r="BL136" s="19" t="s">
        <v>141</v>
      </c>
      <c r="BM136" s="187" t="s">
        <v>495</v>
      </c>
    </row>
    <row r="137" spans="1:65" s="2" customFormat="1" ht="6.95" customHeight="1" x14ac:dyDescent="0.2">
      <c r="A137" s="37"/>
      <c r="B137" s="50"/>
      <c r="C137" s="51"/>
      <c r="D137" s="51"/>
      <c r="E137" s="51"/>
      <c r="F137" s="51"/>
      <c r="G137" s="51"/>
      <c r="H137" s="51"/>
      <c r="I137" s="51"/>
      <c r="J137" s="51"/>
      <c r="K137" s="51"/>
      <c r="L137" s="42"/>
      <c r="M137" s="37"/>
      <c r="O137" s="37"/>
      <c r="P137" s="37"/>
      <c r="Q137" s="37"/>
      <c r="R137" s="37"/>
      <c r="S137" s="37"/>
      <c r="T137" s="37"/>
      <c r="U137" s="37"/>
      <c r="V137" s="37"/>
      <c r="W137" s="37"/>
      <c r="X137" s="37"/>
      <c r="Y137" s="37"/>
      <c r="Z137" s="37"/>
      <c r="AA137" s="37"/>
      <c r="AB137" s="37"/>
      <c r="AC137" s="37"/>
      <c r="AD137" s="37"/>
      <c r="AE137" s="37"/>
    </row>
  </sheetData>
  <sheetProtection algorithmName="SHA-512" hashValue="b5iY9IeBhLTBYsw62OeXHHgMHcjXKWVpibgRDf5WoSKy9F+vsp41yknkvc88HvG/4XnlppF+lBWU1jIgZIN1dA==" saltValue="jR5jC4RSfsWZ6B53KXpWSdA22PLjbovpe3mPpL1mf5+zPMndHTaulJdQhWQh05yt5+hi/KGkB0o04PfX9Lhnbw==" spinCount="100000" sheet="1" objects="1" scenarios="1" formatColumns="0" formatRows="0" autoFilter="0"/>
  <autoFilter ref="C85:K136" xr:uid="{00000000-0009-0000-0000-000002000000}"/>
  <mergeCells count="9">
    <mergeCell ref="E50:H50"/>
    <mergeCell ref="E76:H76"/>
    <mergeCell ref="E78:H78"/>
    <mergeCell ref="L2:V2"/>
    <mergeCell ref="E7:H7"/>
    <mergeCell ref="E9:H9"/>
    <mergeCell ref="E18:H18"/>
    <mergeCell ref="E27:H27"/>
    <mergeCell ref="E48:H48"/>
  </mergeCells>
  <pageMargins left="0.39370078740157483" right="0.39370078740157483" top="0.39370078740157483" bottom="0.39370078740157483" header="0" footer="0"/>
  <pageSetup paperSize="9" scale="76" fitToHeight="10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8"/>
  <sheetViews>
    <sheetView showGridLines="0" zoomScale="110" zoomScaleNormal="110" workbookViewId="0">
      <selection activeCell="AI20" sqref="AI20"/>
    </sheetView>
  </sheetViews>
  <sheetFormatPr defaultRowHeight="16.5" x14ac:dyDescent="0.2"/>
  <cols>
    <col min="1" max="1" width="8.33203125" style="252" customWidth="1"/>
    <col min="2" max="2" width="1.6640625" style="252" customWidth="1"/>
    <col min="3" max="4" width="5" style="252" customWidth="1"/>
    <col min="5" max="5" width="11.6640625" style="252" customWidth="1"/>
    <col min="6" max="6" width="9.1640625" style="252" customWidth="1"/>
    <col min="7" max="7" width="5" style="252" customWidth="1"/>
    <col min="8" max="8" width="77.83203125" style="252" customWidth="1"/>
    <col min="9" max="10" width="20" style="252" customWidth="1"/>
    <col min="11" max="11" width="1.6640625" style="252" customWidth="1"/>
  </cols>
  <sheetData>
    <row r="1" spans="2:11" s="1" customFormat="1" ht="37.5" customHeight="1" x14ac:dyDescent="0.2"/>
    <row r="2" spans="2:11" s="1" customFormat="1" ht="7.5" customHeight="1" x14ac:dyDescent="0.2">
      <c r="B2" s="253"/>
      <c r="C2" s="254"/>
      <c r="D2" s="254"/>
      <c r="E2" s="254"/>
      <c r="F2" s="254"/>
      <c r="G2" s="254"/>
      <c r="H2" s="254"/>
      <c r="I2" s="254"/>
      <c r="J2" s="254"/>
      <c r="K2" s="255"/>
    </row>
    <row r="3" spans="2:11" s="17" customFormat="1" ht="45" customHeight="1" x14ac:dyDescent="0.2">
      <c r="B3" s="256"/>
      <c r="C3" s="384" t="s">
        <v>685</v>
      </c>
      <c r="D3" s="384"/>
      <c r="E3" s="384"/>
      <c r="F3" s="384"/>
      <c r="G3" s="384"/>
      <c r="H3" s="384"/>
      <c r="I3" s="384"/>
      <c r="J3" s="384"/>
      <c r="K3" s="257"/>
    </row>
    <row r="4" spans="2:11" s="1" customFormat="1" ht="25.5" customHeight="1" x14ac:dyDescent="0.3">
      <c r="B4" s="258"/>
      <c r="C4" s="389" t="s">
        <v>686</v>
      </c>
      <c r="D4" s="389"/>
      <c r="E4" s="389"/>
      <c r="F4" s="389"/>
      <c r="G4" s="389"/>
      <c r="H4" s="389"/>
      <c r="I4" s="389"/>
      <c r="J4" s="389"/>
      <c r="K4" s="259"/>
    </row>
    <row r="5" spans="2:11" s="1" customFormat="1" ht="5.25" customHeight="1" x14ac:dyDescent="0.2">
      <c r="B5" s="258"/>
      <c r="C5" s="260"/>
      <c r="D5" s="260"/>
      <c r="E5" s="260"/>
      <c r="F5" s="260"/>
      <c r="G5" s="260"/>
      <c r="H5" s="260"/>
      <c r="I5" s="260"/>
      <c r="J5" s="260"/>
      <c r="K5" s="259"/>
    </row>
    <row r="6" spans="2:11" s="1" customFormat="1" ht="15" customHeight="1" x14ac:dyDescent="0.2">
      <c r="B6" s="258"/>
      <c r="C6" s="388" t="s">
        <v>687</v>
      </c>
      <c r="D6" s="388"/>
      <c r="E6" s="388"/>
      <c r="F6" s="388"/>
      <c r="G6" s="388"/>
      <c r="H6" s="388"/>
      <c r="I6" s="388"/>
      <c r="J6" s="388"/>
      <c r="K6" s="259"/>
    </row>
    <row r="7" spans="2:11" s="1" customFormat="1" ht="15" customHeight="1" x14ac:dyDescent="0.2">
      <c r="B7" s="262"/>
      <c r="C7" s="388" t="s">
        <v>688</v>
      </c>
      <c r="D7" s="388"/>
      <c r="E7" s="388"/>
      <c r="F7" s="388"/>
      <c r="G7" s="388"/>
      <c r="H7" s="388"/>
      <c r="I7" s="388"/>
      <c r="J7" s="388"/>
      <c r="K7" s="259"/>
    </row>
    <row r="8" spans="2:11" s="1" customFormat="1" ht="12.75" customHeight="1" x14ac:dyDescent="0.2">
      <c r="B8" s="262"/>
      <c r="C8" s="261"/>
      <c r="D8" s="261"/>
      <c r="E8" s="261"/>
      <c r="F8" s="261"/>
      <c r="G8" s="261"/>
      <c r="H8" s="261"/>
      <c r="I8" s="261"/>
      <c r="J8" s="261"/>
      <c r="K8" s="259"/>
    </row>
    <row r="9" spans="2:11" s="1" customFormat="1" ht="15" customHeight="1" x14ac:dyDescent="0.2">
      <c r="B9" s="262"/>
      <c r="C9" s="388" t="s">
        <v>689</v>
      </c>
      <c r="D9" s="388"/>
      <c r="E9" s="388"/>
      <c r="F9" s="388"/>
      <c r="G9" s="388"/>
      <c r="H9" s="388"/>
      <c r="I9" s="388"/>
      <c r="J9" s="388"/>
      <c r="K9" s="259"/>
    </row>
    <row r="10" spans="2:11" s="1" customFormat="1" ht="15" customHeight="1" x14ac:dyDescent="0.2">
      <c r="B10" s="262"/>
      <c r="C10" s="261"/>
      <c r="D10" s="388" t="s">
        <v>690</v>
      </c>
      <c r="E10" s="388"/>
      <c r="F10" s="388"/>
      <c r="G10" s="388"/>
      <c r="H10" s="388"/>
      <c r="I10" s="388"/>
      <c r="J10" s="388"/>
      <c r="K10" s="259"/>
    </row>
    <row r="11" spans="2:11" s="1" customFormat="1" ht="15" customHeight="1" x14ac:dyDescent="0.2">
      <c r="B11" s="262"/>
      <c r="C11" s="263"/>
      <c r="D11" s="388" t="s">
        <v>691</v>
      </c>
      <c r="E11" s="388"/>
      <c r="F11" s="388"/>
      <c r="G11" s="388"/>
      <c r="H11" s="388"/>
      <c r="I11" s="388"/>
      <c r="J11" s="388"/>
      <c r="K11" s="259"/>
    </row>
    <row r="12" spans="2:11" s="1" customFormat="1" ht="15" customHeight="1" x14ac:dyDescent="0.2">
      <c r="B12" s="262"/>
      <c r="C12" s="263"/>
      <c r="D12" s="261"/>
      <c r="E12" s="261"/>
      <c r="F12" s="261"/>
      <c r="G12" s="261"/>
      <c r="H12" s="261"/>
      <c r="I12" s="261"/>
      <c r="J12" s="261"/>
      <c r="K12" s="259"/>
    </row>
    <row r="13" spans="2:11" s="1" customFormat="1" ht="15" customHeight="1" x14ac:dyDescent="0.2">
      <c r="B13" s="262"/>
      <c r="C13" s="263"/>
      <c r="D13" s="264" t="s">
        <v>692</v>
      </c>
      <c r="E13" s="261"/>
      <c r="F13" s="261"/>
      <c r="G13" s="261"/>
      <c r="H13" s="261"/>
      <c r="I13" s="261"/>
      <c r="J13" s="261"/>
      <c r="K13" s="259"/>
    </row>
    <row r="14" spans="2:11" s="1" customFormat="1" ht="12.75" customHeight="1" x14ac:dyDescent="0.2">
      <c r="B14" s="262"/>
      <c r="C14" s="263"/>
      <c r="D14" s="263"/>
      <c r="E14" s="263"/>
      <c r="F14" s="263"/>
      <c r="G14" s="263"/>
      <c r="H14" s="263"/>
      <c r="I14" s="263"/>
      <c r="J14" s="263"/>
      <c r="K14" s="259"/>
    </row>
    <row r="15" spans="2:11" s="1" customFormat="1" ht="15" customHeight="1" x14ac:dyDescent="0.2">
      <c r="B15" s="262"/>
      <c r="C15" s="263"/>
      <c r="D15" s="388" t="s">
        <v>693</v>
      </c>
      <c r="E15" s="388"/>
      <c r="F15" s="388"/>
      <c r="G15" s="388"/>
      <c r="H15" s="388"/>
      <c r="I15" s="388"/>
      <c r="J15" s="388"/>
      <c r="K15" s="259"/>
    </row>
    <row r="16" spans="2:11" s="1" customFormat="1" ht="15" customHeight="1" x14ac:dyDescent="0.2">
      <c r="B16" s="262"/>
      <c r="C16" s="263"/>
      <c r="D16" s="388" t="s">
        <v>694</v>
      </c>
      <c r="E16" s="388"/>
      <c r="F16" s="388"/>
      <c r="G16" s="388"/>
      <c r="H16" s="388"/>
      <c r="I16" s="388"/>
      <c r="J16" s="388"/>
      <c r="K16" s="259"/>
    </row>
    <row r="17" spans="2:11" s="1" customFormat="1" ht="15" customHeight="1" x14ac:dyDescent="0.2">
      <c r="B17" s="262"/>
      <c r="C17" s="263"/>
      <c r="D17" s="388" t="s">
        <v>695</v>
      </c>
      <c r="E17" s="388"/>
      <c r="F17" s="388"/>
      <c r="G17" s="388"/>
      <c r="H17" s="388"/>
      <c r="I17" s="388"/>
      <c r="J17" s="388"/>
      <c r="K17" s="259"/>
    </row>
    <row r="18" spans="2:11" s="1" customFormat="1" ht="15" customHeight="1" x14ac:dyDescent="0.2">
      <c r="B18" s="262"/>
      <c r="C18" s="263"/>
      <c r="D18" s="263"/>
      <c r="E18" s="265" t="s">
        <v>89</v>
      </c>
      <c r="F18" s="388" t="s">
        <v>696</v>
      </c>
      <c r="G18" s="388"/>
      <c r="H18" s="388"/>
      <c r="I18" s="388"/>
      <c r="J18" s="388"/>
      <c r="K18" s="259"/>
    </row>
    <row r="19" spans="2:11" s="1" customFormat="1" ht="15" customHeight="1" x14ac:dyDescent="0.2">
      <c r="B19" s="262"/>
      <c r="C19" s="263"/>
      <c r="D19" s="263"/>
      <c r="E19" s="265" t="s">
        <v>697</v>
      </c>
      <c r="F19" s="388" t="s">
        <v>698</v>
      </c>
      <c r="G19" s="388"/>
      <c r="H19" s="388"/>
      <c r="I19" s="388"/>
      <c r="J19" s="388"/>
      <c r="K19" s="259"/>
    </row>
    <row r="20" spans="2:11" s="1" customFormat="1" ht="15" customHeight="1" x14ac:dyDescent="0.2">
      <c r="B20" s="262"/>
      <c r="C20" s="263"/>
      <c r="D20" s="263"/>
      <c r="E20" s="265" t="s">
        <v>699</v>
      </c>
      <c r="F20" s="388" t="s">
        <v>700</v>
      </c>
      <c r="G20" s="388"/>
      <c r="H20" s="388"/>
      <c r="I20" s="388"/>
      <c r="J20" s="388"/>
      <c r="K20" s="259"/>
    </row>
    <row r="21" spans="2:11" s="1" customFormat="1" ht="15" customHeight="1" x14ac:dyDescent="0.2">
      <c r="B21" s="262"/>
      <c r="C21" s="263"/>
      <c r="D21" s="263"/>
      <c r="E21" s="265" t="s">
        <v>701</v>
      </c>
      <c r="F21" s="388" t="s">
        <v>702</v>
      </c>
      <c r="G21" s="388"/>
      <c r="H21" s="388"/>
      <c r="I21" s="388"/>
      <c r="J21" s="388"/>
      <c r="K21" s="259"/>
    </row>
    <row r="22" spans="2:11" s="1" customFormat="1" ht="15" customHeight="1" x14ac:dyDescent="0.2">
      <c r="B22" s="262"/>
      <c r="C22" s="263"/>
      <c r="D22" s="263"/>
      <c r="E22" s="265" t="s">
        <v>703</v>
      </c>
      <c r="F22" s="388" t="s">
        <v>704</v>
      </c>
      <c r="G22" s="388"/>
      <c r="H22" s="388"/>
      <c r="I22" s="388"/>
      <c r="J22" s="388"/>
      <c r="K22" s="259"/>
    </row>
    <row r="23" spans="2:11" s="1" customFormat="1" ht="15" customHeight="1" x14ac:dyDescent="0.2">
      <c r="B23" s="262"/>
      <c r="C23" s="263"/>
      <c r="D23" s="263"/>
      <c r="E23" s="265" t="s">
        <v>705</v>
      </c>
      <c r="F23" s="388" t="s">
        <v>706</v>
      </c>
      <c r="G23" s="388"/>
      <c r="H23" s="388"/>
      <c r="I23" s="388"/>
      <c r="J23" s="388"/>
      <c r="K23" s="259"/>
    </row>
    <row r="24" spans="2:11" s="1" customFormat="1" ht="12.75" customHeight="1" x14ac:dyDescent="0.2">
      <c r="B24" s="262"/>
      <c r="C24" s="263"/>
      <c r="D24" s="263"/>
      <c r="E24" s="263"/>
      <c r="F24" s="263"/>
      <c r="G24" s="263"/>
      <c r="H24" s="263"/>
      <c r="I24" s="263"/>
      <c r="J24" s="263"/>
      <c r="K24" s="259"/>
    </row>
    <row r="25" spans="2:11" s="1" customFormat="1" ht="15" customHeight="1" x14ac:dyDescent="0.2">
      <c r="B25" s="262"/>
      <c r="C25" s="388" t="s">
        <v>707</v>
      </c>
      <c r="D25" s="388"/>
      <c r="E25" s="388"/>
      <c r="F25" s="388"/>
      <c r="G25" s="388"/>
      <c r="H25" s="388"/>
      <c r="I25" s="388"/>
      <c r="J25" s="388"/>
      <c r="K25" s="259"/>
    </row>
    <row r="26" spans="2:11" s="1" customFormat="1" ht="15" customHeight="1" x14ac:dyDescent="0.2">
      <c r="B26" s="262"/>
      <c r="C26" s="388" t="s">
        <v>708</v>
      </c>
      <c r="D26" s="388"/>
      <c r="E26" s="388"/>
      <c r="F26" s="388"/>
      <c r="G26" s="388"/>
      <c r="H26" s="388"/>
      <c r="I26" s="388"/>
      <c r="J26" s="388"/>
      <c r="K26" s="259"/>
    </row>
    <row r="27" spans="2:11" s="1" customFormat="1" ht="15" customHeight="1" x14ac:dyDescent="0.2">
      <c r="B27" s="262"/>
      <c r="C27" s="261"/>
      <c r="D27" s="388" t="s">
        <v>709</v>
      </c>
      <c r="E27" s="388"/>
      <c r="F27" s="388"/>
      <c r="G27" s="388"/>
      <c r="H27" s="388"/>
      <c r="I27" s="388"/>
      <c r="J27" s="388"/>
      <c r="K27" s="259"/>
    </row>
    <row r="28" spans="2:11" s="1" customFormat="1" ht="15" customHeight="1" x14ac:dyDescent="0.2">
      <c r="B28" s="262"/>
      <c r="C28" s="263"/>
      <c r="D28" s="388" t="s">
        <v>710</v>
      </c>
      <c r="E28" s="388"/>
      <c r="F28" s="388"/>
      <c r="G28" s="388"/>
      <c r="H28" s="388"/>
      <c r="I28" s="388"/>
      <c r="J28" s="388"/>
      <c r="K28" s="259"/>
    </row>
    <row r="29" spans="2:11" s="1" customFormat="1" ht="12.75" customHeight="1" x14ac:dyDescent="0.2">
      <c r="B29" s="262"/>
      <c r="C29" s="263"/>
      <c r="D29" s="263"/>
      <c r="E29" s="263"/>
      <c r="F29" s="263"/>
      <c r="G29" s="263"/>
      <c r="H29" s="263"/>
      <c r="I29" s="263"/>
      <c r="J29" s="263"/>
      <c r="K29" s="259"/>
    </row>
    <row r="30" spans="2:11" s="1" customFormat="1" ht="15" customHeight="1" x14ac:dyDescent="0.2">
      <c r="B30" s="262"/>
      <c r="C30" s="263"/>
      <c r="D30" s="388" t="s">
        <v>711</v>
      </c>
      <c r="E30" s="388"/>
      <c r="F30" s="388"/>
      <c r="G30" s="388"/>
      <c r="H30" s="388"/>
      <c r="I30" s="388"/>
      <c r="J30" s="388"/>
      <c r="K30" s="259"/>
    </row>
    <row r="31" spans="2:11" s="1" customFormat="1" ht="15" customHeight="1" x14ac:dyDescent="0.2">
      <c r="B31" s="262"/>
      <c r="C31" s="263"/>
      <c r="D31" s="388" t="s">
        <v>712</v>
      </c>
      <c r="E31" s="388"/>
      <c r="F31" s="388"/>
      <c r="G31" s="388"/>
      <c r="H31" s="388"/>
      <c r="I31" s="388"/>
      <c r="J31" s="388"/>
      <c r="K31" s="259"/>
    </row>
    <row r="32" spans="2:11" s="1" customFormat="1" ht="12.75" customHeight="1" x14ac:dyDescent="0.2">
      <c r="B32" s="262"/>
      <c r="C32" s="263"/>
      <c r="D32" s="263"/>
      <c r="E32" s="263"/>
      <c r="F32" s="263"/>
      <c r="G32" s="263"/>
      <c r="H32" s="263"/>
      <c r="I32" s="263"/>
      <c r="J32" s="263"/>
      <c r="K32" s="259"/>
    </row>
    <row r="33" spans="2:11" s="1" customFormat="1" ht="15" customHeight="1" x14ac:dyDescent="0.2">
      <c r="B33" s="262"/>
      <c r="C33" s="263"/>
      <c r="D33" s="388" t="s">
        <v>713</v>
      </c>
      <c r="E33" s="388"/>
      <c r="F33" s="388"/>
      <c r="G33" s="388"/>
      <c r="H33" s="388"/>
      <c r="I33" s="388"/>
      <c r="J33" s="388"/>
      <c r="K33" s="259"/>
    </row>
    <row r="34" spans="2:11" s="1" customFormat="1" ht="15" customHeight="1" x14ac:dyDescent="0.2">
      <c r="B34" s="262"/>
      <c r="C34" s="263"/>
      <c r="D34" s="388" t="s">
        <v>714</v>
      </c>
      <c r="E34" s="388"/>
      <c r="F34" s="388"/>
      <c r="G34" s="388"/>
      <c r="H34" s="388"/>
      <c r="I34" s="388"/>
      <c r="J34" s="388"/>
      <c r="K34" s="259"/>
    </row>
    <row r="35" spans="2:11" s="1" customFormat="1" ht="15" customHeight="1" x14ac:dyDescent="0.2">
      <c r="B35" s="262"/>
      <c r="C35" s="263"/>
      <c r="D35" s="388" t="s">
        <v>715</v>
      </c>
      <c r="E35" s="388"/>
      <c r="F35" s="388"/>
      <c r="G35" s="388"/>
      <c r="H35" s="388"/>
      <c r="I35" s="388"/>
      <c r="J35" s="388"/>
      <c r="K35" s="259"/>
    </row>
    <row r="36" spans="2:11" s="1" customFormat="1" ht="15" customHeight="1" x14ac:dyDescent="0.2">
      <c r="B36" s="262"/>
      <c r="C36" s="263"/>
      <c r="D36" s="261"/>
      <c r="E36" s="264" t="s">
        <v>120</v>
      </c>
      <c r="F36" s="261"/>
      <c r="G36" s="388" t="s">
        <v>716</v>
      </c>
      <c r="H36" s="388"/>
      <c r="I36" s="388"/>
      <c r="J36" s="388"/>
      <c r="K36" s="259"/>
    </row>
    <row r="37" spans="2:11" s="1" customFormat="1" ht="30.75" customHeight="1" x14ac:dyDescent="0.2">
      <c r="B37" s="262"/>
      <c r="C37" s="263"/>
      <c r="D37" s="261"/>
      <c r="E37" s="264" t="s">
        <v>717</v>
      </c>
      <c r="F37" s="261"/>
      <c r="G37" s="388" t="s">
        <v>718</v>
      </c>
      <c r="H37" s="388"/>
      <c r="I37" s="388"/>
      <c r="J37" s="388"/>
      <c r="K37" s="259"/>
    </row>
    <row r="38" spans="2:11" s="1" customFormat="1" ht="15" customHeight="1" x14ac:dyDescent="0.2">
      <c r="B38" s="262"/>
      <c r="C38" s="263"/>
      <c r="D38" s="261"/>
      <c r="E38" s="264" t="s">
        <v>63</v>
      </c>
      <c r="F38" s="261"/>
      <c r="G38" s="388" t="s">
        <v>719</v>
      </c>
      <c r="H38" s="388"/>
      <c r="I38" s="388"/>
      <c r="J38" s="388"/>
      <c r="K38" s="259"/>
    </row>
    <row r="39" spans="2:11" s="1" customFormat="1" ht="15" customHeight="1" x14ac:dyDescent="0.2">
      <c r="B39" s="262"/>
      <c r="C39" s="263"/>
      <c r="D39" s="261"/>
      <c r="E39" s="264" t="s">
        <v>64</v>
      </c>
      <c r="F39" s="261"/>
      <c r="G39" s="388" t="s">
        <v>720</v>
      </c>
      <c r="H39" s="388"/>
      <c r="I39" s="388"/>
      <c r="J39" s="388"/>
      <c r="K39" s="259"/>
    </row>
    <row r="40" spans="2:11" s="1" customFormat="1" ht="15" customHeight="1" x14ac:dyDescent="0.2">
      <c r="B40" s="262"/>
      <c r="C40" s="263"/>
      <c r="D40" s="261"/>
      <c r="E40" s="264" t="s">
        <v>121</v>
      </c>
      <c r="F40" s="261"/>
      <c r="G40" s="388" t="s">
        <v>721</v>
      </c>
      <c r="H40" s="388"/>
      <c r="I40" s="388"/>
      <c r="J40" s="388"/>
      <c r="K40" s="259"/>
    </row>
    <row r="41" spans="2:11" s="1" customFormat="1" ht="15" customHeight="1" x14ac:dyDescent="0.2">
      <c r="B41" s="262"/>
      <c r="C41" s="263"/>
      <c r="D41" s="261"/>
      <c r="E41" s="264" t="s">
        <v>122</v>
      </c>
      <c r="F41" s="261"/>
      <c r="G41" s="388" t="s">
        <v>722</v>
      </c>
      <c r="H41" s="388"/>
      <c r="I41" s="388"/>
      <c r="J41" s="388"/>
      <c r="K41" s="259"/>
    </row>
    <row r="42" spans="2:11" s="1" customFormat="1" ht="15" customHeight="1" x14ac:dyDescent="0.2">
      <c r="B42" s="262"/>
      <c r="C42" s="263"/>
      <c r="D42" s="261"/>
      <c r="E42" s="264" t="s">
        <v>723</v>
      </c>
      <c r="F42" s="261"/>
      <c r="G42" s="388" t="s">
        <v>724</v>
      </c>
      <c r="H42" s="388"/>
      <c r="I42" s="388"/>
      <c r="J42" s="388"/>
      <c r="K42" s="259"/>
    </row>
    <row r="43" spans="2:11" s="1" customFormat="1" ht="15" customHeight="1" x14ac:dyDescent="0.2">
      <c r="B43" s="262"/>
      <c r="C43" s="263"/>
      <c r="D43" s="261"/>
      <c r="E43" s="264"/>
      <c r="F43" s="261"/>
      <c r="G43" s="388" t="s">
        <v>725</v>
      </c>
      <c r="H43" s="388"/>
      <c r="I43" s="388"/>
      <c r="J43" s="388"/>
      <c r="K43" s="259"/>
    </row>
    <row r="44" spans="2:11" s="1" customFormat="1" ht="15" customHeight="1" x14ac:dyDescent="0.2">
      <c r="B44" s="262"/>
      <c r="C44" s="263"/>
      <c r="D44" s="261"/>
      <c r="E44" s="264" t="s">
        <v>726</v>
      </c>
      <c r="F44" s="261"/>
      <c r="G44" s="388" t="s">
        <v>727</v>
      </c>
      <c r="H44" s="388"/>
      <c r="I44" s="388"/>
      <c r="J44" s="388"/>
      <c r="K44" s="259"/>
    </row>
    <row r="45" spans="2:11" s="1" customFormat="1" ht="15" customHeight="1" x14ac:dyDescent="0.2">
      <c r="B45" s="262"/>
      <c r="C45" s="263"/>
      <c r="D45" s="261"/>
      <c r="E45" s="264" t="s">
        <v>124</v>
      </c>
      <c r="F45" s="261"/>
      <c r="G45" s="388" t="s">
        <v>728</v>
      </c>
      <c r="H45" s="388"/>
      <c r="I45" s="388"/>
      <c r="J45" s="388"/>
      <c r="K45" s="259"/>
    </row>
    <row r="46" spans="2:11" s="1" customFormat="1" ht="12.75" customHeight="1" x14ac:dyDescent="0.2">
      <c r="B46" s="262"/>
      <c r="C46" s="263"/>
      <c r="D46" s="261"/>
      <c r="E46" s="261"/>
      <c r="F46" s="261"/>
      <c r="G46" s="261"/>
      <c r="H46" s="261"/>
      <c r="I46" s="261"/>
      <c r="J46" s="261"/>
      <c r="K46" s="259"/>
    </row>
    <row r="47" spans="2:11" s="1" customFormat="1" ht="15" customHeight="1" x14ac:dyDescent="0.2">
      <c r="B47" s="262"/>
      <c r="C47" s="263"/>
      <c r="D47" s="388" t="s">
        <v>729</v>
      </c>
      <c r="E47" s="388"/>
      <c r="F47" s="388"/>
      <c r="G47" s="388"/>
      <c r="H47" s="388"/>
      <c r="I47" s="388"/>
      <c r="J47" s="388"/>
      <c r="K47" s="259"/>
    </row>
    <row r="48" spans="2:11" s="1" customFormat="1" ht="15" customHeight="1" x14ac:dyDescent="0.2">
      <c r="B48" s="262"/>
      <c r="C48" s="263"/>
      <c r="D48" s="263"/>
      <c r="E48" s="388" t="s">
        <v>730</v>
      </c>
      <c r="F48" s="388"/>
      <c r="G48" s="388"/>
      <c r="H48" s="388"/>
      <c r="I48" s="388"/>
      <c r="J48" s="388"/>
      <c r="K48" s="259"/>
    </row>
    <row r="49" spans="2:11" s="1" customFormat="1" ht="15" customHeight="1" x14ac:dyDescent="0.2">
      <c r="B49" s="262"/>
      <c r="C49" s="263"/>
      <c r="D49" s="263"/>
      <c r="E49" s="388" t="s">
        <v>731</v>
      </c>
      <c r="F49" s="388"/>
      <c r="G49" s="388"/>
      <c r="H49" s="388"/>
      <c r="I49" s="388"/>
      <c r="J49" s="388"/>
      <c r="K49" s="259"/>
    </row>
    <row r="50" spans="2:11" s="1" customFormat="1" ht="15" customHeight="1" x14ac:dyDescent="0.2">
      <c r="B50" s="262"/>
      <c r="C50" s="263"/>
      <c r="D50" s="263"/>
      <c r="E50" s="388" t="s">
        <v>732</v>
      </c>
      <c r="F50" s="388"/>
      <c r="G50" s="388"/>
      <c r="H50" s="388"/>
      <c r="I50" s="388"/>
      <c r="J50" s="388"/>
      <c r="K50" s="259"/>
    </row>
    <row r="51" spans="2:11" s="1" customFormat="1" ht="15" customHeight="1" x14ac:dyDescent="0.2">
      <c r="B51" s="262"/>
      <c r="C51" s="263"/>
      <c r="D51" s="388" t="s">
        <v>733</v>
      </c>
      <c r="E51" s="388"/>
      <c r="F51" s="388"/>
      <c r="G51" s="388"/>
      <c r="H51" s="388"/>
      <c r="I51" s="388"/>
      <c r="J51" s="388"/>
      <c r="K51" s="259"/>
    </row>
    <row r="52" spans="2:11" s="1" customFormat="1" ht="25.5" customHeight="1" x14ac:dyDescent="0.3">
      <c r="B52" s="258"/>
      <c r="C52" s="389" t="s">
        <v>734</v>
      </c>
      <c r="D52" s="389"/>
      <c r="E52" s="389"/>
      <c r="F52" s="389"/>
      <c r="G52" s="389"/>
      <c r="H52" s="389"/>
      <c r="I52" s="389"/>
      <c r="J52" s="389"/>
      <c r="K52" s="259"/>
    </row>
    <row r="53" spans="2:11" s="1" customFormat="1" ht="5.25" customHeight="1" x14ac:dyDescent="0.2">
      <c r="B53" s="258"/>
      <c r="C53" s="260"/>
      <c r="D53" s="260"/>
      <c r="E53" s="260"/>
      <c r="F53" s="260"/>
      <c r="G53" s="260"/>
      <c r="H53" s="260"/>
      <c r="I53" s="260"/>
      <c r="J53" s="260"/>
      <c r="K53" s="259"/>
    </row>
    <row r="54" spans="2:11" s="1" customFormat="1" ht="15" customHeight="1" x14ac:dyDescent="0.2">
      <c r="B54" s="258"/>
      <c r="C54" s="388" t="s">
        <v>735</v>
      </c>
      <c r="D54" s="388"/>
      <c r="E54" s="388"/>
      <c r="F54" s="388"/>
      <c r="G54" s="388"/>
      <c r="H54" s="388"/>
      <c r="I54" s="388"/>
      <c r="J54" s="388"/>
      <c r="K54" s="259"/>
    </row>
    <row r="55" spans="2:11" s="1" customFormat="1" ht="15" customHeight="1" x14ac:dyDescent="0.2">
      <c r="B55" s="258"/>
      <c r="C55" s="388" t="s">
        <v>736</v>
      </c>
      <c r="D55" s="388"/>
      <c r="E55" s="388"/>
      <c r="F55" s="388"/>
      <c r="G55" s="388"/>
      <c r="H55" s="388"/>
      <c r="I55" s="388"/>
      <c r="J55" s="388"/>
      <c r="K55" s="259"/>
    </row>
    <row r="56" spans="2:11" s="1" customFormat="1" ht="12.75" customHeight="1" x14ac:dyDescent="0.2">
      <c r="B56" s="258"/>
      <c r="C56" s="261"/>
      <c r="D56" s="261"/>
      <c r="E56" s="261"/>
      <c r="F56" s="261"/>
      <c r="G56" s="261"/>
      <c r="H56" s="261"/>
      <c r="I56" s="261"/>
      <c r="J56" s="261"/>
      <c r="K56" s="259"/>
    </row>
    <row r="57" spans="2:11" s="1" customFormat="1" ht="15" customHeight="1" x14ac:dyDescent="0.2">
      <c r="B57" s="258"/>
      <c r="C57" s="388" t="s">
        <v>737</v>
      </c>
      <c r="D57" s="388"/>
      <c r="E57" s="388"/>
      <c r="F57" s="388"/>
      <c r="G57" s="388"/>
      <c r="H57" s="388"/>
      <c r="I57" s="388"/>
      <c r="J57" s="388"/>
      <c r="K57" s="259"/>
    </row>
    <row r="58" spans="2:11" s="1" customFormat="1" ht="15" customHeight="1" x14ac:dyDescent="0.2">
      <c r="B58" s="258"/>
      <c r="C58" s="263"/>
      <c r="D58" s="388" t="s">
        <v>738</v>
      </c>
      <c r="E58" s="388"/>
      <c r="F58" s="388"/>
      <c r="G58" s="388"/>
      <c r="H58" s="388"/>
      <c r="I58" s="388"/>
      <c r="J58" s="388"/>
      <c r="K58" s="259"/>
    </row>
    <row r="59" spans="2:11" s="1" customFormat="1" ht="15" customHeight="1" x14ac:dyDescent="0.2">
      <c r="B59" s="258"/>
      <c r="C59" s="263"/>
      <c r="D59" s="388" t="s">
        <v>739</v>
      </c>
      <c r="E59" s="388"/>
      <c r="F59" s="388"/>
      <c r="G59" s="388"/>
      <c r="H59" s="388"/>
      <c r="I59" s="388"/>
      <c r="J59" s="388"/>
      <c r="K59" s="259"/>
    </row>
    <row r="60" spans="2:11" s="1" customFormat="1" ht="15" customHeight="1" x14ac:dyDescent="0.2">
      <c r="B60" s="258"/>
      <c r="C60" s="263"/>
      <c r="D60" s="388" t="s">
        <v>740</v>
      </c>
      <c r="E60" s="388"/>
      <c r="F60" s="388"/>
      <c r="G60" s="388"/>
      <c r="H60" s="388"/>
      <c r="I60" s="388"/>
      <c r="J60" s="388"/>
      <c r="K60" s="259"/>
    </row>
    <row r="61" spans="2:11" s="1" customFormat="1" ht="15" customHeight="1" x14ac:dyDescent="0.2">
      <c r="B61" s="258"/>
      <c r="C61" s="263"/>
      <c r="D61" s="388" t="s">
        <v>741</v>
      </c>
      <c r="E61" s="388"/>
      <c r="F61" s="388"/>
      <c r="G61" s="388"/>
      <c r="H61" s="388"/>
      <c r="I61" s="388"/>
      <c r="J61" s="388"/>
      <c r="K61" s="259"/>
    </row>
    <row r="62" spans="2:11" s="1" customFormat="1" ht="15" customHeight="1" x14ac:dyDescent="0.2">
      <c r="B62" s="258"/>
      <c r="C62" s="263"/>
      <c r="D62" s="390" t="s">
        <v>742</v>
      </c>
      <c r="E62" s="390"/>
      <c r="F62" s="390"/>
      <c r="G62" s="390"/>
      <c r="H62" s="390"/>
      <c r="I62" s="390"/>
      <c r="J62" s="390"/>
      <c r="K62" s="259"/>
    </row>
    <row r="63" spans="2:11" s="1" customFormat="1" ht="15" customHeight="1" x14ac:dyDescent="0.2">
      <c r="B63" s="258"/>
      <c r="C63" s="263"/>
      <c r="D63" s="388" t="s">
        <v>743</v>
      </c>
      <c r="E63" s="388"/>
      <c r="F63" s="388"/>
      <c r="G63" s="388"/>
      <c r="H63" s="388"/>
      <c r="I63" s="388"/>
      <c r="J63" s="388"/>
      <c r="K63" s="259"/>
    </row>
    <row r="64" spans="2:11" s="1" customFormat="1" ht="12.75" customHeight="1" x14ac:dyDescent="0.2">
      <c r="B64" s="258"/>
      <c r="C64" s="263"/>
      <c r="D64" s="263"/>
      <c r="E64" s="266"/>
      <c r="F64" s="263"/>
      <c r="G64" s="263"/>
      <c r="H64" s="263"/>
      <c r="I64" s="263"/>
      <c r="J64" s="263"/>
      <c r="K64" s="259"/>
    </row>
    <row r="65" spans="2:11" s="1" customFormat="1" ht="15" customHeight="1" x14ac:dyDescent="0.2">
      <c r="B65" s="258"/>
      <c r="C65" s="263"/>
      <c r="D65" s="388" t="s">
        <v>744</v>
      </c>
      <c r="E65" s="388"/>
      <c r="F65" s="388"/>
      <c r="G65" s="388"/>
      <c r="H65" s="388"/>
      <c r="I65" s="388"/>
      <c r="J65" s="388"/>
      <c r="K65" s="259"/>
    </row>
    <row r="66" spans="2:11" s="1" customFormat="1" ht="15" customHeight="1" x14ac:dyDescent="0.2">
      <c r="B66" s="258"/>
      <c r="C66" s="263"/>
      <c r="D66" s="390" t="s">
        <v>745</v>
      </c>
      <c r="E66" s="390"/>
      <c r="F66" s="390"/>
      <c r="G66" s="390"/>
      <c r="H66" s="390"/>
      <c r="I66" s="390"/>
      <c r="J66" s="390"/>
      <c r="K66" s="259"/>
    </row>
    <row r="67" spans="2:11" s="1" customFormat="1" ht="15" customHeight="1" x14ac:dyDescent="0.2">
      <c r="B67" s="258"/>
      <c r="C67" s="263"/>
      <c r="D67" s="388" t="s">
        <v>746</v>
      </c>
      <c r="E67" s="388"/>
      <c r="F67" s="388"/>
      <c r="G67" s="388"/>
      <c r="H67" s="388"/>
      <c r="I67" s="388"/>
      <c r="J67" s="388"/>
      <c r="K67" s="259"/>
    </row>
    <row r="68" spans="2:11" s="1" customFormat="1" ht="15" customHeight="1" x14ac:dyDescent="0.2">
      <c r="B68" s="258"/>
      <c r="C68" s="263"/>
      <c r="D68" s="388" t="s">
        <v>747</v>
      </c>
      <c r="E68" s="388"/>
      <c r="F68" s="388"/>
      <c r="G68" s="388"/>
      <c r="H68" s="388"/>
      <c r="I68" s="388"/>
      <c r="J68" s="388"/>
      <c r="K68" s="259"/>
    </row>
    <row r="69" spans="2:11" s="1" customFormat="1" ht="15" customHeight="1" x14ac:dyDescent="0.2">
      <c r="B69" s="258"/>
      <c r="C69" s="263"/>
      <c r="D69" s="388" t="s">
        <v>748</v>
      </c>
      <c r="E69" s="388"/>
      <c r="F69" s="388"/>
      <c r="G69" s="388"/>
      <c r="H69" s="388"/>
      <c r="I69" s="388"/>
      <c r="J69" s="388"/>
      <c r="K69" s="259"/>
    </row>
    <row r="70" spans="2:11" s="1" customFormat="1" ht="15" customHeight="1" x14ac:dyDescent="0.2">
      <c r="B70" s="258"/>
      <c r="C70" s="263"/>
      <c r="D70" s="388" t="s">
        <v>749</v>
      </c>
      <c r="E70" s="388"/>
      <c r="F70" s="388"/>
      <c r="G70" s="388"/>
      <c r="H70" s="388"/>
      <c r="I70" s="388"/>
      <c r="J70" s="388"/>
      <c r="K70" s="259"/>
    </row>
    <row r="71" spans="2:11" s="1" customFormat="1" ht="12.75" customHeight="1" x14ac:dyDescent="0.2">
      <c r="B71" s="267"/>
      <c r="C71" s="268"/>
      <c r="D71" s="268"/>
      <c r="E71" s="268"/>
      <c r="F71" s="268"/>
      <c r="G71" s="268"/>
      <c r="H71" s="268"/>
      <c r="I71" s="268"/>
      <c r="J71" s="268"/>
      <c r="K71" s="269"/>
    </row>
    <row r="72" spans="2:11" s="1" customFormat="1" ht="18.75" customHeight="1" x14ac:dyDescent="0.2">
      <c r="B72" s="270"/>
      <c r="C72" s="270"/>
      <c r="D72" s="270"/>
      <c r="E72" s="270"/>
      <c r="F72" s="270"/>
      <c r="G72" s="270"/>
      <c r="H72" s="270"/>
      <c r="I72" s="270"/>
      <c r="J72" s="270"/>
      <c r="K72" s="271"/>
    </row>
    <row r="73" spans="2:11" s="1" customFormat="1" ht="18.75" customHeight="1" x14ac:dyDescent="0.2">
      <c r="B73" s="271"/>
      <c r="C73" s="271"/>
      <c r="D73" s="271"/>
      <c r="E73" s="271"/>
      <c r="F73" s="271"/>
      <c r="G73" s="271"/>
      <c r="H73" s="271"/>
      <c r="I73" s="271"/>
      <c r="J73" s="271"/>
      <c r="K73" s="271"/>
    </row>
    <row r="74" spans="2:11" s="1" customFormat="1" ht="7.5" customHeight="1" x14ac:dyDescent="0.2">
      <c r="B74" s="272"/>
      <c r="C74" s="273"/>
      <c r="D74" s="273"/>
      <c r="E74" s="273"/>
      <c r="F74" s="273"/>
      <c r="G74" s="273"/>
      <c r="H74" s="273"/>
      <c r="I74" s="273"/>
      <c r="J74" s="273"/>
      <c r="K74" s="274"/>
    </row>
    <row r="75" spans="2:11" s="1" customFormat="1" ht="45" customHeight="1" x14ac:dyDescent="0.2">
      <c r="B75" s="275"/>
      <c r="C75" s="383" t="s">
        <v>750</v>
      </c>
      <c r="D75" s="383"/>
      <c r="E75" s="383"/>
      <c r="F75" s="383"/>
      <c r="G75" s="383"/>
      <c r="H75" s="383"/>
      <c r="I75" s="383"/>
      <c r="J75" s="383"/>
      <c r="K75" s="276"/>
    </row>
    <row r="76" spans="2:11" s="1" customFormat="1" ht="17.25" customHeight="1" x14ac:dyDescent="0.2">
      <c r="B76" s="275"/>
      <c r="C76" s="277" t="s">
        <v>751</v>
      </c>
      <c r="D76" s="277"/>
      <c r="E76" s="277"/>
      <c r="F76" s="277" t="s">
        <v>752</v>
      </c>
      <c r="G76" s="278"/>
      <c r="H76" s="277" t="s">
        <v>64</v>
      </c>
      <c r="I76" s="277" t="s">
        <v>67</v>
      </c>
      <c r="J76" s="277" t="s">
        <v>753</v>
      </c>
      <c r="K76" s="276"/>
    </row>
    <row r="77" spans="2:11" s="1" customFormat="1" ht="17.25" customHeight="1" x14ac:dyDescent="0.2">
      <c r="B77" s="275"/>
      <c r="C77" s="279" t="s">
        <v>754</v>
      </c>
      <c r="D77" s="279"/>
      <c r="E77" s="279"/>
      <c r="F77" s="280" t="s">
        <v>755</v>
      </c>
      <c r="G77" s="281"/>
      <c r="H77" s="279"/>
      <c r="I77" s="279"/>
      <c r="J77" s="279" t="s">
        <v>756</v>
      </c>
      <c r="K77" s="276"/>
    </row>
    <row r="78" spans="2:11" s="1" customFormat="1" ht="5.25" customHeight="1" x14ac:dyDescent="0.2">
      <c r="B78" s="275"/>
      <c r="C78" s="282"/>
      <c r="D78" s="282"/>
      <c r="E78" s="282"/>
      <c r="F78" s="282"/>
      <c r="G78" s="283"/>
      <c r="H78" s="282"/>
      <c r="I78" s="282"/>
      <c r="J78" s="282"/>
      <c r="K78" s="276"/>
    </row>
    <row r="79" spans="2:11" s="1" customFormat="1" ht="15" customHeight="1" x14ac:dyDescent="0.2">
      <c r="B79" s="275"/>
      <c r="C79" s="264" t="s">
        <v>63</v>
      </c>
      <c r="D79" s="284"/>
      <c r="E79" s="284"/>
      <c r="F79" s="285" t="s">
        <v>757</v>
      </c>
      <c r="G79" s="286"/>
      <c r="H79" s="264" t="s">
        <v>758</v>
      </c>
      <c r="I79" s="264" t="s">
        <v>759</v>
      </c>
      <c r="J79" s="264">
        <v>20</v>
      </c>
      <c r="K79" s="276"/>
    </row>
    <row r="80" spans="2:11" s="1" customFormat="1" ht="15" customHeight="1" x14ac:dyDescent="0.2">
      <c r="B80" s="275"/>
      <c r="C80" s="264" t="s">
        <v>760</v>
      </c>
      <c r="D80" s="264"/>
      <c r="E80" s="264"/>
      <c r="F80" s="285" t="s">
        <v>757</v>
      </c>
      <c r="G80" s="286"/>
      <c r="H80" s="264" t="s">
        <v>761</v>
      </c>
      <c r="I80" s="264" t="s">
        <v>759</v>
      </c>
      <c r="J80" s="264">
        <v>120</v>
      </c>
      <c r="K80" s="276"/>
    </row>
    <row r="81" spans="2:11" s="1" customFormat="1" ht="15" customHeight="1" x14ac:dyDescent="0.2">
      <c r="B81" s="287"/>
      <c r="C81" s="264" t="s">
        <v>762</v>
      </c>
      <c r="D81" s="264"/>
      <c r="E81" s="264"/>
      <c r="F81" s="285" t="s">
        <v>763</v>
      </c>
      <c r="G81" s="286"/>
      <c r="H81" s="264" t="s">
        <v>764</v>
      </c>
      <c r="I81" s="264" t="s">
        <v>759</v>
      </c>
      <c r="J81" s="264">
        <v>50</v>
      </c>
      <c r="K81" s="276"/>
    </row>
    <row r="82" spans="2:11" s="1" customFormat="1" ht="15" customHeight="1" x14ac:dyDescent="0.2">
      <c r="B82" s="287"/>
      <c r="C82" s="264" t="s">
        <v>765</v>
      </c>
      <c r="D82" s="264"/>
      <c r="E82" s="264"/>
      <c r="F82" s="285" t="s">
        <v>757</v>
      </c>
      <c r="G82" s="286"/>
      <c r="H82" s="264" t="s">
        <v>766</v>
      </c>
      <c r="I82" s="264" t="s">
        <v>767</v>
      </c>
      <c r="J82" s="264"/>
      <c r="K82" s="276"/>
    </row>
    <row r="83" spans="2:11" s="1" customFormat="1" ht="15" customHeight="1" x14ac:dyDescent="0.2">
      <c r="B83" s="287"/>
      <c r="C83" s="288" t="s">
        <v>768</v>
      </c>
      <c r="D83" s="288"/>
      <c r="E83" s="288"/>
      <c r="F83" s="289" t="s">
        <v>763</v>
      </c>
      <c r="G83" s="288"/>
      <c r="H83" s="288" t="s">
        <v>769</v>
      </c>
      <c r="I83" s="288" t="s">
        <v>759</v>
      </c>
      <c r="J83" s="288">
        <v>15</v>
      </c>
      <c r="K83" s="276"/>
    </row>
    <row r="84" spans="2:11" s="1" customFormat="1" ht="15" customHeight="1" x14ac:dyDescent="0.2">
      <c r="B84" s="287"/>
      <c r="C84" s="288" t="s">
        <v>770</v>
      </c>
      <c r="D84" s="288"/>
      <c r="E84" s="288"/>
      <c r="F84" s="289" t="s">
        <v>763</v>
      </c>
      <c r="G84" s="288"/>
      <c r="H84" s="288" t="s">
        <v>771</v>
      </c>
      <c r="I84" s="288" t="s">
        <v>759</v>
      </c>
      <c r="J84" s="288">
        <v>15</v>
      </c>
      <c r="K84" s="276"/>
    </row>
    <row r="85" spans="2:11" s="1" customFormat="1" ht="15" customHeight="1" x14ac:dyDescent="0.2">
      <c r="B85" s="287"/>
      <c r="C85" s="288" t="s">
        <v>772</v>
      </c>
      <c r="D85" s="288"/>
      <c r="E85" s="288"/>
      <c r="F85" s="289" t="s">
        <v>763</v>
      </c>
      <c r="G85" s="288"/>
      <c r="H85" s="288" t="s">
        <v>773</v>
      </c>
      <c r="I85" s="288" t="s">
        <v>759</v>
      </c>
      <c r="J85" s="288">
        <v>20</v>
      </c>
      <c r="K85" s="276"/>
    </row>
    <row r="86" spans="2:11" s="1" customFormat="1" ht="15" customHeight="1" x14ac:dyDescent="0.2">
      <c r="B86" s="287"/>
      <c r="C86" s="288" t="s">
        <v>774</v>
      </c>
      <c r="D86" s="288"/>
      <c r="E86" s="288"/>
      <c r="F86" s="289" t="s">
        <v>763</v>
      </c>
      <c r="G86" s="288"/>
      <c r="H86" s="288" t="s">
        <v>775</v>
      </c>
      <c r="I86" s="288" t="s">
        <v>759</v>
      </c>
      <c r="J86" s="288">
        <v>20</v>
      </c>
      <c r="K86" s="276"/>
    </row>
    <row r="87" spans="2:11" s="1" customFormat="1" ht="15" customHeight="1" x14ac:dyDescent="0.2">
      <c r="B87" s="287"/>
      <c r="C87" s="264" t="s">
        <v>776</v>
      </c>
      <c r="D87" s="264"/>
      <c r="E87" s="264"/>
      <c r="F87" s="285" t="s">
        <v>763</v>
      </c>
      <c r="G87" s="286"/>
      <c r="H87" s="264" t="s">
        <v>777</v>
      </c>
      <c r="I87" s="264" t="s">
        <v>759</v>
      </c>
      <c r="J87" s="264">
        <v>50</v>
      </c>
      <c r="K87" s="276"/>
    </row>
    <row r="88" spans="2:11" s="1" customFormat="1" ht="15" customHeight="1" x14ac:dyDescent="0.2">
      <c r="B88" s="287"/>
      <c r="C88" s="264" t="s">
        <v>778</v>
      </c>
      <c r="D88" s="264"/>
      <c r="E88" s="264"/>
      <c r="F88" s="285" t="s">
        <v>763</v>
      </c>
      <c r="G88" s="286"/>
      <c r="H88" s="264" t="s">
        <v>779</v>
      </c>
      <c r="I88" s="264" t="s">
        <v>759</v>
      </c>
      <c r="J88" s="264">
        <v>20</v>
      </c>
      <c r="K88" s="276"/>
    </row>
    <row r="89" spans="2:11" s="1" customFormat="1" ht="15" customHeight="1" x14ac:dyDescent="0.2">
      <c r="B89" s="287"/>
      <c r="C89" s="264" t="s">
        <v>780</v>
      </c>
      <c r="D89" s="264"/>
      <c r="E89" s="264"/>
      <c r="F89" s="285" t="s">
        <v>763</v>
      </c>
      <c r="G89" s="286"/>
      <c r="H89" s="264" t="s">
        <v>781</v>
      </c>
      <c r="I89" s="264" t="s">
        <v>759</v>
      </c>
      <c r="J89" s="264">
        <v>20</v>
      </c>
      <c r="K89" s="276"/>
    </row>
    <row r="90" spans="2:11" s="1" customFormat="1" ht="15" customHeight="1" x14ac:dyDescent="0.2">
      <c r="B90" s="287"/>
      <c r="C90" s="264" t="s">
        <v>782</v>
      </c>
      <c r="D90" s="264"/>
      <c r="E90" s="264"/>
      <c r="F90" s="285" t="s">
        <v>763</v>
      </c>
      <c r="G90" s="286"/>
      <c r="H90" s="264" t="s">
        <v>783</v>
      </c>
      <c r="I90" s="264" t="s">
        <v>759</v>
      </c>
      <c r="J90" s="264">
        <v>50</v>
      </c>
      <c r="K90" s="276"/>
    </row>
    <row r="91" spans="2:11" s="1" customFormat="1" ht="15" customHeight="1" x14ac:dyDescent="0.2">
      <c r="B91" s="287"/>
      <c r="C91" s="264" t="s">
        <v>784</v>
      </c>
      <c r="D91" s="264"/>
      <c r="E91" s="264"/>
      <c r="F91" s="285" t="s">
        <v>763</v>
      </c>
      <c r="G91" s="286"/>
      <c r="H91" s="264" t="s">
        <v>784</v>
      </c>
      <c r="I91" s="264" t="s">
        <v>759</v>
      </c>
      <c r="J91" s="264">
        <v>50</v>
      </c>
      <c r="K91" s="276"/>
    </row>
    <row r="92" spans="2:11" s="1" customFormat="1" ht="15" customHeight="1" x14ac:dyDescent="0.2">
      <c r="B92" s="287"/>
      <c r="C92" s="264" t="s">
        <v>785</v>
      </c>
      <c r="D92" s="264"/>
      <c r="E92" s="264"/>
      <c r="F92" s="285" t="s">
        <v>763</v>
      </c>
      <c r="G92" s="286"/>
      <c r="H92" s="264" t="s">
        <v>786</v>
      </c>
      <c r="I92" s="264" t="s">
        <v>759</v>
      </c>
      <c r="J92" s="264">
        <v>255</v>
      </c>
      <c r="K92" s="276"/>
    </row>
    <row r="93" spans="2:11" s="1" customFormat="1" ht="15" customHeight="1" x14ac:dyDescent="0.2">
      <c r="B93" s="287"/>
      <c r="C93" s="264" t="s">
        <v>787</v>
      </c>
      <c r="D93" s="264"/>
      <c r="E93" s="264"/>
      <c r="F93" s="285" t="s">
        <v>757</v>
      </c>
      <c r="G93" s="286"/>
      <c r="H93" s="264" t="s">
        <v>788</v>
      </c>
      <c r="I93" s="264" t="s">
        <v>789</v>
      </c>
      <c r="J93" s="264"/>
      <c r="K93" s="276"/>
    </row>
    <row r="94" spans="2:11" s="1" customFormat="1" ht="15" customHeight="1" x14ac:dyDescent="0.2">
      <c r="B94" s="287"/>
      <c r="C94" s="264" t="s">
        <v>790</v>
      </c>
      <c r="D94" s="264"/>
      <c r="E94" s="264"/>
      <c r="F94" s="285" t="s">
        <v>757</v>
      </c>
      <c r="G94" s="286"/>
      <c r="H94" s="264" t="s">
        <v>791</v>
      </c>
      <c r="I94" s="264" t="s">
        <v>792</v>
      </c>
      <c r="J94" s="264"/>
      <c r="K94" s="276"/>
    </row>
    <row r="95" spans="2:11" s="1" customFormat="1" ht="15" customHeight="1" x14ac:dyDescent="0.2">
      <c r="B95" s="287"/>
      <c r="C95" s="264" t="s">
        <v>793</v>
      </c>
      <c r="D95" s="264"/>
      <c r="E95" s="264"/>
      <c r="F95" s="285" t="s">
        <v>757</v>
      </c>
      <c r="G95" s="286"/>
      <c r="H95" s="264" t="s">
        <v>793</v>
      </c>
      <c r="I95" s="264" t="s">
        <v>792</v>
      </c>
      <c r="J95" s="264"/>
      <c r="K95" s="276"/>
    </row>
    <row r="96" spans="2:11" s="1" customFormat="1" ht="15" customHeight="1" x14ac:dyDescent="0.2">
      <c r="B96" s="287"/>
      <c r="C96" s="264" t="s">
        <v>48</v>
      </c>
      <c r="D96" s="264"/>
      <c r="E96" s="264"/>
      <c r="F96" s="285" t="s">
        <v>757</v>
      </c>
      <c r="G96" s="286"/>
      <c r="H96" s="264" t="s">
        <v>794</v>
      </c>
      <c r="I96" s="264" t="s">
        <v>792</v>
      </c>
      <c r="J96" s="264"/>
      <c r="K96" s="276"/>
    </row>
    <row r="97" spans="2:11" s="1" customFormat="1" ht="15" customHeight="1" x14ac:dyDescent="0.2">
      <c r="B97" s="287"/>
      <c r="C97" s="264" t="s">
        <v>58</v>
      </c>
      <c r="D97" s="264"/>
      <c r="E97" s="264"/>
      <c r="F97" s="285" t="s">
        <v>757</v>
      </c>
      <c r="G97" s="286"/>
      <c r="H97" s="264" t="s">
        <v>795</v>
      </c>
      <c r="I97" s="264" t="s">
        <v>792</v>
      </c>
      <c r="J97" s="264"/>
      <c r="K97" s="276"/>
    </row>
    <row r="98" spans="2:11" s="1" customFormat="1" ht="15" customHeight="1" x14ac:dyDescent="0.2">
      <c r="B98" s="290"/>
      <c r="C98" s="291"/>
      <c r="D98" s="291"/>
      <c r="E98" s="291"/>
      <c r="F98" s="291"/>
      <c r="G98" s="291"/>
      <c r="H98" s="291"/>
      <c r="I98" s="291"/>
      <c r="J98" s="291"/>
      <c r="K98" s="292"/>
    </row>
    <row r="99" spans="2:11" s="1" customFormat="1" ht="18.75" customHeight="1" x14ac:dyDescent="0.2">
      <c r="B99" s="293"/>
      <c r="C99" s="294"/>
      <c r="D99" s="294"/>
      <c r="E99" s="294"/>
      <c r="F99" s="294"/>
      <c r="G99" s="294"/>
      <c r="H99" s="294"/>
      <c r="I99" s="294"/>
      <c r="J99" s="294"/>
      <c r="K99" s="293"/>
    </row>
    <row r="100" spans="2:11" s="1" customFormat="1" ht="18.75" customHeight="1" x14ac:dyDescent="0.2">
      <c r="B100" s="271"/>
      <c r="C100" s="271"/>
      <c r="D100" s="271"/>
      <c r="E100" s="271"/>
      <c r="F100" s="271"/>
      <c r="G100" s="271"/>
      <c r="H100" s="271"/>
      <c r="I100" s="271"/>
      <c r="J100" s="271"/>
      <c r="K100" s="271"/>
    </row>
    <row r="101" spans="2:11" s="1" customFormat="1" ht="7.5" customHeight="1" x14ac:dyDescent="0.2">
      <c r="B101" s="272"/>
      <c r="C101" s="273"/>
      <c r="D101" s="273"/>
      <c r="E101" s="273"/>
      <c r="F101" s="273"/>
      <c r="G101" s="273"/>
      <c r="H101" s="273"/>
      <c r="I101" s="273"/>
      <c r="J101" s="273"/>
      <c r="K101" s="274"/>
    </row>
    <row r="102" spans="2:11" s="1" customFormat="1" ht="45" customHeight="1" x14ac:dyDescent="0.2">
      <c r="B102" s="275"/>
      <c r="C102" s="383" t="s">
        <v>796</v>
      </c>
      <c r="D102" s="383"/>
      <c r="E102" s="383"/>
      <c r="F102" s="383"/>
      <c r="G102" s="383"/>
      <c r="H102" s="383"/>
      <c r="I102" s="383"/>
      <c r="J102" s="383"/>
      <c r="K102" s="276"/>
    </row>
    <row r="103" spans="2:11" s="1" customFormat="1" ht="17.25" customHeight="1" x14ac:dyDescent="0.2">
      <c r="B103" s="275"/>
      <c r="C103" s="277" t="s">
        <v>751</v>
      </c>
      <c r="D103" s="277"/>
      <c r="E103" s="277"/>
      <c r="F103" s="277" t="s">
        <v>752</v>
      </c>
      <c r="G103" s="278"/>
      <c r="H103" s="277" t="s">
        <v>64</v>
      </c>
      <c r="I103" s="277" t="s">
        <v>67</v>
      </c>
      <c r="J103" s="277" t="s">
        <v>753</v>
      </c>
      <c r="K103" s="276"/>
    </row>
    <row r="104" spans="2:11" s="1" customFormat="1" ht="17.25" customHeight="1" x14ac:dyDescent="0.2">
      <c r="B104" s="275"/>
      <c r="C104" s="279" t="s">
        <v>754</v>
      </c>
      <c r="D104" s="279"/>
      <c r="E104" s="279"/>
      <c r="F104" s="280" t="s">
        <v>755</v>
      </c>
      <c r="G104" s="281"/>
      <c r="H104" s="279"/>
      <c r="I104" s="279"/>
      <c r="J104" s="279" t="s">
        <v>756</v>
      </c>
      <c r="K104" s="276"/>
    </row>
    <row r="105" spans="2:11" s="1" customFormat="1" ht="5.25" customHeight="1" x14ac:dyDescent="0.2">
      <c r="B105" s="275"/>
      <c r="C105" s="277"/>
      <c r="D105" s="277"/>
      <c r="E105" s="277"/>
      <c r="F105" s="277"/>
      <c r="G105" s="295"/>
      <c r="H105" s="277"/>
      <c r="I105" s="277"/>
      <c r="J105" s="277"/>
      <c r="K105" s="276"/>
    </row>
    <row r="106" spans="2:11" s="1" customFormat="1" ht="15" customHeight="1" x14ac:dyDescent="0.2">
      <c r="B106" s="275"/>
      <c r="C106" s="264" t="s">
        <v>63</v>
      </c>
      <c r="D106" s="284"/>
      <c r="E106" s="284"/>
      <c r="F106" s="285" t="s">
        <v>757</v>
      </c>
      <c r="G106" s="264"/>
      <c r="H106" s="264" t="s">
        <v>797</v>
      </c>
      <c r="I106" s="264" t="s">
        <v>759</v>
      </c>
      <c r="J106" s="264">
        <v>20</v>
      </c>
      <c r="K106" s="276"/>
    </row>
    <row r="107" spans="2:11" s="1" customFormat="1" ht="15" customHeight="1" x14ac:dyDescent="0.2">
      <c r="B107" s="275"/>
      <c r="C107" s="264" t="s">
        <v>760</v>
      </c>
      <c r="D107" s="264"/>
      <c r="E107" s="264"/>
      <c r="F107" s="285" t="s">
        <v>757</v>
      </c>
      <c r="G107" s="264"/>
      <c r="H107" s="264" t="s">
        <v>797</v>
      </c>
      <c r="I107" s="264" t="s">
        <v>759</v>
      </c>
      <c r="J107" s="264">
        <v>120</v>
      </c>
      <c r="K107" s="276"/>
    </row>
    <row r="108" spans="2:11" s="1" customFormat="1" ht="15" customHeight="1" x14ac:dyDescent="0.2">
      <c r="B108" s="287"/>
      <c r="C108" s="264" t="s">
        <v>762</v>
      </c>
      <c r="D108" s="264"/>
      <c r="E108" s="264"/>
      <c r="F108" s="285" t="s">
        <v>763</v>
      </c>
      <c r="G108" s="264"/>
      <c r="H108" s="264" t="s">
        <v>797</v>
      </c>
      <c r="I108" s="264" t="s">
        <v>759</v>
      </c>
      <c r="J108" s="264">
        <v>50</v>
      </c>
      <c r="K108" s="276"/>
    </row>
    <row r="109" spans="2:11" s="1" customFormat="1" ht="15" customHeight="1" x14ac:dyDescent="0.2">
      <c r="B109" s="287"/>
      <c r="C109" s="264" t="s">
        <v>765</v>
      </c>
      <c r="D109" s="264"/>
      <c r="E109" s="264"/>
      <c r="F109" s="285" t="s">
        <v>757</v>
      </c>
      <c r="G109" s="264"/>
      <c r="H109" s="264" t="s">
        <v>797</v>
      </c>
      <c r="I109" s="264" t="s">
        <v>767</v>
      </c>
      <c r="J109" s="264"/>
      <c r="K109" s="276"/>
    </row>
    <row r="110" spans="2:11" s="1" customFormat="1" ht="15" customHeight="1" x14ac:dyDescent="0.2">
      <c r="B110" s="287"/>
      <c r="C110" s="264" t="s">
        <v>776</v>
      </c>
      <c r="D110" s="264"/>
      <c r="E110" s="264"/>
      <c r="F110" s="285" t="s">
        <v>763</v>
      </c>
      <c r="G110" s="264"/>
      <c r="H110" s="264" t="s">
        <v>797</v>
      </c>
      <c r="I110" s="264" t="s">
        <v>759</v>
      </c>
      <c r="J110" s="264">
        <v>50</v>
      </c>
      <c r="K110" s="276"/>
    </row>
    <row r="111" spans="2:11" s="1" customFormat="1" ht="15" customHeight="1" x14ac:dyDescent="0.2">
      <c r="B111" s="287"/>
      <c r="C111" s="264" t="s">
        <v>784</v>
      </c>
      <c r="D111" s="264"/>
      <c r="E111" s="264"/>
      <c r="F111" s="285" t="s">
        <v>763</v>
      </c>
      <c r="G111" s="264"/>
      <c r="H111" s="264" t="s">
        <v>797</v>
      </c>
      <c r="I111" s="264" t="s">
        <v>759</v>
      </c>
      <c r="J111" s="264">
        <v>50</v>
      </c>
      <c r="K111" s="276"/>
    </row>
    <row r="112" spans="2:11" s="1" customFormat="1" ht="15" customHeight="1" x14ac:dyDescent="0.2">
      <c r="B112" s="287"/>
      <c r="C112" s="264" t="s">
        <v>782</v>
      </c>
      <c r="D112" s="264"/>
      <c r="E112" s="264"/>
      <c r="F112" s="285" t="s">
        <v>763</v>
      </c>
      <c r="G112" s="264"/>
      <c r="H112" s="264" t="s">
        <v>797</v>
      </c>
      <c r="I112" s="264" t="s">
        <v>759</v>
      </c>
      <c r="J112" s="264">
        <v>50</v>
      </c>
      <c r="K112" s="276"/>
    </row>
    <row r="113" spans="2:11" s="1" customFormat="1" ht="15" customHeight="1" x14ac:dyDescent="0.2">
      <c r="B113" s="287"/>
      <c r="C113" s="264" t="s">
        <v>63</v>
      </c>
      <c r="D113" s="264"/>
      <c r="E113" s="264"/>
      <c r="F113" s="285" t="s">
        <v>757</v>
      </c>
      <c r="G113" s="264"/>
      <c r="H113" s="264" t="s">
        <v>798</v>
      </c>
      <c r="I113" s="264" t="s">
        <v>759</v>
      </c>
      <c r="J113" s="264">
        <v>20</v>
      </c>
      <c r="K113" s="276"/>
    </row>
    <row r="114" spans="2:11" s="1" customFormat="1" ht="15" customHeight="1" x14ac:dyDescent="0.2">
      <c r="B114" s="287"/>
      <c r="C114" s="264" t="s">
        <v>799</v>
      </c>
      <c r="D114" s="264"/>
      <c r="E114" s="264"/>
      <c r="F114" s="285" t="s">
        <v>757</v>
      </c>
      <c r="G114" s="264"/>
      <c r="H114" s="264" t="s">
        <v>800</v>
      </c>
      <c r="I114" s="264" t="s">
        <v>759</v>
      </c>
      <c r="J114" s="264">
        <v>120</v>
      </c>
      <c r="K114" s="276"/>
    </row>
    <row r="115" spans="2:11" s="1" customFormat="1" ht="15" customHeight="1" x14ac:dyDescent="0.2">
      <c r="B115" s="287"/>
      <c r="C115" s="264" t="s">
        <v>48</v>
      </c>
      <c r="D115" s="264"/>
      <c r="E115" s="264"/>
      <c r="F115" s="285" t="s">
        <v>757</v>
      </c>
      <c r="G115" s="264"/>
      <c r="H115" s="264" t="s">
        <v>801</v>
      </c>
      <c r="I115" s="264" t="s">
        <v>792</v>
      </c>
      <c r="J115" s="264"/>
      <c r="K115" s="276"/>
    </row>
    <row r="116" spans="2:11" s="1" customFormat="1" ht="15" customHeight="1" x14ac:dyDescent="0.2">
      <c r="B116" s="287"/>
      <c r="C116" s="264" t="s">
        <v>58</v>
      </c>
      <c r="D116" s="264"/>
      <c r="E116" s="264"/>
      <c r="F116" s="285" t="s">
        <v>757</v>
      </c>
      <c r="G116" s="264"/>
      <c r="H116" s="264" t="s">
        <v>802</v>
      </c>
      <c r="I116" s="264" t="s">
        <v>792</v>
      </c>
      <c r="J116" s="264"/>
      <c r="K116" s="276"/>
    </row>
    <row r="117" spans="2:11" s="1" customFormat="1" ht="15" customHeight="1" x14ac:dyDescent="0.2">
      <c r="B117" s="287"/>
      <c r="C117" s="264" t="s">
        <v>67</v>
      </c>
      <c r="D117" s="264"/>
      <c r="E117" s="264"/>
      <c r="F117" s="285" t="s">
        <v>757</v>
      </c>
      <c r="G117" s="264"/>
      <c r="H117" s="264" t="s">
        <v>803</v>
      </c>
      <c r="I117" s="264" t="s">
        <v>804</v>
      </c>
      <c r="J117" s="264"/>
      <c r="K117" s="276"/>
    </row>
    <row r="118" spans="2:11" s="1" customFormat="1" ht="15" customHeight="1" x14ac:dyDescent="0.2">
      <c r="B118" s="290"/>
      <c r="C118" s="296"/>
      <c r="D118" s="296"/>
      <c r="E118" s="296"/>
      <c r="F118" s="296"/>
      <c r="G118" s="296"/>
      <c r="H118" s="296"/>
      <c r="I118" s="296"/>
      <c r="J118" s="296"/>
      <c r="K118" s="292"/>
    </row>
    <row r="119" spans="2:11" s="1" customFormat="1" ht="18.75" customHeight="1" x14ac:dyDescent="0.2">
      <c r="B119" s="297"/>
      <c r="C119" s="298"/>
      <c r="D119" s="298"/>
      <c r="E119" s="298"/>
      <c r="F119" s="299"/>
      <c r="G119" s="298"/>
      <c r="H119" s="298"/>
      <c r="I119" s="298"/>
      <c r="J119" s="298"/>
      <c r="K119" s="297"/>
    </row>
    <row r="120" spans="2:11" s="1" customFormat="1" ht="18.75" customHeight="1" x14ac:dyDescent="0.2">
      <c r="B120" s="271"/>
      <c r="C120" s="271"/>
      <c r="D120" s="271"/>
      <c r="E120" s="271"/>
      <c r="F120" s="271"/>
      <c r="G120" s="271"/>
      <c r="H120" s="271"/>
      <c r="I120" s="271"/>
      <c r="J120" s="271"/>
      <c r="K120" s="271"/>
    </row>
    <row r="121" spans="2:11" s="1" customFormat="1" ht="7.5" customHeight="1" x14ac:dyDescent="0.2">
      <c r="B121" s="300"/>
      <c r="C121" s="301"/>
      <c r="D121" s="301"/>
      <c r="E121" s="301"/>
      <c r="F121" s="301"/>
      <c r="G121" s="301"/>
      <c r="H121" s="301"/>
      <c r="I121" s="301"/>
      <c r="J121" s="301"/>
      <c r="K121" s="302"/>
    </row>
    <row r="122" spans="2:11" s="1" customFormat="1" ht="45" customHeight="1" x14ac:dyDescent="0.2">
      <c r="B122" s="303"/>
      <c r="C122" s="384" t="s">
        <v>805</v>
      </c>
      <c r="D122" s="384"/>
      <c r="E122" s="384"/>
      <c r="F122" s="384"/>
      <c r="G122" s="384"/>
      <c r="H122" s="384"/>
      <c r="I122" s="384"/>
      <c r="J122" s="384"/>
      <c r="K122" s="304"/>
    </row>
    <row r="123" spans="2:11" s="1" customFormat="1" ht="17.25" customHeight="1" x14ac:dyDescent="0.2">
      <c r="B123" s="305"/>
      <c r="C123" s="277" t="s">
        <v>751</v>
      </c>
      <c r="D123" s="277"/>
      <c r="E123" s="277"/>
      <c r="F123" s="277" t="s">
        <v>752</v>
      </c>
      <c r="G123" s="278"/>
      <c r="H123" s="277" t="s">
        <v>64</v>
      </c>
      <c r="I123" s="277" t="s">
        <v>67</v>
      </c>
      <c r="J123" s="277" t="s">
        <v>753</v>
      </c>
      <c r="K123" s="306"/>
    </row>
    <row r="124" spans="2:11" s="1" customFormat="1" ht="17.25" customHeight="1" x14ac:dyDescent="0.2">
      <c r="B124" s="305"/>
      <c r="C124" s="279" t="s">
        <v>754</v>
      </c>
      <c r="D124" s="279"/>
      <c r="E124" s="279"/>
      <c r="F124" s="280" t="s">
        <v>755</v>
      </c>
      <c r="G124" s="281"/>
      <c r="H124" s="279"/>
      <c r="I124" s="279"/>
      <c r="J124" s="279" t="s">
        <v>756</v>
      </c>
      <c r="K124" s="306"/>
    </row>
    <row r="125" spans="2:11" s="1" customFormat="1" ht="5.25" customHeight="1" x14ac:dyDescent="0.2">
      <c r="B125" s="307"/>
      <c r="C125" s="282"/>
      <c r="D125" s="282"/>
      <c r="E125" s="282"/>
      <c r="F125" s="282"/>
      <c r="G125" s="308"/>
      <c r="H125" s="282"/>
      <c r="I125" s="282"/>
      <c r="J125" s="282"/>
      <c r="K125" s="309"/>
    </row>
    <row r="126" spans="2:11" s="1" customFormat="1" ht="15" customHeight="1" x14ac:dyDescent="0.2">
      <c r="B126" s="307"/>
      <c r="C126" s="264" t="s">
        <v>760</v>
      </c>
      <c r="D126" s="284"/>
      <c r="E126" s="284"/>
      <c r="F126" s="285" t="s">
        <v>757</v>
      </c>
      <c r="G126" s="264"/>
      <c r="H126" s="264" t="s">
        <v>797</v>
      </c>
      <c r="I126" s="264" t="s">
        <v>759</v>
      </c>
      <c r="J126" s="264">
        <v>120</v>
      </c>
      <c r="K126" s="310"/>
    </row>
    <row r="127" spans="2:11" s="1" customFormat="1" ht="15" customHeight="1" x14ac:dyDescent="0.2">
      <c r="B127" s="307"/>
      <c r="C127" s="264" t="s">
        <v>806</v>
      </c>
      <c r="D127" s="264"/>
      <c r="E127" s="264"/>
      <c r="F127" s="285" t="s">
        <v>757</v>
      </c>
      <c r="G127" s="264"/>
      <c r="H127" s="264" t="s">
        <v>807</v>
      </c>
      <c r="I127" s="264" t="s">
        <v>759</v>
      </c>
      <c r="J127" s="264" t="s">
        <v>808</v>
      </c>
      <c r="K127" s="310"/>
    </row>
    <row r="128" spans="2:11" s="1" customFormat="1" ht="15" customHeight="1" x14ac:dyDescent="0.2">
      <c r="B128" s="307"/>
      <c r="C128" s="264" t="s">
        <v>705</v>
      </c>
      <c r="D128" s="264"/>
      <c r="E128" s="264"/>
      <c r="F128" s="285" t="s">
        <v>757</v>
      </c>
      <c r="G128" s="264"/>
      <c r="H128" s="264" t="s">
        <v>809</v>
      </c>
      <c r="I128" s="264" t="s">
        <v>759</v>
      </c>
      <c r="J128" s="264" t="s">
        <v>808</v>
      </c>
      <c r="K128" s="310"/>
    </row>
    <row r="129" spans="2:11" s="1" customFormat="1" ht="15" customHeight="1" x14ac:dyDescent="0.2">
      <c r="B129" s="307"/>
      <c r="C129" s="264" t="s">
        <v>768</v>
      </c>
      <c r="D129" s="264"/>
      <c r="E129" s="264"/>
      <c r="F129" s="285" t="s">
        <v>763</v>
      </c>
      <c r="G129" s="264"/>
      <c r="H129" s="264" t="s">
        <v>769</v>
      </c>
      <c r="I129" s="264" t="s">
        <v>759</v>
      </c>
      <c r="J129" s="264">
        <v>15</v>
      </c>
      <c r="K129" s="310"/>
    </row>
    <row r="130" spans="2:11" s="1" customFormat="1" ht="15" customHeight="1" x14ac:dyDescent="0.2">
      <c r="B130" s="307"/>
      <c r="C130" s="288" t="s">
        <v>770</v>
      </c>
      <c r="D130" s="288"/>
      <c r="E130" s="288"/>
      <c r="F130" s="289" t="s">
        <v>763</v>
      </c>
      <c r="G130" s="288"/>
      <c r="H130" s="288" t="s">
        <v>771</v>
      </c>
      <c r="I130" s="288" t="s">
        <v>759</v>
      </c>
      <c r="J130" s="288">
        <v>15</v>
      </c>
      <c r="K130" s="310"/>
    </row>
    <row r="131" spans="2:11" s="1" customFormat="1" ht="15" customHeight="1" x14ac:dyDescent="0.2">
      <c r="B131" s="307"/>
      <c r="C131" s="288" t="s">
        <v>772</v>
      </c>
      <c r="D131" s="288"/>
      <c r="E131" s="288"/>
      <c r="F131" s="289" t="s">
        <v>763</v>
      </c>
      <c r="G131" s="288"/>
      <c r="H131" s="288" t="s">
        <v>773</v>
      </c>
      <c r="I131" s="288" t="s">
        <v>759</v>
      </c>
      <c r="J131" s="288">
        <v>20</v>
      </c>
      <c r="K131" s="310"/>
    </row>
    <row r="132" spans="2:11" s="1" customFormat="1" ht="15" customHeight="1" x14ac:dyDescent="0.2">
      <c r="B132" s="307"/>
      <c r="C132" s="288" t="s">
        <v>774</v>
      </c>
      <c r="D132" s="288"/>
      <c r="E132" s="288"/>
      <c r="F132" s="289" t="s">
        <v>763</v>
      </c>
      <c r="G132" s="288"/>
      <c r="H132" s="288" t="s">
        <v>775</v>
      </c>
      <c r="I132" s="288" t="s">
        <v>759</v>
      </c>
      <c r="J132" s="288">
        <v>20</v>
      </c>
      <c r="K132" s="310"/>
    </row>
    <row r="133" spans="2:11" s="1" customFormat="1" ht="15" customHeight="1" x14ac:dyDescent="0.2">
      <c r="B133" s="307"/>
      <c r="C133" s="264" t="s">
        <v>762</v>
      </c>
      <c r="D133" s="264"/>
      <c r="E133" s="264"/>
      <c r="F133" s="285" t="s">
        <v>763</v>
      </c>
      <c r="G133" s="264"/>
      <c r="H133" s="264" t="s">
        <v>797</v>
      </c>
      <c r="I133" s="264" t="s">
        <v>759</v>
      </c>
      <c r="J133" s="264">
        <v>50</v>
      </c>
      <c r="K133" s="310"/>
    </row>
    <row r="134" spans="2:11" s="1" customFormat="1" ht="15" customHeight="1" x14ac:dyDescent="0.2">
      <c r="B134" s="307"/>
      <c r="C134" s="264" t="s">
        <v>776</v>
      </c>
      <c r="D134" s="264"/>
      <c r="E134" s="264"/>
      <c r="F134" s="285" t="s">
        <v>763</v>
      </c>
      <c r="G134" s="264"/>
      <c r="H134" s="264" t="s">
        <v>797</v>
      </c>
      <c r="I134" s="264" t="s">
        <v>759</v>
      </c>
      <c r="J134" s="264">
        <v>50</v>
      </c>
      <c r="K134" s="310"/>
    </row>
    <row r="135" spans="2:11" s="1" customFormat="1" ht="15" customHeight="1" x14ac:dyDescent="0.2">
      <c r="B135" s="307"/>
      <c r="C135" s="264" t="s">
        <v>782</v>
      </c>
      <c r="D135" s="264"/>
      <c r="E135" s="264"/>
      <c r="F135" s="285" t="s">
        <v>763</v>
      </c>
      <c r="G135" s="264"/>
      <c r="H135" s="264" t="s">
        <v>797</v>
      </c>
      <c r="I135" s="264" t="s">
        <v>759</v>
      </c>
      <c r="J135" s="264">
        <v>50</v>
      </c>
      <c r="K135" s="310"/>
    </row>
    <row r="136" spans="2:11" s="1" customFormat="1" ht="15" customHeight="1" x14ac:dyDescent="0.2">
      <c r="B136" s="307"/>
      <c r="C136" s="264" t="s">
        <v>784</v>
      </c>
      <c r="D136" s="264"/>
      <c r="E136" s="264"/>
      <c r="F136" s="285" t="s">
        <v>763</v>
      </c>
      <c r="G136" s="264"/>
      <c r="H136" s="264" t="s">
        <v>797</v>
      </c>
      <c r="I136" s="264" t="s">
        <v>759</v>
      </c>
      <c r="J136" s="264">
        <v>50</v>
      </c>
      <c r="K136" s="310"/>
    </row>
    <row r="137" spans="2:11" s="1" customFormat="1" ht="15" customHeight="1" x14ac:dyDescent="0.2">
      <c r="B137" s="307"/>
      <c r="C137" s="264" t="s">
        <v>785</v>
      </c>
      <c r="D137" s="264"/>
      <c r="E137" s="264"/>
      <c r="F137" s="285" t="s">
        <v>763</v>
      </c>
      <c r="G137" s="264"/>
      <c r="H137" s="264" t="s">
        <v>810</v>
      </c>
      <c r="I137" s="264" t="s">
        <v>759</v>
      </c>
      <c r="J137" s="264">
        <v>255</v>
      </c>
      <c r="K137" s="310"/>
    </row>
    <row r="138" spans="2:11" s="1" customFormat="1" ht="15" customHeight="1" x14ac:dyDescent="0.2">
      <c r="B138" s="307"/>
      <c r="C138" s="264" t="s">
        <v>787</v>
      </c>
      <c r="D138" s="264"/>
      <c r="E138" s="264"/>
      <c r="F138" s="285" t="s">
        <v>757</v>
      </c>
      <c r="G138" s="264"/>
      <c r="H138" s="264" t="s">
        <v>811</v>
      </c>
      <c r="I138" s="264" t="s">
        <v>789</v>
      </c>
      <c r="J138" s="264"/>
      <c r="K138" s="310"/>
    </row>
    <row r="139" spans="2:11" s="1" customFormat="1" ht="15" customHeight="1" x14ac:dyDescent="0.2">
      <c r="B139" s="307"/>
      <c r="C139" s="264" t="s">
        <v>790</v>
      </c>
      <c r="D139" s="264"/>
      <c r="E139" s="264"/>
      <c r="F139" s="285" t="s">
        <v>757</v>
      </c>
      <c r="G139" s="264"/>
      <c r="H139" s="264" t="s">
        <v>812</v>
      </c>
      <c r="I139" s="264" t="s">
        <v>792</v>
      </c>
      <c r="J139" s="264"/>
      <c r="K139" s="310"/>
    </row>
    <row r="140" spans="2:11" s="1" customFormat="1" ht="15" customHeight="1" x14ac:dyDescent="0.2">
      <c r="B140" s="307"/>
      <c r="C140" s="264" t="s">
        <v>793</v>
      </c>
      <c r="D140" s="264"/>
      <c r="E140" s="264"/>
      <c r="F140" s="285" t="s">
        <v>757</v>
      </c>
      <c r="G140" s="264"/>
      <c r="H140" s="264" t="s">
        <v>793</v>
      </c>
      <c r="I140" s="264" t="s">
        <v>792</v>
      </c>
      <c r="J140" s="264"/>
      <c r="K140" s="310"/>
    </row>
    <row r="141" spans="2:11" s="1" customFormat="1" ht="15" customHeight="1" x14ac:dyDescent="0.2">
      <c r="B141" s="307"/>
      <c r="C141" s="264" t="s">
        <v>48</v>
      </c>
      <c r="D141" s="264"/>
      <c r="E141" s="264"/>
      <c r="F141" s="285" t="s">
        <v>757</v>
      </c>
      <c r="G141" s="264"/>
      <c r="H141" s="264" t="s">
        <v>813</v>
      </c>
      <c r="I141" s="264" t="s">
        <v>792</v>
      </c>
      <c r="J141" s="264"/>
      <c r="K141" s="310"/>
    </row>
    <row r="142" spans="2:11" s="1" customFormat="1" ht="15" customHeight="1" x14ac:dyDescent="0.2">
      <c r="B142" s="307"/>
      <c r="C142" s="264" t="s">
        <v>814</v>
      </c>
      <c r="D142" s="264"/>
      <c r="E142" s="264"/>
      <c r="F142" s="285" t="s">
        <v>757</v>
      </c>
      <c r="G142" s="264"/>
      <c r="H142" s="264" t="s">
        <v>815</v>
      </c>
      <c r="I142" s="264" t="s">
        <v>792</v>
      </c>
      <c r="J142" s="264"/>
      <c r="K142" s="310"/>
    </row>
    <row r="143" spans="2:11" s="1" customFormat="1" ht="15" customHeight="1" x14ac:dyDescent="0.2">
      <c r="B143" s="311"/>
      <c r="C143" s="312"/>
      <c r="D143" s="312"/>
      <c r="E143" s="312"/>
      <c r="F143" s="312"/>
      <c r="G143" s="312"/>
      <c r="H143" s="312"/>
      <c r="I143" s="312"/>
      <c r="J143" s="312"/>
      <c r="K143" s="313"/>
    </row>
    <row r="144" spans="2:11" s="1" customFormat="1" ht="18.75" customHeight="1" x14ac:dyDescent="0.2">
      <c r="B144" s="298"/>
      <c r="C144" s="298"/>
      <c r="D144" s="298"/>
      <c r="E144" s="298"/>
      <c r="F144" s="299"/>
      <c r="G144" s="298"/>
      <c r="H144" s="298"/>
      <c r="I144" s="298"/>
      <c r="J144" s="298"/>
      <c r="K144" s="298"/>
    </row>
    <row r="145" spans="2:11" s="1" customFormat="1" ht="18.75" customHeight="1" x14ac:dyDescent="0.2">
      <c r="B145" s="271"/>
      <c r="C145" s="271"/>
      <c r="D145" s="271"/>
      <c r="E145" s="271"/>
      <c r="F145" s="271"/>
      <c r="G145" s="271"/>
      <c r="H145" s="271"/>
      <c r="I145" s="271"/>
      <c r="J145" s="271"/>
      <c r="K145" s="271"/>
    </row>
    <row r="146" spans="2:11" s="1" customFormat="1" ht="7.5" customHeight="1" x14ac:dyDescent="0.2">
      <c r="B146" s="272"/>
      <c r="C146" s="273"/>
      <c r="D146" s="273"/>
      <c r="E146" s="273"/>
      <c r="F146" s="273"/>
      <c r="G146" s="273"/>
      <c r="H146" s="273"/>
      <c r="I146" s="273"/>
      <c r="J146" s="273"/>
      <c r="K146" s="274"/>
    </row>
    <row r="147" spans="2:11" s="1" customFormat="1" ht="45" customHeight="1" x14ac:dyDescent="0.2">
      <c r="B147" s="275"/>
      <c r="C147" s="383" t="s">
        <v>816</v>
      </c>
      <c r="D147" s="383"/>
      <c r="E147" s="383"/>
      <c r="F147" s="383"/>
      <c r="G147" s="383"/>
      <c r="H147" s="383"/>
      <c r="I147" s="383"/>
      <c r="J147" s="383"/>
      <c r="K147" s="276"/>
    </row>
    <row r="148" spans="2:11" s="1" customFormat="1" ht="17.25" customHeight="1" x14ac:dyDescent="0.2">
      <c r="B148" s="275"/>
      <c r="C148" s="277" t="s">
        <v>751</v>
      </c>
      <c r="D148" s="277"/>
      <c r="E148" s="277"/>
      <c r="F148" s="277" t="s">
        <v>752</v>
      </c>
      <c r="G148" s="278"/>
      <c r="H148" s="277" t="s">
        <v>64</v>
      </c>
      <c r="I148" s="277" t="s">
        <v>67</v>
      </c>
      <c r="J148" s="277" t="s">
        <v>753</v>
      </c>
      <c r="K148" s="276"/>
    </row>
    <row r="149" spans="2:11" s="1" customFormat="1" ht="17.25" customHeight="1" x14ac:dyDescent="0.2">
      <c r="B149" s="275"/>
      <c r="C149" s="279" t="s">
        <v>754</v>
      </c>
      <c r="D149" s="279"/>
      <c r="E149" s="279"/>
      <c r="F149" s="280" t="s">
        <v>755</v>
      </c>
      <c r="G149" s="281"/>
      <c r="H149" s="279"/>
      <c r="I149" s="279"/>
      <c r="J149" s="279" t="s">
        <v>756</v>
      </c>
      <c r="K149" s="276"/>
    </row>
    <row r="150" spans="2:11" s="1" customFormat="1" ht="5.25" customHeight="1" x14ac:dyDescent="0.2">
      <c r="B150" s="287"/>
      <c r="C150" s="282"/>
      <c r="D150" s="282"/>
      <c r="E150" s="282"/>
      <c r="F150" s="282"/>
      <c r="G150" s="283"/>
      <c r="H150" s="282"/>
      <c r="I150" s="282"/>
      <c r="J150" s="282"/>
      <c r="K150" s="310"/>
    </row>
    <row r="151" spans="2:11" s="1" customFormat="1" ht="15" customHeight="1" x14ac:dyDescent="0.2">
      <c r="B151" s="287"/>
      <c r="C151" s="314" t="s">
        <v>760</v>
      </c>
      <c r="D151" s="264"/>
      <c r="E151" s="264"/>
      <c r="F151" s="315" t="s">
        <v>757</v>
      </c>
      <c r="G151" s="264"/>
      <c r="H151" s="314" t="s">
        <v>797</v>
      </c>
      <c r="I151" s="314" t="s">
        <v>759</v>
      </c>
      <c r="J151" s="314">
        <v>120</v>
      </c>
      <c r="K151" s="310"/>
    </row>
    <row r="152" spans="2:11" s="1" customFormat="1" ht="15" customHeight="1" x14ac:dyDescent="0.2">
      <c r="B152" s="287"/>
      <c r="C152" s="314" t="s">
        <v>806</v>
      </c>
      <c r="D152" s="264"/>
      <c r="E152" s="264"/>
      <c r="F152" s="315" t="s">
        <v>757</v>
      </c>
      <c r="G152" s="264"/>
      <c r="H152" s="314" t="s">
        <v>817</v>
      </c>
      <c r="I152" s="314" t="s">
        <v>759</v>
      </c>
      <c r="J152" s="314" t="s">
        <v>808</v>
      </c>
      <c r="K152" s="310"/>
    </row>
    <row r="153" spans="2:11" s="1" customFormat="1" ht="15" customHeight="1" x14ac:dyDescent="0.2">
      <c r="B153" s="287"/>
      <c r="C153" s="314" t="s">
        <v>705</v>
      </c>
      <c r="D153" s="264"/>
      <c r="E153" s="264"/>
      <c r="F153" s="315" t="s">
        <v>757</v>
      </c>
      <c r="G153" s="264"/>
      <c r="H153" s="314" t="s">
        <v>818</v>
      </c>
      <c r="I153" s="314" t="s">
        <v>759</v>
      </c>
      <c r="J153" s="314" t="s">
        <v>808</v>
      </c>
      <c r="K153" s="310"/>
    </row>
    <row r="154" spans="2:11" s="1" customFormat="1" ht="15" customHeight="1" x14ac:dyDescent="0.2">
      <c r="B154" s="287"/>
      <c r="C154" s="314" t="s">
        <v>762</v>
      </c>
      <c r="D154" s="264"/>
      <c r="E154" s="264"/>
      <c r="F154" s="315" t="s">
        <v>763</v>
      </c>
      <c r="G154" s="264"/>
      <c r="H154" s="314" t="s">
        <v>797</v>
      </c>
      <c r="I154" s="314" t="s">
        <v>759</v>
      </c>
      <c r="J154" s="314">
        <v>50</v>
      </c>
      <c r="K154" s="310"/>
    </row>
    <row r="155" spans="2:11" s="1" customFormat="1" ht="15" customHeight="1" x14ac:dyDescent="0.2">
      <c r="B155" s="287"/>
      <c r="C155" s="314" t="s">
        <v>765</v>
      </c>
      <c r="D155" s="264"/>
      <c r="E155" s="264"/>
      <c r="F155" s="315" t="s">
        <v>757</v>
      </c>
      <c r="G155" s="264"/>
      <c r="H155" s="314" t="s">
        <v>797</v>
      </c>
      <c r="I155" s="314" t="s">
        <v>767</v>
      </c>
      <c r="J155" s="314"/>
      <c r="K155" s="310"/>
    </row>
    <row r="156" spans="2:11" s="1" customFormat="1" ht="15" customHeight="1" x14ac:dyDescent="0.2">
      <c r="B156" s="287"/>
      <c r="C156" s="314" t="s">
        <v>776</v>
      </c>
      <c r="D156" s="264"/>
      <c r="E156" s="264"/>
      <c r="F156" s="315" t="s">
        <v>763</v>
      </c>
      <c r="G156" s="264"/>
      <c r="H156" s="314" t="s">
        <v>797</v>
      </c>
      <c r="I156" s="314" t="s">
        <v>759</v>
      </c>
      <c r="J156" s="314">
        <v>50</v>
      </c>
      <c r="K156" s="310"/>
    </row>
    <row r="157" spans="2:11" s="1" customFormat="1" ht="15" customHeight="1" x14ac:dyDescent="0.2">
      <c r="B157" s="287"/>
      <c r="C157" s="314" t="s">
        <v>784</v>
      </c>
      <c r="D157" s="264"/>
      <c r="E157" s="264"/>
      <c r="F157" s="315" t="s">
        <v>763</v>
      </c>
      <c r="G157" s="264"/>
      <c r="H157" s="314" t="s">
        <v>797</v>
      </c>
      <c r="I157" s="314" t="s">
        <v>759</v>
      </c>
      <c r="J157" s="314">
        <v>50</v>
      </c>
      <c r="K157" s="310"/>
    </row>
    <row r="158" spans="2:11" s="1" customFormat="1" ht="15" customHeight="1" x14ac:dyDescent="0.2">
      <c r="B158" s="287"/>
      <c r="C158" s="314" t="s">
        <v>782</v>
      </c>
      <c r="D158" s="264"/>
      <c r="E158" s="264"/>
      <c r="F158" s="315" t="s">
        <v>763</v>
      </c>
      <c r="G158" s="264"/>
      <c r="H158" s="314" t="s">
        <v>797</v>
      </c>
      <c r="I158" s="314" t="s">
        <v>759</v>
      </c>
      <c r="J158" s="314">
        <v>50</v>
      </c>
      <c r="K158" s="310"/>
    </row>
    <row r="159" spans="2:11" s="1" customFormat="1" ht="15" customHeight="1" x14ac:dyDescent="0.2">
      <c r="B159" s="287"/>
      <c r="C159" s="314" t="s">
        <v>100</v>
      </c>
      <c r="D159" s="264"/>
      <c r="E159" s="264"/>
      <c r="F159" s="315" t="s">
        <v>757</v>
      </c>
      <c r="G159" s="264"/>
      <c r="H159" s="314" t="s">
        <v>819</v>
      </c>
      <c r="I159" s="314" t="s">
        <v>759</v>
      </c>
      <c r="J159" s="314" t="s">
        <v>820</v>
      </c>
      <c r="K159" s="310"/>
    </row>
    <row r="160" spans="2:11" s="1" customFormat="1" ht="15" customHeight="1" x14ac:dyDescent="0.2">
      <c r="B160" s="287"/>
      <c r="C160" s="314" t="s">
        <v>821</v>
      </c>
      <c r="D160" s="264"/>
      <c r="E160" s="264"/>
      <c r="F160" s="315" t="s">
        <v>757</v>
      </c>
      <c r="G160" s="264"/>
      <c r="H160" s="314" t="s">
        <v>822</v>
      </c>
      <c r="I160" s="314" t="s">
        <v>792</v>
      </c>
      <c r="J160" s="314"/>
      <c r="K160" s="310"/>
    </row>
    <row r="161" spans="2:11" s="1" customFormat="1" ht="15" customHeight="1" x14ac:dyDescent="0.2">
      <c r="B161" s="316"/>
      <c r="C161" s="296"/>
      <c r="D161" s="296"/>
      <c r="E161" s="296"/>
      <c r="F161" s="296"/>
      <c r="G161" s="296"/>
      <c r="H161" s="296"/>
      <c r="I161" s="296"/>
      <c r="J161" s="296"/>
      <c r="K161" s="317"/>
    </row>
    <row r="162" spans="2:11" s="1" customFormat="1" ht="18.75" customHeight="1" x14ac:dyDescent="0.2">
      <c r="B162" s="298"/>
      <c r="C162" s="308"/>
      <c r="D162" s="308"/>
      <c r="E162" s="308"/>
      <c r="F162" s="318"/>
      <c r="G162" s="308"/>
      <c r="H162" s="308"/>
      <c r="I162" s="308"/>
      <c r="J162" s="308"/>
      <c r="K162" s="298"/>
    </row>
    <row r="163" spans="2:11" s="1" customFormat="1" ht="18.75" customHeight="1" x14ac:dyDescent="0.2">
      <c r="B163" s="271"/>
      <c r="C163" s="271"/>
      <c r="D163" s="271"/>
      <c r="E163" s="271"/>
      <c r="F163" s="271"/>
      <c r="G163" s="271"/>
      <c r="H163" s="271"/>
      <c r="I163" s="271"/>
      <c r="J163" s="271"/>
      <c r="K163" s="271"/>
    </row>
    <row r="164" spans="2:11" s="1" customFormat="1" ht="7.5" customHeight="1" x14ac:dyDescent="0.2">
      <c r="B164" s="253"/>
      <c r="C164" s="254"/>
      <c r="D164" s="254"/>
      <c r="E164" s="254"/>
      <c r="F164" s="254"/>
      <c r="G164" s="254"/>
      <c r="H164" s="254"/>
      <c r="I164" s="254"/>
      <c r="J164" s="254"/>
      <c r="K164" s="255"/>
    </row>
    <row r="165" spans="2:11" s="1" customFormat="1" ht="45" customHeight="1" x14ac:dyDescent="0.2">
      <c r="B165" s="256"/>
      <c r="C165" s="384" t="s">
        <v>823</v>
      </c>
      <c r="D165" s="384"/>
      <c r="E165" s="384"/>
      <c r="F165" s="384"/>
      <c r="G165" s="384"/>
      <c r="H165" s="384"/>
      <c r="I165" s="384"/>
      <c r="J165" s="384"/>
      <c r="K165" s="257"/>
    </row>
    <row r="166" spans="2:11" s="1" customFormat="1" ht="17.25" customHeight="1" x14ac:dyDescent="0.2">
      <c r="B166" s="256"/>
      <c r="C166" s="277" t="s">
        <v>751</v>
      </c>
      <c r="D166" s="277"/>
      <c r="E166" s="277"/>
      <c r="F166" s="277" t="s">
        <v>752</v>
      </c>
      <c r="G166" s="319"/>
      <c r="H166" s="320" t="s">
        <v>64</v>
      </c>
      <c r="I166" s="320" t="s">
        <v>67</v>
      </c>
      <c r="J166" s="277" t="s">
        <v>753</v>
      </c>
      <c r="K166" s="257"/>
    </row>
    <row r="167" spans="2:11" s="1" customFormat="1" ht="17.25" customHeight="1" x14ac:dyDescent="0.2">
      <c r="B167" s="258"/>
      <c r="C167" s="279" t="s">
        <v>754</v>
      </c>
      <c r="D167" s="279"/>
      <c r="E167" s="279"/>
      <c r="F167" s="280" t="s">
        <v>755</v>
      </c>
      <c r="G167" s="321"/>
      <c r="H167" s="322"/>
      <c r="I167" s="322"/>
      <c r="J167" s="279" t="s">
        <v>756</v>
      </c>
      <c r="K167" s="259"/>
    </row>
    <row r="168" spans="2:11" s="1" customFormat="1" ht="5.25" customHeight="1" x14ac:dyDescent="0.2">
      <c r="B168" s="287"/>
      <c r="C168" s="282"/>
      <c r="D168" s="282"/>
      <c r="E168" s="282"/>
      <c r="F168" s="282"/>
      <c r="G168" s="283"/>
      <c r="H168" s="282"/>
      <c r="I168" s="282"/>
      <c r="J168" s="282"/>
      <c r="K168" s="310"/>
    </row>
    <row r="169" spans="2:11" s="1" customFormat="1" ht="15" customHeight="1" x14ac:dyDescent="0.2">
      <c r="B169" s="287"/>
      <c r="C169" s="264" t="s">
        <v>760</v>
      </c>
      <c r="D169" s="264"/>
      <c r="E169" s="264"/>
      <c r="F169" s="285" t="s">
        <v>757</v>
      </c>
      <c r="G169" s="264"/>
      <c r="H169" s="264" t="s">
        <v>797</v>
      </c>
      <c r="I169" s="264" t="s">
        <v>759</v>
      </c>
      <c r="J169" s="264">
        <v>120</v>
      </c>
      <c r="K169" s="310"/>
    </row>
    <row r="170" spans="2:11" s="1" customFormat="1" ht="15" customHeight="1" x14ac:dyDescent="0.2">
      <c r="B170" s="287"/>
      <c r="C170" s="264" t="s">
        <v>806</v>
      </c>
      <c r="D170" s="264"/>
      <c r="E170" s="264"/>
      <c r="F170" s="285" t="s">
        <v>757</v>
      </c>
      <c r="G170" s="264"/>
      <c r="H170" s="264" t="s">
        <v>807</v>
      </c>
      <c r="I170" s="264" t="s">
        <v>759</v>
      </c>
      <c r="J170" s="264" t="s">
        <v>808</v>
      </c>
      <c r="K170" s="310"/>
    </row>
    <row r="171" spans="2:11" s="1" customFormat="1" ht="15" customHeight="1" x14ac:dyDescent="0.2">
      <c r="B171" s="287"/>
      <c r="C171" s="264" t="s">
        <v>705</v>
      </c>
      <c r="D171" s="264"/>
      <c r="E171" s="264"/>
      <c r="F171" s="285" t="s">
        <v>757</v>
      </c>
      <c r="G171" s="264"/>
      <c r="H171" s="264" t="s">
        <v>824</v>
      </c>
      <c r="I171" s="264" t="s">
        <v>759</v>
      </c>
      <c r="J171" s="264" t="s">
        <v>808</v>
      </c>
      <c r="K171" s="310"/>
    </row>
    <row r="172" spans="2:11" s="1" customFormat="1" ht="15" customHeight="1" x14ac:dyDescent="0.2">
      <c r="B172" s="287"/>
      <c r="C172" s="264" t="s">
        <v>762</v>
      </c>
      <c r="D172" s="264"/>
      <c r="E172" s="264"/>
      <c r="F172" s="285" t="s">
        <v>763</v>
      </c>
      <c r="G172" s="264"/>
      <c r="H172" s="264" t="s">
        <v>824</v>
      </c>
      <c r="I172" s="264" t="s">
        <v>759</v>
      </c>
      <c r="J172" s="264">
        <v>50</v>
      </c>
      <c r="K172" s="310"/>
    </row>
    <row r="173" spans="2:11" s="1" customFormat="1" ht="15" customHeight="1" x14ac:dyDescent="0.2">
      <c r="B173" s="287"/>
      <c r="C173" s="264" t="s">
        <v>765</v>
      </c>
      <c r="D173" s="264"/>
      <c r="E173" s="264"/>
      <c r="F173" s="285" t="s">
        <v>757</v>
      </c>
      <c r="G173" s="264"/>
      <c r="H173" s="264" t="s">
        <v>824</v>
      </c>
      <c r="I173" s="264" t="s">
        <v>767</v>
      </c>
      <c r="J173" s="264"/>
      <c r="K173" s="310"/>
    </row>
    <row r="174" spans="2:11" s="1" customFormat="1" ht="15" customHeight="1" x14ac:dyDescent="0.2">
      <c r="B174" s="287"/>
      <c r="C174" s="264" t="s">
        <v>776</v>
      </c>
      <c r="D174" s="264"/>
      <c r="E174" s="264"/>
      <c r="F174" s="285" t="s">
        <v>763</v>
      </c>
      <c r="G174" s="264"/>
      <c r="H174" s="264" t="s">
        <v>824</v>
      </c>
      <c r="I174" s="264" t="s">
        <v>759</v>
      </c>
      <c r="J174" s="264">
        <v>50</v>
      </c>
      <c r="K174" s="310"/>
    </row>
    <row r="175" spans="2:11" s="1" customFormat="1" ht="15" customHeight="1" x14ac:dyDescent="0.2">
      <c r="B175" s="287"/>
      <c r="C175" s="264" t="s">
        <v>784</v>
      </c>
      <c r="D175" s="264"/>
      <c r="E175" s="264"/>
      <c r="F175" s="285" t="s">
        <v>763</v>
      </c>
      <c r="G175" s="264"/>
      <c r="H175" s="264" t="s">
        <v>824</v>
      </c>
      <c r="I175" s="264" t="s">
        <v>759</v>
      </c>
      <c r="J175" s="264">
        <v>50</v>
      </c>
      <c r="K175" s="310"/>
    </row>
    <row r="176" spans="2:11" s="1" customFormat="1" ht="15" customHeight="1" x14ac:dyDescent="0.2">
      <c r="B176" s="287"/>
      <c r="C176" s="264" t="s">
        <v>782</v>
      </c>
      <c r="D176" s="264"/>
      <c r="E176" s="264"/>
      <c r="F176" s="285" t="s">
        <v>763</v>
      </c>
      <c r="G176" s="264"/>
      <c r="H176" s="264" t="s">
        <v>824</v>
      </c>
      <c r="I176" s="264" t="s">
        <v>759</v>
      </c>
      <c r="J176" s="264">
        <v>50</v>
      </c>
      <c r="K176" s="310"/>
    </row>
    <row r="177" spans="2:11" s="1" customFormat="1" ht="15" customHeight="1" x14ac:dyDescent="0.2">
      <c r="B177" s="287"/>
      <c r="C177" s="264" t="s">
        <v>120</v>
      </c>
      <c r="D177" s="264"/>
      <c r="E177" s="264"/>
      <c r="F177" s="285" t="s">
        <v>757</v>
      </c>
      <c r="G177" s="264"/>
      <c r="H177" s="264" t="s">
        <v>825</v>
      </c>
      <c r="I177" s="264" t="s">
        <v>826</v>
      </c>
      <c r="J177" s="264"/>
      <c r="K177" s="310"/>
    </row>
    <row r="178" spans="2:11" s="1" customFormat="1" ht="15" customHeight="1" x14ac:dyDescent="0.2">
      <c r="B178" s="287"/>
      <c r="C178" s="264" t="s">
        <v>67</v>
      </c>
      <c r="D178" s="264"/>
      <c r="E178" s="264"/>
      <c r="F178" s="285" t="s">
        <v>757</v>
      </c>
      <c r="G178" s="264"/>
      <c r="H178" s="264" t="s">
        <v>827</v>
      </c>
      <c r="I178" s="264" t="s">
        <v>828</v>
      </c>
      <c r="J178" s="264">
        <v>1</v>
      </c>
      <c r="K178" s="310"/>
    </row>
    <row r="179" spans="2:11" s="1" customFormat="1" ht="15" customHeight="1" x14ac:dyDescent="0.2">
      <c r="B179" s="287"/>
      <c r="C179" s="264" t="s">
        <v>63</v>
      </c>
      <c r="D179" s="264"/>
      <c r="E179" s="264"/>
      <c r="F179" s="285" t="s">
        <v>757</v>
      </c>
      <c r="G179" s="264"/>
      <c r="H179" s="264" t="s">
        <v>829</v>
      </c>
      <c r="I179" s="264" t="s">
        <v>759</v>
      </c>
      <c r="J179" s="264">
        <v>20</v>
      </c>
      <c r="K179" s="310"/>
    </row>
    <row r="180" spans="2:11" s="1" customFormat="1" ht="15" customHeight="1" x14ac:dyDescent="0.2">
      <c r="B180" s="287"/>
      <c r="C180" s="264" t="s">
        <v>64</v>
      </c>
      <c r="D180" s="264"/>
      <c r="E180" s="264"/>
      <c r="F180" s="285" t="s">
        <v>757</v>
      </c>
      <c r="G180" s="264"/>
      <c r="H180" s="264" t="s">
        <v>830</v>
      </c>
      <c r="I180" s="264" t="s">
        <v>759</v>
      </c>
      <c r="J180" s="264">
        <v>255</v>
      </c>
      <c r="K180" s="310"/>
    </row>
    <row r="181" spans="2:11" s="1" customFormat="1" ht="15" customHeight="1" x14ac:dyDescent="0.2">
      <c r="B181" s="287"/>
      <c r="C181" s="264" t="s">
        <v>121</v>
      </c>
      <c r="D181" s="264"/>
      <c r="E181" s="264"/>
      <c r="F181" s="285" t="s">
        <v>757</v>
      </c>
      <c r="G181" s="264"/>
      <c r="H181" s="264" t="s">
        <v>721</v>
      </c>
      <c r="I181" s="264" t="s">
        <v>759</v>
      </c>
      <c r="J181" s="264">
        <v>10</v>
      </c>
      <c r="K181" s="310"/>
    </row>
    <row r="182" spans="2:11" s="1" customFormat="1" ht="15" customHeight="1" x14ac:dyDescent="0.2">
      <c r="B182" s="287"/>
      <c r="C182" s="264" t="s">
        <v>122</v>
      </c>
      <c r="D182" s="264"/>
      <c r="E182" s="264"/>
      <c r="F182" s="285" t="s">
        <v>757</v>
      </c>
      <c r="G182" s="264"/>
      <c r="H182" s="264" t="s">
        <v>831</v>
      </c>
      <c r="I182" s="264" t="s">
        <v>792</v>
      </c>
      <c r="J182" s="264"/>
      <c r="K182" s="310"/>
    </row>
    <row r="183" spans="2:11" s="1" customFormat="1" ht="15" customHeight="1" x14ac:dyDescent="0.2">
      <c r="B183" s="287"/>
      <c r="C183" s="264" t="s">
        <v>832</v>
      </c>
      <c r="D183" s="264"/>
      <c r="E183" s="264"/>
      <c r="F183" s="285" t="s">
        <v>757</v>
      </c>
      <c r="G183" s="264"/>
      <c r="H183" s="264" t="s">
        <v>833</v>
      </c>
      <c r="I183" s="264" t="s">
        <v>792</v>
      </c>
      <c r="J183" s="264"/>
      <c r="K183" s="310"/>
    </row>
    <row r="184" spans="2:11" s="1" customFormat="1" ht="15" customHeight="1" x14ac:dyDescent="0.2">
      <c r="B184" s="287"/>
      <c r="C184" s="264" t="s">
        <v>821</v>
      </c>
      <c r="D184" s="264"/>
      <c r="E184" s="264"/>
      <c r="F184" s="285" t="s">
        <v>757</v>
      </c>
      <c r="G184" s="264"/>
      <c r="H184" s="264" t="s">
        <v>834</v>
      </c>
      <c r="I184" s="264" t="s">
        <v>792</v>
      </c>
      <c r="J184" s="264"/>
      <c r="K184" s="310"/>
    </row>
    <row r="185" spans="2:11" s="1" customFormat="1" ht="15" customHeight="1" x14ac:dyDescent="0.2">
      <c r="B185" s="287"/>
      <c r="C185" s="264" t="s">
        <v>124</v>
      </c>
      <c r="D185" s="264"/>
      <c r="E185" s="264"/>
      <c r="F185" s="285" t="s">
        <v>763</v>
      </c>
      <c r="G185" s="264"/>
      <c r="H185" s="264" t="s">
        <v>835</v>
      </c>
      <c r="I185" s="264" t="s">
        <v>759</v>
      </c>
      <c r="J185" s="264">
        <v>50</v>
      </c>
      <c r="K185" s="310"/>
    </row>
    <row r="186" spans="2:11" s="1" customFormat="1" ht="15" customHeight="1" x14ac:dyDescent="0.2">
      <c r="B186" s="287"/>
      <c r="C186" s="264" t="s">
        <v>836</v>
      </c>
      <c r="D186" s="264"/>
      <c r="E186" s="264"/>
      <c r="F186" s="285" t="s">
        <v>763</v>
      </c>
      <c r="G186" s="264"/>
      <c r="H186" s="264" t="s">
        <v>837</v>
      </c>
      <c r="I186" s="264" t="s">
        <v>838</v>
      </c>
      <c r="J186" s="264"/>
      <c r="K186" s="310"/>
    </row>
    <row r="187" spans="2:11" s="1" customFormat="1" ht="15" customHeight="1" x14ac:dyDescent="0.2">
      <c r="B187" s="287"/>
      <c r="C187" s="264" t="s">
        <v>839</v>
      </c>
      <c r="D187" s="264"/>
      <c r="E187" s="264"/>
      <c r="F187" s="285" t="s">
        <v>763</v>
      </c>
      <c r="G187" s="264"/>
      <c r="H187" s="264" t="s">
        <v>840</v>
      </c>
      <c r="I187" s="264" t="s">
        <v>838</v>
      </c>
      <c r="J187" s="264"/>
      <c r="K187" s="310"/>
    </row>
    <row r="188" spans="2:11" s="1" customFormat="1" ht="15" customHeight="1" x14ac:dyDescent="0.2">
      <c r="B188" s="287"/>
      <c r="C188" s="264" t="s">
        <v>841</v>
      </c>
      <c r="D188" s="264"/>
      <c r="E188" s="264"/>
      <c r="F188" s="285" t="s">
        <v>763</v>
      </c>
      <c r="G188" s="264"/>
      <c r="H188" s="264" t="s">
        <v>842</v>
      </c>
      <c r="I188" s="264" t="s">
        <v>838</v>
      </c>
      <c r="J188" s="264"/>
      <c r="K188" s="310"/>
    </row>
    <row r="189" spans="2:11" s="1" customFormat="1" ht="15" customHeight="1" x14ac:dyDescent="0.2">
      <c r="B189" s="287"/>
      <c r="C189" s="323" t="s">
        <v>843</v>
      </c>
      <c r="D189" s="264"/>
      <c r="E189" s="264"/>
      <c r="F189" s="285" t="s">
        <v>763</v>
      </c>
      <c r="G189" s="264"/>
      <c r="H189" s="264" t="s">
        <v>844</v>
      </c>
      <c r="I189" s="264" t="s">
        <v>845</v>
      </c>
      <c r="J189" s="324" t="s">
        <v>846</v>
      </c>
      <c r="K189" s="310"/>
    </row>
    <row r="190" spans="2:11" s="1" customFormat="1" ht="15" customHeight="1" x14ac:dyDescent="0.2">
      <c r="B190" s="287"/>
      <c r="C190" s="323" t="s">
        <v>52</v>
      </c>
      <c r="D190" s="264"/>
      <c r="E190" s="264"/>
      <c r="F190" s="285" t="s">
        <v>757</v>
      </c>
      <c r="G190" s="264"/>
      <c r="H190" s="261" t="s">
        <v>847</v>
      </c>
      <c r="I190" s="264" t="s">
        <v>848</v>
      </c>
      <c r="J190" s="264"/>
      <c r="K190" s="310"/>
    </row>
    <row r="191" spans="2:11" s="1" customFormat="1" ht="15" customHeight="1" x14ac:dyDescent="0.2">
      <c r="B191" s="287"/>
      <c r="C191" s="323" t="s">
        <v>849</v>
      </c>
      <c r="D191" s="264"/>
      <c r="E191" s="264"/>
      <c r="F191" s="285" t="s">
        <v>757</v>
      </c>
      <c r="G191" s="264"/>
      <c r="H191" s="264" t="s">
        <v>850</v>
      </c>
      <c r="I191" s="264" t="s">
        <v>792</v>
      </c>
      <c r="J191" s="264"/>
      <c r="K191" s="310"/>
    </row>
    <row r="192" spans="2:11" s="1" customFormat="1" ht="15" customHeight="1" x14ac:dyDescent="0.2">
      <c r="B192" s="287"/>
      <c r="C192" s="323" t="s">
        <v>851</v>
      </c>
      <c r="D192" s="264"/>
      <c r="E192" s="264"/>
      <c r="F192" s="285" t="s">
        <v>757</v>
      </c>
      <c r="G192" s="264"/>
      <c r="H192" s="264" t="s">
        <v>852</v>
      </c>
      <c r="I192" s="264" t="s">
        <v>792</v>
      </c>
      <c r="J192" s="264"/>
      <c r="K192" s="310"/>
    </row>
    <row r="193" spans="2:11" s="1" customFormat="1" ht="15" customHeight="1" x14ac:dyDescent="0.2">
      <c r="B193" s="287"/>
      <c r="C193" s="323" t="s">
        <v>853</v>
      </c>
      <c r="D193" s="264"/>
      <c r="E193" s="264"/>
      <c r="F193" s="285" t="s">
        <v>763</v>
      </c>
      <c r="G193" s="264"/>
      <c r="H193" s="264" t="s">
        <v>854</v>
      </c>
      <c r="I193" s="264" t="s">
        <v>792</v>
      </c>
      <c r="J193" s="264"/>
      <c r="K193" s="310"/>
    </row>
    <row r="194" spans="2:11" s="1" customFormat="1" ht="15" customHeight="1" x14ac:dyDescent="0.2">
      <c r="B194" s="316"/>
      <c r="C194" s="325"/>
      <c r="D194" s="296"/>
      <c r="E194" s="296"/>
      <c r="F194" s="296"/>
      <c r="G194" s="296"/>
      <c r="H194" s="296"/>
      <c r="I194" s="296"/>
      <c r="J194" s="296"/>
      <c r="K194" s="317"/>
    </row>
    <row r="195" spans="2:11" s="1" customFormat="1" ht="18.75" customHeight="1" x14ac:dyDescent="0.2">
      <c r="B195" s="298"/>
      <c r="C195" s="308"/>
      <c r="D195" s="308"/>
      <c r="E195" s="308"/>
      <c r="F195" s="318"/>
      <c r="G195" s="308"/>
      <c r="H195" s="308"/>
      <c r="I195" s="308"/>
      <c r="J195" s="308"/>
      <c r="K195" s="298"/>
    </row>
    <row r="196" spans="2:11" s="1" customFormat="1" ht="18.75" customHeight="1" x14ac:dyDescent="0.2">
      <c r="B196" s="298"/>
      <c r="C196" s="308"/>
      <c r="D196" s="308"/>
      <c r="E196" s="308"/>
      <c r="F196" s="318"/>
      <c r="G196" s="308"/>
      <c r="H196" s="308"/>
      <c r="I196" s="308"/>
      <c r="J196" s="308"/>
      <c r="K196" s="298"/>
    </row>
    <row r="197" spans="2:11" s="1" customFormat="1" ht="18.75" customHeight="1" x14ac:dyDescent="0.2">
      <c r="B197" s="271"/>
      <c r="C197" s="271"/>
      <c r="D197" s="271"/>
      <c r="E197" s="271"/>
      <c r="F197" s="271"/>
      <c r="G197" s="271"/>
      <c r="H197" s="271"/>
      <c r="I197" s="271"/>
      <c r="J197" s="271"/>
      <c r="K197" s="271"/>
    </row>
    <row r="198" spans="2:11" s="1" customFormat="1" ht="13.5" x14ac:dyDescent="0.2">
      <c r="B198" s="253"/>
      <c r="C198" s="254"/>
      <c r="D198" s="254"/>
      <c r="E198" s="254"/>
      <c r="F198" s="254"/>
      <c r="G198" s="254"/>
      <c r="H198" s="254"/>
      <c r="I198" s="254"/>
      <c r="J198" s="254"/>
      <c r="K198" s="255"/>
    </row>
    <row r="199" spans="2:11" s="1" customFormat="1" ht="21" x14ac:dyDescent="0.2">
      <c r="B199" s="256"/>
      <c r="C199" s="384" t="s">
        <v>855</v>
      </c>
      <c r="D199" s="384"/>
      <c r="E199" s="384"/>
      <c r="F199" s="384"/>
      <c r="G199" s="384"/>
      <c r="H199" s="384"/>
      <c r="I199" s="384"/>
      <c r="J199" s="384"/>
      <c r="K199" s="257"/>
    </row>
    <row r="200" spans="2:11" s="1" customFormat="1" ht="25.5" customHeight="1" x14ac:dyDescent="0.3">
      <c r="B200" s="256"/>
      <c r="C200" s="326" t="s">
        <v>856</v>
      </c>
      <c r="D200" s="326"/>
      <c r="E200" s="326"/>
      <c r="F200" s="326" t="s">
        <v>857</v>
      </c>
      <c r="G200" s="327"/>
      <c r="H200" s="385" t="s">
        <v>858</v>
      </c>
      <c r="I200" s="385"/>
      <c r="J200" s="385"/>
      <c r="K200" s="257"/>
    </row>
    <row r="201" spans="2:11" s="1" customFormat="1" ht="5.25" customHeight="1" x14ac:dyDescent="0.2">
      <c r="B201" s="287"/>
      <c r="C201" s="282"/>
      <c r="D201" s="282"/>
      <c r="E201" s="282"/>
      <c r="F201" s="282"/>
      <c r="G201" s="308"/>
      <c r="H201" s="282"/>
      <c r="I201" s="282"/>
      <c r="J201" s="282"/>
      <c r="K201" s="310"/>
    </row>
    <row r="202" spans="2:11" s="1" customFormat="1" ht="15" customHeight="1" x14ac:dyDescent="0.2">
      <c r="B202" s="287"/>
      <c r="C202" s="264" t="s">
        <v>848</v>
      </c>
      <c r="D202" s="264"/>
      <c r="E202" s="264"/>
      <c r="F202" s="285" t="s">
        <v>53</v>
      </c>
      <c r="G202" s="264"/>
      <c r="H202" s="386" t="s">
        <v>859</v>
      </c>
      <c r="I202" s="386"/>
      <c r="J202" s="386"/>
      <c r="K202" s="310"/>
    </row>
    <row r="203" spans="2:11" s="1" customFormat="1" ht="15" customHeight="1" x14ac:dyDescent="0.2">
      <c r="B203" s="287"/>
      <c r="C203" s="264"/>
      <c r="D203" s="264"/>
      <c r="E203" s="264"/>
      <c r="F203" s="285" t="s">
        <v>54</v>
      </c>
      <c r="G203" s="264"/>
      <c r="H203" s="386" t="s">
        <v>860</v>
      </c>
      <c r="I203" s="386"/>
      <c r="J203" s="386"/>
      <c r="K203" s="310"/>
    </row>
    <row r="204" spans="2:11" s="1" customFormat="1" ht="15" customHeight="1" x14ac:dyDescent="0.2">
      <c r="B204" s="287"/>
      <c r="C204" s="264"/>
      <c r="D204" s="264"/>
      <c r="E204" s="264"/>
      <c r="F204" s="285" t="s">
        <v>57</v>
      </c>
      <c r="G204" s="264"/>
      <c r="H204" s="386" t="s">
        <v>861</v>
      </c>
      <c r="I204" s="386"/>
      <c r="J204" s="386"/>
      <c r="K204" s="310"/>
    </row>
    <row r="205" spans="2:11" s="1" customFormat="1" ht="15" customHeight="1" x14ac:dyDescent="0.2">
      <c r="B205" s="287"/>
      <c r="C205" s="264"/>
      <c r="D205" s="264"/>
      <c r="E205" s="264"/>
      <c r="F205" s="285" t="s">
        <v>55</v>
      </c>
      <c r="G205" s="264"/>
      <c r="H205" s="386" t="s">
        <v>862</v>
      </c>
      <c r="I205" s="386"/>
      <c r="J205" s="386"/>
      <c r="K205" s="310"/>
    </row>
    <row r="206" spans="2:11" s="1" customFormat="1" ht="15" customHeight="1" x14ac:dyDescent="0.2">
      <c r="B206" s="287"/>
      <c r="C206" s="264"/>
      <c r="D206" s="264"/>
      <c r="E206" s="264"/>
      <c r="F206" s="285" t="s">
        <v>56</v>
      </c>
      <c r="G206" s="264"/>
      <c r="H206" s="386" t="s">
        <v>863</v>
      </c>
      <c r="I206" s="386"/>
      <c r="J206" s="386"/>
      <c r="K206" s="310"/>
    </row>
    <row r="207" spans="2:11" s="1" customFormat="1" ht="15" customHeight="1" x14ac:dyDescent="0.2">
      <c r="B207" s="287"/>
      <c r="C207" s="264"/>
      <c r="D207" s="264"/>
      <c r="E207" s="264"/>
      <c r="F207" s="285"/>
      <c r="G207" s="264"/>
      <c r="H207" s="264"/>
      <c r="I207" s="264"/>
      <c r="J207" s="264"/>
      <c r="K207" s="310"/>
    </row>
    <row r="208" spans="2:11" s="1" customFormat="1" ht="15" customHeight="1" x14ac:dyDescent="0.2">
      <c r="B208" s="287"/>
      <c r="C208" s="264" t="s">
        <v>804</v>
      </c>
      <c r="D208" s="264"/>
      <c r="E208" s="264"/>
      <c r="F208" s="285" t="s">
        <v>89</v>
      </c>
      <c r="G208" s="264"/>
      <c r="H208" s="386" t="s">
        <v>864</v>
      </c>
      <c r="I208" s="386"/>
      <c r="J208" s="386"/>
      <c r="K208" s="310"/>
    </row>
    <row r="209" spans="2:11" s="1" customFormat="1" ht="15" customHeight="1" x14ac:dyDescent="0.2">
      <c r="B209" s="287"/>
      <c r="C209" s="264"/>
      <c r="D209" s="264"/>
      <c r="E209" s="264"/>
      <c r="F209" s="285" t="s">
        <v>699</v>
      </c>
      <c r="G209" s="264"/>
      <c r="H209" s="386" t="s">
        <v>700</v>
      </c>
      <c r="I209" s="386"/>
      <c r="J209" s="386"/>
      <c r="K209" s="310"/>
    </row>
    <row r="210" spans="2:11" s="1" customFormat="1" ht="15" customHeight="1" x14ac:dyDescent="0.2">
      <c r="B210" s="287"/>
      <c r="C210" s="264"/>
      <c r="D210" s="264"/>
      <c r="E210" s="264"/>
      <c r="F210" s="285" t="s">
        <v>697</v>
      </c>
      <c r="G210" s="264"/>
      <c r="H210" s="386" t="s">
        <v>865</v>
      </c>
      <c r="I210" s="386"/>
      <c r="J210" s="386"/>
      <c r="K210" s="310"/>
    </row>
    <row r="211" spans="2:11" s="1" customFormat="1" ht="15" customHeight="1" x14ac:dyDescent="0.2">
      <c r="B211" s="328"/>
      <c r="C211" s="264"/>
      <c r="D211" s="264"/>
      <c r="E211" s="264"/>
      <c r="F211" s="285" t="s">
        <v>701</v>
      </c>
      <c r="G211" s="323"/>
      <c r="H211" s="387" t="s">
        <v>702</v>
      </c>
      <c r="I211" s="387"/>
      <c r="J211" s="387"/>
      <c r="K211" s="329"/>
    </row>
    <row r="212" spans="2:11" s="1" customFormat="1" ht="15" customHeight="1" x14ac:dyDescent="0.2">
      <c r="B212" s="328"/>
      <c r="C212" s="264"/>
      <c r="D212" s="264"/>
      <c r="E212" s="264"/>
      <c r="F212" s="285" t="s">
        <v>703</v>
      </c>
      <c r="G212" s="323"/>
      <c r="H212" s="387" t="s">
        <v>866</v>
      </c>
      <c r="I212" s="387"/>
      <c r="J212" s="387"/>
      <c r="K212" s="329"/>
    </row>
    <row r="213" spans="2:11" s="1" customFormat="1" ht="15" customHeight="1" x14ac:dyDescent="0.2">
      <c r="B213" s="328"/>
      <c r="C213" s="264"/>
      <c r="D213" s="264"/>
      <c r="E213" s="264"/>
      <c r="F213" s="285"/>
      <c r="G213" s="323"/>
      <c r="H213" s="314"/>
      <c r="I213" s="314"/>
      <c r="J213" s="314"/>
      <c r="K213" s="329"/>
    </row>
    <row r="214" spans="2:11" s="1" customFormat="1" ht="15" customHeight="1" x14ac:dyDescent="0.2">
      <c r="B214" s="328"/>
      <c r="C214" s="264" t="s">
        <v>828</v>
      </c>
      <c r="D214" s="264"/>
      <c r="E214" s="264"/>
      <c r="F214" s="285">
        <v>1</v>
      </c>
      <c r="G214" s="323"/>
      <c r="H214" s="387" t="s">
        <v>867</v>
      </c>
      <c r="I214" s="387"/>
      <c r="J214" s="387"/>
      <c r="K214" s="329"/>
    </row>
    <row r="215" spans="2:11" s="1" customFormat="1" ht="15" customHeight="1" x14ac:dyDescent="0.2">
      <c r="B215" s="328"/>
      <c r="C215" s="264"/>
      <c r="D215" s="264"/>
      <c r="E215" s="264"/>
      <c r="F215" s="285">
        <v>2</v>
      </c>
      <c r="G215" s="323"/>
      <c r="H215" s="387" t="s">
        <v>868</v>
      </c>
      <c r="I215" s="387"/>
      <c r="J215" s="387"/>
      <c r="K215" s="329"/>
    </row>
    <row r="216" spans="2:11" s="1" customFormat="1" ht="15" customHeight="1" x14ac:dyDescent="0.2">
      <c r="B216" s="328"/>
      <c r="C216" s="264"/>
      <c r="D216" s="264"/>
      <c r="E216" s="264"/>
      <c r="F216" s="285">
        <v>3</v>
      </c>
      <c r="G216" s="323"/>
      <c r="H216" s="387" t="s">
        <v>869</v>
      </c>
      <c r="I216" s="387"/>
      <c r="J216" s="387"/>
      <c r="K216" s="329"/>
    </row>
    <row r="217" spans="2:11" s="1" customFormat="1" ht="15" customHeight="1" x14ac:dyDescent="0.2">
      <c r="B217" s="328"/>
      <c r="C217" s="264"/>
      <c r="D217" s="264"/>
      <c r="E217" s="264"/>
      <c r="F217" s="285">
        <v>4</v>
      </c>
      <c r="G217" s="323"/>
      <c r="H217" s="387" t="s">
        <v>870</v>
      </c>
      <c r="I217" s="387"/>
      <c r="J217" s="387"/>
      <c r="K217" s="329"/>
    </row>
    <row r="218" spans="2:11" s="1" customFormat="1" ht="12.75" customHeight="1" x14ac:dyDescent="0.2">
      <c r="B218" s="330"/>
      <c r="C218" s="331"/>
      <c r="D218" s="331"/>
      <c r="E218" s="331"/>
      <c r="F218" s="331"/>
      <c r="G218" s="331"/>
      <c r="H218" s="331"/>
      <c r="I218" s="331"/>
      <c r="J218" s="331"/>
      <c r="K218" s="332"/>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39370078740157483" right="0.39370078740157483" top="0.39370078740157483" bottom="0.39370078740157483" header="0" footer="0"/>
  <pageSetup paperSize="9" scale="77" fitToHeight="100" orientation="portrait"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D1.01.100 - Architektonic...</vt:lpstr>
      <vt:lpstr>VORN - Vedlejší a ostatní...</vt:lpstr>
      <vt:lpstr>Pokyny pro vyplnění</vt:lpstr>
      <vt:lpstr>'D1.01.100 - Architektonic...'!Názvy_tisku</vt:lpstr>
      <vt:lpstr>'Rekapitulace stavby'!Názvy_tisku</vt:lpstr>
      <vt:lpstr>'VORN - Vedlejší a ostatní...'!Názvy_tisku</vt:lpstr>
      <vt:lpstr>'D1.01.100 - Architektonic...'!Oblast_tisku</vt:lpstr>
      <vt:lpstr>'Pokyny pro vyplnění'!Oblast_tisku</vt:lpstr>
      <vt:lpstr>'Rekapitulace stavby'!Oblast_tisku</vt:lpstr>
      <vt:lpstr>'VORN - Vedlejší a ostatní...'!Oblast_tisku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František Příhoda - STORING spol. s r.o.</dc:creator>
  <cp:lastModifiedBy>Ing. František Příhoda - STORING spol. s r.o.</cp:lastModifiedBy>
  <cp:lastPrinted>2021-04-08T10:01:16Z</cp:lastPrinted>
  <dcterms:created xsi:type="dcterms:W3CDTF">2021-04-08T08:59:11Z</dcterms:created>
  <dcterms:modified xsi:type="dcterms:W3CDTF">2021-04-08T10:01:22Z</dcterms:modified>
</cp:coreProperties>
</file>