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Rekapitulace" sheetId="1" r:id="rId1"/>
    <sheet name="000" sheetId="2" r:id="rId2"/>
    <sheet name="121" sheetId="3" r:id="rId3"/>
    <sheet name="151" sheetId="4" r:id="rId4"/>
  </sheets>
  <definedNames/>
  <calcPr fullCalcOnLoad="1"/>
</workbook>
</file>

<file path=xl/sharedStrings.xml><?xml version="1.0" encoding="utf-8"?>
<sst xmlns="http://schemas.openxmlformats.org/spreadsheetml/2006/main" count="1313" uniqueCount="472">
  <si>
    <t>Firma: Jan Maděra</t>
  </si>
  <si>
    <t>Soupis objektů s DPH</t>
  </si>
  <si>
    <t>Stavba: 25032022 - HŘIŠTĚ A OKOLÍ V ULICI KROPÁČKOVA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</si>
  <si>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</si>
  <si>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</si>
  <si>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</si>
  <si>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</si>
  <si>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</si>
  <si>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</si>
  <si>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</si>
  <si>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</si>
  <si>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</si>
  <si>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</si>
  <si>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</si>
  <si>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</si>
  <si>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25032022</t>
  </si>
  <si>
    <t>HŘIŠTĚ A OKOLÍ V ULICI KROPÁČKOVA</t>
  </si>
  <si>
    <t>O</t>
  </si>
  <si>
    <t>Rozpočet:</t>
  </si>
  <si>
    <t>0,00</t>
  </si>
  <si>
    <t>15,00</t>
  </si>
  <si>
    <t>21,00</t>
  </si>
  <si>
    <t>3</t>
  </si>
  <si>
    <t>2</t>
  </si>
  <si>
    <t>000</t>
  </si>
  <si>
    <t>VEDLEJŠÍ ROZPOČTOVÉ NÁKLADY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</si>
  <si>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</si>
  <si>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</si>
  <si>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</si>
  <si>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</si>
  <si>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</si>
  <si>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</si>
  <si>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</si>
  <si>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</si>
  <si>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</si>
  <si>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</si>
  <si>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</si>
  <si>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</si>
  <si>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</si>
  <si>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</si>
  <si>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</si>
  <si>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</si>
  <si>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</si>
  <si>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</si>
  <si>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</si>
  <si>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</si>
  <si>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</si>
  <si>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</si>
  <si>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</si>
  <si>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</si>
  <si>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</si>
  <si>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položka zahrnuje dopravně inženýrská opatření v průběhu celé stavby (dle schváleného plánu ZOV, DIO a vyjádření DI PČR), zahrnuje pronájem dopravního znační - tzn. osazení, přesuny a odvoz provizorního dopravního značení. Zahrnuje dočasné dopravní značení, semafory, dopravní zařízení (např citybloky, provizorní betonová a ocelová svodidla, světelné výstražné zařízení atd.) oplocení a všechny související práce po dobu trvání stavby. Zahrnuje přesun betonových svodidel a úpravu DZ ve všech etapách výstavby, vč. bet.sv. u mostů. Součástí položky je i údržba a péče o dopravně inženýrská opatření v průběhu celé stavby. Součástí položky je vyřízení DIR včetně jeho projednání.</t>
  </si>
  <si>
    <t>VV</t>
  </si>
  <si>
    <t>1=1,000 [A]</t>
  </si>
  <si>
    <t>TS</t>
  </si>
  <si>
    <t>zahrnuje veškeré náklady spojené s objednatelem požadovanými zařízeními</t>
  </si>
  <si>
    <t>02910</t>
  </si>
  <si>
    <t>OSTATNÍ POŽADAVKY - ZEMĚMĚŘIČSKÁ MĚŘENÍ</t>
  </si>
  <si>
    <t>Geodetická činnost v průběhu provádění stavebních prací (geodet zhotovitele stavby) včetně vytyčení stavby a skutečného zjištění průběhu inženýrských sítí. Součástí je vybudování potřebné vytyčovací sítě.</t>
  </si>
  <si>
    <t>zahrnuje veškeré náklady spojené s objednatelem požadovanými pracemi,  
- pro stanovení orientační investorské ceny určete jednotkovou cenu jako 1% odhadované ceny stavby</t>
  </si>
  <si>
    <t>Geodetické zaměření skutečného provedení stavby vložené na podkladu katastrální mapy</t>
  </si>
  <si>
    <t>02920</t>
  </si>
  <si>
    <t>OSTATNÍ POŽADAVKY - OCHRANA ŽIVOTNÍHO PROSTŘEDÍ</t>
  </si>
  <si>
    <t>Náklady na zvýšenou pracnost.    
Ochrana stromů   
Část stromů budou zachovány původní, výška silnice  nebude navýšena  –  práce v okolí stromů budou prováděny s maximální pečlivostí, aby nedošlo k jejich poškození. Ve vzdálenosti 1,0m od stromu výkopy ručně a ctít kořeny – nepoškodit !!      
5  stromů</t>
  </si>
  <si>
    <t>zahrnuje veškeré náklady spojené s objednatelem požadovanými pracemi</t>
  </si>
  <si>
    <t>02943</t>
  </si>
  <si>
    <t>OSTATNÍ POŽADAVKY - VYPRACOVÁNÍ RDS</t>
  </si>
  <si>
    <t>Realizační dokumentace stavby (dále jen „RDS“) dle kap. 10 Směrnice pro dokumentaci staveb pozemních komunikací (SDS PK) (8/2017), vč. dodatku č. 1 (4/2018) a dodatku č. 2 (5/2019). V rozsahu dle Technických kvalitativních podmínek pro dokumentaci staveb pozemních komunikací (TKP-D). Součástí je předání dokumentace v tištěné podobě (2 paré) a předání 1 x v elektronické podobě (rozsah a uspořádání odpovídající podobě tištěné) v uzavřeném (PDF) a otevřeném formátu (DWG, XLS, DOC, apod.). 
Předpoklad 1,5% celkové ceny</t>
  </si>
  <si>
    <t>02944</t>
  </si>
  <si>
    <t>OSTAT POŽADAVKY - DOKUMENTACE SKUTEČ PROVEDENÍ V DIGIT FORMĚ</t>
  </si>
  <si>
    <t>Dokumentace skutečného provedení stavby ve smyslu § 125 odst. 6 stavebního zákona, dle kap. 11 Směrnice pro dokumentaci staveb pozemních komunikací (8/2017), vč. dodatku č. 1 (4/2018) a dodatku č. 2 (5/2019) v rozsahu dle kap. 6 Technických kvalitativních podmínek pro dokumentaci staveb pozemních komunikací (TKP-D) (8/2006), příloha č. 6. Součástí je předání dokumentace v tištěné podobě (3 paré) a předání 1 x v digitální podobě (rozsah a uspořádání odpovídající podobě tištěné) v uzavřeném (PDF) a otevřeném formátu (DWG, XLS, DOC, apod.). 
Předpoklad 1,5% celkové ceny</t>
  </si>
  <si>
    <t>7</t>
  </si>
  <si>
    <t>03100</t>
  </si>
  <si>
    <t>ZAŘÍZENÍ STAVENIŠTĚ - ZŘÍZENÍ, PROVOZ, DEMONTÁŽ</t>
  </si>
  <si>
    <t>Položka zahrnuje např. náklady spojené se staveništními komunikacemi, oplocením  staveniště, vstupem a vjezdem na zařízení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 době výstavby až do předání díla .        
 Zajištění údržby veřejných komunikací a komunikací pro pěší v průběhu celé stavby - ZÁBRANY, NEBO MOBILNÍ OPLOCENÍ  , včetně případné zimní údržby.</t>
  </si>
  <si>
    <t>zahrnuje objednatelem povolené náklady na pořízení (event. pronájem), provozování, udržování a likvidaci zhotovitelova zařízení</t>
  </si>
  <si>
    <t>8</t>
  </si>
  <si>
    <t>03730</t>
  </si>
  <si>
    <t>POMOC PRÁCE ZAJIŠŤ NEBO ZŘÍZ OCHRANU INŽENÝRSKÝCH SÍTÍ</t>
  </si>
  <si>
    <t>Ochrana a vytyčení stávajících IS  a to včetně veškerých poplatků             
Náklady na ztížené výkopy a manipulace v ochranných pásmech těchto sítí  pol dále obsahuje zajištění souhlasu se stavbou  jednotlivých správců ke kolaudaci .     
 Zhotovitel se bude řídit podmínkami správců sítí uvedenými v příloze E.</t>
  </si>
  <si>
    <t>zahrnuje objednatelem povolené náklady na požadovaná zařízení zhotovitele</t>
  </si>
  <si>
    <t>Zemní práce</t>
  </si>
  <si>
    <t>11120</t>
  </si>
  <si>
    <t>ODSTRANĚNÍ KŘOVIN</t>
  </si>
  <si>
    <t>M2</t>
  </si>
  <si>
    <t>Všeobecné práce zahrnuty ve vedlejších rozpočtových nákladech. 
       Před zahájením stavby bude na p.p.č   2031/2   provedení odstranění 17,0m2 křovin . Větve a keře budou naštěpkovány , kmeny budou nasortovány a nabídnuty Investorovi . V případě, že Investor neprojeví zájem , bude dřevní hmota zhotovitelem zlikvidována (prodána, nebo skládkována) . Pařezy budou odvezeny na skládku. Skládkovné  pařezů a příp dřevní hmoty je součástí položky a není vykazováno zvlášť.</t>
  </si>
  <si>
    <t>17=17,000 [A]</t>
  </si>
  <si>
    <t>odstranění křovin a stromů do průměru 100 mm 
doprava dřevin bez ohledu na vzdálenost 
spálení na hromadách nebo štěpkování</t>
  </si>
  <si>
    <t>112018</t>
  </si>
  <si>
    <t>KÁCENÍ STROMŮ D KMENE DO 0,5M S ODSTRANĚNÍM PAŘEZŮ, ODVOZ DO 20KM</t>
  </si>
  <si>
    <t>KUS</t>
  </si>
  <si>
    <t>3+2=5,000 [A]</t>
  </si>
  <si>
    <t>11</t>
  </si>
  <si>
    <t>112028</t>
  </si>
  <si>
    <t>KÁCENÍ STROMŮ D KMENE DO 0,9M S ODSTRANĚNÍM PAŘEZŮ, ODVOZ DO 20KM</t>
  </si>
  <si>
    <t>Přidružená stavební výroba</t>
  </si>
  <si>
    <t>12</t>
  </si>
  <si>
    <t>742P17</t>
  </si>
  <si>
    <t>VYHLEDÁNÍ STÁVAJÍCÍHO KABELU (MĚŘENÍ, SONDA)</t>
  </si>
  <si>
    <t>Před zahájením stavby bude provedeno vytyčení sítí a v kolizních místech provedeno 10 kusů ručně  kopaných sond k ověření polohy</t>
  </si>
  <si>
    <t>10=10,000 [A]</t>
  </si>
  <si>
    <t>1. Položka obsahuje: 
 – vyhledání stávajícího kabelu vn/nn v obvodu žel. stanice, na trati vč. výkopu sondy a veškerého příslušenství 
2. Položka neobsahuje: 
 X 
3. Způsob měření: 
Udává se počet kusů kompletní konstrukce nebo práce.</t>
  </si>
  <si>
    <t>121</t>
  </si>
  <si>
    <t>CHODNÍK A KONTEJNEROVÉ STÁNÍ</t>
  </si>
  <si>
    <t>015111</t>
  </si>
  <si>
    <t>POPLATKY ZA LIKVIDACI ODPADŮ NEKONTAMINOVANÝCH - 17 05 04  VYTĚŽENÉ ZEMINY A HORNINY -  I. TŘÍDA TĚŽITELNOSTI</t>
  </si>
  <si>
    <t>T</t>
  </si>
  <si>
    <t>z pol 132738 
hmotnost 2,1t/m3</t>
  </si>
  <si>
    <t>(36)*2,1=75,600 [A]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</si>
  <si>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541/2020 Sb., o nakládání s odpady, v platném znění.</t>
  </si>
  <si>
    <t>015130</t>
  </si>
  <si>
    <t>POPLATKY ZA LIKVIDACI ODPADŮ NEKONTAMINOVANÝCH - 17 03 02  VYBOURANÝ ASFALTOVÝ BETON BEZ DEHTU</t>
  </si>
  <si>
    <t>skládkovné z pol 113728 
hmotnost 2,45t/m3</t>
  </si>
  <si>
    <t>11*2,45=26,950 [A]</t>
  </si>
  <si>
    <t>015140</t>
  </si>
  <si>
    <t>POPLATKY ZA LIKVIDACI ODPADŮ NEKONTAMINOVANÝCH - 17 01 01  BETON Z DEMOLIC OBJEKTŮ, ZÁKLADŮ TV</t>
  </si>
  <si>
    <t>skládkovné z pol 113524 + 966158 
hmotnost 2,5t/m3</t>
  </si>
  <si>
    <t>(5+2)*2,5=17,500 [A]</t>
  </si>
  <si>
    <t>113524</t>
  </si>
  <si>
    <t>ODSTRANĚNÍ CHODNÍKOVÝCH A SILNIČNÍCH OBRUBNÍKŮ BETONOVÝCH, ODVOZ DO 5KM</t>
  </si>
  <si>
    <t>M</t>
  </si>
  <si>
    <t>Po odstranění stromů a křovin (výše) bude provedeno odstranění betonových silničních obrub v dl. 75,0m (5,0m3)  
skl v pol 015140</t>
  </si>
  <si>
    <t>75=75,000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</si>
  <si>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</si>
  <si>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113728</t>
  </si>
  <si>
    <t>FRÉZOVÁNÍ ZPEVNĚNÝCH PLOCH ASFALTOVÝCH, ODVOZ DO 20KM</t>
  </si>
  <si>
    <t>M3</t>
  </si>
  <si>
    <t>a provedeno odstranění stávajícího AC krytu ( 110,0m2 * 0,1=11,0m3) frézováním nebo odkopem. Materiál bude odvezen k recyklaci. 
skl v pol 015130</t>
  </si>
  <si>
    <t>110*0,1=11,000 [A]</t>
  </si>
  <si>
    <t>132738</t>
  </si>
  <si>
    <t>HLOUBENÍ RÝH ŠÍŘ DO 2M PAŽ I NEPAŽ TŘ. I, ODVOZ DO 20KM</t>
  </si>
  <si>
    <t>V chodníku a kontejnerovém stání bude proveden odkop (výkop rýh) v ploše 150,0m2 a tl 200mm ( 30,0m3) v konstrukci stávajícího chodníku a výkop pro obruby 75*0,4*0,2=6,0m3 s odvozem na skládku do 20 km. 
skládkovné v pol 015111</t>
  </si>
  <si>
    <t>(150*0,2)+(75*0,4*0,2)=36,000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</si>
  <si>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</si>
  <si>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18110</t>
  </si>
  <si>
    <t>ÚPRAVA PLÁNĚ SE ZHUTNĚNÍM V HORNINĚ TŘ. I</t>
  </si>
  <si>
    <t>Bude upravena zemní pláň (150,0m2)</t>
  </si>
  <si>
    <t>150=150,000 [A]</t>
  </si>
  <si>
    <t>položka zahrnuje úpravu pláně včetně vyrovnání výškových rozdílů. Míru zhutnění určuje projekt.</t>
  </si>
  <si>
    <t>Komunikace</t>
  </si>
  <si>
    <t>56330</t>
  </si>
  <si>
    <t>VOZOVKOVÉ VRSTVY ZE ŠTĚRKODRTI</t>
  </si>
  <si>
    <t>ŠD 
       Bude upravena zemní pláň  a položena vrstva z štěrkodrtě ŠDA fr 0/32 v tl. 150 (150*0,15=22,5m3) . 
Zkoušky statickou zátěžovou deskou  pro SO 121 Vzhledem k malému  rozsahu  se nevyžadují.</t>
  </si>
  <si>
    <t>(150*0,15)=22,500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</si>
  <si>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</si>
  <si>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572213</t>
  </si>
  <si>
    <t>SPOJOVACÍ POSTŘIK Z EMULZE DO 0,5KG/M2</t>
  </si>
  <si>
    <t>proveden postřik spojovací emulzní v 0,5kg/m2 v ploše 130,0m2</t>
  </si>
  <si>
    <t>130=130,000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</si>
  <si>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</si>
  <si>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574A01</t>
  </si>
  <si>
    <t>ASFALTOVÝ BETON PRO OBRUSNÉ VRSTVY ACO 8</t>
  </si>
  <si>
    <t>vrstva z asfaltový beton obrusný ACO 8 v tl 60mm a provedena drobná výsprava před obrubou v komunikaci v množství 2,0m3  (130,0*0,06+2,0=9,8m3)  , 24,0t). 
Zkoušky  na AC– v rozsahu dle TP (zhutnění, spojení, rovinatost ..), součást dané vrstvy</t>
  </si>
  <si>
    <t>(130*0,06+2)=9,800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</si>
  <si>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</si>
  <si>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574E06</t>
  </si>
  <si>
    <t>ASFALTOVÝ BETON PRO PODKLADNÍ VRSTVY ACP 16+, 16S</t>
  </si>
  <si>
    <t>Chodník  z asfaltového betonu (AC) 
Do obrub bude položena vyrovnávací vrstva z asfaltového betonu podkladního ACP 16+ v tl. 60mm (130*0,06=7,8m3)</t>
  </si>
  <si>
    <t>(130*0,06)=7,800 [A]</t>
  </si>
  <si>
    <t>577A2</t>
  </si>
  <si>
    <t>VÝSPRAVA TRHLIN ASFALTOVOU ZÁLIVKOU MODIFIK</t>
  </si>
  <si>
    <t>Napojovací spára (75,0m),  bude ošetřena proříznutím a modifikovanou zálivkou.</t>
  </si>
  <si>
    <t>- vyfrézování drážky šířky do 20mm hloubky do 40mm 
- vyčištění 
- nátěr 
- výplň předepsanou zálivkovou hmotou</t>
  </si>
  <si>
    <t>Ostatní konstrukce a práce</t>
  </si>
  <si>
    <t>13</t>
  </si>
  <si>
    <t>916E2</t>
  </si>
  <si>
    <t>VÝSTRAŽNÝ PÁS PLASTOVÝ</t>
  </si>
  <si>
    <t>Reliéfní varovné pásy budou zhotoveni nalepením na ACO z plastu (8,0m2 ) v barvě bílé - cca po 3 měsících . 
 (například MEDIALINE , nebo jiný certifikovaný výrobek)</t>
  </si>
  <si>
    <t>8=8,000 [A]</t>
  </si>
  <si>
    <t>položka zahrnuje dodání zařízení v předepsaném provedení včetně jeho osazení</t>
  </si>
  <si>
    <t>14</t>
  </si>
  <si>
    <t>917212</t>
  </si>
  <si>
    <t>ZÁHONOVÉ OBRUBY Z BETONOVÝCH OBRUBNÍKŮ ŠÍŘ 80MM</t>
  </si>
  <si>
    <t>OBRUBY 
   Na ŠD budou osazeny zahradní betonové obruby 80/250/1000 v délce 80,0m  s navýšením nad budoucí AC chodníku 70mm a 0mm v bráně a brance. V místě kontejnerového stání bude vždy po 1,0m s navýšením 70mm zhotoven přeliv s navýšením 0mm v délce 200mm. 
Obruby budou osazeny do betonu C20/25n XF3 S1 tl. min 100mm a do výšek dle výkresové části .</t>
  </si>
  <si>
    <t>80=80,000 [A]</t>
  </si>
  <si>
    <t>Položka zahrnuje: 
dodání a pokládku betonových obrubníků o rozměrech předepsaných zadávací dokumentací 
betonové lože i boční betonovou opěrku.</t>
  </si>
  <si>
    <t>15</t>
  </si>
  <si>
    <t>917424</t>
  </si>
  <si>
    <t>CHODNÍKOVÉ OBRUBY Z KAMENNÝCH OBRUBNÍKŮ ŠÍŘ 150MM</t>
  </si>
  <si>
    <t>Dále budou osazeny silniční kamenné obruby 150/250/1000 v délce 75,0m  s navýšením nad stávající AC komunikace  120mm a 20mm v místě vstupu do komunikace (vstup do hřiště a vstup k kontejnerovým stáním).     
Obruby budou osazeny do betonu C20/25n XF3 S1 tl. min 100mm a do výšek dle výkresové části .       
Specifikace obrub silničních 
Budou použity kamenné obruby 150/250/1000mm  .. Obruby budou osazeny do betonu C20/25n XF3 S1 a do výšek dle výkresové části .   
Jedna horní hrana bude zkosena ( 15mm)  ,  horní a pohledová strana bude zdrsněna  ( např. opalováním, pískováním, pemrlováním) musí splňovat nařízení vlády NV 163/2002 Sb a TN TZÚS 12.03.04-06.          Materiál světlá  žula „ Liberecká“</t>
  </si>
  <si>
    <t>Položka zahrnuje: 
dodání a pokládku kamenných obrubníků o rozměrech předepsaných zadávací dokumentací 
betonové lože i boční betonovou opěrku.</t>
  </si>
  <si>
    <t>16</t>
  </si>
  <si>
    <t>919112</t>
  </si>
  <si>
    <t>ŘEZÁNÍ ASFALTOVÉHO KRYTU VOZOVEK TL DO 100MM</t>
  </si>
  <si>
    <t>proveden přesný řez v komunikaci dl. 75,0m</t>
  </si>
  <si>
    <t>položka zahrnuje řezání vozovkové vrstvy v předepsané tloušťce, včetně spotřeby vody</t>
  </si>
  <si>
    <t>17</t>
  </si>
  <si>
    <t>966158</t>
  </si>
  <si>
    <t>BOURÁNÍ KONSTRUKCÍ Z PROST BETONU S ODVOZEM DO 20KM</t>
  </si>
  <si>
    <t>Stávající kameno-betonová  rovnanina (podezdívka plotu) za vstupem na hřiště bude odstraněna a odvezena na řízenou skládku, nebo k recyklaci (2,0m3) . 
skl v pol 015140</t>
  </si>
  <si>
    <t>2=2,000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</si>
  <si>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</si>
  <si>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151</t>
  </si>
  <si>
    <t>HŘIŠTĚ</t>
  </si>
  <si>
    <t>z pol 132738 + 26A24 
hmotnost 2,1t/m3</t>
  </si>
  <si>
    <t>(32,45 +2,2+1,7+0,15)*2,1=76,650 [A]</t>
  </si>
  <si>
    <t>015120</t>
  </si>
  <si>
    <t>A</t>
  </si>
  <si>
    <t>POPLATKY ZA LIKVIDACI ODPADŮ NEKONTAMINOVANÝCH - 17 01 02  STAVEBNÍ A DEMOLIČNÍ SUŤ (ŠKVÁRA)</t>
  </si>
  <si>
    <t>z pol 113318 
hmotnost 2,1t/m3 
Materiál bude odvezen na řízenou skládku , dle zatřídění podle vyhodnocení  druhu odpadu, vyhotoveného akreditovanou laboratoří MONI s.r.o. v 04/2022.</t>
  </si>
  <si>
    <t>(221,5)*2,1=465,150 [A]</t>
  </si>
  <si>
    <t>z pol 113188 + 966158 
hmotnost 2,5t/m3</t>
  </si>
  <si>
    <t>(15+2,56)*2,5=43,900 [A]</t>
  </si>
  <si>
    <t>015330</t>
  </si>
  <si>
    <t>POPLATKY ZA LIKVIDACI ODPADŮ NEKONTAMINOVANÝCH - 17 05 04  KAMENNÁ SUŤ</t>
  </si>
  <si>
    <t>z pol 966128 
hmotnost 2,5t/m3</t>
  </si>
  <si>
    <t>(4,96)*2,5=12,400 [A]</t>
  </si>
  <si>
    <t>02991</t>
  </si>
  <si>
    <t>OSTATNÍ POŽADAVKY - INFORMAČNÍ TABULE</t>
  </si>
  <si>
    <t>návštěvní řád , max velikosti 0,8*1,2m na sloupku DZ ( Jako nosič textu možno použít SDZ )  včetně základu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</si>
  <si>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</si>
  <si>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113188</t>
  </si>
  <si>
    <t>ODSTRANĚNÍ KRYTU ZPEVNĚNÝCH PLOCH Z DLAŽDIC, ODVOZ DO 20KM</t>
  </si>
  <si>
    <t>Před basketbalovým košem  a v ploše hřiště bude odstraněna plocha z bet dlažby v souhrnné ploše 150,0m2 (15,0m3) s odvozem na řízenou skládku nebo k recyklaci . 
skl v pol 015140</t>
  </si>
  <si>
    <t>150*0,1=15,000 [A]</t>
  </si>
  <si>
    <t>113318</t>
  </si>
  <si>
    <t>ODSTRANĚNÍ PODKLADU ZPEVNĚNÝCH PLOCH ZE STABIL ZEMINY, ODVOZ DO 20KM</t>
  </si>
  <si>
    <t>Dále bude odstraněno 100mm škváry v celé ploše hřiště (880*0,1=88,0m3) a prohloubeno v místě zpevněných ploch (umělá tráva  360*0,18=64,8m3  , žb basket plocha 200*0,25=50,0m3,  plocha EPDM  90*0,13=11,7m3 a plocha dlažby 50*0,14=7,0m3 )  
Celkem škváry 221,5m3.  Materiál bude odvezen na řízenou skládku , dle zatřídění podle vyhodnocení  druhu odpadu, vyhotoveného akreditovanou laboratoří MONI s.r.o. v 04/2022.  
skl v pol</t>
  </si>
  <si>
    <t>(880*0,1)+(360*0,18)+(200*0,25)+(90*0,13)+(50*0,14)=221,500 [A]</t>
  </si>
  <si>
    <t>12110</t>
  </si>
  <si>
    <t>SEJMUTÍ ORNICE NEBO LESNÍ PŮDY</t>
  </si>
  <si>
    <t>Nad schodištěm č.2  bude odstraněno 10,0m3 ornice, která bude následně použita na terénní úpravy. 
vč uskladnění ve stavbě</t>
  </si>
  <si>
    <t>položka zahrnuje sejmutí ornice bez ohledu na tloušťku vrstvy a její vodorovnou dopravu 
nezahrnuje uložení na trvalou skládku</t>
  </si>
  <si>
    <t>Schodiště č.1 ,  proveden výkop zeminy (rýha) pro nové schodiště  (8*0,4*1,2=3,84m3). 
Schodiště č.2 ,  proveden výkop zeminy (rýha) pro nové schodiště  (21*0,4*0,8=6,72m3). Výkopek bude odvezen na řízenou skládku nebo k recyklaci . 
    Výkop pro gabiony, bude proveden v zemině (15,5*0,7*0,6=6,51m3) s odvozem na skládku. 
    Výkop pro chráničky, bude proveden v zemině (31*0,8*0,6+ základ 0,5=15,38m3) s odvozem na skládku. 
skl v pol 015111</t>
  </si>
  <si>
    <t>(8*0,4*1,2)+(21*0,4*0,8)+(15,5*0,7*0,6)+(31*0,8*0,6+0,5)=32,450 [A]</t>
  </si>
  <si>
    <t>17411</t>
  </si>
  <si>
    <t>ZÁSYP JAM A RÝH ZEMINOU SE ZHUTNĚNÍM</t>
  </si>
  <si>
    <t>CHRÁNIČKY V.O.  --  výkop bude až po terén  zhutněn z vykopaného  materiálu ( 12,0m3) , po vrstvách max 200mm.</t>
  </si>
  <si>
    <t>12=12,000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</si>
  <si>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</si>
  <si>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</si>
  <si>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</si>
  <si>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CHRÁNIČKY V.O.   -        Chránička bude položena do lože z ŠP tl 0,3m (6,0m3)</t>
  </si>
  <si>
    <t>6=6,000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</si>
  <si>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</si>
  <si>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17561</t>
  </si>
  <si>
    <t>OBSYP POTRUBÍ A OBJEKTŮ Z HORNIN KAMENITÝCH</t>
  </si>
  <si>
    <t>Opěrná zeď č.1  -       Zásyp za gabiony  bude proveden v délce 15,0m z místních materiálů  (15,0m3).  Prostor za gabionem , bude zhutněn vibrační deskou po vrstvách max. 200mm.</t>
  </si>
  <si>
    <t>15=15,000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</si>
  <si>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                                                                 - zemina vytlačená potrubím o DN do 180mm se od kubatury obsypů neodečítá</t>
  </si>
  <si>
    <t>18010</t>
  </si>
  <si>
    <t>VŠEOBECNÉ ÚPRAVY ZASTAVĚNÉHO ÚZEMÍ</t>
  </si>
  <si>
    <t>terénní úpravy  
             Podél krajních obrub kolem hracích ploch a  chodníků, bude zřízena a upravena travnatá plocha v šíři 0,5-3,0m v celkové ploše 470,0 m2 . 
Plocha bude urovnána bez zhutnění ze stávající  a nakoupené   ornice. Poté bude plocha vertikutátorována s rozrovnáním, zkypřením a uvláčením ( sadovnické obdělání půdy 470,0m2). Po 20 denní pauze bude plocha  ošetřena Herbicidním přípravkem ,  který se nechá 10 dní působit.  
Následná péče – zajistí Investor:  
Péči je nutno zajistit k založeným  trávníkovým plochám a to minimálně 2 – 3 seče ročně a aplikaci hnojiva a selektivního herbicidu – na dvouděložné plevele ( chemické odplevelení) 1 x ročně.  
     Po ujmutí trávy bude trávník 1x posečen a ošetřen selektivním chemickým přípravkem proti dvouděložním plevelům (470,0m2 ). Dle vzrůstu trávy bude poté provedeno  2 sečení (470,0m2).</t>
  </si>
  <si>
    <t>470=470,000 [A]</t>
  </si>
  <si>
    <t>Všeobecné úpravy musí zahrnovat úpravu území po uskutečnění stavby, tak jak je požadováno v zadávací dokumentaci s výjimkou těch prací, pro které jsou uvedeny samostatné položky.</t>
  </si>
  <si>
    <t>Bude upravena zemní pláň (360+200+90+50+10+15+10=735,0m2)  
CHRÁNIČKY V.O.  Výkop pro chrájičku je zahrnut v zemních pracích .  Bude upravena zemní pláň (19,0m2)</t>
  </si>
  <si>
    <t>360+200+90+50+10+15+10+19=754,000 [A]</t>
  </si>
  <si>
    <t>18220</t>
  </si>
  <si>
    <t>NÁKUP A DOVOZ ORNICE</t>
  </si>
  <si>
    <t>nakoupené (40,0m3)  ornice.</t>
  </si>
  <si>
    <t>40=40,000 [A]</t>
  </si>
  <si>
    <t>položka zahrnuje: 
nutné přemístění ornice z dočasných skládek vzdálených do 50m 
rozprostření ornice v předepsané tloušťce ve svahu přes 1:5</t>
  </si>
  <si>
    <t>18242</t>
  </si>
  <si>
    <t>ZALOŽENÍ TRÁVNÍKU HYDROOSEVEM NA ORNICI</t>
  </si>
  <si>
    <t>Dále bude provedeno opětovné sadovnické obdělání plochy ornice a  provedeno osetí travním semenem ( hydrosev 170,0m2 ).</t>
  </si>
  <si>
    <t>170=170,000 [A]</t>
  </si>
  <si>
    <t>Zahrnuje dodání předepsané travní směsi, hydroosev na ornici, zalévání, první pokosení, to vše bez ohledu na sklon terénu</t>
  </si>
  <si>
    <t>18246</t>
  </si>
  <si>
    <t>ZALOŽENÍ TRÁVNÍKU POLOŽENÍM TRAVNATÉHO KOBERCE</t>
  </si>
  <si>
    <t>Na takto upravenou plochu, budou položeny předpěstované trávníkové koberce v ploše 300,0m2.</t>
  </si>
  <si>
    <t>300=300,000 [A]</t>
  </si>
  <si>
    <t>Zahrnuje naložení, dopravu a položení travnatého koberce bez ohledu na sklon terénu, zalévání, první pokosení</t>
  </si>
  <si>
    <t>18</t>
  </si>
  <si>
    <t>18461</t>
  </si>
  <si>
    <t>MULČOVÁNÍ</t>
  </si>
  <si>
    <t>Po finálním výsadbě keřů a stromů, bude do jejich okolí navezena 10-15cm vrstva dřevní štěpky (3,0m3).</t>
  </si>
  <si>
    <t>30=30,000 [A]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</si>
  <si>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</si>
  <si>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19</t>
  </si>
  <si>
    <t>184A1</t>
  </si>
  <si>
    <t>VYSAZOVÁNÍ KEŘŮ LISTNATÝCH S BALEM VČETNĚ VÝKOPU JAMKY</t>
  </si>
  <si>
    <t>Položka vysazování keřů zahrnuje dodávku projektem předepsaných  keřů,  hloubení jamek (min. rozměry pro keře 30/30/30cm) s event. výměnou půdy, s hnojením anorganickým hnojivem a přídavkem organického hnojiva dle PD, zálivku,  a pod. 
položka zahrnuje veškerý materiál, výrobky a polotovary, včetně mimostaveništní a vnitrostaveništní dopravy (rovněž přesuny), včetně naložení a složení, případně s uložením</t>
  </si>
  <si>
    <t>20</t>
  </si>
  <si>
    <t>184B15</t>
  </si>
  <si>
    <t>VYSAZOVÁNÍ STROMŮ LISTNATÝCH S BALEM OBVOD KMENE DO 16CM, PODCHOZÍ VÝŠ MIN 2,4M</t>
  </si>
  <si>
    <t>Stromy    :    Prunus avium 'Sweetheart'-     třešeň „SWEETHEART“                            2,0 ks 
                      Ryngle „ Opál“                                                                                           2,0 ks 
Stromy, budou vysázeny do předepsaných míst , předpokládaný vzrůst do 10m, dle situace , stromy budou vysazeny do nižších poloh „ do ďolíčků“, voda tak bude stékat přímo do jam k vysázeným stromům .  
Výsadbová velikost stromů a kvalita materiálu: 
Stromy ( kmen rovný ),  budou vysazovány v kategorii stromy o obvodu min. 14 cm ve výšce 1,0m  s balem  (nebo v kontejneru)  a koruna založena ve výšce  2,2m. 
Způsob výsadby:  
       Stromy budou vysázeny do předem připravených jam o velikosti 1,0m x 1,0m s 50% výměnou půdy a  připevněny  3 kůly ( min průměr kůlů 7 cm )  s pružným  ( jutovým ) úvazkem a 12ks příček (3 nahoře a 9 dole),   kmeny obaleny  rákosovou rohoží, s přihnojením a zalitím.  Výsadby budou provedeny v souladu s normou ČSN 83 9021.   
Následná péče :  
Péče po výsadbě je nedílnou součásti ujmutí stromů k jejich uspokojivému růstu. 
Dle klimatických podmínek je nutné minimálně půl roku po výsadbě doplnit zalití, a to 1 x týdně v letním období, dále po dobu min. 3 let je nutné zajistit péči -  přihnojení (pozvolna se uvolńujícím hnojivem), kontrola úvazku, odplevelení a případné další zalití. 
POLOŽKA VČETNĚ CELÉHO POPISU</t>
  </si>
  <si>
    <t>2+2=4,000 [A]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</si>
  <si>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</si>
  <si>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Základy</t>
  </si>
  <si>
    <t>21</t>
  </si>
  <si>
    <t>21461C</t>
  </si>
  <si>
    <t>SEPARAČNÍ GEOTEXTILIE DO 300G/M2</t>
  </si>
  <si>
    <t>Opěrná zeď č.1  - za gabiony , separace proti vnikání jemných částic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</si>
  <si>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</si>
  <si>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22</t>
  </si>
  <si>
    <t>26A24</t>
  </si>
  <si>
    <t>VRTY PRO SLOUPKY OPLOCENÍ TŘ. TĚŽITELNOSTI II D DO 300MM</t>
  </si>
  <si>
    <t>Vrty pro sloupky oplocení v. 4,0m (30ks*1,0m*   O 300mm =2,2m3) , pro sloupky oplocení v 1,5m (40ks*0,6 * O 300mm  =1,7m3) a pro bránu a branku (2ks*1,0m*   O 300mm =0,15m3) s odvozem na skládku. 
skl v pol 015111</t>
  </si>
  <si>
    <t>(30*1)+(40*0,6)+(2*1)=56,000 [A]</t>
  </si>
  <si>
    <t>položka zahrnuje: 
- zřízení vrtu, svislou a vodorovnou dopravu zeminy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uložení zeminy na skládku a poplatek za skládku</t>
  </si>
  <si>
    <t>Svislé konstrukce</t>
  </si>
  <si>
    <t>23</t>
  </si>
  <si>
    <t>3272A8</t>
  </si>
  <si>
    <t>ZDI OPĚR, ZÁRUB, NÁBŘEŽ Z GABIONŮ RUČNĚ ROVNANÝCH, DRÁT O4,0MM, POVRCHOVÁ ÚPRAVA Zn + Al + PVC</t>
  </si>
  <si>
    <t>Opěrná zeď č.1 – celkové délky 15,0m a objemu 7,5m3. 
       Nejdříve bude proveden výkop rýh pro hutněný podsyp zdi z ŠD fr. 0/32 v šíři 0,7m – viz zemní práce a konstrukce. Na podsyp bude provedena výstavba Gabionů ze svařovaných sítí s kamenivem rovnaným v celém profilu – žula- v délce 15,0m, hl. 1,0m, š. 0,5m ( 7,5m3) .  
     Konstrukce z gabionů musí být provedena v souladu s TKP 30. Budou použity svařované sítě o únosnosti min. 40kN/m, min. profil drátu 4mm s odpovídající protikorozní ochranou.</t>
  </si>
  <si>
    <t>15*1*0,5=7,500 [A]</t>
  </si>
  <si>
    <t>- položka zahrnuje dodávku a osazení drátěných košů s výplní lomovým kamenem. 
- gabionové matrace se vykazují v pol.č.2722**.</t>
  </si>
  <si>
    <t>24</t>
  </si>
  <si>
    <t>348172</t>
  </si>
  <si>
    <t>ZÁBRADLÍ Z DÍLCŮ KOVOVÝCH ŽÁROVĚ ZINK PONOREM</t>
  </si>
  <si>
    <t>Schodiště č.1  -    Zábradlí (4,7m),  bude zhotoveno z ocelové pásoviny 50*15*9000mm  ( cca 90kg) s PKO žárovým zinkováním a 2* práškovým nátěrem v odstínu DB 703.           Zábradlí bude osazeno do betonových patek z C20/25n XF3 ( 3*0,3*03*0,6 = ÷0,2m3) . 
pol včetně patek a osazení</t>
  </si>
  <si>
    <t>4,7=4,700 [A]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</si>
  <si>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</si>
  <si>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Vodorovné konstrukce</t>
  </si>
  <si>
    <t>25</t>
  </si>
  <si>
    <t>43195</t>
  </si>
  <si>
    <t>SCHODIŠŤ KONSTR ZE DŘEVA</t>
  </si>
  <si>
    <t>Schodiště č.1 
Schodiště bude zhotoveno v řezaných hoblovaných dubových trámů délky 1,0m a průřezu 200 až 300*370mm (1,2m3) se zazubením .  
Dřevo bude ošetřeno pouze povrchovou impregnací proti hnilobě a plísni a bude lazurováno, aby nedošlo k uzavření povrchu dřeva a hnilobě. 
Spoje stupňů budou provedeny kramlemi (2,0 ks  kramle na stupeň=32 ks). 
Schodnice budou položeny na ŠD –viz výše, do DK fr 4/8 v tl 40mm . 
Schodiště č.2 
Schodiště bude zhotoveno v řezaných hoblovaných dubových trámů celkové délky 18,0m a průřezu 200 až 300*370mm (5,5m3) se zazubením .  
Dřevo bude ošetřeno pouze povrchovou impregnací proti hnilobě a plísni a bude lazurováno, aby nedošlo k uzavření povrchu dřeva a hnilobě. Pohledový povrch bude v závěru opracován smirkovým papírem pro docílení okamžité použitelnosti k sezení. 
Spoje stupňů budou provedeny kramlemi (2,0 ks  kramle na spoj =40 ks ). 
Schodnice budou položeny na ŠD –viz výše, do DK fr 4/8 v tl 40mm .  
Položka včetně povrchové úpravy a spojovacího materiálu</t>
  </si>
  <si>
    <t>1,2+5,5=6,700 [A]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</si>
  <si>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úpravy dřeva pro zlepšení jeho užitných vlastností (impregnace, zpevňování a pod.), 
- zvláštní spojovací prostředky, rozebíratelnost konstrukce,</t>
  </si>
  <si>
    <t>26</t>
  </si>
  <si>
    <t>451366</t>
  </si>
  <si>
    <t>VÝZTUŽ  VRSTEV Z KARI-SÍTÍ</t>
  </si>
  <si>
    <t>Plocha pro basketbal betonová  
Zpevněná plocha bude bez obrub, položená do bednění. Plocha je navržena z monolitického železobetonu . 
    Výztuž  je navržena z 2 kari sítí O 6mm a oku 100/100mm  (56sítí) a  bude mít krytí min 40mm. Jmenovité krytí výztuže je 50mm. K rovnoměrnému uložení výztuže budou použity distančníky 100mm (žebříčky) hm. oceli 2,5t .</t>
  </si>
  <si>
    <t>2,5=2,500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</si>
  <si>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veškerá opatření pro zajištění soudržnosti výztuže a betonu 
- vodivé propojení výztuže, které je součástí ochrany konstrukce proti vlivům bludných proudů, vyvedení do měřících skříní nebo míst pro měření bludných proudů 
- povrchovou antikorozní úpravu výztuže 
- separaci výztuže</t>
  </si>
  <si>
    <t>27</t>
  </si>
  <si>
    <t>451523</t>
  </si>
  <si>
    <t>VÝPLŇ VRSTVY Z KAMENIVA DRCENÉHO, INDEX ZHUTNĚNÍ ID DO 0,9</t>
  </si>
  <si>
    <t>Na podkladní ŠD do obrub,  bude položeno Drcené kamenivo  DK fr 4/8 (23*0,04=0,92m3) a 0/4 (66+290*0,05=17,8m3 )  a 0/16  (290*0,05=14,5m3)</t>
  </si>
  <si>
    <t>(23*0,04)+((66+290)*0,05)+(290*0,05)=33,220 [A]</t>
  </si>
  <si>
    <t>položka zahrnuje dodávku předepsaného kameniva, mimostaveništní a vnitrostaveništní dopravu a jeho uložení 
není-li v zadávací dokumentaci uvedeno jinak, jedná se o nakupovaný materiál</t>
  </si>
  <si>
    <t>28</t>
  </si>
  <si>
    <t>46131A</t>
  </si>
  <si>
    <t>PATKY Z PROSTÉHO BETONU C20/25</t>
  </si>
  <si>
    <t>Oplocení výšky 4,0m ze sítí   do patek (2,2m3) z C20/25n XF3. 
Oplocení výšky do 1,4m z plotových 2D dílů   do patek (0,72m3)  z C20/25n XF3.   
Brána s brankou se montují na 2 sloupky do patek (0,3m3) z C20/25n XF3.   
základ  pro stožár VO   0,5m3</t>
  </si>
  <si>
    <t>2,2+1,7+0,3+0,5=4,700 [A]</t>
  </si>
  <si>
    <t>položka zahrnuje: 
- nutné zemní práce (hloubení rýh a 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</t>
  </si>
  <si>
    <t>29</t>
  </si>
  <si>
    <t>4642A3</t>
  </si>
  <si>
    <t>A 1</t>
  </si>
  <si>
    <t>ZPEVNĚNÉ PLOCHY  Z SPORTOVNÍHO POVRCHU - UMĚLÁ TRÁVA III. GENERACE</t>
  </si>
  <si>
    <t>Umělá tráva III. generace 
Zpevněná plocha bude celá ohraničena betonovými obrubami ve výšce plochy i okolí. V obrubách bude připraven ŠD povrch – viz výše , na který bude položena umělá tráva s křemičitým vsypem v ploše 290,0m2 .  
Složení: PP, PE, LSR. 
Struktura vlákna: předfibrilované vlákno, tl. vlákna 80 mikro. 
Hustota vpichů 18900/m2, křemičitý vsyp 24 kg / m2 
Základní barva : zelená  
Lajnování : barva bílá a červená</t>
  </si>
  <si>
    <t>290=290,000 [A]</t>
  </si>
  <si>
    <t>- položka zahrnuje dodávku a osazení drátěných košů s výplní lomovým kamenem. 
- jedná se o gabionové matrace o tl. do 300mm.</t>
  </si>
  <si>
    <t>30</t>
  </si>
  <si>
    <t>A 2</t>
  </si>
  <si>
    <t>ZPEVNĚNÉ PLOCHY  Z EPDM POVRCHU</t>
  </si>
  <si>
    <t>66=66,000 [A]</t>
  </si>
  <si>
    <t>31</t>
  </si>
  <si>
    <t>položena konstrukční vrstva komunikace z štěrkodrtě ŠDA fr 0/32 v tl. 150mm a 100mm  ((360+200+50+10+15+10)*0,15 + 90*0,1=105,75m3) .</t>
  </si>
  <si>
    <t>(360+200+50+10+15+10)*0,15+(90)*0,1=105,750 [A]</t>
  </si>
  <si>
    <t>32</t>
  </si>
  <si>
    <t>581402</t>
  </si>
  <si>
    <t>CEMENTOBETONOVÝ KRYT DVOUVRSTVÝ VYZTUŽENÝ TŘ I</t>
  </si>
  <si>
    <t>Plocha pro basketbal betonová  
Zpevněná plocha bude bez obrub, položená do bednění. Plocha je navržena z monolitického železobetonu ( ŽB  C30/37 XF4 ) s povrchovou protiskluzovou  úpravou v ploše 154,0m2  a tl 0,2m  ( 30,8m3).  
pol obsahuje        Hrany (50,0m) , budou ošetřeny trojúhelníkovou lištou 20*20mm.  
struktura v samostatné pol 
výztuž v samostatné pol</t>
  </si>
  <si>
    <t>154*0,2=30,800 [A]</t>
  </si>
  <si>
    <t>- dodání směsi v požadované kvalitě a výztuže v předepsaném množství 
- očištění podkladu 
- uložení směsi a výztuže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úpravu povrchu krytu uvedenou v kapitole 7.10 ČSN 73 6123-1 
- navrtání otvorů a osazení kotev a kluzných trnů v napojovacích spárách 
- nezahrnuje postřiky, nátěry</t>
  </si>
  <si>
    <t>33</t>
  </si>
  <si>
    <t>58251</t>
  </si>
  <si>
    <t>DLÁŽDĚNÉ KRYTY Z BETONOVÝCH DLAŽDIC DO LOŽE Z KAMENIVA</t>
  </si>
  <si>
    <t>Plocha z dlažby 
Do obrub bude osazena betonová dlažba 50/400/400 šedá v ploše 23,0m2 . 
Dlažba bude položena do DK fr 4/8 v tl 40mm s výplní spar z 0/4. Skladba bude řádková.</t>
  </si>
  <si>
    <t>23=23,000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</si>
  <si>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</si>
  <si>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34</t>
  </si>
  <si>
    <t>58A50</t>
  </si>
  <si>
    <t>ZDRSNĚNÍ STÁVAJÍCÍ OBRUSNÉ VRSTVY VOZOVKY CB VODNÍM PAPRSKEM</t>
  </si>
  <si>
    <t>Plocha pro basketbal betonová  
Zpevněná plocha s povrchovou protiskluzovou strukturální úpravou kartáčováním v ploše 154,0m2</t>
  </si>
  <si>
    <t>154=154,000 [A]</t>
  </si>
  <si>
    <t>zdrsnění stávající betonové vozovky předepsaným způsobem</t>
  </si>
  <si>
    <t>35</t>
  </si>
  <si>
    <t>702332</t>
  </si>
  <si>
    <t>ZAKRYTÍ KABELŮ PLASTOVOU DESKOU/PÁSEM ŠÍŘKY PŘES 20 DO 40 CM</t>
  </si>
  <si>
    <t>CHRÁNIČKY V.O.  - Na ŠP budou položeny krycí desky  s folií ( 31,0m )</t>
  </si>
  <si>
    <t>31=31,000 [A]</t>
  </si>
  <si>
    <t>1. Položka obsahuje: 
 – kompletní montáž, návrh, rozměření, upevnění, začištění, sváření, vrtání, řezání, spojování a pod.  
 – veškerý spojovací a montážní materiál vč. upevňovacího materiálu 
 – sestavení a upevnění konstrukce na stanovišti 
 – pomocné mechanismy 
2. Položka neobsahuje: 
 X 
3. Způsob měření: 
Udává se počet sad, které se skládají z předepsaných dílů, jež tvoří požadovaný celek, za každý započatý měsíc pronájmu.</t>
  </si>
  <si>
    <t>36</t>
  </si>
  <si>
    <t>741A11</t>
  </si>
  <si>
    <t>UZEMŇOVACÍ VODIČ V ZÁKLADECH FEZN DO 120 MM2</t>
  </si>
  <si>
    <t>CHRÁNIČKY V.O.  
 uzemňovací drát FeZn 10mm (32,0m), ke kterému budou v budoucnu připojen dřík nového stožáru.</t>
  </si>
  <si>
    <t>32=32,000 [A]</t>
  </si>
  <si>
    <t>1. Položka obsahuje: 
 – přípravu podkladu pro osazení 
 – měření, dělení, spojování, tvarování 
 – ochranný nátěr spojů a při průchodu vodiče nad terén apod. dle příslušných norem 
2. Položka neobsahuje: 
 – zemní práce, betonový základ 
 – ochranu vodiče - chráničky apod. 
3. Způsob měření: 
Měří se metr délkový.</t>
  </si>
  <si>
    <t>37</t>
  </si>
  <si>
    <t>742Y93</t>
  </si>
  <si>
    <t>BETONOVÝ ZÁKLAD DO ROSTLÉ ZEMINY DO BEDNĚNÍ PRO STOŽÁR / VĚŽ, VČETNĚ OCEL. VÝSTUŽE A STOŽÁROVÉHO POUZDRA / ZÁKLADOVÉ KONSTRUKCE</t>
  </si>
  <si>
    <t>Umělá tráva III. generace 
 V ploše budou osazena 2 pouzdra pro vložení Empairů z nerez oceli do C20/25n XF3 s zavíčkováním .</t>
  </si>
  <si>
    <t>1. Položka obsahuje:  – dodávku, dopravu, montáž, pronájem mechanizmů montáž a demontáž bednění  – dodávku, dopravu a montáž svorníkového koše, technologické výztuže, kovaných svorníků aj.  – případně provedení dutiny pro upevnění stožáru   – dodávku, dopravu a uložení betonové směsi včetně všech přídavnou výztuž, svorníky, koše technologických opatření spojené s realizací základu podle TKP 2. Položka neobsahuje:  – zemní práce pro montáž výkopu včetně bourání zpevněných ploch, dlažby a pod., uvedení narušeného okolí do původního stavu a naložení výkopku 3. Způsob měření: Měří se metry kubické uložené betonové směsi.</t>
  </si>
  <si>
    <t>38</t>
  </si>
  <si>
    <t>76793</t>
  </si>
  <si>
    <t>OPLOCENÍ Z RÁMEČKOVÉHO PLETIVA</t>
  </si>
  <si>
    <t>Oplocení výšky do 1,4m z plotových 2D dílů - 95,0m 
Výkop pro sloupky oplocení v. 1,5m (40 ks) je zahrnut v zemních pracích . 
Plotové panely se montují na hranaté sloupky o rozměru 60x40 mm pomocí příchytek do patek   z C20/25n XF3.   
      Povrchová úprava sloupků  : pozink + práškové lakování anracit RAL 7016 
Oplocení bude bez podkladních desek. 
Specifikace plotových dílců 
Plotové díly 2D, výška 143 cm, drát 6/5/6 mm - PVC antracit 
Parametry:   
Barva: antracitová (RAL 7016) 
Výška: 143 cm 
Délka dílu: 250 cm 
O vodorovného drátu: 6 mm 
O svislého drátu: 5 mm 
Rozměry oka: 50x200 mm (šířka x výška) 
Povrchová úprava: pozink + práškové lakování 
Doporučený počet příchytek: 4 ks 
POLOŽKA VČETNĚ SLOUPKŮ A MONTÁŽE , patky zvlášt</t>
  </si>
  <si>
    <t>95*1,45=137,750 [A]</t>
  </si>
  <si>
    <t>- položka zahrnuje vedle vlastního pletiva i rámy, rošty, lišty, kování, podpěrné, závěsné, upevňovací prvky, spojovací a těsnící materiál, pomocný materiál, kompletní povrchovou úpravu. 
- nejsou zahrnuty sloupky a vzpěry, které se vykazují v samostatných položkách 338**, není zahrnuta podezdívka (272**) 
- součástí položky je  případně i ostnatý drát, uvažovaná plocha se pak vypočítává po horní hranu drátu.</t>
  </si>
  <si>
    <t>39</t>
  </si>
  <si>
    <t>76795</t>
  </si>
  <si>
    <t>OPLOCENÍ Z OCEL SÍTÍ  Fe+Zn</t>
  </si>
  <si>
    <t>Oplocení výšky 4,0m ze sítí 
      Síť na zachytávání míčů bude výšky 4,0 m a celkové délky 80,0 m s průměrem drátu 3,0 mm, umístěna dle výkresu D.1.1.2.f., pozinkované ocelové lano oka budou velikosti 50 x 100 mm do úrovně 2,0 m výšky pro omezení možnosti lezení po síti, zbytek sítě má velikost ok 50 x 200 mm. Velikost a rozmístění nosných sloupků bude dle specifikace výrobce. 
Výkop pro sloupky oplocení v. 4,0m (30ks) je zahrnut v zemních pracích . 
Sítě   budou osazeny na hranaté sloupky o rozměru 120x1200 mm, nebo kulaté O133mm s  nadzemní výškou 4000mm   pomocí protažení do patek (2,2m3) z C20/25n XF3. 
Povrchová úprava sloupků  : pozink + práškové lakování anracit RAL 7016 
Specifikace sítě 
provedení pozinkované ocelové lano s hliníkovými spojkami 
síla lana 3,0 mm 
velikost oka:  polovina 50 *100mm a polovina 50*200 mm 
Sítě mají dole obdélníkové a nahoře čtvercové postavení ok.  
Díky meandrovému kladení ok jsou sítě vybaveny po obvodu v každém druhém oku myčkou. 
Sítě se upevňují provléknutím ocelového obvodového lana, které se po provlénutí oky  
musí vypnout, nebo zavěšením smyček do karabin a kroužků. 
Při vlastní montáži nesmí být sítě sevřené nebo protažené dalším lanem. 
Tyto sítě by z důvodu vznikajících tažných sil měly nižší pevnost. 
Při použití této sítě pro zachycení je nutné zohlednit, že se jedná o pevné (tuhé) spojení sítí, které má nerovnoměrnou a nižší absorbční energii. 
Síla křížových bodů se pohybuje mezi 80-350 kg. 
Maximální šíře jednotlivých sítí je 5,0 m a hmotnost jedné sítě by neměla překročit 300 kg. 
položka včetně sloupků , vrty a beton patek v samostatné pol.</t>
  </si>
  <si>
    <t>80*4=320,000 [A]</t>
  </si>
  <si>
    <t>- položka zahrnuje vedle vlastních zámečnických výrobků i rámy, rošty, lišty, kování, podpěrné, závěsné, upevňovací prvky, spojovací a těsnící materiál, pomocný materiál, kompletní povrchovou úpravu. 
- nejsou zahrnuty sloupky a vzpěry, které se vykazují v samostatných položkách 338**, není zahrnuta podezdívka (272**) 
- součástí položky je  případně i ostnatý drát, uvažovaná plocha se pak vypočítává po horní hranu drátu.</t>
  </si>
  <si>
    <t>40</t>
  </si>
  <si>
    <t>76796</t>
  </si>
  <si>
    <t>VRATA A VRÁTKA</t>
  </si>
  <si>
    <t>OPLOCENÍ – BRÁNA + BRANKA 
Oplocení výšky do 1,4m z plotových 2D dílů 
Výkop pro sloupky brány a branky  je zahrnut v zemních pracích . 
Brána s brankou se montují na 2 sloupky do patek (0,3m3) z C20/25n XF3.   
Specifikace brány a branky 
Barva: antracitová 
Materiál: ocel s práškovým nástřikem 
Celkové rozměry: 350 x 190 cm (Š x V) 
Výška panelu: 140 cm 
Rozměry sloupků: 6 x 6 x 0,2 cm (Š x H x T) 
Velikost oka: 5 x 20 cm (Š x V) 
Se 3 klíči 
EAN:8718475736813 
SKU:144401 
POLOŽKA VČETNĚ SLOUPKŮ A MONTÁŽE</t>
  </si>
  <si>
    <t>3,5*1,4=4,900 [A]</t>
  </si>
  <si>
    <t>- položka zahrnuje vedle vlastních vrat a vrátek i rámy, rošty, lišty, kování, podpěrné, závěsné, upevňovací prvky, spojovací a těsnící materiál, pomocný materiál, kompletní povrchovou úpravu, jsou zahrnuty i sloupky včetně kotvení, základové patky a nutných zemních prací. 
- je zahrnuto drobné zasklení nebo jiná předepsaná výplň. 
- součástí položky je  případně i ostnatý drát, uvažovaná plocha se pak vypočítává po horní hranu drátu.</t>
  </si>
  <si>
    <t>Potrubí</t>
  </si>
  <si>
    <t>41</t>
  </si>
  <si>
    <t>87445</t>
  </si>
  <si>
    <t>POTRUBÍ Z TRUB PLASTOVÝCH ODPADNÍCH DN DO 300MM</t>
  </si>
  <si>
    <t>Pro budoucí stožár bude osazeno do betonového základu  pouzdro z PVC DN300 (0,8m) s dočasným zavíčkováním pod terénem . 
Včetně víčka s ocelovou deskou 200*200*5mm pro snadnější vyhledání</t>
  </si>
  <si>
    <t>0,8=0,800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</si>
  <si>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</si>
  <si>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42</t>
  </si>
  <si>
    <t>87626</t>
  </si>
  <si>
    <t>CHRÁNIČKY Z TRUB PLAST DN DO 80MM</t>
  </si>
  <si>
    <t>CHRÁNIČKY V.O.  
 Bude  položena 1* chránička  korugovaná  PE DN63  32,0m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</si>
  <si>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</si>
  <si>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43</t>
  </si>
  <si>
    <t>OBRUBY 
   Na ŠD budou osazeny betonové obruby 80/250/1000 v délce 103,0m  do výšky budoucího terénu – budou v rovině. 
Obruby , budou osazeny do betonu C20/25n XF3 S1 tl. min 100mm .</t>
  </si>
  <si>
    <t>103=103,000 [A]</t>
  </si>
  <si>
    <t>44</t>
  </si>
  <si>
    <t>917512</t>
  </si>
  <si>
    <t>35=35,000 [A]</t>
  </si>
  <si>
    <t>Položka zahrnuje: 
dodání a pokládku záhonových obrubníků z recyklované pryže o rozměrech předepsaných zadávací dokumentací 
lože předepsané zadávací dokumentací.</t>
  </si>
  <si>
    <t>45</t>
  </si>
  <si>
    <t>919122</t>
  </si>
  <si>
    <t>ŘEZÁNÍ BETONOVÉHO KRYTU VOZOVEK TL DO 100MM</t>
  </si>
  <si>
    <t>Plocha pro basketbal betonová  
Po vyzrání bude plocha  po cca 3,0m do 1/3 naříznuta (92,0m) .</t>
  </si>
  <si>
    <t>92=92,000 [A]</t>
  </si>
  <si>
    <t>46</t>
  </si>
  <si>
    <t>93610</t>
  </si>
  <si>
    <t>DROBNÉ DOPLŇK KONSTR DŘEVĚNÉ</t>
  </si>
  <si>
    <t>Na gabion bude osazena dřevěná deska z dubové hoblované fošny 15,5*0,4*0,06= ÷0,4m3. 
Dřevo bude ošetřeno pouze povrchovou impregnací proti hnilobě a plísni a bude lazurováno, aby nedošlo k uzavření povrchu dřeva a hnilobě. Pohledový povrch bude v závěru opracován smirkovým papírem pro docílení okamžité použitelnosti k sezení.</t>
  </si>
  <si>
    <t>15,5*0,4*0,06=0,372 [A]</t>
  </si>
  <si>
    <t>- dílenská dokumentace, včetně technologického předpisu spojování, 
- dodání dřeva v požadované kvalitě a výroba konstrukce (vč. pomůcek,  přípravků a prostředků pro výrobu) bez ohledu na náročnost a její objem, dílenská montáž, montážní dokumentace, 
- dodání spojovacího materiálu, 
- zřízení  montážních  a  dilatačních  spojů,  spar, včetně potřebných úprav, vložek, opracování, očištění a ošetření, 
- podpěr. konstr. a lešení všech druhů pro montáž konstrukcí i doplňkových, včetně  požadovaných  otvorů, ochranných a bezpečnostních opatření a základů pro tyto konstrukce a lešení, 
- jakákoliv doprava a manipulace dílců a montážních sestav, včetně dopravy konstrukce z výrobny na stavbu, 
- montáž konstrukce na stavbě, včetně montážních prostředků a pomůcek a zednických výpomocí,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 kotevních  otvorů (případně podlití patních desek) maltou, betonem nebo jinou speciální hmotou, vyplnění jam zeminou, 
- ošetření kotevní oblasti proti vzniku trhlin, vlivu povětrnosti a pod., 
- osazení značek, včetně jejich zaměření. 
Dokumentace pro zadání stavby může dále předepsat, že cena položky ještě obsahuje např.: 
- veškeré úpravy dřeva pro zlepšení jeho užitných vlastností (impregnace, zpevňování a pod.), 
- veškeré druhy povrchových úprav, 
- zvláštní spojové prostředky, rozebíratelnost konstrukce, 
- osazení měřících zařízení a úprav pro ně.</t>
  </si>
  <si>
    <t>47</t>
  </si>
  <si>
    <t>93767</t>
  </si>
  <si>
    <t>MOBILIÁŘ - ODSTRANĚNÍ</t>
  </si>
  <si>
    <t>Nejdříve bude odstraněn stávající mobiliář  ( 3* lavička , 1* Workoutová sestava , 1* basketbalový koš s konstrukcí)  
VČETNĚ LIKVIDACE</t>
  </si>
  <si>
    <t>Položka zahrnuje: 
- montáž, osazení a 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</si>
  <si>
    <t>48</t>
  </si>
  <si>
    <t>93798</t>
  </si>
  <si>
    <t>MOBILIÁŘ - VYBAVENÍ DĚTSKÝCH HŘIŠŤ</t>
  </si>
  <si>
    <t>1)   Stůl na ping-pong betonový 
Betonový stůl pro venkovní použití bude ve verzi pro zapuštění do podloží, s broušenou a lakovanou deskou. Výška stolu bude cca. 75 cm, rozměry desky stolu cca 275 x 150 cm ocelové konstrukční prvky budou žárově zinkovány 
včetně montáže a osazení</t>
  </si>
  <si>
    <t>49</t>
  </si>
  <si>
    <t>2)   Workoutové hřiště 
Na ploše pro workoutové hřiště s povrchem z EPDM bude instalována sestava workoutových hrazd s šikmou lavicí a kruhy s celkovými rozměry 2,6 m ( výška ) x 3,7 m ( šířka ) x 6,3 m ( délka ) s celkovými bezpečnostními odstupy 6,7 x 9,3 m. Konstrukční prvky sestavy budou opatřeny vypalovanou barvou, cvičební prvky budou z nerezu, vyjma lavic a kruhů z PEHD plastu. 
Sestava obsahuje 13 sloupů, 4 hrazdy s šesti madly, 1 hrazda s dvěma kruhy, 1 hrazda vyložená, 2 hrazdy menší a 1 ks vodorovný žebřík. , nerezové hrazdy . 
Položka včetně montáže .</t>
  </si>
  <si>
    <t>50</t>
  </si>
  <si>
    <t>3)   Houpací síť s obloukovým madlem 
Nad zatravněnou plochou za schodištěm bude umístěna ( dle výkresu D.1.1.2.f. ) houpací síť s obloukovým madlem s rozměry 4,1 x x1,0 x 1,7 m s celkovou potřebnou plochou 4,1 x 5,3 m pro maximálně 2 uživatele. 
1 kus , položka včetně kotvících prvků</t>
  </si>
  <si>
    <t>51</t>
  </si>
  <si>
    <t>4)   Basketbalový koš 
Basketbalový koš bude připevněn na polypropylenové, popř. polykarbonátové desce na pozinkované konstrukci, umístěn podle výkresu D.1.1.2.f. ve výšce 3,05 m s obroučkou z válcované oceli D20 a otvorem 45 cm na pozinkované konstrukci. Rozměry basketbalové plochy dle přiloženého obrázku. 
Ocelová streetballová konstrukce je vyrobena z jäklu 80/80/3 mm. Vysazení konstrukce je 1200 mm a součástí je zinkované pouzdro do betonového základu o min. rozměru 500/500/1000mm a táhla pro ztužení desky. Konstrukce je žárově zinkovaná. Konstrukce je z jednoho dílu (svařenec) a usazuje se do pouzdra zabetonovaného do betonového základu. Odrazová deska je vyrobena z voděodolné překližky o rozměrech 1200x900mm. Obroučka basketbalového koše je vyrobena z pozinkované oceli. 
1 kus , pol. včetně předpsané montáže</t>
  </si>
  <si>
    <t>52</t>
  </si>
  <si>
    <t>5)   Branky na fotbal 
Branky na fotbal budou z eloxovaného hliníkového profilu 80 x 80 mm celkových rozměrů cca 1,8 m x 1,2 m.a umístěním dle výkresu D.1.1.2.f.. Branky nebudou zapuštěné a zůstanou přenosné. 2 kusy</t>
  </si>
  <si>
    <t>53</t>
  </si>
  <si>
    <t>7)   Lavičky se stolkem TUBO 
Lavičky se stolkem budou ocelové z ohýbané trubky 60 mm, dřevěná prkna zaoblená bez ostrých hran. Kovové prvky budou povrchové úpravě antracit, dřevěné části budou z akátového dřeva bez povrchového ošetření. (sestava = 1* stůl +1* lavička s opěradlem + 1* lavička bez opěradla)  4 sety . Položka vč. založení do patek z C20/25n XF3</t>
  </si>
  <si>
    <t>4=4,000 [A]</t>
  </si>
  <si>
    <t>54</t>
  </si>
  <si>
    <t>1)   Lavičky TUBO 
Lavičky budou ocelové z ohýbané trubky 60 mm, dřevěná prkna zaoblená bez ostrých hran. Kovové prvky budou povrchové úpravě antracit, dřevěné části budou z akátového dřeva bez povrchového ošetření.  Bez opěradla .   5 kusů . Položka vč. založení do patek z C20/25n XF3</t>
  </si>
  <si>
    <t>5=5,000 [A]</t>
  </si>
  <si>
    <t>55</t>
  </si>
  <si>
    <t>966128</t>
  </si>
  <si>
    <t>BOURÁNÍ KONSTRUKCÍ Z KAMENE NA SUCHO S ODVOZEM DO 20KM</t>
  </si>
  <si>
    <t>Schodiště č.1 ,budou odstraněny kamenné desky (0,8m3)  
Schodiště č.2 , bude odstraněná kamenná rovnanina (13*0,4*0,8=4,16m3)  
Výkopek bude odvezen na řízenou skládku nebo k recyklaci . skl v pol 015330</t>
  </si>
  <si>
    <t>(0,8)+(13*0,4*0,8)=4,960 [A]</t>
  </si>
  <si>
    <t>56</t>
  </si>
  <si>
    <t>Schodiště č.2 , bude odstraněná  beton zídka (8*0,4*0,8=2,56m3) . 
Výkopek bude odvezen na řízenou skládku nebo k recyklaci . 
skl v pol 015140</t>
  </si>
  <si>
    <t>8*0,4*0,8=2,560 [A]</t>
  </si>
  <si>
    <t>57</t>
  </si>
  <si>
    <t>966842</t>
  </si>
  <si>
    <t>ODSTRANĚNÍ OPLOCENÍ Z DRÁT PLETIVA</t>
  </si>
  <si>
    <t>odstraněno stávající oplocení výšky 1,0 až 4,0m v celkové délce 130,0m včetně sloupků  , (materiál bude odvezen k recyklaci do sběrných surovin) .  
pol. včetně likvidace</t>
  </si>
  <si>
    <t>položka zahrnuje: 
- kompletní bourací práce včetně odstranění základových konstrukcí a nezbytného rozsahu zemních prací, 
- veškerou manipulaci s vybouranou sutí a hmotami včetně uložení na skládku, 
- veškeré další práce plynoucí z technologického předpisu a z platných předpisů, 
- odstranění sloupků z jiného materiálu, odstranění vrat a vrátek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</si>
  <si>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58</t>
  </si>
  <si>
    <t>odstraněno stávající oplocení  1* brána a 1* branka (materiál bude odvezen k recyklaci do sběrných surovin) .</t>
  </si>
  <si>
    <t>1+1=2,000 [A]</t>
  </si>
  <si>
    <t>Všeobecné práce zahrnuty ve vedlejších rozpočtových nákladech. 
Před zahájením stavby bylo v rámci ETAPY I. na p.p.č   2031/2 provedeno kácení 5,0 ks stávajících stromů do prům 0,2-0,5m (bříza 0,3 / 5,00 m, dvojitá bříza 2 x 0,3 / 5,00 m, jíva   0,5 / 8,00 m, jasan 0,2 / 3,00 m, jasan 0,2 / 3,00 m) s vytržením pařezů. (3,0 kusy +1 dvoják do pr. 0,5m ) .   Pařezy budou odvezeny na skládku. Skládkovné  pařezů a příp dřevní hmoty je součástí položky a není vykazováno zvlášť.</t>
  </si>
  <si>
    <t xml:space="preserve">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</si>
  <si>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 xml:space="preserve">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</si>
  <si>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Všeobecné práce zahrnuty ve vedlejších rozpočtových nákladech. 
       Před zahájením stavby bylo v rámci ETAPY I. na p.p.č   2031/2 provedeno kácení 1,0 ks stávajících stromů   do prům. 0,7m) .  Pařezy budou odvezeny na skládku. Skládkovné  pařezů a příp dřevní hmoty je součástí položky a není vykazováno zvlášť.</t>
  </si>
  <si>
    <t>Keře:     Celkem    20,0 m2 = 40 kusů keřů 
Vaccinium corybosum Aurora – Kanadská borůvka              -         10 kusů        
Ribes nigrum „Josta“ – Rybíz černý                                       -         10 kusů        
Ribes rubrum  „Holandský“ – Rybíz červený                          -         10 kusů        
Ribes uva crispa  „Hinnonmaki Gelb“ – Angrešt žlutý             -         10 kusů        
Celkem  keřů             40 ks 
Výsadbová velikost  a kvalita materiálu : 
      Keře  ve velikostních kategoriích  30/40  v kontejnerech 0,5 -1,0 l. 
Způsob výsadby:  
Keře budou vysazovány do předem připravených jam o velikosti 0,3x 0,3m s 50% výměnou půdy s přihnojením  ( doplněním  5,0kg substrátu ), zalitím a namulčováním  kůrou ve vrstvě cca 10 cm .  
Následná péče:  
Péče po výsadbě je nedílnou součásti ujmutí  keřů a k jejich uspokojivému růstu. 
Dle klimatických podmínek je nutné minimálně půl roku po výsadbě doplnit zalití, a to 1 x týdně v letním období, dále po dobu min. 5 let je nutné zajistit péči -  přihnojení ( pozvolna se uvolńujícím hnojivem ),  odplevelení a případné další zalití. Péči je nutno zajistit k založeným trávníkovým plochám a to minimálně 2 – 3 seče ročně a aplikaci hnojiva a selektivního herbicidu – na dvouděložné plevele (chemické odplevelení) 1 x ročně. 
POLOŽKA VČETNĚ CELÉHO POPISU</t>
  </si>
  <si>
    <t>ZÁHONOVÉ OBRUBY Z OBRUBNÍKŮ Z RECYKLOVANÉ PRYŽE ŠÍŘ 70MM</t>
  </si>
  <si>
    <t>OBRUBY 
   Na ŠD budou osazeny  obruby  EPDM 70/250/1000 barvu upřesní objednatel v délce 35,0m  do výšky budoucího terénu – budou v rovině. 
Obruby , budou osazeny do betonu C20/25n XF3 S1 tl. min 100mm .  
Alternativně z konglomerátu s gumovou hranou</t>
  </si>
  <si>
    <t>Plocha pod Workout z EPDM 
Zpevněná plocha bude celá ohraničena EPDM obrubami ve výšce plochy i okolí. V obrubách bude připraven ŠD povrch – viz výše , na který bude položen SRB granulát v tl. 70mm a  finální litá vrstva z EPDM kaučuku v tl. 10mm  v ploše 66,0m2 . 
Bezpečná pádová výška : do 3,0m 
Základní barva : upřesní objednatel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</si>
</sst>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35" borderId="10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 t="s">
        <v>0</v>
      </c>
      <c r="C1" s="1"/>
      <c r="D1" s="1"/>
      <c r="E1" s="1"/>
    </row>
    <row r="2" spans="1:5" ht="12.75" customHeight="1">
      <c r="A2" s="34"/>
      <c r="B2" s="35" t="s">
        <v>1</v>
      </c>
      <c r="C2" s="1"/>
      <c r="D2" s="1"/>
      <c r="E2" s="1"/>
    </row>
    <row r="3" spans="1:5" ht="19.5" customHeight="1">
      <c r="A3" s="34"/>
      <c r="B3" s="34"/>
      <c r="C3" s="1"/>
      <c r="D3" s="1"/>
      <c r="E3" s="1"/>
    </row>
    <row r="4" spans="1:5" ht="19.5" customHeight="1">
      <c r="A4" s="1"/>
      <c r="B4" s="36" t="s">
        <v>2</v>
      </c>
      <c r="C4" s="34"/>
      <c r="D4" s="34"/>
      <c r="E4" s="1"/>
    </row>
    <row r="5" spans="1:5" ht="12.75" customHeight="1">
      <c r="A5" s="1"/>
      <c r="B5" s="34" t="s">
        <v>3</v>
      </c>
      <c r="C5" s="34"/>
      <c r="D5" s="34"/>
      <c r="E5" s="1"/>
    </row>
    <row r="6" spans="1:5" ht="12.75" customHeight="1">
      <c r="A6" s="1"/>
      <c r="B6" s="3" t="s">
        <v>4</v>
      </c>
      <c r="C6" s="6">
        <f>SUM(C10:C12)</f>
        <v>0</v>
      </c>
      <c r="D6" s="1"/>
      <c r="E6" s="1"/>
    </row>
    <row r="7" spans="1:5" ht="12.75" customHeight="1">
      <c r="A7" s="1"/>
      <c r="B7" s="3" t="s">
        <v>5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24</v>
      </c>
      <c r="B10" s="15" t="s">
        <v>25</v>
      </c>
      <c r="C10" s="16">
        <f>'000'!I3</f>
        <v>0</v>
      </c>
      <c r="D10" s="16">
        <f>'000'!O2</f>
        <v>0</v>
      </c>
      <c r="E10" s="16">
        <f>C10+D10</f>
        <v>0</v>
      </c>
    </row>
    <row r="11" spans="1:5" ht="12.75" customHeight="1">
      <c r="A11" s="15" t="s">
        <v>102</v>
      </c>
      <c r="B11" s="15" t="s">
        <v>103</v>
      </c>
      <c r="C11" s="16">
        <f>'121'!I3</f>
        <v>0</v>
      </c>
      <c r="D11" s="16">
        <f>'121'!O2</f>
        <v>0</v>
      </c>
      <c r="E11" s="16">
        <f>C11+D11</f>
        <v>0</v>
      </c>
    </row>
    <row r="12" spans="1:5" ht="12.75" customHeight="1">
      <c r="A12" s="15" t="s">
        <v>192</v>
      </c>
      <c r="B12" s="15" t="s">
        <v>193</v>
      </c>
      <c r="C12" s="16">
        <f>'151'!I3</f>
        <v>0</v>
      </c>
      <c r="D12" s="16">
        <f>'151'!O2</f>
        <v>0</v>
      </c>
      <c r="E12" s="16">
        <f>C12+D12</f>
        <v>0</v>
      </c>
    </row>
  </sheetData>
  <sheetProtection password="DC63"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PageLayoutView="0" workbookViewId="0" topLeftCell="B1">
      <pane ySplit="7" topLeftCell="A47" activePane="bottomLeft" state="frozen"/>
      <selection pane="topLeft" activeCell="A1" sqref="A1"/>
      <selection pane="bottomLeft" activeCell="H55" sqref="H5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0+O8+O41+O54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4"/>
      <c r="E3" s="10" t="s">
        <v>16</v>
      </c>
      <c r="F3" s="9"/>
      <c r="G3" s="8"/>
      <c r="H3" s="7" t="s">
        <v>24</v>
      </c>
      <c r="I3" s="33">
        <f>0+I8+I41+I54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24</v>
      </c>
      <c r="D4" s="39"/>
      <c r="E4" s="13" t="s">
        <v>25</v>
      </c>
      <c r="F4" s="12"/>
      <c r="G4" s="12"/>
      <c r="H4" s="14"/>
      <c r="I4" s="14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1</v>
      </c>
      <c r="H9" s="25">
        <v>0</v>
      </c>
      <c r="I9" s="26">
        <f>ROUND(ROUND(H9,2)*ROUND(G9,3),2)</f>
        <v>0</v>
      </c>
      <c r="O9">
        <f>(I9*21)/100</f>
        <v>0</v>
      </c>
      <c r="P9" t="s">
        <v>23</v>
      </c>
    </row>
    <row r="10" spans="1:5" ht="114.75">
      <c r="A10" s="27" t="s">
        <v>50</v>
      </c>
      <c r="E10" s="28" t="s">
        <v>51</v>
      </c>
    </row>
    <row r="11" spans="1:5" ht="12.75">
      <c r="A11" s="29" t="s">
        <v>52</v>
      </c>
      <c r="E11" s="30" t="s">
        <v>53</v>
      </c>
    </row>
    <row r="12" spans="1:5" ht="12.75">
      <c r="A12" t="s">
        <v>54</v>
      </c>
      <c r="E12" s="28" t="s">
        <v>55</v>
      </c>
    </row>
    <row r="13" spans="1:16" ht="12.75">
      <c r="A13" s="17" t="s">
        <v>45</v>
      </c>
      <c r="B13" s="21" t="s">
        <v>23</v>
      </c>
      <c r="C13" s="21" t="s">
        <v>56</v>
      </c>
      <c r="D13" s="17" t="s">
        <v>29</v>
      </c>
      <c r="E13" s="22" t="s">
        <v>57</v>
      </c>
      <c r="F13" s="23" t="s">
        <v>49</v>
      </c>
      <c r="G13" s="24">
        <v>1</v>
      </c>
      <c r="H13" s="25">
        <v>0</v>
      </c>
      <c r="I13" s="26">
        <f>ROUND(ROUND(H13,2)*ROUND(G13,3),2)</f>
        <v>0</v>
      </c>
      <c r="O13">
        <f>(I13*21)/100</f>
        <v>0</v>
      </c>
      <c r="P13" t="s">
        <v>23</v>
      </c>
    </row>
    <row r="14" spans="1:5" ht="38.25">
      <c r="A14" s="27" t="s">
        <v>50</v>
      </c>
      <c r="E14" s="28" t="s">
        <v>58</v>
      </c>
    </row>
    <row r="15" spans="1:5" ht="12.75">
      <c r="A15" s="29" t="s">
        <v>52</v>
      </c>
      <c r="E15" s="30" t="s">
        <v>53</v>
      </c>
    </row>
    <row r="16" spans="1:5" ht="38.25">
      <c r="A16" t="s">
        <v>54</v>
      </c>
      <c r="E16" s="28" t="s">
        <v>59</v>
      </c>
    </row>
    <row r="17" spans="1:16" ht="12.75">
      <c r="A17" s="17" t="s">
        <v>45</v>
      </c>
      <c r="B17" s="21" t="s">
        <v>22</v>
      </c>
      <c r="C17" s="21" t="s">
        <v>56</v>
      </c>
      <c r="D17" s="17" t="s">
        <v>23</v>
      </c>
      <c r="E17" s="22" t="s">
        <v>57</v>
      </c>
      <c r="F17" s="23" t="s">
        <v>49</v>
      </c>
      <c r="G17" s="24">
        <v>1</v>
      </c>
      <c r="H17" s="25">
        <v>0</v>
      </c>
      <c r="I17" s="26">
        <f>ROUND(ROUND(H17,2)*ROUND(G17,3),2)</f>
        <v>0</v>
      </c>
      <c r="O17">
        <f>(I17*21)/100</f>
        <v>0</v>
      </c>
      <c r="P17" t="s">
        <v>23</v>
      </c>
    </row>
    <row r="18" spans="1:5" ht="25.5">
      <c r="A18" s="27" t="s">
        <v>50</v>
      </c>
      <c r="E18" s="28" t="s">
        <v>60</v>
      </c>
    </row>
    <row r="19" spans="1:5" ht="12.75">
      <c r="A19" s="29" t="s">
        <v>52</v>
      </c>
      <c r="E19" s="30" t="s">
        <v>53</v>
      </c>
    </row>
    <row r="20" spans="1:5" ht="38.25">
      <c r="A20" t="s">
        <v>54</v>
      </c>
      <c r="E20" s="28" t="s">
        <v>59</v>
      </c>
    </row>
    <row r="21" spans="1:16" ht="12.75">
      <c r="A21" s="17" t="s">
        <v>45</v>
      </c>
      <c r="B21" s="21" t="s">
        <v>33</v>
      </c>
      <c r="C21" s="21" t="s">
        <v>61</v>
      </c>
      <c r="D21" s="17" t="s">
        <v>47</v>
      </c>
      <c r="E21" s="22" t="s">
        <v>62</v>
      </c>
      <c r="F21" s="23" t="s">
        <v>49</v>
      </c>
      <c r="G21" s="24">
        <v>1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23</v>
      </c>
    </row>
    <row r="22" spans="1:5" ht="89.25">
      <c r="A22" s="27" t="s">
        <v>50</v>
      </c>
      <c r="E22" s="28" t="s">
        <v>63</v>
      </c>
    </row>
    <row r="23" spans="1:5" ht="12.75">
      <c r="A23" s="29" t="s">
        <v>52</v>
      </c>
      <c r="E23" s="30" t="s">
        <v>53</v>
      </c>
    </row>
    <row r="24" spans="1:5" ht="12.75">
      <c r="A24" t="s">
        <v>54</v>
      </c>
      <c r="E24" s="28" t="s">
        <v>64</v>
      </c>
    </row>
    <row r="25" spans="1:16" ht="12.75">
      <c r="A25" s="17" t="s">
        <v>45</v>
      </c>
      <c r="B25" s="21" t="s">
        <v>35</v>
      </c>
      <c r="C25" s="21" t="s">
        <v>65</v>
      </c>
      <c r="D25" s="17" t="s">
        <v>47</v>
      </c>
      <c r="E25" s="22" t="s">
        <v>66</v>
      </c>
      <c r="F25" s="23" t="s">
        <v>49</v>
      </c>
      <c r="G25" s="24">
        <v>1</v>
      </c>
      <c r="H25" s="25">
        <v>0</v>
      </c>
      <c r="I25" s="26">
        <f>ROUND(ROUND(H25,2)*ROUND(G25,3),2)</f>
        <v>0</v>
      </c>
      <c r="O25">
        <f>(I25*21)/100</f>
        <v>0</v>
      </c>
      <c r="P25" t="s">
        <v>23</v>
      </c>
    </row>
    <row r="26" spans="1:5" ht="102">
      <c r="A26" s="27" t="s">
        <v>50</v>
      </c>
      <c r="E26" s="28" t="s">
        <v>67</v>
      </c>
    </row>
    <row r="27" spans="1:5" ht="12.75">
      <c r="A27" s="29" t="s">
        <v>52</v>
      </c>
      <c r="E27" s="30" t="s">
        <v>53</v>
      </c>
    </row>
    <row r="28" spans="1:5" ht="12.75">
      <c r="A28" t="s">
        <v>54</v>
      </c>
      <c r="E28" s="28" t="s">
        <v>64</v>
      </c>
    </row>
    <row r="29" spans="1:16" ht="12.75">
      <c r="A29" s="17" t="s">
        <v>45</v>
      </c>
      <c r="B29" s="21" t="s">
        <v>37</v>
      </c>
      <c r="C29" s="21" t="s">
        <v>68</v>
      </c>
      <c r="D29" s="17" t="s">
        <v>47</v>
      </c>
      <c r="E29" s="22" t="s">
        <v>69</v>
      </c>
      <c r="F29" s="23" t="s">
        <v>49</v>
      </c>
      <c r="G29" s="24">
        <v>1</v>
      </c>
      <c r="H29" s="25">
        <v>0</v>
      </c>
      <c r="I29" s="26">
        <f>ROUND(ROUND(H29,2)*ROUND(G29,3),2)</f>
        <v>0</v>
      </c>
      <c r="O29">
        <f>(I29*21)/100</f>
        <v>0</v>
      </c>
      <c r="P29" t="s">
        <v>23</v>
      </c>
    </row>
    <row r="30" spans="1:5" ht="114.75">
      <c r="A30" s="27" t="s">
        <v>50</v>
      </c>
      <c r="E30" s="28" t="s">
        <v>70</v>
      </c>
    </row>
    <row r="31" spans="1:5" ht="12.75">
      <c r="A31" s="29" t="s">
        <v>52</v>
      </c>
      <c r="E31" s="30" t="s">
        <v>53</v>
      </c>
    </row>
    <row r="32" spans="1:5" ht="12.75">
      <c r="A32" t="s">
        <v>54</v>
      </c>
      <c r="E32" s="28" t="s">
        <v>64</v>
      </c>
    </row>
    <row r="33" spans="1:16" ht="12.75">
      <c r="A33" s="17" t="s">
        <v>45</v>
      </c>
      <c r="B33" s="21" t="s">
        <v>71</v>
      </c>
      <c r="C33" s="21" t="s">
        <v>72</v>
      </c>
      <c r="D33" s="17" t="s">
        <v>47</v>
      </c>
      <c r="E33" s="22" t="s">
        <v>73</v>
      </c>
      <c r="F33" s="23" t="s">
        <v>49</v>
      </c>
      <c r="G33" s="24">
        <v>1</v>
      </c>
      <c r="H33" s="25">
        <v>0</v>
      </c>
      <c r="I33" s="26">
        <f>ROUND(ROUND(H33,2)*ROUND(G33,3),2)</f>
        <v>0</v>
      </c>
      <c r="O33">
        <f>(I33*21)/100</f>
        <v>0</v>
      </c>
      <c r="P33" t="s">
        <v>23</v>
      </c>
    </row>
    <row r="34" spans="1:5" ht="165.75">
      <c r="A34" s="27" t="s">
        <v>50</v>
      </c>
      <c r="E34" s="28" t="s">
        <v>74</v>
      </c>
    </row>
    <row r="35" spans="1:5" ht="12.75">
      <c r="A35" s="29" t="s">
        <v>52</v>
      </c>
      <c r="E35" s="30" t="s">
        <v>53</v>
      </c>
    </row>
    <row r="36" spans="1:5" ht="25.5">
      <c r="A36" t="s">
        <v>54</v>
      </c>
      <c r="E36" s="28" t="s">
        <v>75</v>
      </c>
    </row>
    <row r="37" spans="1:16" ht="12.75">
      <c r="A37" s="17" t="s">
        <v>45</v>
      </c>
      <c r="B37" s="21" t="s">
        <v>76</v>
      </c>
      <c r="C37" s="21" t="s">
        <v>77</v>
      </c>
      <c r="D37" s="17" t="s">
        <v>47</v>
      </c>
      <c r="E37" s="22" t="s">
        <v>78</v>
      </c>
      <c r="F37" s="23" t="s">
        <v>49</v>
      </c>
      <c r="G37" s="24">
        <v>1</v>
      </c>
      <c r="H37" s="25">
        <v>0</v>
      </c>
      <c r="I37" s="26">
        <f>ROUND(ROUND(H37,2)*ROUND(G37,3),2)</f>
        <v>0</v>
      </c>
      <c r="O37">
        <f>(I37*21)/100</f>
        <v>0</v>
      </c>
      <c r="P37" t="s">
        <v>23</v>
      </c>
    </row>
    <row r="38" spans="1:5" ht="63.75">
      <c r="A38" s="27" t="s">
        <v>50</v>
      </c>
      <c r="E38" s="28" t="s">
        <v>79</v>
      </c>
    </row>
    <row r="39" spans="1:5" ht="12.75">
      <c r="A39" s="29" t="s">
        <v>52</v>
      </c>
      <c r="E39" s="30" t="s">
        <v>53</v>
      </c>
    </row>
    <row r="40" spans="1:5" ht="12.75">
      <c r="A40" t="s">
        <v>54</v>
      </c>
      <c r="E40" s="28" t="s">
        <v>80</v>
      </c>
    </row>
    <row r="41" spans="1:18" ht="12.75" customHeight="1">
      <c r="A41" s="5" t="s">
        <v>43</v>
      </c>
      <c r="B41" s="5"/>
      <c r="C41" s="31" t="s">
        <v>29</v>
      </c>
      <c r="D41" s="5"/>
      <c r="E41" s="19" t="s">
        <v>81</v>
      </c>
      <c r="F41" s="5"/>
      <c r="G41" s="5"/>
      <c r="H41" s="5"/>
      <c r="I41" s="32">
        <f>0+Q41</f>
        <v>0</v>
      </c>
      <c r="O41">
        <f>0+R41</f>
        <v>0</v>
      </c>
      <c r="Q41">
        <f>0+I42+I46+I50</f>
        <v>0</v>
      </c>
      <c r="R41">
        <f>0+O42+O46+O50</f>
        <v>0</v>
      </c>
    </row>
    <row r="42" spans="1:16" ht="12.75">
      <c r="A42" s="17" t="s">
        <v>45</v>
      </c>
      <c r="B42" s="21" t="s">
        <v>40</v>
      </c>
      <c r="C42" s="21" t="s">
        <v>82</v>
      </c>
      <c r="D42" s="17" t="s">
        <v>47</v>
      </c>
      <c r="E42" s="22" t="s">
        <v>83</v>
      </c>
      <c r="F42" s="23" t="s">
        <v>84</v>
      </c>
      <c r="G42" s="24">
        <v>17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23</v>
      </c>
    </row>
    <row r="43" spans="1:5" ht="89.25">
      <c r="A43" s="27" t="s">
        <v>50</v>
      </c>
      <c r="E43" s="28" t="s">
        <v>85</v>
      </c>
    </row>
    <row r="44" spans="1:5" ht="12.75">
      <c r="A44" s="29" t="s">
        <v>52</v>
      </c>
      <c r="E44" s="30" t="s">
        <v>86</v>
      </c>
    </row>
    <row r="45" spans="1:5" ht="38.25">
      <c r="A45" t="s">
        <v>54</v>
      </c>
      <c r="E45" s="28" t="s">
        <v>87</v>
      </c>
    </row>
    <row r="46" spans="1:16" ht="25.5">
      <c r="A46" s="17" t="s">
        <v>45</v>
      </c>
      <c r="B46" s="21" t="s">
        <v>42</v>
      </c>
      <c r="C46" s="21" t="s">
        <v>88</v>
      </c>
      <c r="D46" s="17" t="s">
        <v>47</v>
      </c>
      <c r="E46" s="22" t="s">
        <v>89</v>
      </c>
      <c r="F46" s="23" t="s">
        <v>90</v>
      </c>
      <c r="G46" s="24">
        <v>5</v>
      </c>
      <c r="H46" s="25">
        <v>0</v>
      </c>
      <c r="I46" s="26">
        <f>ROUND(ROUND(H46,2)*ROUND(G46,3),2)</f>
        <v>0</v>
      </c>
      <c r="O46">
        <f>(I46*21)/100</f>
        <v>0</v>
      </c>
      <c r="P46" t="s">
        <v>23</v>
      </c>
    </row>
    <row r="47" spans="1:5" ht="89.25">
      <c r="A47" s="27" t="s">
        <v>50</v>
      </c>
      <c r="E47" s="28" t="s">
        <v>464</v>
      </c>
    </row>
    <row r="48" spans="1:5" ht="12.75">
      <c r="A48" s="29" t="s">
        <v>52</v>
      </c>
      <c r="E48" s="30" t="s">
        <v>91</v>
      </c>
    </row>
    <row r="49" spans="1:5" ht="102">
      <c r="A49" t="s">
        <v>54</v>
      </c>
      <c r="E49" s="28" t="s">
        <v>465</v>
      </c>
    </row>
    <row r="50" spans="1:16" ht="25.5">
      <c r="A50" s="17" t="s">
        <v>45</v>
      </c>
      <c r="B50" s="21" t="s">
        <v>92</v>
      </c>
      <c r="C50" s="21" t="s">
        <v>93</v>
      </c>
      <c r="D50" s="17" t="s">
        <v>47</v>
      </c>
      <c r="E50" s="22" t="s">
        <v>94</v>
      </c>
      <c r="F50" s="23" t="s">
        <v>90</v>
      </c>
      <c r="G50" s="24">
        <v>1</v>
      </c>
      <c r="H50" s="25">
        <v>0</v>
      </c>
      <c r="I50" s="26">
        <f>ROUND(ROUND(H50,2)*ROUND(G50,3),2)</f>
        <v>0</v>
      </c>
      <c r="O50">
        <f>(I50*21)/100</f>
        <v>0</v>
      </c>
      <c r="P50" t="s">
        <v>23</v>
      </c>
    </row>
    <row r="51" spans="1:5" ht="63.75">
      <c r="A51" s="27" t="s">
        <v>50</v>
      </c>
      <c r="E51" s="28" t="s">
        <v>467</v>
      </c>
    </row>
    <row r="52" spans="1:5" ht="12.75">
      <c r="A52" s="29" t="s">
        <v>52</v>
      </c>
      <c r="E52" s="30" t="s">
        <v>53</v>
      </c>
    </row>
    <row r="53" spans="1:5" ht="102">
      <c r="A53" t="s">
        <v>54</v>
      </c>
      <c r="E53" s="28" t="s">
        <v>466</v>
      </c>
    </row>
    <row r="54" spans="1:18" ht="12.75" customHeight="1">
      <c r="A54" s="5" t="s">
        <v>43</v>
      </c>
      <c r="B54" s="5"/>
      <c r="C54" s="31" t="s">
        <v>71</v>
      </c>
      <c r="D54" s="5"/>
      <c r="E54" s="19" t="s">
        <v>95</v>
      </c>
      <c r="F54" s="5"/>
      <c r="G54" s="5"/>
      <c r="H54" s="5"/>
      <c r="I54" s="32">
        <f>0+Q54</f>
        <v>0</v>
      </c>
      <c r="O54">
        <f>0+R54</f>
        <v>0</v>
      </c>
      <c r="Q54">
        <f>0+I55</f>
        <v>0</v>
      </c>
      <c r="R54">
        <f>0+O55</f>
        <v>0</v>
      </c>
    </row>
    <row r="55" spans="1:16" ht="12.75">
      <c r="A55" s="17" t="s">
        <v>45</v>
      </c>
      <c r="B55" s="21" t="s">
        <v>96</v>
      </c>
      <c r="C55" s="21" t="s">
        <v>97</v>
      </c>
      <c r="D55" s="17" t="s">
        <v>47</v>
      </c>
      <c r="E55" s="22" t="s">
        <v>98</v>
      </c>
      <c r="F55" s="23" t="s">
        <v>90</v>
      </c>
      <c r="G55" s="24">
        <v>10</v>
      </c>
      <c r="H55" s="25">
        <v>0</v>
      </c>
      <c r="I55" s="26">
        <f>ROUND(ROUND(H55,2)*ROUND(G55,3),2)</f>
        <v>0</v>
      </c>
      <c r="O55">
        <f>(I55*21)/100</f>
        <v>0</v>
      </c>
      <c r="P55" t="s">
        <v>23</v>
      </c>
    </row>
    <row r="56" spans="1:5" ht="25.5">
      <c r="A56" s="27" t="s">
        <v>50</v>
      </c>
      <c r="E56" s="28" t="s">
        <v>99</v>
      </c>
    </row>
    <row r="57" spans="1:5" ht="12.75">
      <c r="A57" s="29" t="s">
        <v>52</v>
      </c>
      <c r="E57" s="30" t="s">
        <v>100</v>
      </c>
    </row>
    <row r="58" spans="1:5" ht="102">
      <c r="A58" t="s">
        <v>54</v>
      </c>
      <c r="E58" s="28" t="s">
        <v>101</v>
      </c>
    </row>
  </sheetData>
  <sheetProtection password="DC63" sheet="1" objects="1" scenarios="1" selectLockedCell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0+O8+O21+O38+O59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4"/>
      <c r="E3" s="10" t="s">
        <v>16</v>
      </c>
      <c r="F3" s="9"/>
      <c r="G3" s="8"/>
      <c r="H3" s="7" t="s">
        <v>102</v>
      </c>
      <c r="I3" s="33">
        <f>0+I8+I21+I38+I59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102</v>
      </c>
      <c r="D4" s="39"/>
      <c r="E4" s="13" t="s">
        <v>103</v>
      </c>
      <c r="F4" s="12"/>
      <c r="G4" s="12"/>
      <c r="H4" s="14"/>
      <c r="I4" s="14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7" t="s">
        <v>45</v>
      </c>
      <c r="B9" s="21" t="s">
        <v>29</v>
      </c>
      <c r="C9" s="21" t="s">
        <v>104</v>
      </c>
      <c r="D9" s="17" t="s">
        <v>47</v>
      </c>
      <c r="E9" s="22" t="s">
        <v>105</v>
      </c>
      <c r="F9" s="23" t="s">
        <v>106</v>
      </c>
      <c r="G9" s="24">
        <v>75.6</v>
      </c>
      <c r="H9" s="25">
        <v>0</v>
      </c>
      <c r="I9" s="26">
        <f>ROUND(ROUND(H9,2)*ROUND(G9,3),2)</f>
        <v>0</v>
      </c>
      <c r="O9">
        <f>(I9*21)/100</f>
        <v>0</v>
      </c>
      <c r="P9" t="s">
        <v>23</v>
      </c>
    </row>
    <row r="10" spans="1:5" ht="38.25">
      <c r="A10" s="27" t="s">
        <v>50</v>
      </c>
      <c r="E10" s="28" t="s">
        <v>107</v>
      </c>
    </row>
    <row r="11" spans="1:5" ht="12.75">
      <c r="A11" s="29" t="s">
        <v>52</v>
      </c>
      <c r="E11" s="30" t="s">
        <v>108</v>
      </c>
    </row>
    <row r="12" spans="1:5" ht="140.25">
      <c r="A12" t="s">
        <v>54</v>
      </c>
      <c r="E12" s="28" t="s">
        <v>109</v>
      </c>
    </row>
    <row r="13" spans="1:16" ht="25.5">
      <c r="A13" s="17" t="s">
        <v>45</v>
      </c>
      <c r="B13" s="21" t="s">
        <v>23</v>
      </c>
      <c r="C13" s="21" t="s">
        <v>110</v>
      </c>
      <c r="D13" s="17" t="s">
        <v>47</v>
      </c>
      <c r="E13" s="22" t="s">
        <v>111</v>
      </c>
      <c r="F13" s="23" t="s">
        <v>106</v>
      </c>
      <c r="G13" s="24">
        <v>26.95</v>
      </c>
      <c r="H13" s="25">
        <v>0</v>
      </c>
      <c r="I13" s="26">
        <f>ROUND(ROUND(H13,2)*ROUND(G13,3),2)</f>
        <v>0</v>
      </c>
      <c r="O13">
        <f>(I13*21)/100</f>
        <v>0</v>
      </c>
      <c r="P13" t="s">
        <v>23</v>
      </c>
    </row>
    <row r="14" spans="1:5" ht="38.25">
      <c r="A14" s="27" t="s">
        <v>50</v>
      </c>
      <c r="E14" s="28" t="s">
        <v>112</v>
      </c>
    </row>
    <row r="15" spans="1:5" ht="12.75">
      <c r="A15" s="29" t="s">
        <v>52</v>
      </c>
      <c r="E15" s="30" t="s">
        <v>113</v>
      </c>
    </row>
    <row r="16" spans="1:5" ht="140.25">
      <c r="A16" t="s">
        <v>54</v>
      </c>
      <c r="E16" s="28" t="s">
        <v>109</v>
      </c>
    </row>
    <row r="17" spans="1:16" ht="25.5">
      <c r="A17" s="17" t="s">
        <v>45</v>
      </c>
      <c r="B17" s="21" t="s">
        <v>22</v>
      </c>
      <c r="C17" s="21" t="s">
        <v>114</v>
      </c>
      <c r="D17" s="17" t="s">
        <v>47</v>
      </c>
      <c r="E17" s="22" t="s">
        <v>115</v>
      </c>
      <c r="F17" s="23" t="s">
        <v>106</v>
      </c>
      <c r="G17" s="24">
        <v>17.5</v>
      </c>
      <c r="H17" s="25">
        <v>0</v>
      </c>
      <c r="I17" s="26">
        <f>ROUND(ROUND(H17,2)*ROUND(G17,3),2)</f>
        <v>0</v>
      </c>
      <c r="O17">
        <f>(I17*21)/100</f>
        <v>0</v>
      </c>
      <c r="P17" t="s">
        <v>23</v>
      </c>
    </row>
    <row r="18" spans="1:5" ht="38.25">
      <c r="A18" s="27" t="s">
        <v>50</v>
      </c>
      <c r="E18" s="28" t="s">
        <v>116</v>
      </c>
    </row>
    <row r="19" spans="1:5" ht="12.75">
      <c r="A19" s="29" t="s">
        <v>52</v>
      </c>
      <c r="E19" s="30" t="s">
        <v>117</v>
      </c>
    </row>
    <row r="20" spans="1:5" ht="140.25">
      <c r="A20" t="s">
        <v>54</v>
      </c>
      <c r="E20" s="28" t="s">
        <v>109</v>
      </c>
    </row>
    <row r="21" spans="1:18" ht="12.75" customHeight="1">
      <c r="A21" s="5" t="s">
        <v>43</v>
      </c>
      <c r="B21" s="5"/>
      <c r="C21" s="31" t="s">
        <v>29</v>
      </c>
      <c r="D21" s="5"/>
      <c r="E21" s="19" t="s">
        <v>81</v>
      </c>
      <c r="F21" s="5"/>
      <c r="G21" s="5"/>
      <c r="H21" s="5"/>
      <c r="I21" s="32">
        <f>0+Q21</f>
        <v>0</v>
      </c>
      <c r="O21">
        <f>0+R21</f>
        <v>0</v>
      </c>
      <c r="Q21">
        <f>0+I22+I26+I30+I34</f>
        <v>0</v>
      </c>
      <c r="R21">
        <f>0+O22+O26+O30+O34</f>
        <v>0</v>
      </c>
    </row>
    <row r="22" spans="1:16" ht="25.5">
      <c r="A22" s="17" t="s">
        <v>45</v>
      </c>
      <c r="B22" s="21" t="s">
        <v>33</v>
      </c>
      <c r="C22" s="21" t="s">
        <v>118</v>
      </c>
      <c r="D22" s="17" t="s">
        <v>47</v>
      </c>
      <c r="E22" s="22" t="s">
        <v>119</v>
      </c>
      <c r="F22" s="23" t="s">
        <v>120</v>
      </c>
      <c r="G22" s="24">
        <v>75</v>
      </c>
      <c r="H22" s="25">
        <v>0</v>
      </c>
      <c r="I22" s="26">
        <f>ROUND(ROUND(H22,2)*ROUND(G22,3),2)</f>
        <v>0</v>
      </c>
      <c r="O22">
        <f>(I22*21)/100</f>
        <v>0</v>
      </c>
      <c r="P22" t="s">
        <v>23</v>
      </c>
    </row>
    <row r="23" spans="1:5" ht="51">
      <c r="A23" s="27" t="s">
        <v>50</v>
      </c>
      <c r="E23" s="28" t="s">
        <v>121</v>
      </c>
    </row>
    <row r="24" spans="1:5" ht="12.75">
      <c r="A24" s="29" t="s">
        <v>52</v>
      </c>
      <c r="E24" s="30" t="s">
        <v>122</v>
      </c>
    </row>
    <row r="25" spans="1:5" ht="63.75">
      <c r="A25" t="s">
        <v>54</v>
      </c>
      <c r="E25" s="28" t="s">
        <v>123</v>
      </c>
    </row>
    <row r="26" spans="1:16" ht="12.75">
      <c r="A26" s="17" t="s">
        <v>45</v>
      </c>
      <c r="B26" s="21" t="s">
        <v>35</v>
      </c>
      <c r="C26" s="21" t="s">
        <v>124</v>
      </c>
      <c r="D26" s="17" t="s">
        <v>47</v>
      </c>
      <c r="E26" s="22" t="s">
        <v>125</v>
      </c>
      <c r="F26" s="23" t="s">
        <v>126</v>
      </c>
      <c r="G26" s="24">
        <v>11</v>
      </c>
      <c r="H26" s="25">
        <v>0</v>
      </c>
      <c r="I26" s="26">
        <f>ROUND(ROUND(H26,2)*ROUND(G26,3),2)</f>
        <v>0</v>
      </c>
      <c r="O26">
        <f>(I26*21)/100</f>
        <v>0</v>
      </c>
      <c r="P26" t="s">
        <v>23</v>
      </c>
    </row>
    <row r="27" spans="1:5" ht="51">
      <c r="A27" s="27" t="s">
        <v>50</v>
      </c>
      <c r="E27" s="28" t="s">
        <v>127</v>
      </c>
    </row>
    <row r="28" spans="1:5" ht="12.75">
      <c r="A28" s="29" t="s">
        <v>52</v>
      </c>
      <c r="E28" s="30" t="s">
        <v>128</v>
      </c>
    </row>
    <row r="29" spans="1:5" ht="63.75">
      <c r="A29" t="s">
        <v>54</v>
      </c>
      <c r="E29" s="28" t="s">
        <v>123</v>
      </c>
    </row>
    <row r="30" spans="1:16" ht="12.75">
      <c r="A30" s="17" t="s">
        <v>45</v>
      </c>
      <c r="B30" s="21" t="s">
        <v>37</v>
      </c>
      <c r="C30" s="21" t="s">
        <v>129</v>
      </c>
      <c r="D30" s="17" t="s">
        <v>47</v>
      </c>
      <c r="E30" s="22" t="s">
        <v>130</v>
      </c>
      <c r="F30" s="23" t="s">
        <v>126</v>
      </c>
      <c r="G30" s="24">
        <v>36</v>
      </c>
      <c r="H30" s="25">
        <v>0</v>
      </c>
      <c r="I30" s="26">
        <f>ROUND(ROUND(H30,2)*ROUND(G30,3),2)</f>
        <v>0</v>
      </c>
      <c r="O30">
        <f>(I30*21)/100</f>
        <v>0</v>
      </c>
      <c r="P30" t="s">
        <v>23</v>
      </c>
    </row>
    <row r="31" spans="1:5" ht="63.75">
      <c r="A31" s="27" t="s">
        <v>50</v>
      </c>
      <c r="E31" s="28" t="s">
        <v>131</v>
      </c>
    </row>
    <row r="32" spans="1:5" ht="12.75">
      <c r="A32" s="29" t="s">
        <v>52</v>
      </c>
      <c r="E32" s="30" t="s">
        <v>132</v>
      </c>
    </row>
    <row r="33" spans="1:5" ht="318.75">
      <c r="A33" t="s">
        <v>54</v>
      </c>
      <c r="E33" s="28" t="s">
        <v>133</v>
      </c>
    </row>
    <row r="34" spans="1:16" ht="12.75">
      <c r="A34" s="17" t="s">
        <v>45</v>
      </c>
      <c r="B34" s="21" t="s">
        <v>71</v>
      </c>
      <c r="C34" s="21" t="s">
        <v>134</v>
      </c>
      <c r="D34" s="17" t="s">
        <v>47</v>
      </c>
      <c r="E34" s="22" t="s">
        <v>135</v>
      </c>
      <c r="F34" s="23" t="s">
        <v>84</v>
      </c>
      <c r="G34" s="24">
        <v>150</v>
      </c>
      <c r="H34" s="25">
        <v>0</v>
      </c>
      <c r="I34" s="26">
        <f>ROUND(ROUND(H34,2)*ROUND(G34,3),2)</f>
        <v>0</v>
      </c>
      <c r="O34">
        <f>(I34*21)/100</f>
        <v>0</v>
      </c>
      <c r="P34" t="s">
        <v>23</v>
      </c>
    </row>
    <row r="35" spans="1:5" ht="12.75">
      <c r="A35" s="27" t="s">
        <v>50</v>
      </c>
      <c r="E35" s="28" t="s">
        <v>136</v>
      </c>
    </row>
    <row r="36" spans="1:5" ht="12.75">
      <c r="A36" s="29" t="s">
        <v>52</v>
      </c>
      <c r="E36" s="30" t="s">
        <v>137</v>
      </c>
    </row>
    <row r="37" spans="1:5" ht="25.5">
      <c r="A37" t="s">
        <v>54</v>
      </c>
      <c r="E37" s="28" t="s">
        <v>138</v>
      </c>
    </row>
    <row r="38" spans="1:18" ht="12.75" customHeight="1">
      <c r="A38" s="5" t="s">
        <v>43</v>
      </c>
      <c r="B38" s="5"/>
      <c r="C38" s="31" t="s">
        <v>35</v>
      </c>
      <c r="D38" s="5"/>
      <c r="E38" s="19" t="s">
        <v>139</v>
      </c>
      <c r="F38" s="5"/>
      <c r="G38" s="5"/>
      <c r="H38" s="5"/>
      <c r="I38" s="32">
        <f>0+Q38</f>
        <v>0</v>
      </c>
      <c r="O38">
        <f>0+R38</f>
        <v>0</v>
      </c>
      <c r="Q38">
        <f>0+I39+I43+I47+I51+I55</f>
        <v>0</v>
      </c>
      <c r="R38">
        <f>0+O39+O43+O47+O51+O55</f>
        <v>0</v>
      </c>
    </row>
    <row r="39" spans="1:16" ht="12.75">
      <c r="A39" s="17" t="s">
        <v>45</v>
      </c>
      <c r="B39" s="21" t="s">
        <v>76</v>
      </c>
      <c r="C39" s="21" t="s">
        <v>140</v>
      </c>
      <c r="D39" s="17" t="s">
        <v>47</v>
      </c>
      <c r="E39" s="22" t="s">
        <v>141</v>
      </c>
      <c r="F39" s="23" t="s">
        <v>126</v>
      </c>
      <c r="G39" s="24">
        <v>22.5</v>
      </c>
      <c r="H39" s="25">
        <v>0</v>
      </c>
      <c r="I39" s="26">
        <f>ROUND(ROUND(H39,2)*ROUND(G39,3),2)</f>
        <v>0</v>
      </c>
      <c r="O39">
        <f>(I39*21)/100</f>
        <v>0</v>
      </c>
      <c r="P39" t="s">
        <v>23</v>
      </c>
    </row>
    <row r="40" spans="1:5" ht="76.5">
      <c r="A40" s="27" t="s">
        <v>50</v>
      </c>
      <c r="E40" s="28" t="s">
        <v>142</v>
      </c>
    </row>
    <row r="41" spans="1:5" ht="12.75">
      <c r="A41" s="29" t="s">
        <v>52</v>
      </c>
      <c r="E41" s="30" t="s">
        <v>143</v>
      </c>
    </row>
    <row r="42" spans="1:5" ht="51">
      <c r="A42" t="s">
        <v>54</v>
      </c>
      <c r="E42" s="28" t="s">
        <v>144</v>
      </c>
    </row>
    <row r="43" spans="1:16" ht="12.75">
      <c r="A43" s="17" t="s">
        <v>45</v>
      </c>
      <c r="B43" s="21" t="s">
        <v>40</v>
      </c>
      <c r="C43" s="21" t="s">
        <v>145</v>
      </c>
      <c r="D43" s="17" t="s">
        <v>47</v>
      </c>
      <c r="E43" s="22" t="s">
        <v>146</v>
      </c>
      <c r="F43" s="23" t="s">
        <v>84</v>
      </c>
      <c r="G43" s="24">
        <v>130</v>
      </c>
      <c r="H43" s="25">
        <v>0</v>
      </c>
      <c r="I43" s="26">
        <f>ROUND(ROUND(H43,2)*ROUND(G43,3),2)</f>
        <v>0</v>
      </c>
      <c r="O43">
        <f>(I43*21)/100</f>
        <v>0</v>
      </c>
      <c r="P43" t="s">
        <v>23</v>
      </c>
    </row>
    <row r="44" spans="1:5" ht="12.75">
      <c r="A44" s="27" t="s">
        <v>50</v>
      </c>
      <c r="E44" s="28" t="s">
        <v>147</v>
      </c>
    </row>
    <row r="45" spans="1:5" ht="12.75">
      <c r="A45" s="29" t="s">
        <v>52</v>
      </c>
      <c r="E45" s="30" t="s">
        <v>148</v>
      </c>
    </row>
    <row r="46" spans="1:5" ht="51">
      <c r="A46" t="s">
        <v>54</v>
      </c>
      <c r="E46" s="28" t="s">
        <v>149</v>
      </c>
    </row>
    <row r="47" spans="1:16" ht="12.75">
      <c r="A47" s="17" t="s">
        <v>45</v>
      </c>
      <c r="B47" s="21" t="s">
        <v>42</v>
      </c>
      <c r="C47" s="21" t="s">
        <v>150</v>
      </c>
      <c r="D47" s="17" t="s">
        <v>47</v>
      </c>
      <c r="E47" s="22" t="s">
        <v>151</v>
      </c>
      <c r="F47" s="23" t="s">
        <v>126</v>
      </c>
      <c r="G47" s="24">
        <v>9.8</v>
      </c>
      <c r="H47" s="25">
        <v>0</v>
      </c>
      <c r="I47" s="26">
        <f>ROUND(ROUND(H47,2)*ROUND(G47,3),2)</f>
        <v>0</v>
      </c>
      <c r="O47">
        <f>(I47*21)/100</f>
        <v>0</v>
      </c>
      <c r="P47" t="s">
        <v>23</v>
      </c>
    </row>
    <row r="48" spans="1:5" ht="63.75">
      <c r="A48" s="27" t="s">
        <v>50</v>
      </c>
      <c r="E48" s="28" t="s">
        <v>152</v>
      </c>
    </row>
    <row r="49" spans="1:5" ht="12.75">
      <c r="A49" s="29" t="s">
        <v>52</v>
      </c>
      <c r="E49" s="30" t="s">
        <v>153</v>
      </c>
    </row>
    <row r="50" spans="1:5" ht="140.25">
      <c r="A50" t="s">
        <v>54</v>
      </c>
      <c r="E50" s="28" t="s">
        <v>154</v>
      </c>
    </row>
    <row r="51" spans="1:16" ht="12.75">
      <c r="A51" s="17" t="s">
        <v>45</v>
      </c>
      <c r="B51" s="21" t="s">
        <v>92</v>
      </c>
      <c r="C51" s="21" t="s">
        <v>155</v>
      </c>
      <c r="D51" s="17" t="s">
        <v>47</v>
      </c>
      <c r="E51" s="22" t="s">
        <v>156</v>
      </c>
      <c r="F51" s="23" t="s">
        <v>126</v>
      </c>
      <c r="G51" s="24">
        <v>7.8</v>
      </c>
      <c r="H51" s="25">
        <v>0</v>
      </c>
      <c r="I51" s="26">
        <f>ROUND(ROUND(H51,2)*ROUND(G51,3),2)</f>
        <v>0</v>
      </c>
      <c r="O51">
        <f>(I51*21)/100</f>
        <v>0</v>
      </c>
      <c r="P51" t="s">
        <v>23</v>
      </c>
    </row>
    <row r="52" spans="1:5" ht="38.25">
      <c r="A52" s="27" t="s">
        <v>50</v>
      </c>
      <c r="E52" s="28" t="s">
        <v>157</v>
      </c>
    </row>
    <row r="53" spans="1:5" ht="12.75">
      <c r="A53" s="29" t="s">
        <v>52</v>
      </c>
      <c r="E53" s="30" t="s">
        <v>158</v>
      </c>
    </row>
    <row r="54" spans="1:5" ht="140.25">
      <c r="A54" t="s">
        <v>54</v>
      </c>
      <c r="E54" s="28" t="s">
        <v>154</v>
      </c>
    </row>
    <row r="55" spans="1:16" ht="12.75">
      <c r="A55" s="17" t="s">
        <v>45</v>
      </c>
      <c r="B55" s="21" t="s">
        <v>96</v>
      </c>
      <c r="C55" s="21" t="s">
        <v>159</v>
      </c>
      <c r="D55" s="17" t="s">
        <v>47</v>
      </c>
      <c r="E55" s="22" t="s">
        <v>160</v>
      </c>
      <c r="F55" s="23" t="s">
        <v>120</v>
      </c>
      <c r="G55" s="24">
        <v>75</v>
      </c>
      <c r="H55" s="25">
        <v>0</v>
      </c>
      <c r="I55" s="26">
        <f>ROUND(ROUND(H55,2)*ROUND(G55,3),2)</f>
        <v>0</v>
      </c>
      <c r="O55">
        <f>(I55*21)/100</f>
        <v>0</v>
      </c>
      <c r="P55" t="s">
        <v>23</v>
      </c>
    </row>
    <row r="56" spans="1:5" ht="12.75">
      <c r="A56" s="27" t="s">
        <v>50</v>
      </c>
      <c r="E56" s="28" t="s">
        <v>161</v>
      </c>
    </row>
    <row r="57" spans="1:5" ht="12.75">
      <c r="A57" s="29" t="s">
        <v>52</v>
      </c>
      <c r="E57" s="30" t="s">
        <v>122</v>
      </c>
    </row>
    <row r="58" spans="1:5" ht="51">
      <c r="A58" t="s">
        <v>54</v>
      </c>
      <c r="E58" s="28" t="s">
        <v>162</v>
      </c>
    </row>
    <row r="59" spans="1:18" ht="12.75" customHeight="1">
      <c r="A59" s="5" t="s">
        <v>43</v>
      </c>
      <c r="B59" s="5"/>
      <c r="C59" s="31" t="s">
        <v>40</v>
      </c>
      <c r="D59" s="5"/>
      <c r="E59" s="19" t="s">
        <v>163</v>
      </c>
      <c r="F59" s="5"/>
      <c r="G59" s="5"/>
      <c r="H59" s="5"/>
      <c r="I59" s="32">
        <f>0+Q59</f>
        <v>0</v>
      </c>
      <c r="O59">
        <f>0+R59</f>
        <v>0</v>
      </c>
      <c r="Q59">
        <f>0+I60+I64+I68+I72+I76</f>
        <v>0</v>
      </c>
      <c r="R59">
        <f>0+O60+O64+O68+O72+O76</f>
        <v>0</v>
      </c>
    </row>
    <row r="60" spans="1:16" ht="12.75">
      <c r="A60" s="17" t="s">
        <v>45</v>
      </c>
      <c r="B60" s="21" t="s">
        <v>164</v>
      </c>
      <c r="C60" s="21" t="s">
        <v>165</v>
      </c>
      <c r="D60" s="17" t="s">
        <v>47</v>
      </c>
      <c r="E60" s="22" t="s">
        <v>166</v>
      </c>
      <c r="F60" s="23" t="s">
        <v>90</v>
      </c>
      <c r="G60" s="24">
        <v>8</v>
      </c>
      <c r="H60" s="25">
        <v>0</v>
      </c>
      <c r="I60" s="26">
        <f>ROUND(ROUND(H60,2)*ROUND(G60,3),2)</f>
        <v>0</v>
      </c>
      <c r="O60">
        <f>(I60*21)/100</f>
        <v>0</v>
      </c>
      <c r="P60" t="s">
        <v>23</v>
      </c>
    </row>
    <row r="61" spans="1:5" ht="51">
      <c r="A61" s="27" t="s">
        <v>50</v>
      </c>
      <c r="E61" s="28" t="s">
        <v>167</v>
      </c>
    </row>
    <row r="62" spans="1:5" ht="12.75">
      <c r="A62" s="29" t="s">
        <v>52</v>
      </c>
      <c r="E62" s="30" t="s">
        <v>168</v>
      </c>
    </row>
    <row r="63" spans="1:5" ht="12.75">
      <c r="A63" t="s">
        <v>54</v>
      </c>
      <c r="E63" s="28" t="s">
        <v>169</v>
      </c>
    </row>
    <row r="64" spans="1:16" ht="12.75">
      <c r="A64" s="17" t="s">
        <v>45</v>
      </c>
      <c r="B64" s="21" t="s">
        <v>170</v>
      </c>
      <c r="C64" s="21" t="s">
        <v>171</v>
      </c>
      <c r="D64" s="17" t="s">
        <v>47</v>
      </c>
      <c r="E64" s="22" t="s">
        <v>172</v>
      </c>
      <c r="F64" s="23" t="s">
        <v>120</v>
      </c>
      <c r="G64" s="24">
        <v>80</v>
      </c>
      <c r="H64" s="25">
        <v>0</v>
      </c>
      <c r="I64" s="26">
        <f>ROUND(ROUND(H64,2)*ROUND(G64,3),2)</f>
        <v>0</v>
      </c>
      <c r="O64">
        <f>(I64*21)/100</f>
        <v>0</v>
      </c>
      <c r="P64" t="s">
        <v>23</v>
      </c>
    </row>
    <row r="65" spans="1:5" ht="114.75">
      <c r="A65" s="27" t="s">
        <v>50</v>
      </c>
      <c r="E65" s="28" t="s">
        <v>173</v>
      </c>
    </row>
    <row r="66" spans="1:5" ht="12.75">
      <c r="A66" s="29" t="s">
        <v>52</v>
      </c>
      <c r="E66" s="30" t="s">
        <v>174</v>
      </c>
    </row>
    <row r="67" spans="1:5" ht="51">
      <c r="A67" t="s">
        <v>54</v>
      </c>
      <c r="E67" s="28" t="s">
        <v>175</v>
      </c>
    </row>
    <row r="68" spans="1:16" ht="12.75">
      <c r="A68" s="17" t="s">
        <v>45</v>
      </c>
      <c r="B68" s="21" t="s">
        <v>176</v>
      </c>
      <c r="C68" s="21" t="s">
        <v>177</v>
      </c>
      <c r="D68" s="17" t="s">
        <v>47</v>
      </c>
      <c r="E68" s="22" t="s">
        <v>178</v>
      </c>
      <c r="F68" s="23" t="s">
        <v>120</v>
      </c>
      <c r="G68" s="24">
        <v>75</v>
      </c>
      <c r="H68" s="25">
        <v>0</v>
      </c>
      <c r="I68" s="26">
        <f>ROUND(ROUND(H68,2)*ROUND(G68,3),2)</f>
        <v>0</v>
      </c>
      <c r="O68">
        <f>(I68*21)/100</f>
        <v>0</v>
      </c>
      <c r="P68" t="s">
        <v>23</v>
      </c>
    </row>
    <row r="69" spans="1:5" ht="178.5">
      <c r="A69" s="27" t="s">
        <v>50</v>
      </c>
      <c r="E69" s="28" t="s">
        <v>179</v>
      </c>
    </row>
    <row r="70" spans="1:5" ht="12.75">
      <c r="A70" s="29" t="s">
        <v>52</v>
      </c>
      <c r="E70" s="30" t="s">
        <v>122</v>
      </c>
    </row>
    <row r="71" spans="1:5" ht="51">
      <c r="A71" t="s">
        <v>54</v>
      </c>
      <c r="E71" s="28" t="s">
        <v>180</v>
      </c>
    </row>
    <row r="72" spans="1:16" ht="12.75">
      <c r="A72" s="17" t="s">
        <v>45</v>
      </c>
      <c r="B72" s="21" t="s">
        <v>181</v>
      </c>
      <c r="C72" s="21" t="s">
        <v>182</v>
      </c>
      <c r="D72" s="17" t="s">
        <v>47</v>
      </c>
      <c r="E72" s="22" t="s">
        <v>183</v>
      </c>
      <c r="F72" s="23" t="s">
        <v>120</v>
      </c>
      <c r="G72" s="24">
        <v>75</v>
      </c>
      <c r="H72" s="25">
        <v>0</v>
      </c>
      <c r="I72" s="26">
        <f>ROUND(ROUND(H72,2)*ROUND(G72,3),2)</f>
        <v>0</v>
      </c>
      <c r="O72">
        <f>(I72*21)/100</f>
        <v>0</v>
      </c>
      <c r="P72" t="s">
        <v>23</v>
      </c>
    </row>
    <row r="73" spans="1:5" ht="12.75">
      <c r="A73" s="27" t="s">
        <v>50</v>
      </c>
      <c r="E73" s="28" t="s">
        <v>184</v>
      </c>
    </row>
    <row r="74" spans="1:5" ht="12.75">
      <c r="A74" s="29" t="s">
        <v>52</v>
      </c>
      <c r="E74" s="30" t="s">
        <v>122</v>
      </c>
    </row>
    <row r="75" spans="1:5" ht="25.5">
      <c r="A75" t="s">
        <v>54</v>
      </c>
      <c r="E75" s="28" t="s">
        <v>185</v>
      </c>
    </row>
    <row r="76" spans="1:16" ht="12.75">
      <c r="A76" s="17" t="s">
        <v>45</v>
      </c>
      <c r="B76" s="21" t="s">
        <v>186</v>
      </c>
      <c r="C76" s="21" t="s">
        <v>187</v>
      </c>
      <c r="D76" s="17" t="s">
        <v>47</v>
      </c>
      <c r="E76" s="22" t="s">
        <v>188</v>
      </c>
      <c r="F76" s="23" t="s">
        <v>126</v>
      </c>
      <c r="G76" s="24">
        <v>2</v>
      </c>
      <c r="H76" s="25">
        <v>0</v>
      </c>
      <c r="I76" s="26">
        <f>ROUND(ROUND(H76,2)*ROUND(G76,3),2)</f>
        <v>0</v>
      </c>
      <c r="O76">
        <f>(I76*21)/100</f>
        <v>0</v>
      </c>
      <c r="P76" t="s">
        <v>23</v>
      </c>
    </row>
    <row r="77" spans="1:5" ht="51">
      <c r="A77" s="27" t="s">
        <v>50</v>
      </c>
      <c r="E77" s="28" t="s">
        <v>189</v>
      </c>
    </row>
    <row r="78" spans="1:5" ht="12.75">
      <c r="A78" s="29" t="s">
        <v>52</v>
      </c>
      <c r="E78" s="30" t="s">
        <v>190</v>
      </c>
    </row>
    <row r="79" spans="1:5" ht="114.75">
      <c r="A79" t="s">
        <v>54</v>
      </c>
      <c r="E79" s="28" t="s">
        <v>191</v>
      </c>
    </row>
  </sheetData>
  <sheetProtection password="DC63"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8"/>
  <sheetViews>
    <sheetView zoomScalePageLayoutView="0" workbookViewId="0" topLeftCell="B1">
      <pane ySplit="7" topLeftCell="A134" activePane="bottomLeft" state="frozen"/>
      <selection pane="topLeft" activeCell="A1" sqref="A1"/>
      <selection pane="bottomLeft" activeCell="H134" sqref="H13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0+O8+O29+O90+O99+O108+O133+O150+O175+O184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4"/>
      <c r="E3" s="10" t="s">
        <v>16</v>
      </c>
      <c r="F3" s="9"/>
      <c r="G3" s="8"/>
      <c r="H3" s="7" t="s">
        <v>192</v>
      </c>
      <c r="I3" s="33">
        <f>0+I8+I29+I90+I99+I108+I133+I150+I175+I184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192</v>
      </c>
      <c r="D4" s="39"/>
      <c r="E4" s="13" t="s">
        <v>193</v>
      </c>
      <c r="F4" s="12"/>
      <c r="G4" s="12"/>
      <c r="H4" s="14"/>
      <c r="I4" s="14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25.5">
      <c r="A9" s="17" t="s">
        <v>45</v>
      </c>
      <c r="B9" s="21" t="s">
        <v>29</v>
      </c>
      <c r="C9" s="21" t="s">
        <v>104</v>
      </c>
      <c r="D9" s="17" t="s">
        <v>47</v>
      </c>
      <c r="E9" s="22" t="s">
        <v>105</v>
      </c>
      <c r="F9" s="23" t="s">
        <v>106</v>
      </c>
      <c r="G9" s="24">
        <v>76.65</v>
      </c>
      <c r="H9" s="25">
        <v>0</v>
      </c>
      <c r="I9" s="26">
        <f>ROUND(ROUND(H9,2)*ROUND(G9,3),2)</f>
        <v>0</v>
      </c>
      <c r="O9">
        <f>(I9*21)/100</f>
        <v>0</v>
      </c>
      <c r="P9" t="s">
        <v>23</v>
      </c>
    </row>
    <row r="10" spans="1:5" ht="38.25">
      <c r="A10" s="27" t="s">
        <v>50</v>
      </c>
      <c r="E10" s="28" t="s">
        <v>194</v>
      </c>
    </row>
    <row r="11" spans="1:5" ht="12.75">
      <c r="A11" s="29" t="s">
        <v>52</v>
      </c>
      <c r="E11" s="30" t="s">
        <v>195</v>
      </c>
    </row>
    <row r="12" spans="1:5" ht="140.25">
      <c r="A12" t="s">
        <v>54</v>
      </c>
      <c r="E12" s="28" t="s">
        <v>109</v>
      </c>
    </row>
    <row r="13" spans="1:16" ht="25.5">
      <c r="A13" s="17" t="s">
        <v>45</v>
      </c>
      <c r="B13" s="21" t="s">
        <v>23</v>
      </c>
      <c r="C13" s="21" t="s">
        <v>196</v>
      </c>
      <c r="D13" s="17" t="s">
        <v>197</v>
      </c>
      <c r="E13" s="22" t="s">
        <v>198</v>
      </c>
      <c r="F13" s="23" t="s">
        <v>106</v>
      </c>
      <c r="G13" s="24">
        <v>465.15</v>
      </c>
      <c r="H13" s="25">
        <v>0</v>
      </c>
      <c r="I13" s="26">
        <f>ROUND(ROUND(H13,2)*ROUND(G13,3),2)</f>
        <v>0</v>
      </c>
      <c r="O13">
        <f>(I13*21)/100</f>
        <v>0</v>
      </c>
      <c r="P13" t="s">
        <v>23</v>
      </c>
    </row>
    <row r="14" spans="1:5" ht="76.5">
      <c r="A14" s="27" t="s">
        <v>50</v>
      </c>
      <c r="E14" s="28" t="s">
        <v>199</v>
      </c>
    </row>
    <row r="15" spans="1:5" ht="12.75">
      <c r="A15" s="29" t="s">
        <v>52</v>
      </c>
      <c r="E15" s="30" t="s">
        <v>200</v>
      </c>
    </row>
    <row r="16" spans="1:5" ht="140.25">
      <c r="A16" t="s">
        <v>54</v>
      </c>
      <c r="E16" s="28" t="s">
        <v>109</v>
      </c>
    </row>
    <row r="17" spans="1:16" ht="25.5">
      <c r="A17" s="17" t="s">
        <v>45</v>
      </c>
      <c r="B17" s="21" t="s">
        <v>22</v>
      </c>
      <c r="C17" s="21" t="s">
        <v>114</v>
      </c>
      <c r="D17" s="17" t="s">
        <v>47</v>
      </c>
      <c r="E17" s="22" t="s">
        <v>115</v>
      </c>
      <c r="F17" s="23" t="s">
        <v>106</v>
      </c>
      <c r="G17" s="24">
        <v>43.9</v>
      </c>
      <c r="H17" s="25">
        <v>0</v>
      </c>
      <c r="I17" s="26">
        <f>ROUND(ROUND(H17,2)*ROUND(G17,3),2)</f>
        <v>0</v>
      </c>
      <c r="O17">
        <f>(I17*21)/100</f>
        <v>0</v>
      </c>
      <c r="P17" t="s">
        <v>23</v>
      </c>
    </row>
    <row r="18" spans="1:5" ht="38.25">
      <c r="A18" s="27" t="s">
        <v>50</v>
      </c>
      <c r="E18" s="28" t="s">
        <v>201</v>
      </c>
    </row>
    <row r="19" spans="1:5" ht="12.75">
      <c r="A19" s="29" t="s">
        <v>52</v>
      </c>
      <c r="E19" s="30" t="s">
        <v>202</v>
      </c>
    </row>
    <row r="20" spans="1:5" ht="140.25">
      <c r="A20" t="s">
        <v>54</v>
      </c>
      <c r="E20" s="28" t="s">
        <v>109</v>
      </c>
    </row>
    <row r="21" spans="1:16" ht="25.5">
      <c r="A21" s="17" t="s">
        <v>45</v>
      </c>
      <c r="B21" s="21" t="s">
        <v>33</v>
      </c>
      <c r="C21" s="21" t="s">
        <v>203</v>
      </c>
      <c r="D21" s="17" t="s">
        <v>47</v>
      </c>
      <c r="E21" s="22" t="s">
        <v>204</v>
      </c>
      <c r="F21" s="23" t="s">
        <v>106</v>
      </c>
      <c r="G21" s="24">
        <v>12.4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23</v>
      </c>
    </row>
    <row r="22" spans="1:5" ht="38.25">
      <c r="A22" s="27" t="s">
        <v>50</v>
      </c>
      <c r="E22" s="28" t="s">
        <v>205</v>
      </c>
    </row>
    <row r="23" spans="1:5" ht="12.75">
      <c r="A23" s="29" t="s">
        <v>52</v>
      </c>
      <c r="E23" s="30" t="s">
        <v>206</v>
      </c>
    </row>
    <row r="24" spans="1:5" ht="140.25">
      <c r="A24" t="s">
        <v>54</v>
      </c>
      <c r="E24" s="28" t="s">
        <v>109</v>
      </c>
    </row>
    <row r="25" spans="1:16" ht="12.75">
      <c r="A25" s="17" t="s">
        <v>45</v>
      </c>
      <c r="B25" s="21" t="s">
        <v>35</v>
      </c>
      <c r="C25" s="21" t="s">
        <v>207</v>
      </c>
      <c r="D25" s="17" t="s">
        <v>47</v>
      </c>
      <c r="E25" s="22" t="s">
        <v>208</v>
      </c>
      <c r="F25" s="23" t="s">
        <v>90</v>
      </c>
      <c r="G25" s="24">
        <v>2</v>
      </c>
      <c r="H25" s="25">
        <v>0</v>
      </c>
      <c r="I25" s="26">
        <f>ROUND(ROUND(H25,2)*ROUND(G25,3),2)</f>
        <v>0</v>
      </c>
      <c r="O25">
        <f>(I25*21)/100</f>
        <v>0</v>
      </c>
      <c r="P25" t="s">
        <v>23</v>
      </c>
    </row>
    <row r="26" spans="1:5" ht="25.5">
      <c r="A26" s="27" t="s">
        <v>50</v>
      </c>
      <c r="E26" s="28" t="s">
        <v>209</v>
      </c>
    </row>
    <row r="27" spans="1:5" ht="12.75">
      <c r="A27" s="29" t="s">
        <v>52</v>
      </c>
      <c r="E27" s="30" t="s">
        <v>190</v>
      </c>
    </row>
    <row r="28" spans="1:5" ht="89.25">
      <c r="A28" t="s">
        <v>54</v>
      </c>
      <c r="E28" s="28" t="s">
        <v>210</v>
      </c>
    </row>
    <row r="29" spans="1:18" ht="12.75" customHeight="1">
      <c r="A29" s="5" t="s">
        <v>43</v>
      </c>
      <c r="B29" s="5"/>
      <c r="C29" s="31" t="s">
        <v>29</v>
      </c>
      <c r="D29" s="5"/>
      <c r="E29" s="19" t="s">
        <v>81</v>
      </c>
      <c r="F29" s="5"/>
      <c r="G29" s="5"/>
      <c r="H29" s="5"/>
      <c r="I29" s="32">
        <f>0+Q29</f>
        <v>0</v>
      </c>
      <c r="O29">
        <f>0+R29</f>
        <v>0</v>
      </c>
      <c r="Q29">
        <f>0+I30+I34+I38+I42+I46+I50+I54+I58+I62+I66+I70+I74+I78+I82+I86</f>
        <v>0</v>
      </c>
      <c r="R29">
        <f>0+O30+O34+O38+O42+O46+O50+O54+O58+O62+O66+O70+O74+O78+O82+O86</f>
        <v>0</v>
      </c>
    </row>
    <row r="30" spans="1:16" ht="12.75">
      <c r="A30" s="17" t="s">
        <v>45</v>
      </c>
      <c r="B30" s="21" t="s">
        <v>37</v>
      </c>
      <c r="C30" s="21" t="s">
        <v>211</v>
      </c>
      <c r="D30" s="17" t="s">
        <v>47</v>
      </c>
      <c r="E30" s="22" t="s">
        <v>212</v>
      </c>
      <c r="F30" s="23" t="s">
        <v>126</v>
      </c>
      <c r="G30" s="24">
        <v>15</v>
      </c>
      <c r="H30" s="25">
        <v>0</v>
      </c>
      <c r="I30" s="26">
        <f>ROUND(ROUND(H30,2)*ROUND(G30,3),2)</f>
        <v>0</v>
      </c>
      <c r="O30">
        <f>(I30*21)/100</f>
        <v>0</v>
      </c>
      <c r="P30" t="s">
        <v>23</v>
      </c>
    </row>
    <row r="31" spans="1:5" ht="63.75">
      <c r="A31" s="27" t="s">
        <v>50</v>
      </c>
      <c r="E31" s="28" t="s">
        <v>213</v>
      </c>
    </row>
    <row r="32" spans="1:5" ht="12.75">
      <c r="A32" s="29" t="s">
        <v>52</v>
      </c>
      <c r="E32" s="30" t="s">
        <v>214</v>
      </c>
    </row>
    <row r="33" spans="1:5" ht="63.75">
      <c r="A33" t="s">
        <v>54</v>
      </c>
      <c r="E33" s="28" t="s">
        <v>123</v>
      </c>
    </row>
    <row r="34" spans="1:16" ht="25.5">
      <c r="A34" s="17" t="s">
        <v>45</v>
      </c>
      <c r="B34" s="21" t="s">
        <v>71</v>
      </c>
      <c r="C34" s="21" t="s">
        <v>215</v>
      </c>
      <c r="D34" s="17" t="s">
        <v>47</v>
      </c>
      <c r="E34" s="22" t="s">
        <v>216</v>
      </c>
      <c r="F34" s="23" t="s">
        <v>126</v>
      </c>
      <c r="G34" s="24">
        <v>221.5</v>
      </c>
      <c r="H34" s="25">
        <v>0</v>
      </c>
      <c r="I34" s="26">
        <f>ROUND(ROUND(H34,2)*ROUND(G34,3),2)</f>
        <v>0</v>
      </c>
      <c r="O34">
        <f>(I34*21)/100</f>
        <v>0</v>
      </c>
      <c r="P34" t="s">
        <v>23</v>
      </c>
    </row>
    <row r="35" spans="1:5" ht="114.75">
      <c r="A35" s="27" t="s">
        <v>50</v>
      </c>
      <c r="E35" s="28" t="s">
        <v>217</v>
      </c>
    </row>
    <row r="36" spans="1:5" ht="12.75">
      <c r="A36" s="29" t="s">
        <v>52</v>
      </c>
      <c r="E36" s="30" t="s">
        <v>218</v>
      </c>
    </row>
    <row r="37" spans="1:5" ht="63.75">
      <c r="A37" t="s">
        <v>54</v>
      </c>
      <c r="E37" s="28" t="s">
        <v>123</v>
      </c>
    </row>
    <row r="38" spans="1:16" ht="12.75">
      <c r="A38" s="17" t="s">
        <v>45</v>
      </c>
      <c r="B38" s="21" t="s">
        <v>76</v>
      </c>
      <c r="C38" s="21" t="s">
        <v>219</v>
      </c>
      <c r="D38" s="17" t="s">
        <v>47</v>
      </c>
      <c r="E38" s="22" t="s">
        <v>220</v>
      </c>
      <c r="F38" s="23" t="s">
        <v>126</v>
      </c>
      <c r="G38" s="24">
        <v>10</v>
      </c>
      <c r="H38" s="25">
        <v>0</v>
      </c>
      <c r="I38" s="26">
        <f>ROUND(ROUND(H38,2)*ROUND(G38,3),2)</f>
        <v>0</v>
      </c>
      <c r="O38">
        <f>(I38*21)/100</f>
        <v>0</v>
      </c>
      <c r="P38" t="s">
        <v>23</v>
      </c>
    </row>
    <row r="39" spans="1:5" ht="51">
      <c r="A39" s="27" t="s">
        <v>50</v>
      </c>
      <c r="E39" s="28" t="s">
        <v>221</v>
      </c>
    </row>
    <row r="40" spans="1:5" ht="12.75">
      <c r="A40" s="29" t="s">
        <v>52</v>
      </c>
      <c r="E40" s="30" t="s">
        <v>100</v>
      </c>
    </row>
    <row r="41" spans="1:5" ht="38.25">
      <c r="A41" t="s">
        <v>54</v>
      </c>
      <c r="E41" s="28" t="s">
        <v>222</v>
      </c>
    </row>
    <row r="42" spans="1:16" ht="12.75">
      <c r="A42" s="17" t="s">
        <v>45</v>
      </c>
      <c r="B42" s="21" t="s">
        <v>40</v>
      </c>
      <c r="C42" s="21" t="s">
        <v>129</v>
      </c>
      <c r="D42" s="17" t="s">
        <v>47</v>
      </c>
      <c r="E42" s="22" t="s">
        <v>130</v>
      </c>
      <c r="F42" s="23" t="s">
        <v>126</v>
      </c>
      <c r="G42" s="24">
        <v>32.45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23</v>
      </c>
    </row>
    <row r="43" spans="1:5" ht="178.5">
      <c r="A43" s="27" t="s">
        <v>50</v>
      </c>
      <c r="E43" s="28" t="s">
        <v>223</v>
      </c>
    </row>
    <row r="44" spans="1:5" ht="12.75">
      <c r="A44" s="29" t="s">
        <v>52</v>
      </c>
      <c r="E44" s="30" t="s">
        <v>224</v>
      </c>
    </row>
    <row r="45" spans="1:5" ht="318.75">
      <c r="A45" t="s">
        <v>54</v>
      </c>
      <c r="E45" s="28" t="s">
        <v>133</v>
      </c>
    </row>
    <row r="46" spans="1:16" ht="12.75">
      <c r="A46" s="17" t="s">
        <v>45</v>
      </c>
      <c r="B46" s="21" t="s">
        <v>42</v>
      </c>
      <c r="C46" s="21" t="s">
        <v>225</v>
      </c>
      <c r="D46" s="17" t="s">
        <v>47</v>
      </c>
      <c r="E46" s="22" t="s">
        <v>226</v>
      </c>
      <c r="F46" s="23" t="s">
        <v>126</v>
      </c>
      <c r="G46" s="24">
        <v>12</v>
      </c>
      <c r="H46" s="25">
        <v>0</v>
      </c>
      <c r="I46" s="26">
        <f>ROUND(ROUND(H46,2)*ROUND(G46,3),2)</f>
        <v>0</v>
      </c>
      <c r="O46">
        <f>(I46*21)/100</f>
        <v>0</v>
      </c>
      <c r="P46" t="s">
        <v>23</v>
      </c>
    </row>
    <row r="47" spans="1:5" ht="25.5">
      <c r="A47" s="27" t="s">
        <v>50</v>
      </c>
      <c r="E47" s="28" t="s">
        <v>227</v>
      </c>
    </row>
    <row r="48" spans="1:5" ht="12.75">
      <c r="A48" s="29" t="s">
        <v>52</v>
      </c>
      <c r="E48" s="30" t="s">
        <v>228</v>
      </c>
    </row>
    <row r="49" spans="1:5" ht="229.5">
      <c r="A49" t="s">
        <v>54</v>
      </c>
      <c r="E49" s="28" t="s">
        <v>229</v>
      </c>
    </row>
    <row r="50" spans="1:16" ht="12.75">
      <c r="A50" s="17" t="s">
        <v>45</v>
      </c>
      <c r="B50" s="21" t="s">
        <v>92</v>
      </c>
      <c r="C50" s="21" t="s">
        <v>230</v>
      </c>
      <c r="D50" s="17" t="s">
        <v>47</v>
      </c>
      <c r="E50" s="22" t="s">
        <v>231</v>
      </c>
      <c r="F50" s="23" t="s">
        <v>126</v>
      </c>
      <c r="G50" s="24">
        <v>6</v>
      </c>
      <c r="H50" s="25">
        <v>0</v>
      </c>
      <c r="I50" s="26">
        <f>ROUND(ROUND(H50,2)*ROUND(G50,3),2)</f>
        <v>0</v>
      </c>
      <c r="O50">
        <f>(I50*21)/100</f>
        <v>0</v>
      </c>
      <c r="P50" t="s">
        <v>23</v>
      </c>
    </row>
    <row r="51" spans="1:5" ht="12.75">
      <c r="A51" s="27" t="s">
        <v>50</v>
      </c>
      <c r="E51" s="28" t="s">
        <v>232</v>
      </c>
    </row>
    <row r="52" spans="1:5" ht="12.75">
      <c r="A52" s="29" t="s">
        <v>52</v>
      </c>
      <c r="E52" s="30" t="s">
        <v>233</v>
      </c>
    </row>
    <row r="53" spans="1:5" ht="229.5">
      <c r="A53" t="s">
        <v>54</v>
      </c>
      <c r="E53" s="28" t="s">
        <v>234</v>
      </c>
    </row>
    <row r="54" spans="1:16" ht="12.75">
      <c r="A54" s="17" t="s">
        <v>45</v>
      </c>
      <c r="B54" s="21" t="s">
        <v>96</v>
      </c>
      <c r="C54" s="21" t="s">
        <v>235</v>
      </c>
      <c r="D54" s="17" t="s">
        <v>47</v>
      </c>
      <c r="E54" s="22" t="s">
        <v>236</v>
      </c>
      <c r="F54" s="23" t="s">
        <v>126</v>
      </c>
      <c r="G54" s="24">
        <v>15</v>
      </c>
      <c r="H54" s="25">
        <v>0</v>
      </c>
      <c r="I54" s="26">
        <f>ROUND(ROUND(H54,2)*ROUND(G54,3),2)</f>
        <v>0</v>
      </c>
      <c r="O54">
        <f>(I54*21)/100</f>
        <v>0</v>
      </c>
      <c r="P54" t="s">
        <v>23</v>
      </c>
    </row>
    <row r="55" spans="1:5" ht="38.25">
      <c r="A55" s="27" t="s">
        <v>50</v>
      </c>
      <c r="E55" s="28" t="s">
        <v>237</v>
      </c>
    </row>
    <row r="56" spans="1:5" ht="12.75">
      <c r="A56" s="29" t="s">
        <v>52</v>
      </c>
      <c r="E56" s="30" t="s">
        <v>238</v>
      </c>
    </row>
    <row r="57" spans="1:5" ht="280.5">
      <c r="A57" t="s">
        <v>54</v>
      </c>
      <c r="E57" s="28" t="s">
        <v>239</v>
      </c>
    </row>
    <row r="58" spans="1:16" ht="12.75">
      <c r="A58" s="17" t="s">
        <v>45</v>
      </c>
      <c r="B58" s="21" t="s">
        <v>164</v>
      </c>
      <c r="C58" s="21" t="s">
        <v>240</v>
      </c>
      <c r="D58" s="17" t="s">
        <v>47</v>
      </c>
      <c r="E58" s="22" t="s">
        <v>241</v>
      </c>
      <c r="F58" s="23" t="s">
        <v>84</v>
      </c>
      <c r="G58" s="24">
        <v>470</v>
      </c>
      <c r="H58" s="25">
        <v>0</v>
      </c>
      <c r="I58" s="26">
        <f>ROUND(ROUND(H58,2)*ROUND(G58,3),2)</f>
        <v>0</v>
      </c>
      <c r="O58">
        <f>(I58*21)/100</f>
        <v>0</v>
      </c>
      <c r="P58" t="s">
        <v>23</v>
      </c>
    </row>
    <row r="59" spans="1:5" ht="204">
      <c r="A59" s="27" t="s">
        <v>50</v>
      </c>
      <c r="E59" s="28" t="s">
        <v>242</v>
      </c>
    </row>
    <row r="60" spans="1:5" ht="12.75">
      <c r="A60" s="29" t="s">
        <v>52</v>
      </c>
      <c r="E60" s="30" t="s">
        <v>243</v>
      </c>
    </row>
    <row r="61" spans="1:5" ht="38.25">
      <c r="A61" t="s">
        <v>54</v>
      </c>
      <c r="E61" s="28" t="s">
        <v>244</v>
      </c>
    </row>
    <row r="62" spans="1:16" ht="12.75">
      <c r="A62" s="17" t="s">
        <v>45</v>
      </c>
      <c r="B62" s="21" t="s">
        <v>170</v>
      </c>
      <c r="C62" s="21" t="s">
        <v>134</v>
      </c>
      <c r="D62" s="17" t="s">
        <v>47</v>
      </c>
      <c r="E62" s="22" t="s">
        <v>135</v>
      </c>
      <c r="F62" s="23" t="s">
        <v>84</v>
      </c>
      <c r="G62" s="24">
        <v>754</v>
      </c>
      <c r="H62" s="25">
        <v>0</v>
      </c>
      <c r="I62" s="26">
        <f>ROUND(ROUND(H62,2)*ROUND(G62,3),2)</f>
        <v>0</v>
      </c>
      <c r="O62">
        <f>(I62*21)/100</f>
        <v>0</v>
      </c>
      <c r="P62" t="s">
        <v>23</v>
      </c>
    </row>
    <row r="63" spans="1:5" ht="51">
      <c r="A63" s="27" t="s">
        <v>50</v>
      </c>
      <c r="E63" s="28" t="s">
        <v>245</v>
      </c>
    </row>
    <row r="64" spans="1:5" ht="12.75">
      <c r="A64" s="29" t="s">
        <v>52</v>
      </c>
      <c r="E64" s="30" t="s">
        <v>246</v>
      </c>
    </row>
    <row r="65" spans="1:5" ht="25.5">
      <c r="A65" t="s">
        <v>54</v>
      </c>
      <c r="E65" s="28" t="s">
        <v>138</v>
      </c>
    </row>
    <row r="66" spans="1:16" ht="12.75">
      <c r="A66" s="17" t="s">
        <v>45</v>
      </c>
      <c r="B66" s="21" t="s">
        <v>176</v>
      </c>
      <c r="C66" s="21" t="s">
        <v>247</v>
      </c>
      <c r="D66" s="17" t="s">
        <v>197</v>
      </c>
      <c r="E66" s="22" t="s">
        <v>248</v>
      </c>
      <c r="F66" s="23" t="s">
        <v>126</v>
      </c>
      <c r="G66" s="24">
        <v>40</v>
      </c>
      <c r="H66" s="25">
        <v>0</v>
      </c>
      <c r="I66" s="26">
        <f>ROUND(ROUND(H66,2)*ROUND(G66,3),2)</f>
        <v>0</v>
      </c>
      <c r="O66">
        <f>(I66*21)/100</f>
        <v>0</v>
      </c>
      <c r="P66" t="s">
        <v>23</v>
      </c>
    </row>
    <row r="67" spans="1:5" ht="12.75">
      <c r="A67" s="27" t="s">
        <v>50</v>
      </c>
      <c r="E67" s="28" t="s">
        <v>249</v>
      </c>
    </row>
    <row r="68" spans="1:5" ht="12.75">
      <c r="A68" s="29" t="s">
        <v>52</v>
      </c>
      <c r="E68" s="30" t="s">
        <v>250</v>
      </c>
    </row>
    <row r="69" spans="1:5" ht="38.25">
      <c r="A69" t="s">
        <v>54</v>
      </c>
      <c r="E69" s="28" t="s">
        <v>251</v>
      </c>
    </row>
    <row r="70" spans="1:16" ht="12.75">
      <c r="A70" s="17" t="s">
        <v>45</v>
      </c>
      <c r="B70" s="21" t="s">
        <v>181</v>
      </c>
      <c r="C70" s="21" t="s">
        <v>252</v>
      </c>
      <c r="D70" s="17" t="s">
        <v>47</v>
      </c>
      <c r="E70" s="22" t="s">
        <v>253</v>
      </c>
      <c r="F70" s="23" t="s">
        <v>84</v>
      </c>
      <c r="G70" s="24">
        <v>170</v>
      </c>
      <c r="H70" s="25">
        <v>0</v>
      </c>
      <c r="I70" s="26">
        <f>ROUND(ROUND(H70,2)*ROUND(G70,3),2)</f>
        <v>0</v>
      </c>
      <c r="O70">
        <f>(I70*21)/100</f>
        <v>0</v>
      </c>
      <c r="P70" t="s">
        <v>23</v>
      </c>
    </row>
    <row r="71" spans="1:5" ht="25.5">
      <c r="A71" s="27" t="s">
        <v>50</v>
      </c>
      <c r="E71" s="28" t="s">
        <v>254</v>
      </c>
    </row>
    <row r="72" spans="1:5" ht="12.75">
      <c r="A72" s="29" t="s">
        <v>52</v>
      </c>
      <c r="E72" s="30" t="s">
        <v>255</v>
      </c>
    </row>
    <row r="73" spans="1:5" ht="25.5">
      <c r="A73" t="s">
        <v>54</v>
      </c>
      <c r="E73" s="28" t="s">
        <v>256</v>
      </c>
    </row>
    <row r="74" spans="1:16" ht="12.75">
      <c r="A74" s="17" t="s">
        <v>45</v>
      </c>
      <c r="B74" s="21" t="s">
        <v>186</v>
      </c>
      <c r="C74" s="21" t="s">
        <v>257</v>
      </c>
      <c r="D74" s="17" t="s">
        <v>47</v>
      </c>
      <c r="E74" s="22" t="s">
        <v>258</v>
      </c>
      <c r="F74" s="23" t="s">
        <v>84</v>
      </c>
      <c r="G74" s="24">
        <v>300</v>
      </c>
      <c r="H74" s="25">
        <v>0</v>
      </c>
      <c r="I74" s="26">
        <f>ROUND(ROUND(H74,2)*ROUND(G74,3),2)</f>
        <v>0</v>
      </c>
      <c r="O74">
        <f>(I74*21)/100</f>
        <v>0</v>
      </c>
      <c r="P74" t="s">
        <v>23</v>
      </c>
    </row>
    <row r="75" spans="1:5" ht="25.5">
      <c r="A75" s="27" t="s">
        <v>50</v>
      </c>
      <c r="E75" s="28" t="s">
        <v>259</v>
      </c>
    </row>
    <row r="76" spans="1:5" ht="12.75">
      <c r="A76" s="29" t="s">
        <v>52</v>
      </c>
      <c r="E76" s="30" t="s">
        <v>260</v>
      </c>
    </row>
    <row r="77" spans="1:5" ht="25.5">
      <c r="A77" t="s">
        <v>54</v>
      </c>
      <c r="E77" s="28" t="s">
        <v>261</v>
      </c>
    </row>
    <row r="78" spans="1:16" ht="12.75">
      <c r="A78" s="17" t="s">
        <v>45</v>
      </c>
      <c r="B78" s="21" t="s">
        <v>262</v>
      </c>
      <c r="C78" s="21" t="s">
        <v>263</v>
      </c>
      <c r="D78" s="17" t="s">
        <v>47</v>
      </c>
      <c r="E78" s="22" t="s">
        <v>264</v>
      </c>
      <c r="F78" s="23" t="s">
        <v>84</v>
      </c>
      <c r="G78" s="24">
        <v>30</v>
      </c>
      <c r="H78" s="25">
        <v>0</v>
      </c>
      <c r="I78" s="26">
        <f>ROUND(ROUND(H78,2)*ROUND(G78,3),2)</f>
        <v>0</v>
      </c>
      <c r="O78">
        <f>(I78*21)/100</f>
        <v>0</v>
      </c>
      <c r="P78" t="s">
        <v>23</v>
      </c>
    </row>
    <row r="79" spans="1:5" ht="25.5">
      <c r="A79" s="27" t="s">
        <v>50</v>
      </c>
      <c r="E79" s="28" t="s">
        <v>265</v>
      </c>
    </row>
    <row r="80" spans="1:5" ht="12.75">
      <c r="A80" s="29" t="s">
        <v>52</v>
      </c>
      <c r="E80" s="30" t="s">
        <v>266</v>
      </c>
    </row>
    <row r="81" spans="1:5" ht="38.25">
      <c r="A81" t="s">
        <v>54</v>
      </c>
      <c r="E81" s="28" t="s">
        <v>267</v>
      </c>
    </row>
    <row r="82" spans="1:16" ht="12.75">
      <c r="A82" s="17" t="s">
        <v>45</v>
      </c>
      <c r="B82" s="21" t="s">
        <v>268</v>
      </c>
      <c r="C82" s="21" t="s">
        <v>269</v>
      </c>
      <c r="D82" s="17" t="s">
        <v>47</v>
      </c>
      <c r="E82" s="22" t="s">
        <v>270</v>
      </c>
      <c r="F82" s="23" t="s">
        <v>90</v>
      </c>
      <c r="G82" s="24">
        <v>40</v>
      </c>
      <c r="H82" s="25">
        <v>0</v>
      </c>
      <c r="I82" s="26">
        <f>ROUND(ROUND(H82,2)*ROUND(G82,3),2)</f>
        <v>0</v>
      </c>
      <c r="O82">
        <f>(I82*21)/100</f>
        <v>0</v>
      </c>
      <c r="P82" t="s">
        <v>23</v>
      </c>
    </row>
    <row r="83" spans="1:5" ht="344.25">
      <c r="A83" s="27" t="s">
        <v>50</v>
      </c>
      <c r="E83" s="28" t="s">
        <v>468</v>
      </c>
    </row>
    <row r="84" spans="1:5" ht="12.75">
      <c r="A84" s="29" t="s">
        <v>52</v>
      </c>
      <c r="E84" s="30" t="s">
        <v>250</v>
      </c>
    </row>
    <row r="85" spans="1:5" ht="89.25">
      <c r="A85" t="s">
        <v>54</v>
      </c>
      <c r="E85" s="28" t="s">
        <v>271</v>
      </c>
    </row>
    <row r="86" spans="1:16" ht="25.5">
      <c r="A86" s="17" t="s">
        <v>45</v>
      </c>
      <c r="B86" s="21" t="s">
        <v>272</v>
      </c>
      <c r="C86" s="21" t="s">
        <v>273</v>
      </c>
      <c r="D86" s="17" t="s">
        <v>47</v>
      </c>
      <c r="E86" s="22" t="s">
        <v>274</v>
      </c>
      <c r="F86" s="23" t="s">
        <v>90</v>
      </c>
      <c r="G86" s="24">
        <v>4</v>
      </c>
      <c r="H86" s="25">
        <v>0</v>
      </c>
      <c r="I86" s="26">
        <f>ROUND(ROUND(H86,2)*ROUND(G86,3),2)</f>
        <v>0</v>
      </c>
      <c r="O86">
        <f>(I86*21)/100</f>
        <v>0</v>
      </c>
      <c r="P86" t="s">
        <v>23</v>
      </c>
    </row>
    <row r="87" spans="1:5" ht="357">
      <c r="A87" s="27" t="s">
        <v>50</v>
      </c>
      <c r="E87" s="28" t="s">
        <v>275</v>
      </c>
    </row>
    <row r="88" spans="1:5" ht="12.75">
      <c r="A88" s="29" t="s">
        <v>52</v>
      </c>
      <c r="E88" s="30" t="s">
        <v>276</v>
      </c>
    </row>
    <row r="89" spans="1:5" ht="114.75">
      <c r="A89" t="s">
        <v>54</v>
      </c>
      <c r="E89" s="28" t="s">
        <v>277</v>
      </c>
    </row>
    <row r="90" spans="1:18" ht="12.75" customHeight="1">
      <c r="A90" s="5" t="s">
        <v>43</v>
      </c>
      <c r="B90" s="5"/>
      <c r="C90" s="31" t="s">
        <v>23</v>
      </c>
      <c r="D90" s="5"/>
      <c r="E90" s="19" t="s">
        <v>278</v>
      </c>
      <c r="F90" s="5"/>
      <c r="G90" s="5"/>
      <c r="H90" s="5"/>
      <c r="I90" s="32">
        <f>0+Q90</f>
        <v>0</v>
      </c>
      <c r="O90">
        <f>0+R90</f>
        <v>0</v>
      </c>
      <c r="Q90">
        <f>0+I91+I95</f>
        <v>0</v>
      </c>
      <c r="R90">
        <f>0+O91+O95</f>
        <v>0</v>
      </c>
    </row>
    <row r="91" spans="1:16" ht="12.75">
      <c r="A91" s="17" t="s">
        <v>45</v>
      </c>
      <c r="B91" s="21" t="s">
        <v>279</v>
      </c>
      <c r="C91" s="21" t="s">
        <v>280</v>
      </c>
      <c r="D91" s="17" t="s">
        <v>47</v>
      </c>
      <c r="E91" s="22" t="s">
        <v>281</v>
      </c>
      <c r="F91" s="23" t="s">
        <v>84</v>
      </c>
      <c r="G91" s="24">
        <v>15</v>
      </c>
      <c r="H91" s="25">
        <v>0</v>
      </c>
      <c r="I91" s="26">
        <f>ROUND(ROUND(H91,2)*ROUND(G91,3),2)</f>
        <v>0</v>
      </c>
      <c r="O91">
        <f>(I91*21)/100</f>
        <v>0</v>
      </c>
      <c r="P91" t="s">
        <v>23</v>
      </c>
    </row>
    <row r="92" spans="1:5" ht="12.75">
      <c r="A92" s="27" t="s">
        <v>50</v>
      </c>
      <c r="E92" s="28" t="s">
        <v>282</v>
      </c>
    </row>
    <row r="93" spans="1:5" ht="12.75">
      <c r="A93" s="29" t="s">
        <v>52</v>
      </c>
      <c r="E93" s="30" t="s">
        <v>238</v>
      </c>
    </row>
    <row r="94" spans="1:5" ht="102">
      <c r="A94" t="s">
        <v>54</v>
      </c>
      <c r="E94" s="28" t="s">
        <v>283</v>
      </c>
    </row>
    <row r="95" spans="1:16" ht="12.75">
      <c r="A95" s="17" t="s">
        <v>45</v>
      </c>
      <c r="B95" s="21" t="s">
        <v>284</v>
      </c>
      <c r="C95" s="21" t="s">
        <v>285</v>
      </c>
      <c r="D95" s="17" t="s">
        <v>47</v>
      </c>
      <c r="E95" s="22" t="s">
        <v>286</v>
      </c>
      <c r="F95" s="23" t="s">
        <v>120</v>
      </c>
      <c r="G95" s="24">
        <v>56</v>
      </c>
      <c r="H95" s="25">
        <v>0</v>
      </c>
      <c r="I95" s="26">
        <f>ROUND(ROUND(H95,2)*ROUND(G95,3),2)</f>
        <v>0</v>
      </c>
      <c r="O95">
        <f>(I95*21)/100</f>
        <v>0</v>
      </c>
      <c r="P95" t="s">
        <v>23</v>
      </c>
    </row>
    <row r="96" spans="1:5" ht="63.75">
      <c r="A96" s="27" t="s">
        <v>50</v>
      </c>
      <c r="E96" s="28" t="s">
        <v>287</v>
      </c>
    </row>
    <row r="97" spans="1:5" ht="12.75">
      <c r="A97" s="29" t="s">
        <v>52</v>
      </c>
      <c r="E97" s="30" t="s">
        <v>288</v>
      </c>
    </row>
    <row r="98" spans="1:5" ht="102">
      <c r="A98" t="s">
        <v>54</v>
      </c>
      <c r="E98" s="28" t="s">
        <v>289</v>
      </c>
    </row>
    <row r="99" spans="1:18" ht="12.75" customHeight="1">
      <c r="A99" s="5" t="s">
        <v>43</v>
      </c>
      <c r="B99" s="5"/>
      <c r="C99" s="31" t="s">
        <v>22</v>
      </c>
      <c r="D99" s="5"/>
      <c r="E99" s="19" t="s">
        <v>290</v>
      </c>
      <c r="F99" s="5"/>
      <c r="G99" s="5"/>
      <c r="H99" s="5"/>
      <c r="I99" s="32">
        <f>0+Q99</f>
        <v>0</v>
      </c>
      <c r="O99">
        <f>0+R99</f>
        <v>0</v>
      </c>
      <c r="Q99">
        <f>0+I100+I104</f>
        <v>0</v>
      </c>
      <c r="R99">
        <f>0+O100+O104</f>
        <v>0</v>
      </c>
    </row>
    <row r="100" spans="1:16" ht="25.5">
      <c r="A100" s="17" t="s">
        <v>45</v>
      </c>
      <c r="B100" s="21" t="s">
        <v>291</v>
      </c>
      <c r="C100" s="21" t="s">
        <v>292</v>
      </c>
      <c r="D100" s="17" t="s">
        <v>47</v>
      </c>
      <c r="E100" s="22" t="s">
        <v>293</v>
      </c>
      <c r="F100" s="23" t="s">
        <v>126</v>
      </c>
      <c r="G100" s="24">
        <v>7.5</v>
      </c>
      <c r="H100" s="25">
        <v>0</v>
      </c>
      <c r="I100" s="26">
        <f>ROUND(ROUND(H100,2)*ROUND(G100,3),2)</f>
        <v>0</v>
      </c>
      <c r="O100">
        <f>(I100*21)/100</f>
        <v>0</v>
      </c>
      <c r="P100" t="s">
        <v>23</v>
      </c>
    </row>
    <row r="101" spans="1:5" ht="102">
      <c r="A101" s="27" t="s">
        <v>50</v>
      </c>
      <c r="E101" s="28" t="s">
        <v>294</v>
      </c>
    </row>
    <row r="102" spans="1:5" ht="12.75">
      <c r="A102" s="29" t="s">
        <v>52</v>
      </c>
      <c r="E102" s="30" t="s">
        <v>295</v>
      </c>
    </row>
    <row r="103" spans="1:5" ht="38.25">
      <c r="A103" t="s">
        <v>54</v>
      </c>
      <c r="E103" s="28" t="s">
        <v>296</v>
      </c>
    </row>
    <row r="104" spans="1:16" ht="12.75">
      <c r="A104" s="17" t="s">
        <v>45</v>
      </c>
      <c r="B104" s="21" t="s">
        <v>297</v>
      </c>
      <c r="C104" s="21" t="s">
        <v>298</v>
      </c>
      <c r="D104" s="17" t="s">
        <v>47</v>
      </c>
      <c r="E104" s="22" t="s">
        <v>299</v>
      </c>
      <c r="F104" s="23" t="s">
        <v>120</v>
      </c>
      <c r="G104" s="24">
        <v>4.7</v>
      </c>
      <c r="H104" s="25">
        <v>0</v>
      </c>
      <c r="I104" s="26">
        <f>ROUND(ROUND(H104,2)*ROUND(G104,3),2)</f>
        <v>0</v>
      </c>
      <c r="O104">
        <f>(I104*21)/100</f>
        <v>0</v>
      </c>
      <c r="P104" t="s">
        <v>23</v>
      </c>
    </row>
    <row r="105" spans="1:5" ht="76.5">
      <c r="A105" s="27" t="s">
        <v>50</v>
      </c>
      <c r="E105" s="28" t="s">
        <v>300</v>
      </c>
    </row>
    <row r="106" spans="1:5" ht="12.75">
      <c r="A106" s="29" t="s">
        <v>52</v>
      </c>
      <c r="E106" s="30" t="s">
        <v>301</v>
      </c>
    </row>
    <row r="107" spans="1:5" ht="293.25">
      <c r="A107" t="s">
        <v>54</v>
      </c>
      <c r="E107" s="28" t="s">
        <v>302</v>
      </c>
    </row>
    <row r="108" spans="1:18" ht="12.75" customHeight="1">
      <c r="A108" s="5" t="s">
        <v>43</v>
      </c>
      <c r="B108" s="5"/>
      <c r="C108" s="31" t="s">
        <v>33</v>
      </c>
      <c r="D108" s="5"/>
      <c r="E108" s="19" t="s">
        <v>303</v>
      </c>
      <c r="F108" s="5"/>
      <c r="G108" s="5"/>
      <c r="H108" s="5"/>
      <c r="I108" s="32">
        <f>0+Q108</f>
        <v>0</v>
      </c>
      <c r="O108">
        <f>0+R108</f>
        <v>0</v>
      </c>
      <c r="Q108">
        <f>0+I109+I113+I117+I121+I125+I129</f>
        <v>0</v>
      </c>
      <c r="R108">
        <f>0+O109+O113+O117+O121+O125+O129</f>
        <v>0</v>
      </c>
    </row>
    <row r="109" spans="1:16" ht="12.75">
      <c r="A109" s="17" t="s">
        <v>45</v>
      </c>
      <c r="B109" s="21" t="s">
        <v>304</v>
      </c>
      <c r="C109" s="21" t="s">
        <v>305</v>
      </c>
      <c r="D109" s="17" t="s">
        <v>47</v>
      </c>
      <c r="E109" s="22" t="s">
        <v>306</v>
      </c>
      <c r="F109" s="23" t="s">
        <v>126</v>
      </c>
      <c r="G109" s="24">
        <v>6.7</v>
      </c>
      <c r="H109" s="25">
        <v>0</v>
      </c>
      <c r="I109" s="26">
        <f>ROUND(ROUND(H109,2)*ROUND(G109,3),2)</f>
        <v>0</v>
      </c>
      <c r="O109">
        <f>(I109*21)/100</f>
        <v>0</v>
      </c>
      <c r="P109" t="s">
        <v>23</v>
      </c>
    </row>
    <row r="110" spans="1:5" ht="242.25">
      <c r="A110" s="27" t="s">
        <v>50</v>
      </c>
      <c r="E110" s="28" t="s">
        <v>307</v>
      </c>
    </row>
    <row r="111" spans="1:5" ht="12.75">
      <c r="A111" s="29" t="s">
        <v>52</v>
      </c>
      <c r="E111" s="30" t="s">
        <v>308</v>
      </c>
    </row>
    <row r="112" spans="1:5" ht="280.5">
      <c r="A112" t="s">
        <v>54</v>
      </c>
      <c r="E112" s="28" t="s">
        <v>309</v>
      </c>
    </row>
    <row r="113" spans="1:16" ht="12.75">
      <c r="A113" s="17" t="s">
        <v>45</v>
      </c>
      <c r="B113" s="21" t="s">
        <v>310</v>
      </c>
      <c r="C113" s="21" t="s">
        <v>311</v>
      </c>
      <c r="D113" s="17" t="s">
        <v>47</v>
      </c>
      <c r="E113" s="22" t="s">
        <v>312</v>
      </c>
      <c r="F113" s="23" t="s">
        <v>106</v>
      </c>
      <c r="G113" s="24">
        <v>2.5</v>
      </c>
      <c r="H113" s="25">
        <v>0</v>
      </c>
      <c r="I113" s="26">
        <f>ROUND(ROUND(H113,2)*ROUND(G113,3),2)</f>
        <v>0</v>
      </c>
      <c r="O113">
        <f>(I113*21)/100</f>
        <v>0</v>
      </c>
      <c r="P113" t="s">
        <v>23</v>
      </c>
    </row>
    <row r="114" spans="1:5" ht="76.5">
      <c r="A114" s="27" t="s">
        <v>50</v>
      </c>
      <c r="E114" s="28" t="s">
        <v>313</v>
      </c>
    </row>
    <row r="115" spans="1:5" ht="12.75">
      <c r="A115" s="29" t="s">
        <v>52</v>
      </c>
      <c r="E115" s="30" t="s">
        <v>314</v>
      </c>
    </row>
    <row r="116" spans="1:5" ht="191.25">
      <c r="A116" t="s">
        <v>54</v>
      </c>
      <c r="E116" s="28" t="s">
        <v>315</v>
      </c>
    </row>
    <row r="117" spans="1:16" ht="12.75">
      <c r="A117" s="17" t="s">
        <v>45</v>
      </c>
      <c r="B117" s="21" t="s">
        <v>316</v>
      </c>
      <c r="C117" s="21" t="s">
        <v>317</v>
      </c>
      <c r="D117" s="17" t="s">
        <v>47</v>
      </c>
      <c r="E117" s="22" t="s">
        <v>318</v>
      </c>
      <c r="F117" s="23" t="s">
        <v>126</v>
      </c>
      <c r="G117" s="24">
        <v>33.22</v>
      </c>
      <c r="H117" s="25">
        <v>0</v>
      </c>
      <c r="I117" s="26">
        <f>ROUND(ROUND(H117,2)*ROUND(G117,3),2)</f>
        <v>0</v>
      </c>
      <c r="O117">
        <f>(I117*21)/100</f>
        <v>0</v>
      </c>
      <c r="P117" t="s">
        <v>23</v>
      </c>
    </row>
    <row r="118" spans="1:5" ht="25.5">
      <c r="A118" s="27" t="s">
        <v>50</v>
      </c>
      <c r="E118" s="28" t="s">
        <v>319</v>
      </c>
    </row>
    <row r="119" spans="1:5" ht="12.75">
      <c r="A119" s="29" t="s">
        <v>52</v>
      </c>
      <c r="E119" s="30" t="s">
        <v>320</v>
      </c>
    </row>
    <row r="120" spans="1:5" ht="38.25">
      <c r="A120" t="s">
        <v>54</v>
      </c>
      <c r="E120" s="28" t="s">
        <v>321</v>
      </c>
    </row>
    <row r="121" spans="1:16" ht="12.75">
      <c r="A121" s="17" t="s">
        <v>45</v>
      </c>
      <c r="B121" s="21" t="s">
        <v>322</v>
      </c>
      <c r="C121" s="21" t="s">
        <v>323</v>
      </c>
      <c r="D121" s="17" t="s">
        <v>47</v>
      </c>
      <c r="E121" s="22" t="s">
        <v>324</v>
      </c>
      <c r="F121" s="23" t="s">
        <v>126</v>
      </c>
      <c r="G121" s="24">
        <v>4.7</v>
      </c>
      <c r="H121" s="25">
        <v>0</v>
      </c>
      <c r="I121" s="26">
        <f>ROUND(ROUND(H121,2)*ROUND(G121,3),2)</f>
        <v>0</v>
      </c>
      <c r="O121">
        <f>(I121*21)/100</f>
        <v>0</v>
      </c>
      <c r="P121" t="s">
        <v>23</v>
      </c>
    </row>
    <row r="122" spans="1:5" ht="51">
      <c r="A122" s="27" t="s">
        <v>50</v>
      </c>
      <c r="E122" s="28" t="s">
        <v>325</v>
      </c>
    </row>
    <row r="123" spans="1:5" ht="12.75">
      <c r="A123" s="29" t="s">
        <v>52</v>
      </c>
      <c r="E123" s="30" t="s">
        <v>326</v>
      </c>
    </row>
    <row r="124" spans="1:5" ht="293.25">
      <c r="A124" t="s">
        <v>54</v>
      </c>
      <c r="E124" s="28" t="s">
        <v>327</v>
      </c>
    </row>
    <row r="125" spans="1:16" ht="25.5">
      <c r="A125" s="17" t="s">
        <v>45</v>
      </c>
      <c r="B125" s="21" t="s">
        <v>328</v>
      </c>
      <c r="C125" s="21" t="s">
        <v>329</v>
      </c>
      <c r="D125" s="17" t="s">
        <v>330</v>
      </c>
      <c r="E125" s="22" t="s">
        <v>331</v>
      </c>
      <c r="F125" s="23" t="s">
        <v>84</v>
      </c>
      <c r="G125" s="24">
        <v>290</v>
      </c>
      <c r="H125" s="25">
        <v>0</v>
      </c>
      <c r="I125" s="26">
        <f>ROUND(ROUND(H125,2)*ROUND(G125,3),2)</f>
        <v>0</v>
      </c>
      <c r="O125">
        <f>(I125*21)/100</f>
        <v>0</v>
      </c>
      <c r="P125" t="s">
        <v>23</v>
      </c>
    </row>
    <row r="126" spans="1:5" ht="127.5">
      <c r="A126" s="27" t="s">
        <v>50</v>
      </c>
      <c r="E126" s="28" t="s">
        <v>332</v>
      </c>
    </row>
    <row r="127" spans="1:5" ht="12.75">
      <c r="A127" s="29" t="s">
        <v>52</v>
      </c>
      <c r="E127" s="30" t="s">
        <v>333</v>
      </c>
    </row>
    <row r="128" spans="1:5" ht="38.25">
      <c r="A128" t="s">
        <v>54</v>
      </c>
      <c r="E128" s="28" t="s">
        <v>334</v>
      </c>
    </row>
    <row r="129" spans="1:16" ht="12.75">
      <c r="A129" s="17" t="s">
        <v>45</v>
      </c>
      <c r="B129" s="21" t="s">
        <v>335</v>
      </c>
      <c r="C129" s="21" t="s">
        <v>329</v>
      </c>
      <c r="D129" s="17" t="s">
        <v>336</v>
      </c>
      <c r="E129" s="22" t="s">
        <v>337</v>
      </c>
      <c r="F129" s="23" t="s">
        <v>84</v>
      </c>
      <c r="G129" s="24">
        <v>66</v>
      </c>
      <c r="H129" s="25">
        <v>0</v>
      </c>
      <c r="I129" s="26">
        <f>ROUND(ROUND(H129,2)*ROUND(G129,3),2)</f>
        <v>0</v>
      </c>
      <c r="O129">
        <f>(I129*21)/100</f>
        <v>0</v>
      </c>
      <c r="P129" t="s">
        <v>23</v>
      </c>
    </row>
    <row r="130" spans="1:5" ht="89.25">
      <c r="A130" s="27" t="s">
        <v>50</v>
      </c>
      <c r="E130" s="28" t="s">
        <v>471</v>
      </c>
    </row>
    <row r="131" spans="1:5" ht="12.75">
      <c r="A131" s="29" t="s">
        <v>52</v>
      </c>
      <c r="E131" s="30" t="s">
        <v>338</v>
      </c>
    </row>
    <row r="132" spans="1:5" ht="38.25">
      <c r="A132" t="s">
        <v>54</v>
      </c>
      <c r="E132" s="28" t="s">
        <v>334</v>
      </c>
    </row>
    <row r="133" spans="1:18" ht="12.75" customHeight="1">
      <c r="A133" s="5" t="s">
        <v>43</v>
      </c>
      <c r="B133" s="5"/>
      <c r="C133" s="31" t="s">
        <v>35</v>
      </c>
      <c r="D133" s="5"/>
      <c r="E133" s="19" t="s">
        <v>139</v>
      </c>
      <c r="F133" s="5"/>
      <c r="G133" s="5"/>
      <c r="H133" s="5"/>
      <c r="I133" s="32">
        <f>0+Q133</f>
        <v>0</v>
      </c>
      <c r="O133">
        <f>0+R133</f>
        <v>0</v>
      </c>
      <c r="Q133">
        <f>0+I134+I138+I142+I146</f>
        <v>0</v>
      </c>
      <c r="R133">
        <f>0+O134+O138+O142+O146</f>
        <v>0</v>
      </c>
    </row>
    <row r="134" spans="1:16" ht="12.75">
      <c r="A134" s="17" t="s">
        <v>45</v>
      </c>
      <c r="B134" s="21" t="s">
        <v>339</v>
      </c>
      <c r="C134" s="21" t="s">
        <v>140</v>
      </c>
      <c r="D134" s="17" t="s">
        <v>47</v>
      </c>
      <c r="E134" s="22" t="s">
        <v>141</v>
      </c>
      <c r="F134" s="23" t="s">
        <v>126</v>
      </c>
      <c r="G134" s="24">
        <v>105.75</v>
      </c>
      <c r="H134" s="25">
        <v>0</v>
      </c>
      <c r="I134" s="26">
        <f>ROUND(ROUND(H134,2)*ROUND(G134,3),2)</f>
        <v>0</v>
      </c>
      <c r="O134">
        <f>(I134*21)/100</f>
        <v>0</v>
      </c>
      <c r="P134" t="s">
        <v>23</v>
      </c>
    </row>
    <row r="135" spans="1:5" ht="25.5">
      <c r="A135" s="27" t="s">
        <v>50</v>
      </c>
      <c r="E135" s="28" t="s">
        <v>340</v>
      </c>
    </row>
    <row r="136" spans="1:5" ht="12.75">
      <c r="A136" s="29" t="s">
        <v>52</v>
      </c>
      <c r="E136" s="30" t="s">
        <v>341</v>
      </c>
    </row>
    <row r="137" spans="1:5" ht="51">
      <c r="A137" t="s">
        <v>54</v>
      </c>
      <c r="E137" s="28" t="s">
        <v>144</v>
      </c>
    </row>
    <row r="138" spans="1:16" ht="12.75">
      <c r="A138" s="17" t="s">
        <v>45</v>
      </c>
      <c r="B138" s="21" t="s">
        <v>342</v>
      </c>
      <c r="C138" s="21" t="s">
        <v>343</v>
      </c>
      <c r="D138" s="17" t="s">
        <v>47</v>
      </c>
      <c r="E138" s="22" t="s">
        <v>344</v>
      </c>
      <c r="F138" s="23" t="s">
        <v>126</v>
      </c>
      <c r="G138" s="24">
        <v>30.8</v>
      </c>
      <c r="H138" s="25">
        <v>0</v>
      </c>
      <c r="I138" s="26">
        <f>ROUND(ROUND(H138,2)*ROUND(G138,3),2)</f>
        <v>0</v>
      </c>
      <c r="O138">
        <f>(I138*21)/100</f>
        <v>0</v>
      </c>
      <c r="P138" t="s">
        <v>23</v>
      </c>
    </row>
    <row r="139" spans="1:5" ht="114.75">
      <c r="A139" s="27" t="s">
        <v>50</v>
      </c>
      <c r="E139" s="28" t="s">
        <v>345</v>
      </c>
    </row>
    <row r="140" spans="1:5" ht="12.75">
      <c r="A140" s="29" t="s">
        <v>52</v>
      </c>
      <c r="E140" s="30" t="s">
        <v>346</v>
      </c>
    </row>
    <row r="141" spans="1:5" ht="140.25">
      <c r="A141" t="s">
        <v>54</v>
      </c>
      <c r="E141" s="28" t="s">
        <v>347</v>
      </c>
    </row>
    <row r="142" spans="1:16" ht="12.75">
      <c r="A142" s="17" t="s">
        <v>45</v>
      </c>
      <c r="B142" s="21" t="s">
        <v>348</v>
      </c>
      <c r="C142" s="21" t="s">
        <v>349</v>
      </c>
      <c r="D142" s="17" t="s">
        <v>47</v>
      </c>
      <c r="E142" s="22" t="s">
        <v>350</v>
      </c>
      <c r="F142" s="23" t="s">
        <v>84</v>
      </c>
      <c r="G142" s="24">
        <v>23</v>
      </c>
      <c r="H142" s="25">
        <v>0</v>
      </c>
      <c r="I142" s="26">
        <f>ROUND(ROUND(H142,2)*ROUND(G142,3),2)</f>
        <v>0</v>
      </c>
      <c r="O142">
        <f>(I142*21)/100</f>
        <v>0</v>
      </c>
      <c r="P142" t="s">
        <v>23</v>
      </c>
    </row>
    <row r="143" spans="1:5" ht="51">
      <c r="A143" s="27" t="s">
        <v>50</v>
      </c>
      <c r="E143" s="28" t="s">
        <v>351</v>
      </c>
    </row>
    <row r="144" spans="1:5" ht="12.75">
      <c r="A144" s="29" t="s">
        <v>52</v>
      </c>
      <c r="E144" s="30" t="s">
        <v>352</v>
      </c>
    </row>
    <row r="145" spans="1:5" ht="165.75">
      <c r="A145" t="s">
        <v>54</v>
      </c>
      <c r="E145" s="28" t="s">
        <v>353</v>
      </c>
    </row>
    <row r="146" spans="1:16" ht="25.5">
      <c r="A146" s="17" t="s">
        <v>45</v>
      </c>
      <c r="B146" s="21" t="s">
        <v>354</v>
      </c>
      <c r="C146" s="21" t="s">
        <v>355</v>
      </c>
      <c r="D146" s="17" t="s">
        <v>47</v>
      </c>
      <c r="E146" s="22" t="s">
        <v>356</v>
      </c>
      <c r="F146" s="23" t="s">
        <v>84</v>
      </c>
      <c r="G146" s="24">
        <v>154</v>
      </c>
      <c r="H146" s="25">
        <v>0</v>
      </c>
      <c r="I146" s="26">
        <f>ROUND(ROUND(H146,2)*ROUND(G146,3),2)</f>
        <v>0</v>
      </c>
      <c r="O146">
        <f>(I146*21)/100</f>
        <v>0</v>
      </c>
      <c r="P146" t="s">
        <v>23</v>
      </c>
    </row>
    <row r="147" spans="1:5" ht="38.25">
      <c r="A147" s="27" t="s">
        <v>50</v>
      </c>
      <c r="E147" s="28" t="s">
        <v>357</v>
      </c>
    </row>
    <row r="148" spans="1:5" ht="12.75">
      <c r="A148" s="29" t="s">
        <v>52</v>
      </c>
      <c r="E148" s="30" t="s">
        <v>358</v>
      </c>
    </row>
    <row r="149" spans="1:5" ht="12.75">
      <c r="A149" t="s">
        <v>54</v>
      </c>
      <c r="E149" s="28" t="s">
        <v>359</v>
      </c>
    </row>
    <row r="150" spans="1:18" ht="12.75" customHeight="1">
      <c r="A150" s="5" t="s">
        <v>43</v>
      </c>
      <c r="B150" s="5"/>
      <c r="C150" s="31" t="s">
        <v>71</v>
      </c>
      <c r="D150" s="5"/>
      <c r="E150" s="19" t="s">
        <v>95</v>
      </c>
      <c r="F150" s="5"/>
      <c r="G150" s="5"/>
      <c r="H150" s="5"/>
      <c r="I150" s="32">
        <f>0+Q150</f>
        <v>0</v>
      </c>
      <c r="O150">
        <f>0+R150</f>
        <v>0</v>
      </c>
      <c r="Q150">
        <f>0+I151+I155+I159+I163+I167+I171</f>
        <v>0</v>
      </c>
      <c r="R150">
        <f>0+O151+O155+O159+O163+O167+O171</f>
        <v>0</v>
      </c>
    </row>
    <row r="151" spans="1:16" ht="12.75">
      <c r="A151" s="17" t="s">
        <v>45</v>
      </c>
      <c r="B151" s="21" t="s">
        <v>360</v>
      </c>
      <c r="C151" s="21" t="s">
        <v>361</v>
      </c>
      <c r="D151" s="17" t="s">
        <v>47</v>
      </c>
      <c r="E151" s="22" t="s">
        <v>362</v>
      </c>
      <c r="F151" s="23" t="s">
        <v>120</v>
      </c>
      <c r="G151" s="24">
        <v>31</v>
      </c>
      <c r="H151" s="25">
        <v>0</v>
      </c>
      <c r="I151" s="26">
        <f>ROUND(ROUND(H151,2)*ROUND(G151,3),2)</f>
        <v>0</v>
      </c>
      <c r="O151">
        <f>(I151*21)/100</f>
        <v>0</v>
      </c>
      <c r="P151" t="s">
        <v>23</v>
      </c>
    </row>
    <row r="152" spans="1:5" ht="12.75">
      <c r="A152" s="27" t="s">
        <v>50</v>
      </c>
      <c r="E152" s="28" t="s">
        <v>363</v>
      </c>
    </row>
    <row r="153" spans="1:5" ht="12.75">
      <c r="A153" s="29" t="s">
        <v>52</v>
      </c>
      <c r="E153" s="30" t="s">
        <v>364</v>
      </c>
    </row>
    <row r="154" spans="1:5" ht="140.25">
      <c r="A154" t="s">
        <v>54</v>
      </c>
      <c r="E154" s="28" t="s">
        <v>365</v>
      </c>
    </row>
    <row r="155" spans="1:16" ht="12.75">
      <c r="A155" s="17" t="s">
        <v>45</v>
      </c>
      <c r="B155" s="21" t="s">
        <v>366</v>
      </c>
      <c r="C155" s="21" t="s">
        <v>367</v>
      </c>
      <c r="D155" s="17" t="s">
        <v>47</v>
      </c>
      <c r="E155" s="22" t="s">
        <v>368</v>
      </c>
      <c r="F155" s="23" t="s">
        <v>120</v>
      </c>
      <c r="G155" s="24">
        <v>32</v>
      </c>
      <c r="H155" s="25">
        <v>0</v>
      </c>
      <c r="I155" s="26">
        <f>ROUND(ROUND(H155,2)*ROUND(G155,3),2)</f>
        <v>0</v>
      </c>
      <c r="O155">
        <f>(I155*21)/100</f>
        <v>0</v>
      </c>
      <c r="P155" t="s">
        <v>23</v>
      </c>
    </row>
    <row r="156" spans="1:5" ht="38.25">
      <c r="A156" s="27" t="s">
        <v>50</v>
      </c>
      <c r="E156" s="28" t="s">
        <v>369</v>
      </c>
    </row>
    <row r="157" spans="1:5" ht="12.75">
      <c r="A157" s="29" t="s">
        <v>52</v>
      </c>
      <c r="E157" s="30" t="s">
        <v>370</v>
      </c>
    </row>
    <row r="158" spans="1:5" ht="127.5">
      <c r="A158" t="s">
        <v>54</v>
      </c>
      <c r="E158" s="28" t="s">
        <v>371</v>
      </c>
    </row>
    <row r="159" spans="1:16" ht="38.25">
      <c r="A159" s="17" t="s">
        <v>45</v>
      </c>
      <c r="B159" s="21" t="s">
        <v>372</v>
      </c>
      <c r="C159" s="21" t="s">
        <v>373</v>
      </c>
      <c r="D159" s="17" t="s">
        <v>197</v>
      </c>
      <c r="E159" s="22" t="s">
        <v>374</v>
      </c>
      <c r="F159" s="23" t="s">
        <v>90</v>
      </c>
      <c r="G159" s="24">
        <v>2</v>
      </c>
      <c r="H159" s="25">
        <v>0</v>
      </c>
      <c r="I159" s="26">
        <f>ROUND(ROUND(H159,2)*ROUND(G159,3),2)</f>
        <v>0</v>
      </c>
      <c r="O159">
        <f>(I159*21)/100</f>
        <v>0</v>
      </c>
      <c r="P159" t="s">
        <v>23</v>
      </c>
    </row>
    <row r="160" spans="1:5" ht="38.25">
      <c r="A160" s="27" t="s">
        <v>50</v>
      </c>
      <c r="E160" s="28" t="s">
        <v>375</v>
      </c>
    </row>
    <row r="161" spans="1:5" ht="12.75">
      <c r="A161" s="29" t="s">
        <v>52</v>
      </c>
      <c r="E161" s="30" t="s">
        <v>190</v>
      </c>
    </row>
    <row r="162" spans="1:5" ht="114.75">
      <c r="A162" t="s">
        <v>54</v>
      </c>
      <c r="E162" s="28" t="s">
        <v>376</v>
      </c>
    </row>
    <row r="163" spans="1:16" ht="12.75">
      <c r="A163" s="17" t="s">
        <v>45</v>
      </c>
      <c r="B163" s="21" t="s">
        <v>377</v>
      </c>
      <c r="C163" s="21" t="s">
        <v>378</v>
      </c>
      <c r="D163" s="17" t="s">
        <v>47</v>
      </c>
      <c r="E163" s="22" t="s">
        <v>379</v>
      </c>
      <c r="F163" s="23" t="s">
        <v>84</v>
      </c>
      <c r="G163" s="24">
        <v>137.75</v>
      </c>
      <c r="H163" s="25">
        <v>0</v>
      </c>
      <c r="I163" s="26">
        <f>ROUND(ROUND(H163,2)*ROUND(G163,3),2)</f>
        <v>0</v>
      </c>
      <c r="O163">
        <f>(I163*21)/100</f>
        <v>0</v>
      </c>
      <c r="P163" t="s">
        <v>23</v>
      </c>
    </row>
    <row r="164" spans="1:5" ht="280.5">
      <c r="A164" s="27" t="s">
        <v>50</v>
      </c>
      <c r="E164" s="28" t="s">
        <v>380</v>
      </c>
    </row>
    <row r="165" spans="1:5" ht="12.75">
      <c r="A165" s="29" t="s">
        <v>52</v>
      </c>
      <c r="E165" s="30" t="s">
        <v>381</v>
      </c>
    </row>
    <row r="166" spans="1:5" ht="89.25">
      <c r="A166" t="s">
        <v>54</v>
      </c>
      <c r="E166" s="28" t="s">
        <v>382</v>
      </c>
    </row>
    <row r="167" spans="1:16" ht="12.75">
      <c r="A167" s="17" t="s">
        <v>45</v>
      </c>
      <c r="B167" s="21" t="s">
        <v>383</v>
      </c>
      <c r="C167" s="21" t="s">
        <v>384</v>
      </c>
      <c r="D167" s="17" t="s">
        <v>197</v>
      </c>
      <c r="E167" s="22" t="s">
        <v>385</v>
      </c>
      <c r="F167" s="23" t="s">
        <v>84</v>
      </c>
      <c r="G167" s="24">
        <v>320</v>
      </c>
      <c r="H167" s="25">
        <v>0</v>
      </c>
      <c r="I167" s="26">
        <f>ROUND(ROUND(H167,2)*ROUND(G167,3),2)</f>
        <v>0</v>
      </c>
      <c r="O167">
        <f>(I167*21)/100</f>
        <v>0</v>
      </c>
      <c r="P167" t="s">
        <v>23</v>
      </c>
    </row>
    <row r="168" spans="1:5" ht="409.5">
      <c r="A168" s="27" t="s">
        <v>50</v>
      </c>
      <c r="E168" s="28" t="s">
        <v>386</v>
      </c>
    </row>
    <row r="169" spans="1:5" ht="12.75">
      <c r="A169" s="29" t="s">
        <v>52</v>
      </c>
      <c r="E169" s="30" t="s">
        <v>387</v>
      </c>
    </row>
    <row r="170" spans="1:5" ht="89.25">
      <c r="A170" t="s">
        <v>54</v>
      </c>
      <c r="E170" s="28" t="s">
        <v>388</v>
      </c>
    </row>
    <row r="171" spans="1:16" ht="12.75">
      <c r="A171" s="17" t="s">
        <v>45</v>
      </c>
      <c r="B171" s="21" t="s">
        <v>389</v>
      </c>
      <c r="C171" s="21" t="s">
        <v>390</v>
      </c>
      <c r="D171" s="17" t="s">
        <v>47</v>
      </c>
      <c r="E171" s="22" t="s">
        <v>391</v>
      </c>
      <c r="F171" s="23" t="s">
        <v>84</v>
      </c>
      <c r="G171" s="24">
        <v>4.9</v>
      </c>
      <c r="H171" s="25">
        <v>0</v>
      </c>
      <c r="I171" s="26">
        <f>ROUND(ROUND(H171,2)*ROUND(G171,3),2)</f>
        <v>0</v>
      </c>
      <c r="O171">
        <f>(I171*21)/100</f>
        <v>0</v>
      </c>
      <c r="P171" t="s">
        <v>23</v>
      </c>
    </row>
    <row r="172" spans="1:5" ht="216.75">
      <c r="A172" s="27" t="s">
        <v>50</v>
      </c>
      <c r="E172" s="28" t="s">
        <v>392</v>
      </c>
    </row>
    <row r="173" spans="1:5" ht="12.75">
      <c r="A173" s="29" t="s">
        <v>52</v>
      </c>
      <c r="E173" s="30" t="s">
        <v>393</v>
      </c>
    </row>
    <row r="174" spans="1:5" ht="89.25">
      <c r="A174" t="s">
        <v>54</v>
      </c>
      <c r="E174" s="28" t="s">
        <v>394</v>
      </c>
    </row>
    <row r="175" spans="1:18" ht="12.75" customHeight="1">
      <c r="A175" s="5" t="s">
        <v>43</v>
      </c>
      <c r="B175" s="5"/>
      <c r="C175" s="31" t="s">
        <v>76</v>
      </c>
      <c r="D175" s="5"/>
      <c r="E175" s="19" t="s">
        <v>395</v>
      </c>
      <c r="F175" s="5"/>
      <c r="G175" s="5"/>
      <c r="H175" s="5"/>
      <c r="I175" s="32">
        <f>0+Q175</f>
        <v>0</v>
      </c>
      <c r="O175">
        <f>0+R175</f>
        <v>0</v>
      </c>
      <c r="Q175">
        <f>0+I176+I180</f>
        <v>0</v>
      </c>
      <c r="R175">
        <f>0+O176+O180</f>
        <v>0</v>
      </c>
    </row>
    <row r="176" spans="1:16" ht="12.75">
      <c r="A176" s="17" t="s">
        <v>45</v>
      </c>
      <c r="B176" s="21" t="s">
        <v>396</v>
      </c>
      <c r="C176" s="21" t="s">
        <v>397</v>
      </c>
      <c r="D176" s="17" t="s">
        <v>47</v>
      </c>
      <c r="E176" s="22" t="s">
        <v>398</v>
      </c>
      <c r="F176" s="23" t="s">
        <v>120</v>
      </c>
      <c r="G176" s="24">
        <v>0.8</v>
      </c>
      <c r="H176" s="25">
        <v>0</v>
      </c>
      <c r="I176" s="26">
        <f>ROUND(ROUND(H176,2)*ROUND(G176,3),2)</f>
        <v>0</v>
      </c>
      <c r="O176">
        <f>(I176*21)/100</f>
        <v>0</v>
      </c>
      <c r="P176" t="s">
        <v>23</v>
      </c>
    </row>
    <row r="177" spans="1:5" ht="38.25">
      <c r="A177" s="27" t="s">
        <v>50</v>
      </c>
      <c r="E177" s="28" t="s">
        <v>399</v>
      </c>
    </row>
    <row r="178" spans="1:5" ht="12.75">
      <c r="A178" s="29" t="s">
        <v>52</v>
      </c>
      <c r="E178" s="30" t="s">
        <v>400</v>
      </c>
    </row>
    <row r="179" spans="1:5" ht="255">
      <c r="A179" t="s">
        <v>54</v>
      </c>
      <c r="E179" s="28" t="s">
        <v>401</v>
      </c>
    </row>
    <row r="180" spans="1:16" ht="12.75">
      <c r="A180" s="17" t="s">
        <v>45</v>
      </c>
      <c r="B180" s="21" t="s">
        <v>402</v>
      </c>
      <c r="C180" s="21" t="s">
        <v>403</v>
      </c>
      <c r="D180" s="17" t="s">
        <v>47</v>
      </c>
      <c r="E180" s="22" t="s">
        <v>404</v>
      </c>
      <c r="F180" s="23" t="s">
        <v>120</v>
      </c>
      <c r="G180" s="24">
        <v>32</v>
      </c>
      <c r="H180" s="25">
        <v>0</v>
      </c>
      <c r="I180" s="26">
        <f>ROUND(ROUND(H180,2)*ROUND(G180,3),2)</f>
        <v>0</v>
      </c>
      <c r="O180">
        <f>(I180*21)/100</f>
        <v>0</v>
      </c>
      <c r="P180" t="s">
        <v>23</v>
      </c>
    </row>
    <row r="181" spans="1:5" ht="38.25">
      <c r="A181" s="27" t="s">
        <v>50</v>
      </c>
      <c r="E181" s="28" t="s">
        <v>405</v>
      </c>
    </row>
    <row r="182" spans="1:5" ht="12.75">
      <c r="A182" s="29" t="s">
        <v>52</v>
      </c>
      <c r="E182" s="30" t="s">
        <v>370</v>
      </c>
    </row>
    <row r="183" spans="1:5" ht="242.25">
      <c r="A183" t="s">
        <v>54</v>
      </c>
      <c r="E183" s="28" t="s">
        <v>406</v>
      </c>
    </row>
    <row r="184" spans="1:18" ht="12.75" customHeight="1">
      <c r="A184" s="5" t="s">
        <v>43</v>
      </c>
      <c r="B184" s="5"/>
      <c r="C184" s="31" t="s">
        <v>40</v>
      </c>
      <c r="D184" s="5"/>
      <c r="E184" s="19" t="s">
        <v>163</v>
      </c>
      <c r="F184" s="5"/>
      <c r="G184" s="5"/>
      <c r="H184" s="5"/>
      <c r="I184" s="32">
        <f>0+Q184</f>
        <v>0</v>
      </c>
      <c r="O184">
        <f>0+R184</f>
        <v>0</v>
      </c>
      <c r="Q184">
        <f>0+I185+I189+I193+I197+I201+I205+I209+I213+I217+I221+I225+I229+I233+I237+I241+I245</f>
        <v>0</v>
      </c>
      <c r="R184">
        <f>0+O185+O189+O193+O197+O201+O205+O209+O213+O217+O221+O225+O229+O233+O237+O241+O245</f>
        <v>0</v>
      </c>
    </row>
    <row r="185" spans="1:16" ht="12.75">
      <c r="A185" s="17" t="s">
        <v>45</v>
      </c>
      <c r="B185" s="21" t="s">
        <v>407</v>
      </c>
      <c r="C185" s="21" t="s">
        <v>171</v>
      </c>
      <c r="D185" s="17" t="s">
        <v>47</v>
      </c>
      <c r="E185" s="22" t="s">
        <v>172</v>
      </c>
      <c r="F185" s="23" t="s">
        <v>120</v>
      </c>
      <c r="G185" s="24">
        <v>103</v>
      </c>
      <c r="H185" s="25">
        <v>0</v>
      </c>
      <c r="I185" s="26">
        <f>ROUND(ROUND(H185,2)*ROUND(G185,3),2)</f>
        <v>0</v>
      </c>
      <c r="O185">
        <f>(I185*21)/100</f>
        <v>0</v>
      </c>
      <c r="P185" t="s">
        <v>23</v>
      </c>
    </row>
    <row r="186" spans="1:5" ht="51">
      <c r="A186" s="27" t="s">
        <v>50</v>
      </c>
      <c r="E186" s="28" t="s">
        <v>408</v>
      </c>
    </row>
    <row r="187" spans="1:5" ht="12.75">
      <c r="A187" s="29" t="s">
        <v>52</v>
      </c>
      <c r="E187" s="30" t="s">
        <v>409</v>
      </c>
    </row>
    <row r="188" spans="1:5" ht="51">
      <c r="A188" t="s">
        <v>54</v>
      </c>
      <c r="E188" s="28" t="s">
        <v>175</v>
      </c>
    </row>
    <row r="189" spans="1:16" ht="12.75">
      <c r="A189" s="17" t="s">
        <v>45</v>
      </c>
      <c r="B189" s="21" t="s">
        <v>410</v>
      </c>
      <c r="C189" s="21" t="s">
        <v>411</v>
      </c>
      <c r="D189" s="17" t="s">
        <v>47</v>
      </c>
      <c r="E189" s="22" t="s">
        <v>469</v>
      </c>
      <c r="F189" s="23" t="s">
        <v>120</v>
      </c>
      <c r="G189" s="24">
        <v>35</v>
      </c>
      <c r="H189" s="25">
        <v>0</v>
      </c>
      <c r="I189" s="26">
        <f>ROUND(ROUND(H189,2)*ROUND(G189,3),2)</f>
        <v>0</v>
      </c>
      <c r="O189">
        <f>(I189*21)/100</f>
        <v>0</v>
      </c>
      <c r="P189" t="s">
        <v>23</v>
      </c>
    </row>
    <row r="190" spans="1:5" ht="76.5">
      <c r="A190" s="27" t="s">
        <v>50</v>
      </c>
      <c r="E190" s="28" t="s">
        <v>470</v>
      </c>
    </row>
    <row r="191" spans="1:5" ht="12.75">
      <c r="A191" s="29" t="s">
        <v>52</v>
      </c>
      <c r="E191" s="30" t="s">
        <v>412</v>
      </c>
    </row>
    <row r="192" spans="1:5" ht="51">
      <c r="A192" t="s">
        <v>54</v>
      </c>
      <c r="E192" s="28" t="s">
        <v>413</v>
      </c>
    </row>
    <row r="193" spans="1:16" ht="12.75">
      <c r="A193" s="17" t="s">
        <v>45</v>
      </c>
      <c r="B193" s="21" t="s">
        <v>414</v>
      </c>
      <c r="C193" s="21" t="s">
        <v>415</v>
      </c>
      <c r="D193" s="17" t="s">
        <v>47</v>
      </c>
      <c r="E193" s="22" t="s">
        <v>416</v>
      </c>
      <c r="F193" s="23" t="s">
        <v>120</v>
      </c>
      <c r="G193" s="24">
        <v>92</v>
      </c>
      <c r="H193" s="25">
        <v>0</v>
      </c>
      <c r="I193" s="26">
        <f>ROUND(ROUND(H193,2)*ROUND(G193,3),2)</f>
        <v>0</v>
      </c>
      <c r="O193">
        <f>(I193*21)/100</f>
        <v>0</v>
      </c>
      <c r="P193" t="s">
        <v>23</v>
      </c>
    </row>
    <row r="194" spans="1:5" ht="25.5">
      <c r="A194" s="27" t="s">
        <v>50</v>
      </c>
      <c r="E194" s="28" t="s">
        <v>417</v>
      </c>
    </row>
    <row r="195" spans="1:5" ht="12.75">
      <c r="A195" s="29" t="s">
        <v>52</v>
      </c>
      <c r="E195" s="30" t="s">
        <v>418</v>
      </c>
    </row>
    <row r="196" spans="1:5" ht="25.5">
      <c r="A196" t="s">
        <v>54</v>
      </c>
      <c r="E196" s="28" t="s">
        <v>185</v>
      </c>
    </row>
    <row r="197" spans="1:16" ht="12.75">
      <c r="A197" s="17" t="s">
        <v>45</v>
      </c>
      <c r="B197" s="21" t="s">
        <v>419</v>
      </c>
      <c r="C197" s="21" t="s">
        <v>420</v>
      </c>
      <c r="D197" s="17" t="s">
        <v>47</v>
      </c>
      <c r="E197" s="22" t="s">
        <v>421</v>
      </c>
      <c r="F197" s="23" t="s">
        <v>126</v>
      </c>
      <c r="G197" s="24">
        <v>0.372</v>
      </c>
      <c r="H197" s="25">
        <v>0</v>
      </c>
      <c r="I197" s="26">
        <f>ROUND(ROUND(H197,2)*ROUND(G197,3),2)</f>
        <v>0</v>
      </c>
      <c r="O197">
        <f>(I197*21)/100</f>
        <v>0</v>
      </c>
      <c r="P197" t="s">
        <v>23</v>
      </c>
    </row>
    <row r="198" spans="1:5" ht="76.5">
      <c r="A198" s="27" t="s">
        <v>50</v>
      </c>
      <c r="E198" s="28" t="s">
        <v>422</v>
      </c>
    </row>
    <row r="199" spans="1:5" ht="12.75">
      <c r="A199" s="29" t="s">
        <v>52</v>
      </c>
      <c r="E199" s="30" t="s">
        <v>423</v>
      </c>
    </row>
    <row r="200" spans="1:5" ht="409.5">
      <c r="A200" t="s">
        <v>54</v>
      </c>
      <c r="E200" s="28" t="s">
        <v>424</v>
      </c>
    </row>
    <row r="201" spans="1:16" ht="12.75">
      <c r="A201" s="17" t="s">
        <v>45</v>
      </c>
      <c r="B201" s="21" t="s">
        <v>425</v>
      </c>
      <c r="C201" s="21" t="s">
        <v>426</v>
      </c>
      <c r="D201" s="17" t="s">
        <v>197</v>
      </c>
      <c r="E201" s="22" t="s">
        <v>427</v>
      </c>
      <c r="F201" s="23" t="s">
        <v>49</v>
      </c>
      <c r="G201" s="24">
        <v>1</v>
      </c>
      <c r="H201" s="25">
        <v>0</v>
      </c>
      <c r="I201" s="26">
        <f>ROUND(ROUND(H201,2)*ROUND(G201,3),2)</f>
        <v>0</v>
      </c>
      <c r="O201">
        <f>(I201*21)/100</f>
        <v>0</v>
      </c>
      <c r="P201" t="s">
        <v>23</v>
      </c>
    </row>
    <row r="202" spans="1:5" ht="51">
      <c r="A202" s="27" t="s">
        <v>50</v>
      </c>
      <c r="E202" s="28" t="s">
        <v>428</v>
      </c>
    </row>
    <row r="203" spans="1:5" ht="12.75">
      <c r="A203" s="29" t="s">
        <v>52</v>
      </c>
      <c r="E203" s="30" t="s">
        <v>53</v>
      </c>
    </row>
    <row r="204" spans="1:5" ht="89.25">
      <c r="A204" t="s">
        <v>54</v>
      </c>
      <c r="E204" s="28" t="s">
        <v>429</v>
      </c>
    </row>
    <row r="205" spans="1:16" ht="12.75">
      <c r="A205" s="17" t="s">
        <v>45</v>
      </c>
      <c r="B205" s="21" t="s">
        <v>430</v>
      </c>
      <c r="C205" s="21" t="s">
        <v>431</v>
      </c>
      <c r="D205" s="17" t="s">
        <v>29</v>
      </c>
      <c r="E205" s="22" t="s">
        <v>432</v>
      </c>
      <c r="F205" s="23" t="s">
        <v>90</v>
      </c>
      <c r="G205" s="24">
        <v>1</v>
      </c>
      <c r="H205" s="25">
        <v>0</v>
      </c>
      <c r="I205" s="26">
        <f>ROUND(ROUND(H205,2)*ROUND(G205,3),2)</f>
        <v>0</v>
      </c>
      <c r="O205">
        <f>(I205*21)/100</f>
        <v>0</v>
      </c>
      <c r="P205" t="s">
        <v>23</v>
      </c>
    </row>
    <row r="206" spans="1:5" ht="89.25">
      <c r="A206" s="27" t="s">
        <v>50</v>
      </c>
      <c r="E206" s="28" t="s">
        <v>433</v>
      </c>
    </row>
    <row r="207" spans="1:5" ht="12.75">
      <c r="A207" s="29" t="s">
        <v>52</v>
      </c>
      <c r="E207" s="30" t="s">
        <v>53</v>
      </c>
    </row>
    <row r="208" spans="1:5" ht="89.25">
      <c r="A208" t="s">
        <v>54</v>
      </c>
      <c r="E208" s="28" t="s">
        <v>429</v>
      </c>
    </row>
    <row r="209" spans="1:16" ht="12.75">
      <c r="A209" s="17" t="s">
        <v>45</v>
      </c>
      <c r="B209" s="21" t="s">
        <v>434</v>
      </c>
      <c r="C209" s="21" t="s">
        <v>431</v>
      </c>
      <c r="D209" s="17" t="s">
        <v>23</v>
      </c>
      <c r="E209" s="22" t="s">
        <v>432</v>
      </c>
      <c r="F209" s="23" t="s">
        <v>90</v>
      </c>
      <c r="G209" s="24">
        <v>1</v>
      </c>
      <c r="H209" s="25">
        <v>0</v>
      </c>
      <c r="I209" s="26">
        <f>ROUND(ROUND(H209,2)*ROUND(G209,3),2)</f>
        <v>0</v>
      </c>
      <c r="O209">
        <f>(I209*21)/100</f>
        <v>0</v>
      </c>
      <c r="P209" t="s">
        <v>23</v>
      </c>
    </row>
    <row r="210" spans="1:5" ht="114.75">
      <c r="A210" s="27" t="s">
        <v>50</v>
      </c>
      <c r="E210" s="28" t="s">
        <v>435</v>
      </c>
    </row>
    <row r="211" spans="1:5" ht="12.75">
      <c r="A211" s="29" t="s">
        <v>52</v>
      </c>
      <c r="E211" s="30" t="s">
        <v>53</v>
      </c>
    </row>
    <row r="212" spans="1:5" ht="89.25">
      <c r="A212" t="s">
        <v>54</v>
      </c>
      <c r="E212" s="28" t="s">
        <v>429</v>
      </c>
    </row>
    <row r="213" spans="1:16" ht="12.75">
      <c r="A213" s="17" t="s">
        <v>45</v>
      </c>
      <c r="B213" s="21" t="s">
        <v>436</v>
      </c>
      <c r="C213" s="21" t="s">
        <v>431</v>
      </c>
      <c r="D213" s="17" t="s">
        <v>22</v>
      </c>
      <c r="E213" s="22" t="s">
        <v>432</v>
      </c>
      <c r="F213" s="23" t="s">
        <v>90</v>
      </c>
      <c r="G213" s="24">
        <v>1</v>
      </c>
      <c r="H213" s="25">
        <v>0</v>
      </c>
      <c r="I213" s="26">
        <f>ROUND(ROUND(H213,2)*ROUND(G213,3),2)</f>
        <v>0</v>
      </c>
      <c r="O213">
        <f>(I213*21)/100</f>
        <v>0</v>
      </c>
      <c r="P213" t="s">
        <v>23</v>
      </c>
    </row>
    <row r="214" spans="1:5" ht="76.5">
      <c r="A214" s="27" t="s">
        <v>50</v>
      </c>
      <c r="E214" s="28" t="s">
        <v>437</v>
      </c>
    </row>
    <row r="215" spans="1:5" ht="12.75">
      <c r="A215" s="29" t="s">
        <v>52</v>
      </c>
      <c r="E215" s="30" t="s">
        <v>53</v>
      </c>
    </row>
    <row r="216" spans="1:5" ht="89.25">
      <c r="A216" t="s">
        <v>54</v>
      </c>
      <c r="E216" s="28" t="s">
        <v>429</v>
      </c>
    </row>
    <row r="217" spans="1:16" ht="12.75">
      <c r="A217" s="17" t="s">
        <v>45</v>
      </c>
      <c r="B217" s="21" t="s">
        <v>438</v>
      </c>
      <c r="C217" s="21" t="s">
        <v>431</v>
      </c>
      <c r="D217" s="17" t="s">
        <v>33</v>
      </c>
      <c r="E217" s="22" t="s">
        <v>432</v>
      </c>
      <c r="F217" s="23" t="s">
        <v>90</v>
      </c>
      <c r="G217" s="24">
        <v>1</v>
      </c>
      <c r="H217" s="25">
        <v>0</v>
      </c>
      <c r="I217" s="26">
        <f>ROUND(ROUND(H217,2)*ROUND(G217,3),2)</f>
        <v>0</v>
      </c>
      <c r="O217">
        <f>(I217*21)/100</f>
        <v>0</v>
      </c>
      <c r="P217" t="s">
        <v>23</v>
      </c>
    </row>
    <row r="218" spans="1:5" ht="191.25">
      <c r="A218" s="27" t="s">
        <v>50</v>
      </c>
      <c r="E218" s="28" t="s">
        <v>439</v>
      </c>
    </row>
    <row r="219" spans="1:5" ht="12.75">
      <c r="A219" s="29" t="s">
        <v>52</v>
      </c>
      <c r="E219" s="30" t="s">
        <v>53</v>
      </c>
    </row>
    <row r="220" spans="1:5" ht="89.25">
      <c r="A220" t="s">
        <v>54</v>
      </c>
      <c r="E220" s="28" t="s">
        <v>429</v>
      </c>
    </row>
    <row r="221" spans="1:16" ht="12.75">
      <c r="A221" s="17" t="s">
        <v>45</v>
      </c>
      <c r="B221" s="21" t="s">
        <v>440</v>
      </c>
      <c r="C221" s="21" t="s">
        <v>431</v>
      </c>
      <c r="D221" s="17" t="s">
        <v>35</v>
      </c>
      <c r="E221" s="22" t="s">
        <v>432</v>
      </c>
      <c r="F221" s="23" t="s">
        <v>90</v>
      </c>
      <c r="G221" s="24">
        <v>2</v>
      </c>
      <c r="H221" s="25">
        <v>0</v>
      </c>
      <c r="I221" s="26">
        <f>ROUND(ROUND(H221,2)*ROUND(G221,3),2)</f>
        <v>0</v>
      </c>
      <c r="O221">
        <f>(I221*21)/100</f>
        <v>0</v>
      </c>
      <c r="P221" t="s">
        <v>23</v>
      </c>
    </row>
    <row r="222" spans="1:5" ht="63.75">
      <c r="A222" s="27" t="s">
        <v>50</v>
      </c>
      <c r="E222" s="28" t="s">
        <v>441</v>
      </c>
    </row>
    <row r="223" spans="1:5" ht="12.75">
      <c r="A223" s="29" t="s">
        <v>52</v>
      </c>
      <c r="E223" s="30" t="s">
        <v>190</v>
      </c>
    </row>
    <row r="224" spans="1:5" ht="89.25">
      <c r="A224" t="s">
        <v>54</v>
      </c>
      <c r="E224" s="28" t="s">
        <v>429</v>
      </c>
    </row>
    <row r="225" spans="1:16" ht="12.75">
      <c r="A225" s="17" t="s">
        <v>45</v>
      </c>
      <c r="B225" s="21" t="s">
        <v>442</v>
      </c>
      <c r="C225" s="21" t="s">
        <v>431</v>
      </c>
      <c r="D225" s="17" t="s">
        <v>37</v>
      </c>
      <c r="E225" s="22" t="s">
        <v>432</v>
      </c>
      <c r="F225" s="23" t="s">
        <v>90</v>
      </c>
      <c r="G225" s="24">
        <v>4</v>
      </c>
      <c r="H225" s="25">
        <v>0</v>
      </c>
      <c r="I225" s="26">
        <f>ROUND(ROUND(H225,2)*ROUND(G225,3),2)</f>
        <v>0</v>
      </c>
      <c r="O225">
        <f>(I225*21)/100</f>
        <v>0</v>
      </c>
      <c r="P225" t="s">
        <v>23</v>
      </c>
    </row>
    <row r="226" spans="1:5" ht="76.5">
      <c r="A226" s="27" t="s">
        <v>50</v>
      </c>
      <c r="E226" s="28" t="s">
        <v>443</v>
      </c>
    </row>
    <row r="227" spans="1:5" ht="12.75">
      <c r="A227" s="29" t="s">
        <v>52</v>
      </c>
      <c r="E227" s="30" t="s">
        <v>444</v>
      </c>
    </row>
    <row r="228" spans="1:5" ht="89.25">
      <c r="A228" t="s">
        <v>54</v>
      </c>
      <c r="E228" s="28" t="s">
        <v>429</v>
      </c>
    </row>
    <row r="229" spans="1:16" ht="12.75">
      <c r="A229" s="17" t="s">
        <v>45</v>
      </c>
      <c r="B229" s="21" t="s">
        <v>445</v>
      </c>
      <c r="C229" s="21" t="s">
        <v>431</v>
      </c>
      <c r="D229" s="17" t="s">
        <v>71</v>
      </c>
      <c r="E229" s="22" t="s">
        <v>432</v>
      </c>
      <c r="F229" s="23" t="s">
        <v>90</v>
      </c>
      <c r="G229" s="24">
        <v>5</v>
      </c>
      <c r="H229" s="25">
        <v>0</v>
      </c>
      <c r="I229" s="26">
        <f>ROUND(ROUND(H229,2)*ROUND(G229,3),2)</f>
        <v>0</v>
      </c>
      <c r="O229">
        <f>(I229*21)/100</f>
        <v>0</v>
      </c>
      <c r="P229" t="s">
        <v>23</v>
      </c>
    </row>
    <row r="230" spans="1:5" ht="63.75">
      <c r="A230" s="27" t="s">
        <v>50</v>
      </c>
      <c r="E230" s="28" t="s">
        <v>446</v>
      </c>
    </row>
    <row r="231" spans="1:5" ht="12.75">
      <c r="A231" s="29" t="s">
        <v>52</v>
      </c>
      <c r="E231" s="30" t="s">
        <v>447</v>
      </c>
    </row>
    <row r="232" spans="1:5" ht="89.25">
      <c r="A232" t="s">
        <v>54</v>
      </c>
      <c r="E232" s="28" t="s">
        <v>429</v>
      </c>
    </row>
    <row r="233" spans="1:16" ht="12.75">
      <c r="A233" s="17" t="s">
        <v>45</v>
      </c>
      <c r="B233" s="21" t="s">
        <v>448</v>
      </c>
      <c r="C233" s="21" t="s">
        <v>449</v>
      </c>
      <c r="D233" s="17" t="s">
        <v>47</v>
      </c>
      <c r="E233" s="22" t="s">
        <v>450</v>
      </c>
      <c r="F233" s="23" t="s">
        <v>126</v>
      </c>
      <c r="G233" s="24">
        <v>4.96</v>
      </c>
      <c r="H233" s="25">
        <v>0</v>
      </c>
      <c r="I233" s="26">
        <f>ROUND(ROUND(H233,2)*ROUND(G233,3),2)</f>
        <v>0</v>
      </c>
      <c r="O233">
        <f>(I233*21)/100</f>
        <v>0</v>
      </c>
      <c r="P233" t="s">
        <v>23</v>
      </c>
    </row>
    <row r="234" spans="1:5" ht="51">
      <c r="A234" s="27" t="s">
        <v>50</v>
      </c>
      <c r="E234" s="28" t="s">
        <v>451</v>
      </c>
    </row>
    <row r="235" spans="1:5" ht="12.75">
      <c r="A235" s="29" t="s">
        <v>52</v>
      </c>
      <c r="E235" s="30" t="s">
        <v>452</v>
      </c>
    </row>
    <row r="236" spans="1:5" ht="114.75">
      <c r="A236" t="s">
        <v>54</v>
      </c>
      <c r="E236" s="28" t="s">
        <v>191</v>
      </c>
    </row>
    <row r="237" spans="1:16" ht="12.75">
      <c r="A237" s="17" t="s">
        <v>45</v>
      </c>
      <c r="B237" s="21" t="s">
        <v>453</v>
      </c>
      <c r="C237" s="21" t="s">
        <v>187</v>
      </c>
      <c r="D237" s="17" t="s">
        <v>47</v>
      </c>
      <c r="E237" s="22" t="s">
        <v>188</v>
      </c>
      <c r="F237" s="23" t="s">
        <v>126</v>
      </c>
      <c r="G237" s="24">
        <v>2.56</v>
      </c>
      <c r="H237" s="25">
        <v>0</v>
      </c>
      <c r="I237" s="26">
        <f>ROUND(ROUND(H237,2)*ROUND(G237,3),2)</f>
        <v>0</v>
      </c>
      <c r="O237">
        <f>(I237*21)/100</f>
        <v>0</v>
      </c>
      <c r="P237" t="s">
        <v>23</v>
      </c>
    </row>
    <row r="238" spans="1:5" ht="51">
      <c r="A238" s="27" t="s">
        <v>50</v>
      </c>
      <c r="E238" s="28" t="s">
        <v>454</v>
      </c>
    </row>
    <row r="239" spans="1:5" ht="12.75">
      <c r="A239" s="29" t="s">
        <v>52</v>
      </c>
      <c r="E239" s="30" t="s">
        <v>455</v>
      </c>
    </row>
    <row r="240" spans="1:5" ht="114.75">
      <c r="A240" t="s">
        <v>54</v>
      </c>
      <c r="E240" s="28" t="s">
        <v>191</v>
      </c>
    </row>
    <row r="241" spans="1:16" ht="12.75">
      <c r="A241" s="17" t="s">
        <v>45</v>
      </c>
      <c r="B241" s="21" t="s">
        <v>456</v>
      </c>
      <c r="C241" s="21" t="s">
        <v>457</v>
      </c>
      <c r="D241" s="17" t="s">
        <v>47</v>
      </c>
      <c r="E241" s="22" t="s">
        <v>458</v>
      </c>
      <c r="F241" s="23" t="s">
        <v>120</v>
      </c>
      <c r="G241" s="24">
        <v>130</v>
      </c>
      <c r="H241" s="25">
        <v>0</v>
      </c>
      <c r="I241" s="26">
        <f>ROUND(ROUND(H241,2)*ROUND(G241,3),2)</f>
        <v>0</v>
      </c>
      <c r="O241">
        <f>(I241*21)/100</f>
        <v>0</v>
      </c>
      <c r="P241" t="s">
        <v>23</v>
      </c>
    </row>
    <row r="242" spans="1:5" ht="51">
      <c r="A242" s="27" t="s">
        <v>50</v>
      </c>
      <c r="E242" s="28" t="s">
        <v>459</v>
      </c>
    </row>
    <row r="243" spans="1:5" ht="12.75">
      <c r="A243" s="29" t="s">
        <v>52</v>
      </c>
      <c r="E243" s="30" t="s">
        <v>148</v>
      </c>
    </row>
    <row r="244" spans="1:5" ht="127.5">
      <c r="A244" t="s">
        <v>54</v>
      </c>
      <c r="E244" s="28" t="s">
        <v>460</v>
      </c>
    </row>
    <row r="245" spans="1:16" ht="12.75">
      <c r="A245" s="17" t="s">
        <v>45</v>
      </c>
      <c r="B245" s="21" t="s">
        <v>461</v>
      </c>
      <c r="C245" s="21" t="s">
        <v>457</v>
      </c>
      <c r="D245" s="17" t="s">
        <v>197</v>
      </c>
      <c r="E245" s="22" t="s">
        <v>458</v>
      </c>
      <c r="F245" s="23" t="s">
        <v>90</v>
      </c>
      <c r="G245" s="24">
        <v>2</v>
      </c>
      <c r="H245" s="25">
        <v>0</v>
      </c>
      <c r="I245" s="26">
        <f>ROUND(ROUND(H245,2)*ROUND(G245,3),2)</f>
        <v>0</v>
      </c>
      <c r="O245">
        <f>(I245*21)/100</f>
        <v>0</v>
      </c>
      <c r="P245" t="s">
        <v>23</v>
      </c>
    </row>
    <row r="246" spans="1:5" ht="25.5">
      <c r="A246" s="27" t="s">
        <v>50</v>
      </c>
      <c r="E246" s="28" t="s">
        <v>462</v>
      </c>
    </row>
    <row r="247" spans="1:5" ht="12.75">
      <c r="A247" s="29" t="s">
        <v>52</v>
      </c>
      <c r="E247" s="30" t="s">
        <v>463</v>
      </c>
    </row>
    <row r="248" spans="1:5" ht="127.5">
      <c r="A248" t="s">
        <v>54</v>
      </c>
      <c r="E248" s="28" t="s">
        <v>460</v>
      </c>
    </row>
  </sheetData>
  <sheetProtection password="DC63" sheet="1" objects="1" scenarios="1" selectLockedCell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Trejbal Tomáš</cp:lastModifiedBy>
  <dcterms:modified xsi:type="dcterms:W3CDTF">2023-02-02T07:16:14Z</dcterms:modified>
  <cp:category/>
  <cp:version/>
  <cp:contentType/>
  <cp:contentStatus/>
</cp:coreProperties>
</file>