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01 - Houpačka - plocha..." sheetId="2" r:id="rId2"/>
    <sheet name="SO 02 - Lanovka - plocha ..." sheetId="3" r:id="rId3"/>
    <sheet name="SO 03 - Herní prvky - plo..." sheetId="4" r:id="rId4"/>
  </sheets>
  <definedNames>
    <definedName name="_xlnm.Print_Area" localSheetId="0">'Rekapitulace stavby'!$D$4:$AO$76,'Rekapitulace stavby'!$C$82:$AQ$98</definedName>
    <definedName name="_xlnm._FilterDatabase" localSheetId="1" hidden="1">'SO 01 - Houpačka - plocha...'!$C$127:$K$222</definedName>
    <definedName name="_xlnm.Print_Area" localSheetId="1">'SO 01 - Houpačka - plocha...'!$C$4:$J$76,'SO 01 - Houpačka - plocha...'!$C$82:$J$109,'SO 01 - Houpačka - plocha...'!$C$115:$K$222</definedName>
    <definedName name="_xlnm._FilterDatabase" localSheetId="2" hidden="1">'SO 02 - Lanovka - plocha ...'!$C$129:$K$321</definedName>
    <definedName name="_xlnm.Print_Area" localSheetId="2">'SO 02 - Lanovka - plocha ...'!$C$4:$J$76,'SO 02 - Lanovka - plocha ...'!$C$82:$J$111,'SO 02 - Lanovka - plocha ...'!$C$117:$K$321</definedName>
    <definedName name="_xlnm._FilterDatabase" localSheetId="3" hidden="1">'SO 03 - Herní prvky - plo...'!$C$125:$K$206</definedName>
    <definedName name="_xlnm.Print_Area" localSheetId="3">'SO 03 - Herní prvky - plo...'!$C$4:$J$76,'SO 03 - Herní prvky - plo...'!$C$82:$J$107,'SO 03 - Herní prvky - plo...'!$C$113:$K$206</definedName>
    <definedName name="_xlnm.Print_Titles" localSheetId="0">'Rekapitulace stavby'!$92:$92</definedName>
    <definedName name="_xlnm.Print_Titles" localSheetId="1">'SO 01 - Houpačka - plocha...'!$127:$127</definedName>
    <definedName name="_xlnm.Print_Titles" localSheetId="2">'SO 02 - Lanovka - plocha ...'!$129:$129</definedName>
    <definedName name="_xlnm.Print_Titles" localSheetId="3">'SO 03 - Herní prvky - plo...'!$125:$125</definedName>
  </definedNames>
  <calcPr fullCalcOnLoad="1"/>
</workbook>
</file>

<file path=xl/sharedStrings.xml><?xml version="1.0" encoding="utf-8"?>
<sst xmlns="http://schemas.openxmlformats.org/spreadsheetml/2006/main" count="4446" uniqueCount="511">
  <si>
    <t>Export Komplet</t>
  </si>
  <si>
    <t/>
  </si>
  <si>
    <t>2.0</t>
  </si>
  <si>
    <t>ZAMOK</t>
  </si>
  <si>
    <t>False</t>
  </si>
  <si>
    <t>{9ab3e775-72c1-4e9e-a88d-486ab5bbb4dd}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</si>
  <si>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</si>
  <si>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</si>
  <si>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</si>
  <si>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</si>
  <si>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</si>
  <si>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</si>
  <si>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</si>
  <si>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</si>
  <si>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2023007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</si>
  <si>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</si>
  <si>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</si>
  <si>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Rekonstrukce dopadových ploch na DH Dobiášova</t>
  </si>
  <si>
    <t>KSO:</t>
  </si>
  <si>
    <t>CC-CZ:</t>
  </si>
  <si>
    <t>Místo:</t>
  </si>
  <si>
    <t>Liberec</t>
  </si>
  <si>
    <t>Datum:</t>
  </si>
  <si>
    <t>26. 1. 2023</t>
  </si>
  <si>
    <t>Zadavatel:</t>
  </si>
  <si>
    <t>IČ:</t>
  </si>
  <si>
    <t>Statutární Město Liberec</t>
  </si>
  <si>
    <t>DIČ:</t>
  </si>
  <si>
    <t>Uchazeč:</t>
  </si>
  <si>
    <t>Vyplň údaj</t>
  </si>
  <si>
    <t>Projektant:</t>
  </si>
  <si>
    <t xml:space="preserve"> 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</si>
  <si>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</si>
  <si>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</si>
  <si>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</si>
  <si>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</si>
  <si>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</si>
  <si>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</si>
  <si>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</si>
  <si>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</si>
  <si>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</si>
  <si>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</si>
  <si>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</si>
  <si>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</si>
  <si>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</si>
  <si>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</si>
  <si>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</si>
  <si>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</si>
  <si>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</si>
  <si>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</si>
  <si>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</si>
  <si>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</si>
  <si>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</si>
  <si>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</si>
  <si>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</si>
  <si>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</si>
  <si>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</si>
  <si>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</si>
  <si>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</si>
  <si>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</si>
  <si>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</si>
  <si>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</si>
  <si>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</si>
  <si>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</si>
  <si>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</si>
  <si>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</si>
  <si>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</si>
  <si>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</si>
  <si>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</si>
  <si>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</si>
  <si>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</si>
  <si>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</si>
  <si>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</si>
  <si>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</si>
  <si>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</si>
  <si>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</si>
  <si>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</si>
  <si>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</si>
  <si>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</si>
  <si>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</si>
  <si>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</si>
  <si>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 01</t>
  </si>
  <si>
    <t>Houpačka - plocha 46 m2</t>
  </si>
  <si>
    <t>STA</t>
  </si>
  <si>
    <t>1</t>
  </si>
  <si>
    <t>{c65f5556-7979-46c5-a56e-2c9a1cb11d78}</t>
  </si>
  <si>
    <t>2</t>
  </si>
  <si>
    <t>SO 02</t>
  </si>
  <si>
    <t>Lanovka - plocha 148 m2</t>
  </si>
  <si>
    <t>{acd37b9e-77d6-4264-b7f0-6f35ccea7d7e}</t>
  </si>
  <si>
    <t>SO 03</t>
  </si>
  <si>
    <t>Herní prvky - plocha 76 m2</t>
  </si>
  <si>
    <t>{edd0232b-cc68-4b4c-8eb1-12d0fe9f980c}</t>
  </si>
  <si>
    <t>KRYCÍ LIST SOUPISU PRACÍ</t>
  </si>
  <si>
    <t>Objekt:</t>
  </si>
  <si>
    <t>SO 01 - Houpačka - plocha 46 m2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</si>
  <si>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</si>
  <si>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</si>
  <si>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</si>
  <si>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</si>
  <si>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</si>
  <si>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</si>
  <si>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</si>
  <si>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5 - Komunikace pozemní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</si>
  <si>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</si>
  <si>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</si>
  <si>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</si>
  <si>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</si>
  <si>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783 - Dokončovací práce - nátěry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</si>
  <si>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</si>
  <si>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</si>
  <si>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</si>
  <si>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VRN6 - Územní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</si>
  <si>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</si>
  <si>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</si>
  <si>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</si>
  <si>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</si>
  <si>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</si>
  <si>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</si>
  <si>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</si>
  <si>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</si>
  <si>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</si>
  <si>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</si>
  <si>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</si>
  <si>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</si>
  <si>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</si>
  <si>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</si>
  <si>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</si>
  <si>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</si>
  <si>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</si>
  <si>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</si>
  <si>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113106124</t>
  </si>
  <si>
    <t>Rozebrání dlažeb komunikací pro pěší s přemístěním hmot na skládku na vzdálenost do 3 m nebo s naložením na dopravní prostředek s ložem z kameniva nebo živice a s jakoukoliv výplní spár ručně z plastových nebo pryžových dlaždic</t>
  </si>
  <si>
    <t>m2</t>
  </si>
  <si>
    <t>CS ÚRS 2023 01</t>
  </si>
  <si>
    <t>4</t>
  </si>
  <si>
    <t>-436034304</t>
  </si>
  <si>
    <t>VV</t>
  </si>
  <si>
    <t>"stávající pryžová dlažba"</t>
  </si>
  <si>
    <t>46</t>
  </si>
  <si>
    <t>113107321</t>
  </si>
  <si>
    <t>Odstranění podkladů nebo krytů strojně plochy jednotlivě do 50 m2 s přemístěním hmot na skládku na vzdálenost do 3 m nebo s naložením na dopravní prostředek z kameniva hrubého drceného, o tl. vrstvy do 100 mm</t>
  </si>
  <si>
    <t>794117922</t>
  </si>
  <si>
    <t>"předpoklad 4/8 5-10cm"</t>
  </si>
  <si>
    <t>3</t>
  </si>
  <si>
    <t>113107322</t>
  </si>
  <si>
    <t>Odstranění podkladů nebo krytů strojně plochy jednotlivě do 50 m2 s přemístěním hmot na skládku na vzdálenost do 3 m nebo s naložením na dopravní prostředek z kameniva hrubého drceného, o tl. vrstvy přes 100 do 200 mm</t>
  </si>
  <si>
    <t>-273247194</t>
  </si>
  <si>
    <t>"předpoklad 16/32 5-20cm"</t>
  </si>
  <si>
    <t>181912112</t>
  </si>
  <si>
    <t>Úprava pláně vyrovnáním výškových rozdílů ručně v hornině třídy těžitelnosti I skupiny 3 se zhutněním</t>
  </si>
  <si>
    <t>-1518817000</t>
  </si>
  <si>
    <t>"srovnání a zhutnění pláně po odebrání původních konstrukčních vrstev"</t>
  </si>
  <si>
    <t>5</t>
  </si>
  <si>
    <t>Komunikace pozemní</t>
  </si>
  <si>
    <t>564801011</t>
  </si>
  <si>
    <t>Podklad ze štěrkodrti ŠD s rozprostřením a zhutněním plochy jednotlivě do 100 m2, po zhutnění tl. 30 mm</t>
  </si>
  <si>
    <t>1802203700</t>
  </si>
  <si>
    <t>"frakce 0-4 (tl. 20-30 mm)"</t>
  </si>
  <si>
    <t>6</t>
  </si>
  <si>
    <t>564851014</t>
  </si>
  <si>
    <t>Podklad ze štěrkodrti ŠD s rozprostřením a zhutněním plochy jednotlivě do 100 m2, po zhutnění tl. 180 mm</t>
  </si>
  <si>
    <t>-1342829440</t>
  </si>
  <si>
    <t>"minimální požadovaná tl. podkladní konstrukce 180 mm"</t>
  </si>
  <si>
    <t>7</t>
  </si>
  <si>
    <t>579231316-R</t>
  </si>
  <si>
    <t>Dopadová plocha - bezpečný polyuretanový povrch např. SmartSoft EPDM 35 mm (25 mm SBR + 10 mm EPDM), HIC min. 1,6 m, povrch dvoubarevný</t>
  </si>
  <si>
    <t>280120243</t>
  </si>
  <si>
    <t>9</t>
  </si>
  <si>
    <t>Ostatní konstrukce a práce, bourání</t>
  </si>
  <si>
    <t>8</t>
  </si>
  <si>
    <t>936005212</t>
  </si>
  <si>
    <t>Montáž dětské houpačky řetízkové s ocelovou konstrukcí dvoumístné</t>
  </si>
  <si>
    <t>kus</t>
  </si>
  <si>
    <t>2013319429</t>
  </si>
  <si>
    <t>"zpětná montáž houpačky"</t>
  </si>
  <si>
    <t>"vč. zkrácení řetězů (4x), včetně případné výměna poškozených částí závěsů ze skladu SML"</t>
  </si>
  <si>
    <t>938909331</t>
  </si>
  <si>
    <t>Čištění vozovek metením bláta, prachu nebo hlinitého nánosu s odklizením na hromady na vzdálenost do 20 m nebo naložením na dopravní prostředek ručně povrchu podkladu nebo krytu betonového nebo živičného</t>
  </si>
  <si>
    <t>-1236152271</t>
  </si>
  <si>
    <t>"očištění zámkové dlažby a dotčených ploch - odhad 100 m2"</t>
  </si>
  <si>
    <t>100</t>
  </si>
  <si>
    <t>10</t>
  </si>
  <si>
    <t>966001111-R</t>
  </si>
  <si>
    <t>Demontáž dětské houpačky vč. konstrukce pro zpětné použití s nutným přemístěním a uskladněním</t>
  </si>
  <si>
    <t>1921684125</t>
  </si>
  <si>
    <t>"demontáž s ohledem pro zpětnou montáž"</t>
  </si>
  <si>
    <t>997</t>
  </si>
  <si>
    <t>Přesun sutě</t>
  </si>
  <si>
    <t>11</t>
  </si>
  <si>
    <t>997006003-R</t>
  </si>
  <si>
    <t xml:space="preserve">Složení odstraněné pryžové dlažby na palety opatření PE folií </t>
  </si>
  <si>
    <t>t</t>
  </si>
  <si>
    <t>1947713670</t>
  </si>
  <si>
    <t>"složení na palety opatření PE folií"</t>
  </si>
  <si>
    <t>2,07</t>
  </si>
  <si>
    <t>12</t>
  </si>
  <si>
    <t>997221551</t>
  </si>
  <si>
    <t>Vodorovná doprava suti bez naložení, ale se složením a s hrubým urovnáním ze sypkých materiálů, na vzdálenost do 1 km</t>
  </si>
  <si>
    <t>2135565911</t>
  </si>
  <si>
    <t>"odvoz kameniva do skladu a areálu TSML Erbenova ul. (6 km)"</t>
  </si>
  <si>
    <t>7,82+13,34</t>
  </si>
  <si>
    <t>"smetky z čištění komunikací na skládku (10 km)"</t>
  </si>
  <si>
    <t>Součet</t>
  </si>
  <si>
    <t>13</t>
  </si>
  <si>
    <t>997221559</t>
  </si>
  <si>
    <t>Vodorovná doprava suti bez naložení, ale se složením a s hrubým urovnáním Příplatek k ceně za každý další i započatý 1 km přes 1 km</t>
  </si>
  <si>
    <t>1775171112</t>
  </si>
  <si>
    <t>"odvozk ameniva do skladu a areálu TSML Erbenova ul. (6 km)"</t>
  </si>
  <si>
    <t>(7,82+13,34)*5</t>
  </si>
  <si>
    <t>2*9</t>
  </si>
  <si>
    <t>14</t>
  </si>
  <si>
    <t>997221571</t>
  </si>
  <si>
    <t>Vodorovná doprava vybouraných hmot bez naložení, ale se složením a s hrubým urovnáním na vzdálenost do 1 km</t>
  </si>
  <si>
    <t>-1388517608</t>
  </si>
  <si>
    <t>"odvoz pryžové dlažby do skladu a areálu TSML Erbenova ul. (6 km)"</t>
  </si>
  <si>
    <t>997221579</t>
  </si>
  <si>
    <t>Vodorovná doprava vybouraných hmot bez naložení, ale se složením a s hrubým urovnáním na vzdálenost Příplatek k ceně za každý další i započatý 1 km přes 1 km</t>
  </si>
  <si>
    <t>805793313</t>
  </si>
  <si>
    <t>2,07*5</t>
  </si>
  <si>
    <t>16</t>
  </si>
  <si>
    <t>997221612</t>
  </si>
  <si>
    <t>Nakládání na dopravní prostředky pro vodorovnou dopravu vybouraných hmot</t>
  </si>
  <si>
    <t>1500660335</t>
  </si>
  <si>
    <t>"stávající pryžová dlažba - nakládka palet"</t>
  </si>
  <si>
    <t>17</t>
  </si>
  <si>
    <t>997221655</t>
  </si>
  <si>
    <t>Poplatek za uložení stavebního odpadu na skládce (skládkovné) zeminy a kamení zatříděného do Katalogu odpadů pod kódem 17 05 04</t>
  </si>
  <si>
    <t>-512304327</t>
  </si>
  <si>
    <t>"smetky z čištění komunikací"</t>
  </si>
  <si>
    <t>998</t>
  </si>
  <si>
    <t>Přesun hmot</t>
  </si>
  <si>
    <t>18</t>
  </si>
  <si>
    <t>998222012</t>
  </si>
  <si>
    <t>Přesun hmot pro tělovýchovné plochy dopravní vzdálenost do 200 m</t>
  </si>
  <si>
    <t>-684228677</t>
  </si>
  <si>
    <t>PSV</t>
  </si>
  <si>
    <t>Práce a dodávky PSV</t>
  </si>
  <si>
    <t>783</t>
  </si>
  <si>
    <t>Dokončovací práce - nátěry</t>
  </si>
  <si>
    <t>19</t>
  </si>
  <si>
    <t>783201201</t>
  </si>
  <si>
    <t>Příprava podkladu tesařských konstrukcí před provedením nátěru broušení</t>
  </si>
  <si>
    <t>538031037</t>
  </si>
  <si>
    <t>"Obroušení dřevěných částí (ne flexou!) včetně odprášení, vyčištění drážek"</t>
  </si>
  <si>
    <t>"4 ks šikmých vzpěr, délka=2,5 m, prům. cca 120 mm"</t>
  </si>
  <si>
    <t>4*2,5*3,14*0,12</t>
  </si>
  <si>
    <t>20</t>
  </si>
  <si>
    <t>783201403</t>
  </si>
  <si>
    <t>Příprava podkladu tesařských konstrukcí před provedením nátěru oprášení</t>
  </si>
  <si>
    <t>1232888573</t>
  </si>
  <si>
    <t>783207100</t>
  </si>
  <si>
    <t>Provedení nátěru tesařských konstrukcí krycího jednonásobného</t>
  </si>
  <si>
    <t>-1452623976</t>
  </si>
  <si>
    <t>"Trojnásobný nátěr, barva ze skladu SML"</t>
  </si>
  <si>
    <t>3*(4*2,5*3,14*0,12)</t>
  </si>
  <si>
    <t>22</t>
  </si>
  <si>
    <t>783306801-R</t>
  </si>
  <si>
    <t>Odstranění nátěru ze zámečnických konstrukcí otryskáním</t>
  </si>
  <si>
    <t>-567472084</t>
  </si>
  <si>
    <t>"otryskání ráhna houpačky"</t>
  </si>
  <si>
    <t>"trubka délka cca 2,8 m, prům. cca 90 mm"</t>
  </si>
  <si>
    <t>2,8*3,14*0,09</t>
  </si>
  <si>
    <t>23</t>
  </si>
  <si>
    <t>783317101-R</t>
  </si>
  <si>
    <t>Nová prášková barva ve stávajícím odstínu</t>
  </si>
  <si>
    <t>529480207</t>
  </si>
  <si>
    <t>24</t>
  </si>
  <si>
    <t>783910100-R</t>
  </si>
  <si>
    <t>Příplatek k nátěrům za malý rozsah, odvoz do dílny a zpět</t>
  </si>
  <si>
    <t>kpl</t>
  </si>
  <si>
    <t>-1655540603</t>
  </si>
  <si>
    <t>VRN</t>
  </si>
  <si>
    <t>Vedlejší rozpočtové náklady</t>
  </si>
  <si>
    <t>VRN1</t>
  </si>
  <si>
    <t>Průzkumné, geodetické a projektové práce</t>
  </si>
  <si>
    <t>25</t>
  </si>
  <si>
    <t>013294000</t>
  </si>
  <si>
    <t>Ostatní dokumentace</t>
  </si>
  <si>
    <t>Kč</t>
  </si>
  <si>
    <t>1024</t>
  </si>
  <si>
    <t>238100810</t>
  </si>
  <si>
    <t>"atesty zdravotní nezávadnosti apod."</t>
  </si>
  <si>
    <t>VRN3</t>
  </si>
  <si>
    <t>Zařízení staveniště</t>
  </si>
  <si>
    <t>26</t>
  </si>
  <si>
    <t>030001000</t>
  </si>
  <si>
    <t>2085300249</t>
  </si>
  <si>
    <t>"vč. zajištění a zabezpečení"</t>
  </si>
  <si>
    <t>VRN6</t>
  </si>
  <si>
    <t>Územní vlivy</t>
  </si>
  <si>
    <t>27</t>
  </si>
  <si>
    <t>062002000</t>
  </si>
  <si>
    <t>Ztížené dopravní podmínky</t>
  </si>
  <si>
    <t>220895006</t>
  </si>
  <si>
    <t>"nutnost použití malé mechanizace vč. nákladních aut (vnitroblok s omezeným přístupem pro běžná nákladní vozidla)"</t>
  </si>
  <si>
    <t>SO 02 - Lanovka - plocha 148 m2</t>
  </si>
  <si>
    <t xml:space="preserve">    2 - Zakládání</t>
  </si>
  <si>
    <t xml:space="preserve">    VRN7 - Provozní vlivy</t>
  </si>
  <si>
    <t>113106123</t>
  </si>
  <si>
    <t>Rozebrání dlažeb komunikací pro pěší s přemístěním hmot na skládku na vzdálenost do 3 m nebo s naložením na dopravní prostředek s ložem z kameniva nebo živice a s jakoukoliv výplní spár ručně ze zámkové dlažby</t>
  </si>
  <si>
    <t>-625883865</t>
  </si>
  <si>
    <t>"pro instalaci nových svodnic"</t>
  </si>
  <si>
    <t>(4,5+2*0,5)*0,6</t>
  </si>
  <si>
    <t>148</t>
  </si>
  <si>
    <t>"plocha do 50 m2 stanovena z důvodu ztížených podmínek"</t>
  </si>
  <si>
    <t>113202111</t>
  </si>
  <si>
    <t>Vytrhání obrub s vybouráním lože, s přemístěním hmot na skládku na vzdálenost do 3 m nebo s naložením na dopravní prostředek z krajníků nebo obrubníků stojatých</t>
  </si>
  <si>
    <t>m</t>
  </si>
  <si>
    <t>92917436</t>
  </si>
  <si>
    <t>"demontáž pryžových obrubníků pro opětovné použití"</t>
  </si>
  <si>
    <t>131251100</t>
  </si>
  <si>
    <t>Hloubení nezapažených jam a zářezů strojně s urovnáním dna do předepsaného profilu a spádu v hornině třídy těžitelnosti I skupiny 3 do 20 m3</t>
  </si>
  <si>
    <t>m3</t>
  </si>
  <si>
    <t>738905006</t>
  </si>
  <si>
    <t>"vsak, kamenivo 32/63"</t>
  </si>
  <si>
    <t>132251101</t>
  </si>
  <si>
    <t>Hloubení nezapažených rýh šířky do 800 mm strojně s urovnáním dna do předepsaného profilu a spádu v hornině třídy těžitelnosti I skupiny 3 do 20 m3</t>
  </si>
  <si>
    <t>-1442231303</t>
  </si>
  <si>
    <t>"pro drenáž"</t>
  </si>
  <si>
    <t>10*0,25*0,3</t>
  </si>
  <si>
    <t>"pro svodnici"</t>
  </si>
  <si>
    <t>4,5*0,25*0,25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</si>
  <si>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</si>
  <si>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</si>
  <si>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-1471893194</t>
  </si>
  <si>
    <t>"přebytečný výkopek"</t>
  </si>
  <si>
    <t>1+1,031</t>
  </si>
  <si>
    <t>171201231</t>
  </si>
  <si>
    <t>Poplatek za uložení stavebního odpadu na recyklační skládce (skládkovné) zeminy a kamení zatříděného do Katalogu odpadů pod kódem 17 05 04</t>
  </si>
  <si>
    <t>635179179</t>
  </si>
  <si>
    <t>(1+1,031)*2</t>
  </si>
  <si>
    <t>171251201</t>
  </si>
  <si>
    <t>Uložení sypaniny na skládky nebo meziskládky bez hutnění s upravením uložené sypaniny do předepsaného tvaru</t>
  </si>
  <si>
    <t>1824252459</t>
  </si>
  <si>
    <t>181111111</t>
  </si>
  <si>
    <t>Plošná úprava terénu v zemině skupiny 1 až 4 s urovnáním povrchu bez doplnění ornice souvislé plochy do 500 m2 při nerovnostech terénu přes 50 do 100 mm v rovině nebo na svahu do 1:5</t>
  </si>
  <si>
    <t>469096971</t>
  </si>
  <si>
    <t>"urovnání terénu v místě výškové úpravy obrubníků"</t>
  </si>
  <si>
    <t>181411131</t>
  </si>
  <si>
    <t>Založení trávníku na půdě předem připravené plochy do 1000 m2 výsevem včetně utažení parkového v rovině nebo na svahu do 1:5</t>
  </si>
  <si>
    <t>-557765477</t>
  </si>
  <si>
    <t>"úprava terénu v místě výškové úpravy obrubníků"</t>
  </si>
  <si>
    <t>M</t>
  </si>
  <si>
    <t>00572410</t>
  </si>
  <si>
    <t>osivo směs travní parková</t>
  </si>
  <si>
    <t>kg</t>
  </si>
  <si>
    <t>1851998305</t>
  </si>
  <si>
    <t>10*0,035 'Přepočtené koeficientem množství</t>
  </si>
  <si>
    <t>182303111</t>
  </si>
  <si>
    <t>Doplnění zeminy nebo substrátu na travnatých plochách tloušťky do 50 mm v rovině nebo na svahu do 1:5</t>
  </si>
  <si>
    <t>1141073080</t>
  </si>
  <si>
    <t>"2 vrstvy (2x 50 mm)"</t>
  </si>
  <si>
    <t>10*2</t>
  </si>
  <si>
    <t>10364101</t>
  </si>
  <si>
    <t>zemina pro terénní úpravy - ornice</t>
  </si>
  <si>
    <t>-1095831307</t>
  </si>
  <si>
    <t>"vč. dopravy"</t>
  </si>
  <si>
    <t>20*0,05*1,5</t>
  </si>
  <si>
    <t>Zakládání</t>
  </si>
  <si>
    <t>211531111</t>
  </si>
  <si>
    <t>Výplň kamenivem do rýh odvodňovacích žeber nebo trativodů bez zhutnění, s úpravou povrchu výplně kamenivem hrubým drceným frakce 16 až 63 mm</t>
  </si>
  <si>
    <t>1150902215</t>
  </si>
  <si>
    <t>"drenážní rýha pro potrubí"</t>
  </si>
  <si>
    <t>-10*3,14*0,1*0,1/4</t>
  </si>
  <si>
    <t>212755214</t>
  </si>
  <si>
    <t>Trativody bez lože z drenážních trubek plastových flexibilních D 100 mm</t>
  </si>
  <si>
    <t>1934240351</t>
  </si>
  <si>
    <t>"drenážní potrubí"</t>
  </si>
  <si>
    <t>212972112</t>
  </si>
  <si>
    <t>Opláštění drenážních trub filtrační textilií DN 100</t>
  </si>
  <si>
    <t>-1492364029</t>
  </si>
  <si>
    <t>213141111</t>
  </si>
  <si>
    <t>Zřízení vrstvy z geotextilie filtrační, separační, odvodňovací, ochranné, výztužné nebo protierozní v rovině nebo ve sklonu do 1:5, šířky do 3 m</t>
  </si>
  <si>
    <t>-295312608</t>
  </si>
  <si>
    <t>10*2*(0,25*0,3)*1,1</t>
  </si>
  <si>
    <t>"vsak (vrch)"</t>
  </si>
  <si>
    <t>2*2*1,1</t>
  </si>
  <si>
    <t>69311081</t>
  </si>
  <si>
    <t>geotextilie netkaná separační, ochranná, filtrační, drenážní PES 300g/m2</t>
  </si>
  <si>
    <t>-1670275469</t>
  </si>
  <si>
    <t>6,05*1,1845 'Přepočtené koeficientem množství</t>
  </si>
  <si>
    <t>"plocha do 100 m2 stanovena z důvodu ztížených podmínek"</t>
  </si>
  <si>
    <t>579231317-R</t>
  </si>
  <si>
    <t>-661973077</t>
  </si>
  <si>
    <t>596211110</t>
  </si>
  <si>
    <t>Kladení dlažby z betonových zámkových dlaždic komunikací pro pěší ručně s ložem z kameniva těženého nebo drceného tl. do 40 mm, s vyplněním spár s dvojitým hutněním, vibrováním a se smetením přebytečného materiálu na krajnici tl. 60 mm skupiny A, pro plochy do 50 m2</t>
  </si>
  <si>
    <t>-752479297</t>
  </si>
  <si>
    <t>"zpětná montáž po instalaci nových svodnic"</t>
  </si>
  <si>
    <t>-4,5*0,15</t>
  </si>
  <si>
    <t>596991111-R</t>
  </si>
  <si>
    <t>Řezání betonové dlažby tl do 60 mm</t>
  </si>
  <si>
    <t>-1065430786</t>
  </si>
  <si>
    <t>"přířezy pro zpětnou montáž po instalaci nových svodnic"</t>
  </si>
  <si>
    <t>2*(4,5+0,15)</t>
  </si>
  <si>
    <t>597361121-R</t>
  </si>
  <si>
    <t>Svodnice ocelová š 120-140 mm kotvená do betonu s krycím roštem a napojením na drenážní potrubí</t>
  </si>
  <si>
    <t>-1720347633</t>
  </si>
  <si>
    <t>28</t>
  </si>
  <si>
    <t>916331112-R</t>
  </si>
  <si>
    <t>Zpětné osazení obrubníku pryžového s výškovým vyrovnáním</t>
  </si>
  <si>
    <t>1886344039</t>
  </si>
  <si>
    <t>29</t>
  </si>
  <si>
    <t>936005235-R</t>
  </si>
  <si>
    <t>Demontáž a montáž lanovky (2 ks konstrukce, lano, závěsy) v případě, že to technologie bude vyžadovat, alternativně opatření proti poškození a zajištění BOZP při nátěrech (plošina apod.)</t>
  </si>
  <si>
    <t>-924725584</t>
  </si>
  <si>
    <t>30</t>
  </si>
  <si>
    <t>936005236-R</t>
  </si>
  <si>
    <t>Demontáž a montáž startovací plošiny (ze skladu objednatele)</t>
  </si>
  <si>
    <t>-1054525532</t>
  </si>
  <si>
    <t>31</t>
  </si>
  <si>
    <t>936005237-R</t>
  </si>
  <si>
    <t>Výšková úprava závěsu, dopnutí lan</t>
  </si>
  <si>
    <t>1627555680</t>
  </si>
  <si>
    <t>32</t>
  </si>
  <si>
    <t>33</t>
  </si>
  <si>
    <t>979024441</t>
  </si>
  <si>
    <t>Očištění vybouraných prvků komunikací od spojovacího materiálu s odklizením a uložením očištěných hmot a spojovacího materiálu na skládku na vzdálenost do 10 m obrubníků a krajníků, vybouraných z jakéhokoliv lože a s jakoukoliv výplní spár zahradních</t>
  </si>
  <si>
    <t>1923038932</t>
  </si>
  <si>
    <t>"pryžový obrubník pro zpětné použití"</t>
  </si>
  <si>
    <t>34</t>
  </si>
  <si>
    <t>979054451</t>
  </si>
  <si>
    <t>Očištění vybouraných prvků komunikací od spojovacího materiálu s odklizením a uložením očištěných hmot a spojovacího materiálu na skládku na vzdálenost do 10 m zámkových dlaždic s vyplněním spár kamenivem</t>
  </si>
  <si>
    <t>-458309136</t>
  </si>
  <si>
    <t>"pro zpětnou montáž dlažby po instalaci nových svodnic"</t>
  </si>
  <si>
    <t>35</t>
  </si>
  <si>
    <t>6,6</t>
  </si>
  <si>
    <t>36</t>
  </si>
  <si>
    <t>"kamenivo do skladu a areálu TSML Erbenova ul. (6 km)"</t>
  </si>
  <si>
    <t>25,16+42,92</t>
  </si>
  <si>
    <t>37</t>
  </si>
  <si>
    <t>(25,16+42,92)*5</t>
  </si>
  <si>
    <t>38</t>
  </si>
  <si>
    <t>997221561</t>
  </si>
  <si>
    <t>Vodorovná doprava suti bez naložení, ale se složením a s hrubým urovnáním z kusových materiálů, na vzdálenost do 1 km</t>
  </si>
  <si>
    <t>-1495226740</t>
  </si>
  <si>
    <t>"ostatní odpad, dlažba apod. (10 km)"</t>
  </si>
  <si>
    <t>0,250</t>
  </si>
  <si>
    <t>39</t>
  </si>
  <si>
    <t>997221569</t>
  </si>
  <si>
    <t>1062120520</t>
  </si>
  <si>
    <t>0,250*9</t>
  </si>
  <si>
    <t>40</t>
  </si>
  <si>
    <t>"odvoz pryžové dlažby na paletách do skladu a areálu TSML Erbenova ul. (6 km)"</t>
  </si>
  <si>
    <t>6,66</t>
  </si>
  <si>
    <t>41</t>
  </si>
  <si>
    <t>"odvoz (kamenivo, pryžová dlažba) do skladu a areálu TSML Erbenova ul. (6 km)"</t>
  </si>
  <si>
    <t>6,66*5</t>
  </si>
  <si>
    <t>42</t>
  </si>
  <si>
    <t>43</t>
  </si>
  <si>
    <t>997221615</t>
  </si>
  <si>
    <t>Poplatek za uložení stavebního odpadu na skládce (skládkovné) z prostého betonu zatříděného do Katalogu odpadů pod kódem 17 01 01</t>
  </si>
  <si>
    <t>-736621349</t>
  </si>
  <si>
    <t>44</t>
  </si>
  <si>
    <t>45</t>
  </si>
  <si>
    <t>"4 ks svislých vzpěr, délka=4 m, prům. cca 120 mm"</t>
  </si>
  <si>
    <t>4*4*3,14*0,12</t>
  </si>
  <si>
    <t>"4 ks šikmých vzpěr, délka=5 m, prům. cca 120 mm"</t>
  </si>
  <si>
    <t>4*5*3,14*0,12</t>
  </si>
  <si>
    <t>"2 ks vodorovných prvků, délka=1,5 m, prům. cca 120 mm"</t>
  </si>
  <si>
    <t>2*1,5*3,14*0,12</t>
  </si>
  <si>
    <t>47</t>
  </si>
  <si>
    <t>48</t>
  </si>
  <si>
    <t>"barva ze skladu SML"</t>
  </si>
  <si>
    <t>"jednonásobný nátěr"</t>
  </si>
  <si>
    <t>Mezisoučet</t>
  </si>
  <si>
    <t>"dvojnásobný nátěr"</t>
  </si>
  <si>
    <t>2*(4*5*3,14*0,12)</t>
  </si>
  <si>
    <t>2*(2*1,5*3,14*0,12)</t>
  </si>
  <si>
    <t>49</t>
  </si>
  <si>
    <t>783910200-R</t>
  </si>
  <si>
    <t>Příplatek k nátěrům za malý rozsah</t>
  </si>
  <si>
    <t>-1926988288</t>
  </si>
  <si>
    <t>50</t>
  </si>
  <si>
    <t>51</t>
  </si>
  <si>
    <t>52</t>
  </si>
  <si>
    <t>VRN7</t>
  </si>
  <si>
    <t>Provozní vlivy</t>
  </si>
  <si>
    <t>53</t>
  </si>
  <si>
    <t>075002000</t>
  </si>
  <si>
    <t>Ochranná pásma</t>
  </si>
  <si>
    <t>-1968728912</t>
  </si>
  <si>
    <t>"ověření, případně vytýčení IS a následná ochrana (VO)""</t>
  </si>
  <si>
    <t>SO 03 - Herní prvky - plocha 76 m2</t>
  </si>
  <si>
    <t>76</t>
  </si>
  <si>
    <t>589101111</t>
  </si>
  <si>
    <t>Údržba umělých trávníků u sportovních povrchů odstranění organického znečištění listí, jehličí</t>
  </si>
  <si>
    <t>-824900753</t>
  </si>
  <si>
    <t>589102111</t>
  </si>
  <si>
    <t>Údržba umělých trávníků u sportovních povrchů kartáčování ručním kartáčem</t>
  </si>
  <si>
    <t>481018254</t>
  </si>
  <si>
    <t>938907212-R</t>
  </si>
  <si>
    <t>Čištění svodnic s odklizením nánosu</t>
  </si>
  <si>
    <t>1216664246</t>
  </si>
  <si>
    <t>"Vyčištění svodnice u přilehlého SH (umělý trávník) 21bm"</t>
  </si>
  <si>
    <t>959003100-R</t>
  </si>
  <si>
    <t>Kontrola kotvení herních prvků s případnou opravou</t>
  </si>
  <si>
    <t>-691802105</t>
  </si>
  <si>
    <t>959003200-R</t>
  </si>
  <si>
    <t>Očištění grafity</t>
  </si>
  <si>
    <t>-1354542673</t>
  </si>
  <si>
    <t>959003300-R</t>
  </si>
  <si>
    <t>D+M nerezových záslepek (instalace do stávajících pouzder), opatřeno zámkem (zapuštěný tříhran/čtyřhran) proti vyjmutí ze země, před instalací nutno vyčistit</t>
  </si>
  <si>
    <t>-761857728</t>
  </si>
  <si>
    <t>3,42</t>
  </si>
  <si>
    <t>12,92+22,04</t>
  </si>
  <si>
    <t>"smetky z čištění a z metení hřiště komunikací na skládku (10 km)"</t>
  </si>
  <si>
    <t>2+0,5</t>
  </si>
  <si>
    <t>(12,92+22,04)*5</t>
  </si>
  <si>
    <t>(2+0,5)*9</t>
  </si>
  <si>
    <t>3,42*5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</si>
</sst>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28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1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8" xfId="0" applyFont="1" applyFill="1" applyBorder="1" applyAlignment="1" applyProtection="1">
      <alignment horizontal="left" vertical="center"/>
      <protection/>
    </xf>
    <xf numFmtId="0" fontId="24" fillId="4" borderId="0" xfId="0" applyFont="1" applyFill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30" fillId="0" borderId="0" xfId="0" applyFont="1" applyAlignment="1" applyProtection="1">
      <alignment vertical="center"/>
      <protection/>
    </xf>
    <xf numFmtId="4" fontId="30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4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1" fillId="0" borderId="19" xfId="0" applyNumberFormat="1" applyFont="1" applyBorder="1" applyAlignment="1" applyProtection="1">
      <alignment vertical="center"/>
      <protection/>
    </xf>
    <xf numFmtId="4" fontId="31" fillId="0" borderId="20" xfId="0" applyNumberFormat="1" applyFont="1" applyBorder="1" applyAlignment="1" applyProtection="1">
      <alignment vertical="center"/>
      <protection/>
    </xf>
    <xf numFmtId="166" fontId="31" fillId="0" borderId="20" xfId="0" applyNumberFormat="1" applyFont="1" applyBorder="1" applyAlignment="1" applyProtection="1">
      <alignment vertical="center"/>
      <protection/>
    </xf>
    <xf numFmtId="4" fontId="31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4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4" fillId="0" borderId="12" xfId="0" applyNumberFormat="1" applyFont="1" applyBorder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5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9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pans="2:71" s="1" customFormat="1" ht="36.9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pans="2:71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19</v>
      </c>
      <c r="AL7" s="23"/>
      <c r="AM7" s="23"/>
      <c r="AN7" s="28" t="s">
        <v>1</v>
      </c>
      <c r="AO7" s="23"/>
      <c r="AP7" s="23"/>
      <c r="AQ7" s="23"/>
      <c r="AR7" s="21"/>
      <c r="BE7" s="32"/>
      <c r="BS7" s="18" t="s">
        <v>6</v>
      </c>
    </row>
    <row r="8" spans="2:71" s="1" customFormat="1" ht="12" customHeight="1">
      <c r="B8" s="22"/>
      <c r="C8" s="23"/>
      <c r="D8" s="33" t="s">
        <v>20</v>
      </c>
      <c r="E8" s="23"/>
      <c r="F8" s="23"/>
      <c r="G8" s="23"/>
      <c r="H8" s="23"/>
      <c r="I8" s="23"/>
      <c r="J8" s="23"/>
      <c r="K8" s="28" t="s">
        <v>21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22</v>
      </c>
      <c r="AL8" s="23"/>
      <c r="AM8" s="23"/>
      <c r="AN8" s="34" t="s">
        <v>23</v>
      </c>
      <c r="AO8" s="23"/>
      <c r="AP8" s="23"/>
      <c r="AQ8" s="23"/>
      <c r="AR8" s="21"/>
      <c r="BE8" s="32"/>
      <c r="BS8" s="18" t="s">
        <v>6</v>
      </c>
    </row>
    <row r="9" spans="2:71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pans="2:71" s="1" customFormat="1" ht="12" customHeight="1">
      <c r="B10" s="22"/>
      <c r="C10" s="23"/>
      <c r="D10" s="33" t="s">
        <v>24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25</v>
      </c>
      <c r="AL10" s="23"/>
      <c r="AM10" s="23"/>
      <c r="AN10" s="28" t="s">
        <v>1</v>
      </c>
      <c r="AO10" s="23"/>
      <c r="AP10" s="23"/>
      <c r="AQ10" s="23"/>
      <c r="AR10" s="21"/>
      <c r="BE10" s="32"/>
      <c r="BS10" s="18" t="s">
        <v>6</v>
      </c>
    </row>
    <row r="11" spans="2:71" s="1" customFormat="1" ht="18.45" customHeight="1">
      <c r="B11" s="22"/>
      <c r="C11" s="23"/>
      <c r="D11" s="23"/>
      <c r="E11" s="28" t="s">
        <v>26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27</v>
      </c>
      <c r="AL11" s="23"/>
      <c r="AM11" s="23"/>
      <c r="AN11" s="28" t="s">
        <v>1</v>
      </c>
      <c r="AO11" s="23"/>
      <c r="AP11" s="23"/>
      <c r="AQ11" s="23"/>
      <c r="AR11" s="21"/>
      <c r="BE11" s="32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pans="2:71" s="1" customFormat="1" ht="12" customHeight="1">
      <c r="B13" s="22"/>
      <c r="C13" s="23"/>
      <c r="D13" s="33" t="s">
        <v>28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25</v>
      </c>
      <c r="AL13" s="23"/>
      <c r="AM13" s="23"/>
      <c r="AN13" s="35" t="s">
        <v>29</v>
      </c>
      <c r="AO13" s="23"/>
      <c r="AP13" s="23"/>
      <c r="AQ13" s="23"/>
      <c r="AR13" s="21"/>
      <c r="BE13" s="32"/>
      <c r="BS13" s="18" t="s">
        <v>6</v>
      </c>
    </row>
    <row r="14" spans="2:71" ht="12">
      <c r="B14" s="22"/>
      <c r="C14" s="23"/>
      <c r="D14" s="23"/>
      <c r="E14" s="35" t="s">
        <v>29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27</v>
      </c>
      <c r="AL14" s="23"/>
      <c r="AM14" s="23"/>
      <c r="AN14" s="35" t="s">
        <v>29</v>
      </c>
      <c r="AO14" s="23"/>
      <c r="AP14" s="23"/>
      <c r="AQ14" s="23"/>
      <c r="AR14" s="21"/>
      <c r="BE14" s="32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pans="2:71" s="1" customFormat="1" ht="12" customHeight="1">
      <c r="B16" s="22"/>
      <c r="C16" s="23"/>
      <c r="D16" s="33" t="s">
        <v>30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25</v>
      </c>
      <c r="AL16" s="23"/>
      <c r="AM16" s="23"/>
      <c r="AN16" s="28" t="s">
        <v>1</v>
      </c>
      <c r="AO16" s="23"/>
      <c r="AP16" s="23"/>
      <c r="AQ16" s="23"/>
      <c r="AR16" s="21"/>
      <c r="BE16" s="32"/>
      <c r="BS16" s="18" t="s">
        <v>4</v>
      </c>
    </row>
    <row r="17" spans="2:71" s="1" customFormat="1" ht="18.45" customHeight="1">
      <c r="B17" s="22"/>
      <c r="C17" s="23"/>
      <c r="D17" s="23"/>
      <c r="E17" s="28" t="s">
        <v>31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27</v>
      </c>
      <c r="AL17" s="23"/>
      <c r="AM17" s="23"/>
      <c r="AN17" s="28" t="s">
        <v>1</v>
      </c>
      <c r="AO17" s="23"/>
      <c r="AP17" s="23"/>
      <c r="AQ17" s="23"/>
      <c r="AR17" s="21"/>
      <c r="BE17" s="32"/>
      <c r="BS17" s="18" t="s">
        <v>32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pans="2:71" s="1" customFormat="1" ht="12" customHeight="1">
      <c r="B19" s="22"/>
      <c r="C19" s="23"/>
      <c r="D19" s="33" t="s">
        <v>33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25</v>
      </c>
      <c r="AL19" s="23"/>
      <c r="AM19" s="23"/>
      <c r="AN19" s="28" t="s">
        <v>1</v>
      </c>
      <c r="AO19" s="23"/>
      <c r="AP19" s="23"/>
      <c r="AQ19" s="23"/>
      <c r="AR19" s="21"/>
      <c r="BE19" s="32"/>
      <c r="BS19" s="18" t="s">
        <v>6</v>
      </c>
    </row>
    <row r="20" spans="2:71" s="1" customFormat="1" ht="18.45" customHeight="1">
      <c r="B20" s="22"/>
      <c r="C20" s="23"/>
      <c r="D20" s="23"/>
      <c r="E20" s="28" t="s">
        <v>31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27</v>
      </c>
      <c r="AL20" s="23"/>
      <c r="AM20" s="23"/>
      <c r="AN20" s="28" t="s">
        <v>1</v>
      </c>
      <c r="AO20" s="23"/>
      <c r="AP20" s="23"/>
      <c r="AQ20" s="23"/>
      <c r="AR20" s="21"/>
      <c r="BE20" s="32"/>
      <c r="BS20" s="18" t="s">
        <v>4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pans="2:57" s="1" customFormat="1" ht="12" customHeight="1">
      <c r="B22" s="22"/>
      <c r="C22" s="23"/>
      <c r="D22" s="33" t="s">
        <v>34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pans="2:57" s="1" customFormat="1" ht="47.25" customHeight="1">
      <c r="B23" s="22"/>
      <c r="C23" s="23"/>
      <c r="D23" s="23"/>
      <c r="E23" s="37" t="s">
        <v>35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pans="2:57" s="1" customFormat="1" ht="6.95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pans="1:57" s="2" customFormat="1" ht="25.9" customHeight="1">
      <c r="A26" s="39"/>
      <c r="B26" s="40"/>
      <c r="C26" s="41"/>
      <c r="D26" s="42" t="s">
        <v>36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ROUND(AG94,2)</f>
        <v>0</v>
      </c>
      <c r="AL26" s="43"/>
      <c r="AM26" s="43"/>
      <c r="AN26" s="43"/>
      <c r="AO26" s="43"/>
      <c r="AP26" s="41"/>
      <c r="AQ26" s="41"/>
      <c r="AR26" s="45"/>
      <c r="BE26" s="32"/>
    </row>
    <row r="27" spans="1:57" s="2" customFormat="1" ht="6.95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pans="1:57" s="2" customFormat="1" ht="12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37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38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39</v>
      </c>
      <c r="AL28" s="46"/>
      <c r="AM28" s="46"/>
      <c r="AN28" s="46"/>
      <c r="AO28" s="46"/>
      <c r="AP28" s="41"/>
      <c r="AQ28" s="41"/>
      <c r="AR28" s="45"/>
      <c r="BE28" s="32"/>
    </row>
    <row r="29" spans="1:57" s="3" customFormat="1" ht="14.4" customHeight="1">
      <c r="A29" s="3"/>
      <c r="B29" s="47"/>
      <c r="C29" s="48"/>
      <c r="D29" s="33" t="s">
        <v>40</v>
      </c>
      <c r="E29" s="48"/>
      <c r="F29" s="33" t="s">
        <v>41</v>
      </c>
      <c r="G29" s="48"/>
      <c r="H29" s="48"/>
      <c r="I29" s="48"/>
      <c r="J29" s="48"/>
      <c r="K29" s="48"/>
      <c r="L29" s="49">
        <v>0.21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ROUND(AZ94,2)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ROUND(AV94,2)</f>
        <v>0</v>
      </c>
      <c r="AL29" s="48"/>
      <c r="AM29" s="48"/>
      <c r="AN29" s="48"/>
      <c r="AO29" s="48"/>
      <c r="AP29" s="48"/>
      <c r="AQ29" s="48"/>
      <c r="AR29" s="51"/>
      <c r="BE29" s="52"/>
    </row>
    <row r="30" spans="1:57" s="3" customFormat="1" ht="14.4" customHeight="1">
      <c r="A30" s="3"/>
      <c r="B30" s="47"/>
      <c r="C30" s="48"/>
      <c r="D30" s="48"/>
      <c r="E30" s="48"/>
      <c r="F30" s="33" t="s">
        <v>42</v>
      </c>
      <c r="G30" s="48"/>
      <c r="H30" s="48"/>
      <c r="I30" s="48"/>
      <c r="J30" s="48"/>
      <c r="K30" s="48"/>
      <c r="L30" s="49">
        <v>0.15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ROUND(BA94,2)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ROUND(AW94,2)</f>
        <v>0</v>
      </c>
      <c r="AL30" s="48"/>
      <c r="AM30" s="48"/>
      <c r="AN30" s="48"/>
      <c r="AO30" s="48"/>
      <c r="AP30" s="48"/>
      <c r="AQ30" s="48"/>
      <c r="AR30" s="51"/>
      <c r="BE30" s="52"/>
    </row>
    <row r="31" spans="1:57" s="3" customFormat="1" ht="14.4" customHeight="1" hidden="1">
      <c r="A31" s="3"/>
      <c r="B31" s="47"/>
      <c r="C31" s="48"/>
      <c r="D31" s="48"/>
      <c r="E31" s="48"/>
      <c r="F31" s="33" t="s">
        <v>43</v>
      </c>
      <c r="G31" s="48"/>
      <c r="H31" s="48"/>
      <c r="I31" s="48"/>
      <c r="J31" s="48"/>
      <c r="K31" s="48"/>
      <c r="L31" s="49">
        <v>0.21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ROUND(BB94,2)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spans="1:57" s="3" customFormat="1" ht="14.4" customHeight="1" hidden="1">
      <c r="A32" s="3"/>
      <c r="B32" s="47"/>
      <c r="C32" s="48"/>
      <c r="D32" s="48"/>
      <c r="E32" s="48"/>
      <c r="F32" s="33" t="s">
        <v>44</v>
      </c>
      <c r="G32" s="48"/>
      <c r="H32" s="48"/>
      <c r="I32" s="48"/>
      <c r="J32" s="48"/>
      <c r="K32" s="48"/>
      <c r="L32" s="49">
        <v>0.15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ROUND(BC94,2)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spans="1:57" s="3" customFormat="1" ht="14.4" customHeight="1" hidden="1">
      <c r="A33" s="3"/>
      <c r="B33" s="47"/>
      <c r="C33" s="48"/>
      <c r="D33" s="48"/>
      <c r="E33" s="48"/>
      <c r="F33" s="33" t="s">
        <v>45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ROUND(BD94,2)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52"/>
    </row>
    <row r="34" spans="1:57" s="2" customFormat="1" ht="6.95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2"/>
    </row>
    <row r="35" spans="1:57" s="2" customFormat="1" ht="25.9" customHeight="1">
      <c r="A35" s="39"/>
      <c r="B35" s="40"/>
      <c r="C35" s="53"/>
      <c r="D35" s="54" t="s">
        <v>46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47</v>
      </c>
      <c r="U35" s="55"/>
      <c r="V35" s="55"/>
      <c r="W35" s="55"/>
      <c r="X35" s="57" t="s">
        <v>48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pans="1:57" s="2" customFormat="1" ht="6.95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pans="1:57" s="2" customFormat="1" ht="14.4" customHeight="1">
      <c r="A37" s="39"/>
      <c r="B37" s="40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5"/>
      <c r="BE37" s="39"/>
    </row>
    <row r="38" spans="2:44" s="1" customFormat="1" ht="14.4" customHeight="1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1"/>
    </row>
    <row r="39" spans="2:44" s="1" customFormat="1" ht="14.4" customHeight="1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1"/>
    </row>
    <row r="40" spans="2:44" s="1" customFormat="1" ht="14.4" customHeight="1"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1"/>
    </row>
    <row r="41" spans="2:44" s="1" customFormat="1" ht="14.4" customHeight="1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1"/>
    </row>
    <row r="42" spans="2:44" s="1" customFormat="1" ht="14.4" customHeight="1"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1"/>
    </row>
    <row r="43" spans="2:44" s="1" customFormat="1" ht="14.4" customHeight="1"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1"/>
    </row>
    <row r="44" spans="2:44" s="1" customFormat="1" ht="14.4" customHeight="1"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1"/>
    </row>
    <row r="45" spans="2:44" s="1" customFormat="1" ht="14.4" customHeight="1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1"/>
    </row>
    <row r="46" spans="2:44" s="1" customFormat="1" ht="14.4" customHeight="1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1"/>
    </row>
    <row r="47" spans="2:44" s="1" customFormat="1" ht="14.4" customHeight="1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1"/>
    </row>
    <row r="48" spans="2:44" s="1" customFormat="1" ht="14.4" customHeight="1"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1"/>
    </row>
    <row r="49" spans="2:44" s="2" customFormat="1" ht="14.4" customHeight="1">
      <c r="B49" s="60"/>
      <c r="C49" s="61"/>
      <c r="D49" s="62" t="s">
        <v>49</v>
      </c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2" t="s">
        <v>50</v>
      </c>
      <c r="AI49" s="63"/>
      <c r="AJ49" s="63"/>
      <c r="AK49" s="63"/>
      <c r="AL49" s="63"/>
      <c r="AM49" s="63"/>
      <c r="AN49" s="63"/>
      <c r="AO49" s="63"/>
      <c r="AP49" s="61"/>
      <c r="AQ49" s="61"/>
      <c r="AR49" s="64"/>
    </row>
    <row r="50" spans="2:44" ht="12"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1"/>
    </row>
    <row r="51" spans="2:44" ht="12"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1"/>
    </row>
    <row r="52" spans="2:44" ht="12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1"/>
    </row>
    <row r="53" spans="2:44" ht="12">
      <c r="B53" s="2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1"/>
    </row>
    <row r="54" spans="2:44" ht="12">
      <c r="B54" s="22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1"/>
    </row>
    <row r="55" spans="2:44" ht="12">
      <c r="B55" s="22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1"/>
    </row>
    <row r="56" spans="2:44" ht="12"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1"/>
    </row>
    <row r="57" spans="2:44" ht="12">
      <c r="B57" s="2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1"/>
    </row>
    <row r="58" spans="2:44" ht="12"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1"/>
    </row>
    <row r="59" spans="2:44" ht="12"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1"/>
    </row>
    <row r="60" spans="1:57" s="2" customFormat="1" ht="12">
      <c r="A60" s="39"/>
      <c r="B60" s="40"/>
      <c r="C60" s="41"/>
      <c r="D60" s="65" t="s">
        <v>51</v>
      </c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65" t="s">
        <v>52</v>
      </c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65" t="s">
        <v>51</v>
      </c>
      <c r="AI60" s="43"/>
      <c r="AJ60" s="43"/>
      <c r="AK60" s="43"/>
      <c r="AL60" s="43"/>
      <c r="AM60" s="65" t="s">
        <v>52</v>
      </c>
      <c r="AN60" s="43"/>
      <c r="AO60" s="43"/>
      <c r="AP60" s="41"/>
      <c r="AQ60" s="41"/>
      <c r="AR60" s="45"/>
      <c r="BE60" s="39"/>
    </row>
    <row r="61" spans="2:44" ht="12"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1"/>
    </row>
    <row r="62" spans="2:44" ht="12">
      <c r="B62" s="22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1"/>
    </row>
    <row r="63" spans="2:44" ht="12"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1"/>
    </row>
    <row r="64" spans="1:57" s="2" customFormat="1" ht="12">
      <c r="A64" s="39"/>
      <c r="B64" s="40"/>
      <c r="C64" s="41"/>
      <c r="D64" s="62" t="s">
        <v>53</v>
      </c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2" t="s">
        <v>54</v>
      </c>
      <c r="AI64" s="66"/>
      <c r="AJ64" s="66"/>
      <c r="AK64" s="66"/>
      <c r="AL64" s="66"/>
      <c r="AM64" s="66"/>
      <c r="AN64" s="66"/>
      <c r="AO64" s="66"/>
      <c r="AP64" s="41"/>
      <c r="AQ64" s="41"/>
      <c r="AR64" s="45"/>
      <c r="BE64" s="39"/>
    </row>
    <row r="65" spans="2:44" ht="12">
      <c r="B65" s="22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1"/>
    </row>
    <row r="66" spans="2:44" ht="12"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1"/>
    </row>
    <row r="67" spans="2:44" ht="12"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1"/>
    </row>
    <row r="68" spans="2:44" ht="12"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1"/>
    </row>
    <row r="69" spans="2:44" ht="12">
      <c r="B69" s="2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1"/>
    </row>
    <row r="70" spans="2:44" ht="12"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1"/>
    </row>
    <row r="71" spans="2:44" ht="12">
      <c r="B71" s="2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1"/>
    </row>
    <row r="72" spans="2:44" ht="12"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1"/>
    </row>
    <row r="73" spans="2:44" ht="12">
      <c r="B73" s="22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1"/>
    </row>
    <row r="74" spans="2:44" ht="12">
      <c r="B74" s="22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1"/>
    </row>
    <row r="75" spans="1:57" s="2" customFormat="1" ht="12">
      <c r="A75" s="39"/>
      <c r="B75" s="40"/>
      <c r="C75" s="41"/>
      <c r="D75" s="65" t="s">
        <v>51</v>
      </c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65" t="s">
        <v>52</v>
      </c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65" t="s">
        <v>51</v>
      </c>
      <c r="AI75" s="43"/>
      <c r="AJ75" s="43"/>
      <c r="AK75" s="43"/>
      <c r="AL75" s="43"/>
      <c r="AM75" s="65" t="s">
        <v>52</v>
      </c>
      <c r="AN75" s="43"/>
      <c r="AO75" s="43"/>
      <c r="AP75" s="41"/>
      <c r="AQ75" s="41"/>
      <c r="AR75" s="45"/>
      <c r="BE75" s="39"/>
    </row>
    <row r="76" spans="1:57" s="2" customFormat="1" ht="12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5"/>
      <c r="BE76" s="39"/>
    </row>
    <row r="77" spans="1:57" s="2" customFormat="1" ht="6.95" customHeight="1">
      <c r="A77" s="39"/>
      <c r="B77" s="67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45"/>
      <c r="BE77" s="39"/>
    </row>
    <row r="81" spans="1:57" s="2" customFormat="1" ht="6.95" customHeight="1">
      <c r="A81" s="39"/>
      <c r="B81" s="69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45"/>
      <c r="BE81" s="39"/>
    </row>
    <row r="82" spans="1:57" s="2" customFormat="1" ht="24.95" customHeight="1">
      <c r="A82" s="39"/>
      <c r="B82" s="40"/>
      <c r="C82" s="24" t="s">
        <v>55</v>
      </c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5"/>
      <c r="BE82" s="39"/>
    </row>
    <row r="83" spans="1:57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5"/>
      <c r="BE83" s="39"/>
    </row>
    <row r="84" spans="1:57" s="4" customFormat="1" ht="12" customHeight="1">
      <c r="A84" s="4"/>
      <c r="B84" s="71"/>
      <c r="C84" s="33" t="s">
        <v>13</v>
      </c>
      <c r="D84" s="72"/>
      <c r="E84" s="72"/>
      <c r="F84" s="72"/>
      <c r="G84" s="72"/>
      <c r="H84" s="72"/>
      <c r="I84" s="72"/>
      <c r="J84" s="72"/>
      <c r="K84" s="72"/>
      <c r="L84" s="72" t="str">
        <f>K5</f>
        <v>2023007</v>
      </c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3"/>
      <c r="BE84" s="4"/>
    </row>
    <row r="85" spans="1:57" s="5" customFormat="1" ht="36.95" customHeight="1">
      <c r="A85" s="5"/>
      <c r="B85" s="74"/>
      <c r="C85" s="75" t="s">
        <v>16</v>
      </c>
      <c r="D85" s="76"/>
      <c r="E85" s="76"/>
      <c r="F85" s="76"/>
      <c r="G85" s="76"/>
      <c r="H85" s="76"/>
      <c r="I85" s="76"/>
      <c r="J85" s="76"/>
      <c r="K85" s="76"/>
      <c r="L85" s="77" t="str">
        <f>K6</f>
        <v>Rekonstrukce dopadových ploch na DH Dobiášova</v>
      </c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N85" s="76"/>
      <c r="AO85" s="76"/>
      <c r="AP85" s="76"/>
      <c r="AQ85" s="76"/>
      <c r="AR85" s="78"/>
      <c r="BE85" s="5"/>
    </row>
    <row r="86" spans="1:57" s="2" customFormat="1" ht="6.95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5"/>
      <c r="BE86" s="39"/>
    </row>
    <row r="87" spans="1:57" s="2" customFormat="1" ht="12" customHeight="1">
      <c r="A87" s="39"/>
      <c r="B87" s="40"/>
      <c r="C87" s="33" t="s">
        <v>20</v>
      </c>
      <c r="D87" s="41"/>
      <c r="E87" s="41"/>
      <c r="F87" s="41"/>
      <c r="G87" s="41"/>
      <c r="H87" s="41"/>
      <c r="I87" s="41"/>
      <c r="J87" s="41"/>
      <c r="K87" s="41"/>
      <c r="L87" s="79" t="str">
        <f>IF(K8="","",K8)</f>
        <v>Liberec</v>
      </c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33" t="s">
        <v>22</v>
      </c>
      <c r="AJ87" s="41"/>
      <c r="AK87" s="41"/>
      <c r="AL87" s="41"/>
      <c r="AM87" s="80" t="str">
        <f>IF(AN8="","",AN8)</f>
        <v>26. 1. 2023</v>
      </c>
      <c r="AN87" s="80"/>
      <c r="AO87" s="41"/>
      <c r="AP87" s="41"/>
      <c r="AQ87" s="41"/>
      <c r="AR87" s="45"/>
      <c r="BE87" s="39"/>
    </row>
    <row r="88" spans="1:57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5"/>
      <c r="BE88" s="39"/>
    </row>
    <row r="89" spans="1:57" s="2" customFormat="1" ht="15.15" customHeight="1">
      <c r="A89" s="39"/>
      <c r="B89" s="40"/>
      <c r="C89" s="33" t="s">
        <v>24</v>
      </c>
      <c r="D89" s="41"/>
      <c r="E89" s="41"/>
      <c r="F89" s="41"/>
      <c r="G89" s="41"/>
      <c r="H89" s="41"/>
      <c r="I89" s="41"/>
      <c r="J89" s="41"/>
      <c r="K89" s="41"/>
      <c r="L89" s="72" t="str">
        <f>IF(E11="","",E11)</f>
        <v>Statutární Město Liberec</v>
      </c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33" t="s">
        <v>30</v>
      </c>
      <c r="AJ89" s="41"/>
      <c r="AK89" s="41"/>
      <c r="AL89" s="41"/>
      <c r="AM89" s="81" t="str">
        <f>IF(E17="","",E17)</f>
        <v xml:space="preserve"> </v>
      </c>
      <c r="AN89" s="72"/>
      <c r="AO89" s="72"/>
      <c r="AP89" s="72"/>
      <c r="AQ89" s="41"/>
      <c r="AR89" s="45"/>
      <c r="AS89" s="82" t="s">
        <v>56</v>
      </c>
      <c r="AT89" s="83"/>
      <c r="AU89" s="84"/>
      <c r="AV89" s="84"/>
      <c r="AW89" s="84"/>
      <c r="AX89" s="84"/>
      <c r="AY89" s="84"/>
      <c r="AZ89" s="84"/>
      <c r="BA89" s="84"/>
      <c r="BB89" s="84"/>
      <c r="BC89" s="84"/>
      <c r="BD89" s="85"/>
      <c r="BE89" s="39"/>
    </row>
    <row r="90" spans="1:57" s="2" customFormat="1" ht="15.15" customHeight="1">
      <c r="A90" s="39"/>
      <c r="B90" s="40"/>
      <c r="C90" s="33" t="s">
        <v>28</v>
      </c>
      <c r="D90" s="41"/>
      <c r="E90" s="41"/>
      <c r="F90" s="41"/>
      <c r="G90" s="41"/>
      <c r="H90" s="41"/>
      <c r="I90" s="41"/>
      <c r="J90" s="41"/>
      <c r="K90" s="41"/>
      <c r="L90" s="72" t="str">
        <f>IF(E14="Vyplň údaj","",E14)</f>
        <v/>
      </c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33" t="s">
        <v>33</v>
      </c>
      <c r="AJ90" s="41"/>
      <c r="AK90" s="41"/>
      <c r="AL90" s="41"/>
      <c r="AM90" s="81" t="str">
        <f>IF(E20="","",E20)</f>
        <v xml:space="preserve"> </v>
      </c>
      <c r="AN90" s="72"/>
      <c r="AO90" s="72"/>
      <c r="AP90" s="72"/>
      <c r="AQ90" s="41"/>
      <c r="AR90" s="45"/>
      <c r="AS90" s="86"/>
      <c r="AT90" s="87"/>
      <c r="AU90" s="88"/>
      <c r="AV90" s="88"/>
      <c r="AW90" s="88"/>
      <c r="AX90" s="88"/>
      <c r="AY90" s="88"/>
      <c r="AZ90" s="88"/>
      <c r="BA90" s="88"/>
      <c r="BB90" s="88"/>
      <c r="BC90" s="88"/>
      <c r="BD90" s="89"/>
      <c r="BE90" s="39"/>
    </row>
    <row r="91" spans="1:57" s="2" customFormat="1" ht="10.8" customHeight="1">
      <c r="A91" s="39"/>
      <c r="B91" s="40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5"/>
      <c r="AS91" s="90"/>
      <c r="AT91" s="91"/>
      <c r="AU91" s="92"/>
      <c r="AV91" s="92"/>
      <c r="AW91" s="92"/>
      <c r="AX91" s="92"/>
      <c r="AY91" s="92"/>
      <c r="AZ91" s="92"/>
      <c r="BA91" s="92"/>
      <c r="BB91" s="92"/>
      <c r="BC91" s="92"/>
      <c r="BD91" s="93"/>
      <c r="BE91" s="39"/>
    </row>
    <row r="92" spans="1:57" s="2" customFormat="1" ht="29.25" customHeight="1">
      <c r="A92" s="39"/>
      <c r="B92" s="40"/>
      <c r="C92" s="94" t="s">
        <v>57</v>
      </c>
      <c r="D92" s="95"/>
      <c r="E92" s="95"/>
      <c r="F92" s="95"/>
      <c r="G92" s="95"/>
      <c r="H92" s="96"/>
      <c r="I92" s="97" t="s">
        <v>58</v>
      </c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98" t="s">
        <v>59</v>
      </c>
      <c r="AH92" s="95"/>
      <c r="AI92" s="95"/>
      <c r="AJ92" s="95"/>
      <c r="AK92" s="95"/>
      <c r="AL92" s="95"/>
      <c r="AM92" s="95"/>
      <c r="AN92" s="97" t="s">
        <v>60</v>
      </c>
      <c r="AO92" s="95"/>
      <c r="AP92" s="99"/>
      <c r="AQ92" s="100" t="s">
        <v>61</v>
      </c>
      <c r="AR92" s="45"/>
      <c r="AS92" s="101" t="s">
        <v>62</v>
      </c>
      <c r="AT92" s="102" t="s">
        <v>63</v>
      </c>
      <c r="AU92" s="102" t="s">
        <v>64</v>
      </c>
      <c r="AV92" s="102" t="s">
        <v>65</v>
      </c>
      <c r="AW92" s="102" t="s">
        <v>66</v>
      </c>
      <c r="AX92" s="102" t="s">
        <v>67</v>
      </c>
      <c r="AY92" s="102" t="s">
        <v>68</v>
      </c>
      <c r="AZ92" s="102" t="s">
        <v>69</v>
      </c>
      <c r="BA92" s="102" t="s">
        <v>70</v>
      </c>
      <c r="BB92" s="102" t="s">
        <v>71</v>
      </c>
      <c r="BC92" s="102" t="s">
        <v>72</v>
      </c>
      <c r="BD92" s="103" t="s">
        <v>73</v>
      </c>
      <c r="BE92" s="39"/>
    </row>
    <row r="93" spans="1:57" s="2" customFormat="1" ht="10.8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5"/>
      <c r="AS93" s="104"/>
      <c r="AT93" s="105"/>
      <c r="AU93" s="105"/>
      <c r="AV93" s="105"/>
      <c r="AW93" s="105"/>
      <c r="AX93" s="105"/>
      <c r="AY93" s="105"/>
      <c r="AZ93" s="105"/>
      <c r="BA93" s="105"/>
      <c r="BB93" s="105"/>
      <c r="BC93" s="105"/>
      <c r="BD93" s="106"/>
      <c r="BE93" s="39"/>
    </row>
    <row r="94" spans="1:90" s="6" customFormat="1" ht="32.4" customHeight="1">
      <c r="A94" s="6"/>
      <c r="B94" s="107"/>
      <c r="C94" s="108" t="s">
        <v>74</v>
      </c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  <c r="AD94" s="109"/>
      <c r="AE94" s="109"/>
      <c r="AF94" s="109"/>
      <c r="AG94" s="110">
        <f>ROUND(SUM(AG95:AG97),2)</f>
        <v>0</v>
      </c>
      <c r="AH94" s="110"/>
      <c r="AI94" s="110"/>
      <c r="AJ94" s="110"/>
      <c r="AK94" s="110"/>
      <c r="AL94" s="110"/>
      <c r="AM94" s="110"/>
      <c r="AN94" s="111">
        <f>SUM(AG94,AT94)</f>
        <v>0</v>
      </c>
      <c r="AO94" s="111"/>
      <c r="AP94" s="111"/>
      <c r="AQ94" s="112" t="s">
        <v>1</v>
      </c>
      <c r="AR94" s="113"/>
      <c r="AS94" s="114">
        <f>ROUND(SUM(AS95:AS97),2)</f>
        <v>0</v>
      </c>
      <c r="AT94" s="115">
        <f>ROUND(SUM(AV94:AW94),2)</f>
        <v>0</v>
      </c>
      <c r="AU94" s="116">
        <f>ROUND(SUM(AU95:AU97),5)</f>
        <v>0</v>
      </c>
      <c r="AV94" s="115">
        <f>ROUND(AZ94*L29,2)</f>
        <v>0</v>
      </c>
      <c r="AW94" s="115">
        <f>ROUND(BA94*L30,2)</f>
        <v>0</v>
      </c>
      <c r="AX94" s="115">
        <f>ROUND(BB94*L29,2)</f>
        <v>0</v>
      </c>
      <c r="AY94" s="115">
        <f>ROUND(BC94*L30,2)</f>
        <v>0</v>
      </c>
      <c r="AZ94" s="115">
        <f>ROUND(SUM(AZ95:AZ97),2)</f>
        <v>0</v>
      </c>
      <c r="BA94" s="115">
        <f>ROUND(SUM(BA95:BA97),2)</f>
        <v>0</v>
      </c>
      <c r="BB94" s="115">
        <f>ROUND(SUM(BB95:BB97),2)</f>
        <v>0</v>
      </c>
      <c r="BC94" s="115">
        <f>ROUND(SUM(BC95:BC97),2)</f>
        <v>0</v>
      </c>
      <c r="BD94" s="117">
        <f>ROUND(SUM(BD95:BD97),2)</f>
        <v>0</v>
      </c>
      <c r="BE94" s="6"/>
      <c r="BS94" s="118" t="s">
        <v>75</v>
      </c>
      <c r="BT94" s="118" t="s">
        <v>76</v>
      </c>
      <c r="BU94" s="119" t="s">
        <v>77</v>
      </c>
      <c r="BV94" s="118" t="s">
        <v>78</v>
      </c>
      <c r="BW94" s="118" t="s">
        <v>5</v>
      </c>
      <c r="BX94" s="118" t="s">
        <v>79</v>
      </c>
      <c r="CL94" s="118" t="s">
        <v>1</v>
      </c>
    </row>
    <row r="95" spans="1:91" s="7" customFormat="1" ht="16.5" customHeight="1">
      <c r="A95" s="120" t="s">
        <v>80</v>
      </c>
      <c r="B95" s="121"/>
      <c r="C95" s="122"/>
      <c r="D95" s="123" t="s">
        <v>81</v>
      </c>
      <c r="E95" s="123"/>
      <c r="F95" s="123"/>
      <c r="G95" s="123"/>
      <c r="H95" s="123"/>
      <c r="I95" s="124"/>
      <c r="J95" s="123" t="s">
        <v>82</v>
      </c>
      <c r="K95" s="123"/>
      <c r="L95" s="123"/>
      <c r="M95" s="123"/>
      <c r="N95" s="123"/>
      <c r="O95" s="123"/>
      <c r="P95" s="123"/>
      <c r="Q95" s="123"/>
      <c r="R95" s="123"/>
      <c r="S95" s="123"/>
      <c r="T95" s="123"/>
      <c r="U95" s="123"/>
      <c r="V95" s="123"/>
      <c r="W95" s="123"/>
      <c r="X95" s="123"/>
      <c r="Y95" s="123"/>
      <c r="Z95" s="123"/>
      <c r="AA95" s="123"/>
      <c r="AB95" s="123"/>
      <c r="AC95" s="123"/>
      <c r="AD95" s="123"/>
      <c r="AE95" s="123"/>
      <c r="AF95" s="123"/>
      <c r="AG95" s="125">
        <f>'SO 01 - Houpačka - plocha...'!J30</f>
        <v>0</v>
      </c>
      <c r="AH95" s="124"/>
      <c r="AI95" s="124"/>
      <c r="AJ95" s="124"/>
      <c r="AK95" s="124"/>
      <c r="AL95" s="124"/>
      <c r="AM95" s="124"/>
      <c r="AN95" s="125">
        <f>SUM(AG95,AT95)</f>
        <v>0</v>
      </c>
      <c r="AO95" s="124"/>
      <c r="AP95" s="124"/>
      <c r="AQ95" s="126" t="s">
        <v>83</v>
      </c>
      <c r="AR95" s="127"/>
      <c r="AS95" s="128">
        <v>0</v>
      </c>
      <c r="AT95" s="129">
        <f>ROUND(SUM(AV95:AW95),2)</f>
        <v>0</v>
      </c>
      <c r="AU95" s="130">
        <f>'SO 01 - Houpačka - plocha...'!P128</f>
        <v>0</v>
      </c>
      <c r="AV95" s="129">
        <f>'SO 01 - Houpačka - plocha...'!J33</f>
        <v>0</v>
      </c>
      <c r="AW95" s="129">
        <f>'SO 01 - Houpačka - plocha...'!J34</f>
        <v>0</v>
      </c>
      <c r="AX95" s="129">
        <f>'SO 01 - Houpačka - plocha...'!J35</f>
        <v>0</v>
      </c>
      <c r="AY95" s="129">
        <f>'SO 01 - Houpačka - plocha...'!J36</f>
        <v>0</v>
      </c>
      <c r="AZ95" s="129">
        <f>'SO 01 - Houpačka - plocha...'!F33</f>
        <v>0</v>
      </c>
      <c r="BA95" s="129">
        <f>'SO 01 - Houpačka - plocha...'!F34</f>
        <v>0</v>
      </c>
      <c r="BB95" s="129">
        <f>'SO 01 - Houpačka - plocha...'!F35</f>
        <v>0</v>
      </c>
      <c r="BC95" s="129">
        <f>'SO 01 - Houpačka - plocha...'!F36</f>
        <v>0</v>
      </c>
      <c r="BD95" s="131">
        <f>'SO 01 - Houpačka - plocha...'!F37</f>
        <v>0</v>
      </c>
      <c r="BE95" s="7"/>
      <c r="BT95" s="132" t="s">
        <v>84</v>
      </c>
      <c r="BV95" s="132" t="s">
        <v>78</v>
      </c>
      <c r="BW95" s="132" t="s">
        <v>85</v>
      </c>
      <c r="BX95" s="132" t="s">
        <v>5</v>
      </c>
      <c r="CL95" s="132" t="s">
        <v>1</v>
      </c>
      <c r="CM95" s="132" t="s">
        <v>86</v>
      </c>
    </row>
    <row r="96" spans="1:91" s="7" customFormat="1" ht="16.5" customHeight="1">
      <c r="A96" s="120" t="s">
        <v>80</v>
      </c>
      <c r="B96" s="121"/>
      <c r="C96" s="122"/>
      <c r="D96" s="123" t="s">
        <v>87</v>
      </c>
      <c r="E96" s="123"/>
      <c r="F96" s="123"/>
      <c r="G96" s="123"/>
      <c r="H96" s="123"/>
      <c r="I96" s="124"/>
      <c r="J96" s="123" t="s">
        <v>88</v>
      </c>
      <c r="K96" s="123"/>
      <c r="L96" s="123"/>
      <c r="M96" s="123"/>
      <c r="N96" s="123"/>
      <c r="O96" s="123"/>
      <c r="P96" s="123"/>
      <c r="Q96" s="123"/>
      <c r="R96" s="123"/>
      <c r="S96" s="123"/>
      <c r="T96" s="123"/>
      <c r="U96" s="123"/>
      <c r="V96" s="123"/>
      <c r="W96" s="123"/>
      <c r="X96" s="123"/>
      <c r="Y96" s="123"/>
      <c r="Z96" s="123"/>
      <c r="AA96" s="123"/>
      <c r="AB96" s="123"/>
      <c r="AC96" s="123"/>
      <c r="AD96" s="123"/>
      <c r="AE96" s="123"/>
      <c r="AF96" s="123"/>
      <c r="AG96" s="125">
        <f>'SO 02 - Lanovka - plocha ...'!J30</f>
        <v>0</v>
      </c>
      <c r="AH96" s="124"/>
      <c r="AI96" s="124"/>
      <c r="AJ96" s="124"/>
      <c r="AK96" s="124"/>
      <c r="AL96" s="124"/>
      <c r="AM96" s="124"/>
      <c r="AN96" s="125">
        <f>SUM(AG96,AT96)</f>
        <v>0</v>
      </c>
      <c r="AO96" s="124"/>
      <c r="AP96" s="124"/>
      <c r="AQ96" s="126" t="s">
        <v>83</v>
      </c>
      <c r="AR96" s="127"/>
      <c r="AS96" s="128">
        <v>0</v>
      </c>
      <c r="AT96" s="129">
        <f>ROUND(SUM(AV96:AW96),2)</f>
        <v>0</v>
      </c>
      <c r="AU96" s="130">
        <f>'SO 02 - Lanovka - plocha ...'!P130</f>
        <v>0</v>
      </c>
      <c r="AV96" s="129">
        <f>'SO 02 - Lanovka - plocha ...'!J33</f>
        <v>0</v>
      </c>
      <c r="AW96" s="129">
        <f>'SO 02 - Lanovka - plocha ...'!J34</f>
        <v>0</v>
      </c>
      <c r="AX96" s="129">
        <f>'SO 02 - Lanovka - plocha ...'!J35</f>
        <v>0</v>
      </c>
      <c r="AY96" s="129">
        <f>'SO 02 - Lanovka - plocha ...'!J36</f>
        <v>0</v>
      </c>
      <c r="AZ96" s="129">
        <f>'SO 02 - Lanovka - plocha ...'!F33</f>
        <v>0</v>
      </c>
      <c r="BA96" s="129">
        <f>'SO 02 - Lanovka - plocha ...'!F34</f>
        <v>0</v>
      </c>
      <c r="BB96" s="129">
        <f>'SO 02 - Lanovka - plocha ...'!F35</f>
        <v>0</v>
      </c>
      <c r="BC96" s="129">
        <f>'SO 02 - Lanovka - plocha ...'!F36</f>
        <v>0</v>
      </c>
      <c r="BD96" s="131">
        <f>'SO 02 - Lanovka - plocha ...'!F37</f>
        <v>0</v>
      </c>
      <c r="BE96" s="7"/>
      <c r="BT96" s="132" t="s">
        <v>84</v>
      </c>
      <c r="BV96" s="132" t="s">
        <v>78</v>
      </c>
      <c r="BW96" s="132" t="s">
        <v>89</v>
      </c>
      <c r="BX96" s="132" t="s">
        <v>5</v>
      </c>
      <c r="CL96" s="132" t="s">
        <v>1</v>
      </c>
      <c r="CM96" s="132" t="s">
        <v>86</v>
      </c>
    </row>
    <row r="97" spans="1:91" s="7" customFormat="1" ht="16.5" customHeight="1">
      <c r="A97" s="120" t="s">
        <v>80</v>
      </c>
      <c r="B97" s="121"/>
      <c r="C97" s="122"/>
      <c r="D97" s="123" t="s">
        <v>90</v>
      </c>
      <c r="E97" s="123"/>
      <c r="F97" s="123"/>
      <c r="G97" s="123"/>
      <c r="H97" s="123"/>
      <c r="I97" s="124"/>
      <c r="J97" s="123" t="s">
        <v>91</v>
      </c>
      <c r="K97" s="123"/>
      <c r="L97" s="123"/>
      <c r="M97" s="123"/>
      <c r="N97" s="123"/>
      <c r="O97" s="123"/>
      <c r="P97" s="123"/>
      <c r="Q97" s="123"/>
      <c r="R97" s="123"/>
      <c r="S97" s="123"/>
      <c r="T97" s="123"/>
      <c r="U97" s="123"/>
      <c r="V97" s="123"/>
      <c r="W97" s="123"/>
      <c r="X97" s="123"/>
      <c r="Y97" s="123"/>
      <c r="Z97" s="123"/>
      <c r="AA97" s="123"/>
      <c r="AB97" s="123"/>
      <c r="AC97" s="123"/>
      <c r="AD97" s="123"/>
      <c r="AE97" s="123"/>
      <c r="AF97" s="123"/>
      <c r="AG97" s="125">
        <f>'SO 03 - Herní prvky - plo...'!J30</f>
        <v>0</v>
      </c>
      <c r="AH97" s="124"/>
      <c r="AI97" s="124"/>
      <c r="AJ97" s="124"/>
      <c r="AK97" s="124"/>
      <c r="AL97" s="124"/>
      <c r="AM97" s="124"/>
      <c r="AN97" s="125">
        <f>SUM(AG97,AT97)</f>
        <v>0</v>
      </c>
      <c r="AO97" s="124"/>
      <c r="AP97" s="124"/>
      <c r="AQ97" s="126" t="s">
        <v>83</v>
      </c>
      <c r="AR97" s="127"/>
      <c r="AS97" s="133">
        <v>0</v>
      </c>
      <c r="AT97" s="134">
        <f>ROUND(SUM(AV97:AW97),2)</f>
        <v>0</v>
      </c>
      <c r="AU97" s="135">
        <f>'SO 03 - Herní prvky - plo...'!P126</f>
        <v>0</v>
      </c>
      <c r="AV97" s="134">
        <f>'SO 03 - Herní prvky - plo...'!J33</f>
        <v>0</v>
      </c>
      <c r="AW97" s="134">
        <f>'SO 03 - Herní prvky - plo...'!J34</f>
        <v>0</v>
      </c>
      <c r="AX97" s="134">
        <f>'SO 03 - Herní prvky - plo...'!J35</f>
        <v>0</v>
      </c>
      <c r="AY97" s="134">
        <f>'SO 03 - Herní prvky - plo...'!J36</f>
        <v>0</v>
      </c>
      <c r="AZ97" s="134">
        <f>'SO 03 - Herní prvky - plo...'!F33</f>
        <v>0</v>
      </c>
      <c r="BA97" s="134">
        <f>'SO 03 - Herní prvky - plo...'!F34</f>
        <v>0</v>
      </c>
      <c r="BB97" s="134">
        <f>'SO 03 - Herní prvky - plo...'!F35</f>
        <v>0</v>
      </c>
      <c r="BC97" s="134">
        <f>'SO 03 - Herní prvky - plo...'!F36</f>
        <v>0</v>
      </c>
      <c r="BD97" s="136">
        <f>'SO 03 - Herní prvky - plo...'!F37</f>
        <v>0</v>
      </c>
      <c r="BE97" s="7"/>
      <c r="BT97" s="132" t="s">
        <v>84</v>
      </c>
      <c r="BV97" s="132" t="s">
        <v>78</v>
      </c>
      <c r="BW97" s="132" t="s">
        <v>92</v>
      </c>
      <c r="BX97" s="132" t="s">
        <v>5</v>
      </c>
      <c r="CL97" s="132" t="s">
        <v>1</v>
      </c>
      <c r="CM97" s="132" t="s">
        <v>86</v>
      </c>
    </row>
    <row r="98" spans="1:57" s="2" customFormat="1" ht="30" customHeight="1">
      <c r="A98" s="39"/>
      <c r="B98" s="40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41"/>
      <c r="AH98" s="41"/>
      <c r="AI98" s="41"/>
      <c r="AJ98" s="41"/>
      <c r="AK98" s="41"/>
      <c r="AL98" s="41"/>
      <c r="AM98" s="41"/>
      <c r="AN98" s="41"/>
      <c r="AO98" s="41"/>
      <c r="AP98" s="41"/>
      <c r="AQ98" s="41"/>
      <c r="AR98" s="45"/>
      <c r="AS98" s="39"/>
      <c r="AT98" s="39"/>
      <c r="AU98" s="39"/>
      <c r="AV98" s="39"/>
      <c r="AW98" s="39"/>
      <c r="AX98" s="39"/>
      <c r="AY98" s="39"/>
      <c r="AZ98" s="39"/>
      <c r="BA98" s="39"/>
      <c r="BB98" s="39"/>
      <c r="BC98" s="39"/>
      <c r="BD98" s="39"/>
      <c r="BE98" s="39"/>
    </row>
    <row r="99" spans="1:57" s="2" customFormat="1" ht="6.95" customHeight="1">
      <c r="A99" s="39"/>
      <c r="B99" s="67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  <c r="V99" s="68"/>
      <c r="W99" s="68"/>
      <c r="X99" s="68"/>
      <c r="Y99" s="68"/>
      <c r="Z99" s="68"/>
      <c r="AA99" s="68"/>
      <c r="AB99" s="68"/>
      <c r="AC99" s="68"/>
      <c r="AD99" s="68"/>
      <c r="AE99" s="68"/>
      <c r="AF99" s="68"/>
      <c r="AG99" s="68"/>
      <c r="AH99" s="68"/>
      <c r="AI99" s="68"/>
      <c r="AJ99" s="68"/>
      <c r="AK99" s="68"/>
      <c r="AL99" s="68"/>
      <c r="AM99" s="68"/>
      <c r="AN99" s="68"/>
      <c r="AO99" s="68"/>
      <c r="AP99" s="68"/>
      <c r="AQ99" s="68"/>
      <c r="AR99" s="45"/>
      <c r="AS99" s="39"/>
      <c r="AT99" s="39"/>
      <c r="AU99" s="39"/>
      <c r="AV99" s="39"/>
      <c r="AW99" s="39"/>
      <c r="AX99" s="39"/>
      <c r="AY99" s="39"/>
      <c r="AZ99" s="39"/>
      <c r="BA99" s="39"/>
      <c r="BB99" s="39"/>
      <c r="BC99" s="39"/>
      <c r="BD99" s="39"/>
      <c r="BE99" s="39"/>
    </row>
  </sheetData>
  <sheetProtection password="CC35" sheet="1" objects="1" scenarios="1" formatColumns="0" formatRows="0"/>
  <mergeCells count="50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N96:AP96"/>
    <mergeCell ref="AG96:AM96"/>
    <mergeCell ref="D96:H96"/>
    <mergeCell ref="J96:AF96"/>
    <mergeCell ref="AN97:AP97"/>
    <mergeCell ref="AG97:AM97"/>
    <mergeCell ref="D97:H97"/>
    <mergeCell ref="J97:AF97"/>
    <mergeCell ref="AG94:AM94"/>
    <mergeCell ref="AN94:AP94"/>
    <mergeCell ref="AR2:BE2"/>
  </mergeCells>
  <hyperlinks>
    <hyperlink ref="A95" location="'SO 01 - Houpačka - plocha...'!C2" display="/"/>
    <hyperlink ref="A96" location="'SO 02 - Lanovka - plocha ...'!C2" display="/"/>
    <hyperlink ref="A97" location="'SO 03 - Herní prvky - plo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2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85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86</v>
      </c>
    </row>
    <row r="4" spans="2:46" s="1" customFormat="1" ht="24.95" customHeight="1">
      <c r="B4" s="21"/>
      <c r="D4" s="139" t="s">
        <v>93</v>
      </c>
      <c r="L4" s="21"/>
      <c r="M4" s="14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1" t="s">
        <v>16</v>
      </c>
      <c r="L6" s="21"/>
    </row>
    <row r="7" spans="2:12" s="1" customFormat="1" ht="16.5" customHeight="1">
      <c r="B7" s="21"/>
      <c r="E7" s="142" t="str">
        <f>'Rekapitulace stavby'!K6</f>
        <v>Rekonstrukce dopadových ploch na DH Dobiášova</v>
      </c>
      <c r="F7" s="141"/>
      <c r="G7" s="141"/>
      <c r="H7" s="141"/>
      <c r="L7" s="21"/>
    </row>
    <row r="8" spans="1:31" s="2" customFormat="1" ht="12" customHeight="1">
      <c r="A8" s="39"/>
      <c r="B8" s="45"/>
      <c r="C8" s="39"/>
      <c r="D8" s="141" t="s">
        <v>94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3" t="s">
        <v>95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20</v>
      </c>
      <c r="E12" s="39"/>
      <c r="F12" s="144" t="s">
        <v>21</v>
      </c>
      <c r="G12" s="39"/>
      <c r="H12" s="39"/>
      <c r="I12" s="141" t="s">
        <v>22</v>
      </c>
      <c r="J12" s="145" t="str">
        <f>'Rekapitulace stavby'!AN8</f>
        <v>26. 1. 2023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">
        <v>26</v>
      </c>
      <c r="F15" s="39"/>
      <c r="G15" s="39"/>
      <c r="H15" s="39"/>
      <c r="I15" s="141" t="s">
        <v>27</v>
      </c>
      <c r="J15" s="144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28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30</v>
      </c>
      <c r="E20" s="39"/>
      <c r="F20" s="39"/>
      <c r="G20" s="39"/>
      <c r="H20" s="39"/>
      <c r="I20" s="141" t="s">
        <v>25</v>
      </c>
      <c r="J20" s="144" t="str">
        <f>IF('Rekapitulace stavby'!AN16="","",'Rekapitulace stavby'!AN16)</f>
        <v/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tr">
        <f>IF('Rekapitulace stavby'!E17="","",'Rekapitulace stavby'!E17)</f>
        <v xml:space="preserve"> </v>
      </c>
      <c r="F21" s="39"/>
      <c r="G21" s="39"/>
      <c r="H21" s="39"/>
      <c r="I21" s="141" t="s">
        <v>27</v>
      </c>
      <c r="J21" s="144" t="str">
        <f>IF('Rekapitulace stavby'!AN17="","",'Rekapitulace stavby'!AN17)</f>
        <v/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33</v>
      </c>
      <c r="E23" s="39"/>
      <c r="F23" s="39"/>
      <c r="G23" s="39"/>
      <c r="H23" s="39"/>
      <c r="I23" s="141" t="s">
        <v>25</v>
      </c>
      <c r="J23" s="144" t="str">
        <f>IF('Rekapitulace stavby'!AN19="","",'Rekapitulace stavby'!AN19)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tr">
        <f>IF('Rekapitulace stavby'!E20="","",'Rekapitulace stavby'!E20)</f>
        <v xml:space="preserve"> </v>
      </c>
      <c r="F24" s="39"/>
      <c r="G24" s="39"/>
      <c r="H24" s="39"/>
      <c r="I24" s="141" t="s">
        <v>27</v>
      </c>
      <c r="J24" s="144" t="str">
        <f>IF('Rekapitulace stavby'!AN20="","",'Rekapitulace stavby'!AN20)</f>
        <v/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34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1" t="s">
        <v>36</v>
      </c>
      <c r="E30" s="39"/>
      <c r="F30" s="39"/>
      <c r="G30" s="39"/>
      <c r="H30" s="39"/>
      <c r="I30" s="39"/>
      <c r="J30" s="152">
        <f>ROUND(J128,2)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3" t="s">
        <v>38</v>
      </c>
      <c r="G32" s="39"/>
      <c r="H32" s="39"/>
      <c r="I32" s="153" t="s">
        <v>37</v>
      </c>
      <c r="J32" s="153" t="s">
        <v>39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40</v>
      </c>
      <c r="E33" s="141" t="s">
        <v>41</v>
      </c>
      <c r="F33" s="155">
        <f>ROUND((SUM(BE128:BE222)),2)</f>
        <v>0</v>
      </c>
      <c r="G33" s="39"/>
      <c r="H33" s="39"/>
      <c r="I33" s="156">
        <v>0.21</v>
      </c>
      <c r="J33" s="155">
        <f>ROUND(((SUM(BE128:BE222))*I33),2)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1" t="s">
        <v>42</v>
      </c>
      <c r="F34" s="155">
        <f>ROUND((SUM(BF128:BF222)),2)</f>
        <v>0</v>
      </c>
      <c r="G34" s="39"/>
      <c r="H34" s="39"/>
      <c r="I34" s="156">
        <v>0.15</v>
      </c>
      <c r="J34" s="155">
        <f>ROUND(((SUM(BF128:BF222))*I34),2)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1" t="s">
        <v>43</v>
      </c>
      <c r="F35" s="155">
        <f>ROUND((SUM(BG128:BG222)),2)</f>
        <v>0</v>
      </c>
      <c r="G35" s="39"/>
      <c r="H35" s="39"/>
      <c r="I35" s="156">
        <v>0.21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1" t="s">
        <v>44</v>
      </c>
      <c r="F36" s="155">
        <f>ROUND((SUM(BH128:BH222)),2)</f>
        <v>0</v>
      </c>
      <c r="G36" s="39"/>
      <c r="H36" s="39"/>
      <c r="I36" s="156">
        <v>0.15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45</v>
      </c>
      <c r="F37" s="155">
        <f>ROUND((SUM(BI128:BI222)),2)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46</v>
      </c>
      <c r="E39" s="159"/>
      <c r="F39" s="159"/>
      <c r="G39" s="160" t="s">
        <v>47</v>
      </c>
      <c r="H39" s="161" t="s">
        <v>48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4" t="s">
        <v>49</v>
      </c>
      <c r="E50" s="165"/>
      <c r="F50" s="165"/>
      <c r="G50" s="164" t="s">
        <v>50</v>
      </c>
      <c r="H50" s="165"/>
      <c r="I50" s="165"/>
      <c r="J50" s="165"/>
      <c r="K50" s="16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6" t="s">
        <v>51</v>
      </c>
      <c r="E61" s="167"/>
      <c r="F61" s="168" t="s">
        <v>52</v>
      </c>
      <c r="G61" s="166" t="s">
        <v>51</v>
      </c>
      <c r="H61" s="167"/>
      <c r="I61" s="167"/>
      <c r="J61" s="169" t="s">
        <v>52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4" t="s">
        <v>53</v>
      </c>
      <c r="E65" s="170"/>
      <c r="F65" s="170"/>
      <c r="G65" s="164" t="s">
        <v>54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6" t="s">
        <v>51</v>
      </c>
      <c r="E76" s="167"/>
      <c r="F76" s="168" t="s">
        <v>52</v>
      </c>
      <c r="G76" s="166" t="s">
        <v>51</v>
      </c>
      <c r="H76" s="167"/>
      <c r="I76" s="167"/>
      <c r="J76" s="169" t="s">
        <v>52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96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5" t="str">
        <f>E7</f>
        <v>Rekonstrukce dopadových ploch na DH Dobiášova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94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SO 01 - Houpačka - plocha 46 m2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>Liberec</v>
      </c>
      <c r="G89" s="41"/>
      <c r="H89" s="41"/>
      <c r="I89" s="33" t="s">
        <v>22</v>
      </c>
      <c r="J89" s="80" t="str">
        <f>IF(J12="","",J12)</f>
        <v>26. 1. 2023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>Statutární Město Liberec</v>
      </c>
      <c r="G91" s="41"/>
      <c r="H91" s="41"/>
      <c r="I91" s="33" t="s">
        <v>30</v>
      </c>
      <c r="J91" s="37" t="str">
        <f>E21</f>
        <v xml:space="preserve"> 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 xml:space="preserve"> 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6" t="s">
        <v>97</v>
      </c>
      <c r="D94" s="177"/>
      <c r="E94" s="177"/>
      <c r="F94" s="177"/>
      <c r="G94" s="177"/>
      <c r="H94" s="177"/>
      <c r="I94" s="177"/>
      <c r="J94" s="178" t="s">
        <v>98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79" t="s">
        <v>99</v>
      </c>
      <c r="D96" s="41"/>
      <c r="E96" s="41"/>
      <c r="F96" s="41"/>
      <c r="G96" s="41"/>
      <c r="H96" s="41"/>
      <c r="I96" s="41"/>
      <c r="J96" s="111">
        <f>J128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100</v>
      </c>
    </row>
    <row r="97" spans="1:31" s="9" customFormat="1" ht="24.95" customHeight="1">
      <c r="A97" s="9"/>
      <c r="B97" s="180"/>
      <c r="C97" s="181"/>
      <c r="D97" s="182" t="s">
        <v>101</v>
      </c>
      <c r="E97" s="183"/>
      <c r="F97" s="183"/>
      <c r="G97" s="183"/>
      <c r="H97" s="183"/>
      <c r="I97" s="183"/>
      <c r="J97" s="184">
        <f>J129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6"/>
      <c r="C98" s="187"/>
      <c r="D98" s="188" t="s">
        <v>102</v>
      </c>
      <c r="E98" s="189"/>
      <c r="F98" s="189"/>
      <c r="G98" s="189"/>
      <c r="H98" s="189"/>
      <c r="I98" s="189"/>
      <c r="J98" s="190">
        <f>J130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6"/>
      <c r="C99" s="187"/>
      <c r="D99" s="188" t="s">
        <v>103</v>
      </c>
      <c r="E99" s="189"/>
      <c r="F99" s="189"/>
      <c r="G99" s="189"/>
      <c r="H99" s="189"/>
      <c r="I99" s="189"/>
      <c r="J99" s="190">
        <f>J143</f>
        <v>0</v>
      </c>
      <c r="K99" s="187"/>
      <c r="L99" s="19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6"/>
      <c r="C100" s="187"/>
      <c r="D100" s="188" t="s">
        <v>104</v>
      </c>
      <c r="E100" s="189"/>
      <c r="F100" s="189"/>
      <c r="G100" s="189"/>
      <c r="H100" s="189"/>
      <c r="I100" s="189"/>
      <c r="J100" s="190">
        <f>J151</f>
        <v>0</v>
      </c>
      <c r="K100" s="187"/>
      <c r="L100" s="19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6"/>
      <c r="C101" s="187"/>
      <c r="D101" s="188" t="s">
        <v>105</v>
      </c>
      <c r="E101" s="189"/>
      <c r="F101" s="189"/>
      <c r="G101" s="189"/>
      <c r="H101" s="189"/>
      <c r="I101" s="189"/>
      <c r="J101" s="190">
        <f>J162</f>
        <v>0</v>
      </c>
      <c r="K101" s="187"/>
      <c r="L101" s="19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6"/>
      <c r="C102" s="187"/>
      <c r="D102" s="188" t="s">
        <v>106</v>
      </c>
      <c r="E102" s="189"/>
      <c r="F102" s="189"/>
      <c r="G102" s="189"/>
      <c r="H102" s="189"/>
      <c r="I102" s="189"/>
      <c r="J102" s="190">
        <f>J191</f>
        <v>0</v>
      </c>
      <c r="K102" s="187"/>
      <c r="L102" s="191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9" customFormat="1" ht="24.95" customHeight="1">
      <c r="A103" s="9"/>
      <c r="B103" s="180"/>
      <c r="C103" s="181"/>
      <c r="D103" s="182" t="s">
        <v>107</v>
      </c>
      <c r="E103" s="183"/>
      <c r="F103" s="183"/>
      <c r="G103" s="183"/>
      <c r="H103" s="183"/>
      <c r="I103" s="183"/>
      <c r="J103" s="184">
        <f>J193</f>
        <v>0</v>
      </c>
      <c r="K103" s="181"/>
      <c r="L103" s="185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10" customFormat="1" ht="19.9" customHeight="1">
      <c r="A104" s="10"/>
      <c r="B104" s="186"/>
      <c r="C104" s="187"/>
      <c r="D104" s="188" t="s">
        <v>108</v>
      </c>
      <c r="E104" s="189"/>
      <c r="F104" s="189"/>
      <c r="G104" s="189"/>
      <c r="H104" s="189"/>
      <c r="I104" s="189"/>
      <c r="J104" s="190">
        <f>J194</f>
        <v>0</v>
      </c>
      <c r="K104" s="187"/>
      <c r="L104" s="191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9" customFormat="1" ht="24.95" customHeight="1">
      <c r="A105" s="9"/>
      <c r="B105" s="180"/>
      <c r="C105" s="181"/>
      <c r="D105" s="182" t="s">
        <v>109</v>
      </c>
      <c r="E105" s="183"/>
      <c r="F105" s="183"/>
      <c r="G105" s="183"/>
      <c r="H105" s="183"/>
      <c r="I105" s="183"/>
      <c r="J105" s="184">
        <f>J210</f>
        <v>0</v>
      </c>
      <c r="K105" s="181"/>
      <c r="L105" s="185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10" customFormat="1" ht="19.9" customHeight="1">
      <c r="A106" s="10"/>
      <c r="B106" s="186"/>
      <c r="C106" s="187"/>
      <c r="D106" s="188" t="s">
        <v>110</v>
      </c>
      <c r="E106" s="189"/>
      <c r="F106" s="189"/>
      <c r="G106" s="189"/>
      <c r="H106" s="189"/>
      <c r="I106" s="189"/>
      <c r="J106" s="190">
        <f>J211</f>
        <v>0</v>
      </c>
      <c r="K106" s="187"/>
      <c r="L106" s="191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86"/>
      <c r="C107" s="187"/>
      <c r="D107" s="188" t="s">
        <v>111</v>
      </c>
      <c r="E107" s="189"/>
      <c r="F107" s="189"/>
      <c r="G107" s="189"/>
      <c r="H107" s="189"/>
      <c r="I107" s="189"/>
      <c r="J107" s="190">
        <f>J215</f>
        <v>0</v>
      </c>
      <c r="K107" s="187"/>
      <c r="L107" s="191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86"/>
      <c r="C108" s="187"/>
      <c r="D108" s="188" t="s">
        <v>112</v>
      </c>
      <c r="E108" s="189"/>
      <c r="F108" s="189"/>
      <c r="G108" s="189"/>
      <c r="H108" s="189"/>
      <c r="I108" s="189"/>
      <c r="J108" s="190">
        <f>J219</f>
        <v>0</v>
      </c>
      <c r="K108" s="187"/>
      <c r="L108" s="191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2" customFormat="1" ht="21.8" customHeight="1">
      <c r="A109" s="39"/>
      <c r="B109" s="40"/>
      <c r="C109" s="41"/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6.95" customHeight="1">
      <c r="A110" s="39"/>
      <c r="B110" s="67"/>
      <c r="C110" s="68"/>
      <c r="D110" s="68"/>
      <c r="E110" s="68"/>
      <c r="F110" s="68"/>
      <c r="G110" s="68"/>
      <c r="H110" s="68"/>
      <c r="I110" s="68"/>
      <c r="J110" s="68"/>
      <c r="K110" s="68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4" spans="1:31" s="2" customFormat="1" ht="6.95" customHeight="1">
      <c r="A114" s="39"/>
      <c r="B114" s="69"/>
      <c r="C114" s="70"/>
      <c r="D114" s="70"/>
      <c r="E114" s="70"/>
      <c r="F114" s="70"/>
      <c r="G114" s="70"/>
      <c r="H114" s="70"/>
      <c r="I114" s="70"/>
      <c r="J114" s="70"/>
      <c r="K114" s="70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24.95" customHeight="1">
      <c r="A115" s="39"/>
      <c r="B115" s="40"/>
      <c r="C115" s="24" t="s">
        <v>113</v>
      </c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6.95" customHeight="1">
      <c r="A116" s="39"/>
      <c r="B116" s="40"/>
      <c r="C116" s="41"/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2" customHeight="1">
      <c r="A117" s="39"/>
      <c r="B117" s="40"/>
      <c r="C117" s="33" t="s">
        <v>16</v>
      </c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6.5" customHeight="1">
      <c r="A118" s="39"/>
      <c r="B118" s="40"/>
      <c r="C118" s="41"/>
      <c r="D118" s="41"/>
      <c r="E118" s="175" t="str">
        <f>E7</f>
        <v>Rekonstrukce dopadových ploch na DH Dobiášova</v>
      </c>
      <c r="F118" s="33"/>
      <c r="G118" s="33"/>
      <c r="H118" s="33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2" customHeight="1">
      <c r="A119" s="39"/>
      <c r="B119" s="40"/>
      <c r="C119" s="33" t="s">
        <v>94</v>
      </c>
      <c r="D119" s="41"/>
      <c r="E119" s="41"/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6.5" customHeight="1">
      <c r="A120" s="39"/>
      <c r="B120" s="40"/>
      <c r="C120" s="41"/>
      <c r="D120" s="41"/>
      <c r="E120" s="77" t="str">
        <f>E9</f>
        <v>SO 01 - Houpačka - plocha 46 m2</v>
      </c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6.95" customHeight="1">
      <c r="A121" s="39"/>
      <c r="B121" s="40"/>
      <c r="C121" s="41"/>
      <c r="D121" s="41"/>
      <c r="E121" s="41"/>
      <c r="F121" s="41"/>
      <c r="G121" s="41"/>
      <c r="H121" s="41"/>
      <c r="I121" s="41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12" customHeight="1">
      <c r="A122" s="39"/>
      <c r="B122" s="40"/>
      <c r="C122" s="33" t="s">
        <v>20</v>
      </c>
      <c r="D122" s="41"/>
      <c r="E122" s="41"/>
      <c r="F122" s="28" t="str">
        <f>F12</f>
        <v>Liberec</v>
      </c>
      <c r="G122" s="41"/>
      <c r="H122" s="41"/>
      <c r="I122" s="33" t="s">
        <v>22</v>
      </c>
      <c r="J122" s="80" t="str">
        <f>IF(J12="","",J12)</f>
        <v>26. 1. 2023</v>
      </c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6.95" customHeight="1">
      <c r="A123" s="39"/>
      <c r="B123" s="40"/>
      <c r="C123" s="41"/>
      <c r="D123" s="41"/>
      <c r="E123" s="41"/>
      <c r="F123" s="41"/>
      <c r="G123" s="41"/>
      <c r="H123" s="41"/>
      <c r="I123" s="41"/>
      <c r="J123" s="41"/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15.15" customHeight="1">
      <c r="A124" s="39"/>
      <c r="B124" s="40"/>
      <c r="C124" s="33" t="s">
        <v>24</v>
      </c>
      <c r="D124" s="41"/>
      <c r="E124" s="41"/>
      <c r="F124" s="28" t="str">
        <f>E15</f>
        <v>Statutární Město Liberec</v>
      </c>
      <c r="G124" s="41"/>
      <c r="H124" s="41"/>
      <c r="I124" s="33" t="s">
        <v>30</v>
      </c>
      <c r="J124" s="37" t="str">
        <f>E21</f>
        <v xml:space="preserve"> </v>
      </c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15.15" customHeight="1">
      <c r="A125" s="39"/>
      <c r="B125" s="40"/>
      <c r="C125" s="33" t="s">
        <v>28</v>
      </c>
      <c r="D125" s="41"/>
      <c r="E125" s="41"/>
      <c r="F125" s="28" t="str">
        <f>IF(E18="","",E18)</f>
        <v>Vyplň údaj</v>
      </c>
      <c r="G125" s="41"/>
      <c r="H125" s="41"/>
      <c r="I125" s="33" t="s">
        <v>33</v>
      </c>
      <c r="J125" s="37" t="str">
        <f>E24</f>
        <v xml:space="preserve"> </v>
      </c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2" customFormat="1" ht="10.3" customHeight="1">
      <c r="A126" s="39"/>
      <c r="B126" s="40"/>
      <c r="C126" s="41"/>
      <c r="D126" s="41"/>
      <c r="E126" s="41"/>
      <c r="F126" s="41"/>
      <c r="G126" s="41"/>
      <c r="H126" s="41"/>
      <c r="I126" s="41"/>
      <c r="J126" s="41"/>
      <c r="K126" s="41"/>
      <c r="L126" s="64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pans="1:31" s="11" customFormat="1" ht="29.25" customHeight="1">
      <c r="A127" s="192"/>
      <c r="B127" s="193"/>
      <c r="C127" s="194" t="s">
        <v>114</v>
      </c>
      <c r="D127" s="195" t="s">
        <v>61</v>
      </c>
      <c r="E127" s="195" t="s">
        <v>57</v>
      </c>
      <c r="F127" s="195" t="s">
        <v>58</v>
      </c>
      <c r="G127" s="195" t="s">
        <v>115</v>
      </c>
      <c r="H127" s="195" t="s">
        <v>116</v>
      </c>
      <c r="I127" s="195" t="s">
        <v>117</v>
      </c>
      <c r="J127" s="195" t="s">
        <v>98</v>
      </c>
      <c r="K127" s="196" t="s">
        <v>118</v>
      </c>
      <c r="L127" s="197"/>
      <c r="M127" s="101" t="s">
        <v>1</v>
      </c>
      <c r="N127" s="102" t="s">
        <v>40</v>
      </c>
      <c r="O127" s="102" t="s">
        <v>119</v>
      </c>
      <c r="P127" s="102" t="s">
        <v>120</v>
      </c>
      <c r="Q127" s="102" t="s">
        <v>121</v>
      </c>
      <c r="R127" s="102" t="s">
        <v>122</v>
      </c>
      <c r="S127" s="102" t="s">
        <v>123</v>
      </c>
      <c r="T127" s="103" t="s">
        <v>124</v>
      </c>
      <c r="U127" s="192"/>
      <c r="V127" s="192"/>
      <c r="W127" s="192"/>
      <c r="X127" s="192"/>
      <c r="Y127" s="192"/>
      <c r="Z127" s="192"/>
      <c r="AA127" s="192"/>
      <c r="AB127" s="192"/>
      <c r="AC127" s="192"/>
      <c r="AD127" s="192"/>
      <c r="AE127" s="192"/>
    </row>
    <row r="128" spans="1:63" s="2" customFormat="1" ht="22.8" customHeight="1">
      <c r="A128" s="39"/>
      <c r="B128" s="40"/>
      <c r="C128" s="108" t="s">
        <v>125</v>
      </c>
      <c r="D128" s="41"/>
      <c r="E128" s="41"/>
      <c r="F128" s="41"/>
      <c r="G128" s="41"/>
      <c r="H128" s="41"/>
      <c r="I128" s="41"/>
      <c r="J128" s="198">
        <f>BK128</f>
        <v>0</v>
      </c>
      <c r="K128" s="41"/>
      <c r="L128" s="45"/>
      <c r="M128" s="104"/>
      <c r="N128" s="199"/>
      <c r="O128" s="105"/>
      <c r="P128" s="200">
        <f>P129+P193+P210</f>
        <v>0</v>
      </c>
      <c r="Q128" s="105"/>
      <c r="R128" s="200">
        <f>R129+R193+R210</f>
        <v>25.96947774</v>
      </c>
      <c r="S128" s="105"/>
      <c r="T128" s="201">
        <f>T129+T193+T210</f>
        <v>25.23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T128" s="18" t="s">
        <v>75</v>
      </c>
      <c r="AU128" s="18" t="s">
        <v>100</v>
      </c>
      <c r="BK128" s="202">
        <f>BK129+BK193+BK210</f>
        <v>0</v>
      </c>
    </row>
    <row r="129" spans="1:63" s="12" customFormat="1" ht="25.9" customHeight="1">
      <c r="A129" s="12"/>
      <c r="B129" s="203"/>
      <c r="C129" s="204"/>
      <c r="D129" s="205" t="s">
        <v>75</v>
      </c>
      <c r="E129" s="206" t="s">
        <v>126</v>
      </c>
      <c r="F129" s="206" t="s">
        <v>127</v>
      </c>
      <c r="G129" s="204"/>
      <c r="H129" s="204"/>
      <c r="I129" s="207"/>
      <c r="J129" s="208">
        <f>BK129</f>
        <v>0</v>
      </c>
      <c r="K129" s="204"/>
      <c r="L129" s="209"/>
      <c r="M129" s="210"/>
      <c r="N129" s="211"/>
      <c r="O129" s="211"/>
      <c r="P129" s="212">
        <f>P130+P143+P151+P162+P191</f>
        <v>0</v>
      </c>
      <c r="Q129" s="211"/>
      <c r="R129" s="212">
        <f>R130+R143+R151+R162+R191</f>
        <v>25.96926</v>
      </c>
      <c r="S129" s="211"/>
      <c r="T129" s="213">
        <f>T130+T143+T151+T162+T191</f>
        <v>25.23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14" t="s">
        <v>84</v>
      </c>
      <c r="AT129" s="215" t="s">
        <v>75</v>
      </c>
      <c r="AU129" s="215" t="s">
        <v>76</v>
      </c>
      <c r="AY129" s="214" t="s">
        <v>128</v>
      </c>
      <c r="BK129" s="216">
        <f>BK130+BK143+BK151+BK162+BK191</f>
        <v>0</v>
      </c>
    </row>
    <row r="130" spans="1:63" s="12" customFormat="1" ht="22.8" customHeight="1">
      <c r="A130" s="12"/>
      <c r="B130" s="203"/>
      <c r="C130" s="204"/>
      <c r="D130" s="205" t="s">
        <v>75</v>
      </c>
      <c r="E130" s="217" t="s">
        <v>84</v>
      </c>
      <c r="F130" s="217" t="s">
        <v>129</v>
      </c>
      <c r="G130" s="204"/>
      <c r="H130" s="204"/>
      <c r="I130" s="207"/>
      <c r="J130" s="218">
        <f>BK130</f>
        <v>0</v>
      </c>
      <c r="K130" s="204"/>
      <c r="L130" s="209"/>
      <c r="M130" s="210"/>
      <c r="N130" s="211"/>
      <c r="O130" s="211"/>
      <c r="P130" s="212">
        <f>SUM(P131:P142)</f>
        <v>0</v>
      </c>
      <c r="Q130" s="211"/>
      <c r="R130" s="212">
        <f>SUM(R131:R142)</f>
        <v>0</v>
      </c>
      <c r="S130" s="211"/>
      <c r="T130" s="213">
        <f>SUM(T131:T142)</f>
        <v>23.23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14" t="s">
        <v>84</v>
      </c>
      <c r="AT130" s="215" t="s">
        <v>75</v>
      </c>
      <c r="AU130" s="215" t="s">
        <v>84</v>
      </c>
      <c r="AY130" s="214" t="s">
        <v>128</v>
      </c>
      <c r="BK130" s="216">
        <f>SUM(BK131:BK142)</f>
        <v>0</v>
      </c>
    </row>
    <row r="131" spans="1:65" s="2" customFormat="1" ht="66.75" customHeight="1">
      <c r="A131" s="39"/>
      <c r="B131" s="40"/>
      <c r="C131" s="219" t="s">
        <v>84</v>
      </c>
      <c r="D131" s="219" t="s">
        <v>130</v>
      </c>
      <c r="E131" s="220" t="s">
        <v>131</v>
      </c>
      <c r="F131" s="221" t="s">
        <v>132</v>
      </c>
      <c r="G131" s="222" t="s">
        <v>133</v>
      </c>
      <c r="H131" s="223">
        <v>46</v>
      </c>
      <c r="I131" s="224"/>
      <c r="J131" s="225">
        <f>ROUND(I131*H131,2)</f>
        <v>0</v>
      </c>
      <c r="K131" s="221" t="s">
        <v>134</v>
      </c>
      <c r="L131" s="45"/>
      <c r="M131" s="226" t="s">
        <v>1</v>
      </c>
      <c r="N131" s="227" t="s">
        <v>41</v>
      </c>
      <c r="O131" s="92"/>
      <c r="P131" s="228">
        <f>O131*H131</f>
        <v>0</v>
      </c>
      <c r="Q131" s="228">
        <v>0</v>
      </c>
      <c r="R131" s="228">
        <f>Q131*H131</f>
        <v>0</v>
      </c>
      <c r="S131" s="228">
        <v>0.045</v>
      </c>
      <c r="T131" s="229">
        <f>S131*H131</f>
        <v>2.07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30" t="s">
        <v>135</v>
      </c>
      <c r="AT131" s="230" t="s">
        <v>130</v>
      </c>
      <c r="AU131" s="230" t="s">
        <v>86</v>
      </c>
      <c r="AY131" s="18" t="s">
        <v>128</v>
      </c>
      <c r="BE131" s="231">
        <f>IF(N131="základní",J131,0)</f>
        <v>0</v>
      </c>
      <c r="BF131" s="231">
        <f>IF(N131="snížená",J131,0)</f>
        <v>0</v>
      </c>
      <c r="BG131" s="231">
        <f>IF(N131="zákl. přenesená",J131,0)</f>
        <v>0</v>
      </c>
      <c r="BH131" s="231">
        <f>IF(N131="sníž. přenesená",J131,0)</f>
        <v>0</v>
      </c>
      <c r="BI131" s="231">
        <f>IF(N131="nulová",J131,0)</f>
        <v>0</v>
      </c>
      <c r="BJ131" s="18" t="s">
        <v>84</v>
      </c>
      <c r="BK131" s="231">
        <f>ROUND(I131*H131,2)</f>
        <v>0</v>
      </c>
      <c r="BL131" s="18" t="s">
        <v>135</v>
      </c>
      <c r="BM131" s="230" t="s">
        <v>136</v>
      </c>
    </row>
    <row r="132" spans="1:51" s="13" customFormat="1" ht="12">
      <c r="A132" s="13"/>
      <c r="B132" s="232"/>
      <c r="C132" s="233"/>
      <c r="D132" s="234" t="s">
        <v>137</v>
      </c>
      <c r="E132" s="235" t="s">
        <v>1</v>
      </c>
      <c r="F132" s="236" t="s">
        <v>138</v>
      </c>
      <c r="G132" s="233"/>
      <c r="H132" s="235" t="s">
        <v>1</v>
      </c>
      <c r="I132" s="237"/>
      <c r="J132" s="233"/>
      <c r="K132" s="233"/>
      <c r="L132" s="238"/>
      <c r="M132" s="239"/>
      <c r="N132" s="240"/>
      <c r="O132" s="240"/>
      <c r="P132" s="240"/>
      <c r="Q132" s="240"/>
      <c r="R132" s="240"/>
      <c r="S132" s="240"/>
      <c r="T132" s="241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2" t="s">
        <v>137</v>
      </c>
      <c r="AU132" s="242" t="s">
        <v>86</v>
      </c>
      <c r="AV132" s="13" t="s">
        <v>84</v>
      </c>
      <c r="AW132" s="13" t="s">
        <v>32</v>
      </c>
      <c r="AX132" s="13" t="s">
        <v>76</v>
      </c>
      <c r="AY132" s="242" t="s">
        <v>128</v>
      </c>
    </row>
    <row r="133" spans="1:51" s="14" customFormat="1" ht="12">
      <c r="A133" s="14"/>
      <c r="B133" s="243"/>
      <c r="C133" s="244"/>
      <c r="D133" s="234" t="s">
        <v>137</v>
      </c>
      <c r="E133" s="245" t="s">
        <v>1</v>
      </c>
      <c r="F133" s="246" t="s">
        <v>139</v>
      </c>
      <c r="G133" s="244"/>
      <c r="H133" s="247">
        <v>46</v>
      </c>
      <c r="I133" s="248"/>
      <c r="J133" s="244"/>
      <c r="K133" s="244"/>
      <c r="L133" s="249"/>
      <c r="M133" s="250"/>
      <c r="N133" s="251"/>
      <c r="O133" s="251"/>
      <c r="P133" s="251"/>
      <c r="Q133" s="251"/>
      <c r="R133" s="251"/>
      <c r="S133" s="251"/>
      <c r="T133" s="252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53" t="s">
        <v>137</v>
      </c>
      <c r="AU133" s="253" t="s">
        <v>86</v>
      </c>
      <c r="AV133" s="14" t="s">
        <v>86</v>
      </c>
      <c r="AW133" s="14" t="s">
        <v>32</v>
      </c>
      <c r="AX133" s="14" t="s">
        <v>84</v>
      </c>
      <c r="AY133" s="253" t="s">
        <v>128</v>
      </c>
    </row>
    <row r="134" spans="1:65" s="2" customFormat="1" ht="62.7" customHeight="1">
      <c r="A134" s="39"/>
      <c r="B134" s="40"/>
      <c r="C134" s="219" t="s">
        <v>86</v>
      </c>
      <c r="D134" s="219" t="s">
        <v>130</v>
      </c>
      <c r="E134" s="220" t="s">
        <v>140</v>
      </c>
      <c r="F134" s="221" t="s">
        <v>141</v>
      </c>
      <c r="G134" s="222" t="s">
        <v>133</v>
      </c>
      <c r="H134" s="223">
        <v>46</v>
      </c>
      <c r="I134" s="224"/>
      <c r="J134" s="225">
        <f>ROUND(I134*H134,2)</f>
        <v>0</v>
      </c>
      <c r="K134" s="221" t="s">
        <v>134</v>
      </c>
      <c r="L134" s="45"/>
      <c r="M134" s="226" t="s">
        <v>1</v>
      </c>
      <c r="N134" s="227" t="s">
        <v>41</v>
      </c>
      <c r="O134" s="92"/>
      <c r="P134" s="228">
        <f>O134*H134</f>
        <v>0</v>
      </c>
      <c r="Q134" s="228">
        <v>0</v>
      </c>
      <c r="R134" s="228">
        <f>Q134*H134</f>
        <v>0</v>
      </c>
      <c r="S134" s="228">
        <v>0.17</v>
      </c>
      <c r="T134" s="229">
        <f>S134*H134</f>
        <v>7.82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30" t="s">
        <v>135</v>
      </c>
      <c r="AT134" s="230" t="s">
        <v>130</v>
      </c>
      <c r="AU134" s="230" t="s">
        <v>86</v>
      </c>
      <c r="AY134" s="18" t="s">
        <v>128</v>
      </c>
      <c r="BE134" s="231">
        <f>IF(N134="základní",J134,0)</f>
        <v>0</v>
      </c>
      <c r="BF134" s="231">
        <f>IF(N134="snížená",J134,0)</f>
        <v>0</v>
      </c>
      <c r="BG134" s="231">
        <f>IF(N134="zákl. přenesená",J134,0)</f>
        <v>0</v>
      </c>
      <c r="BH134" s="231">
        <f>IF(N134="sníž. přenesená",J134,0)</f>
        <v>0</v>
      </c>
      <c r="BI134" s="231">
        <f>IF(N134="nulová",J134,0)</f>
        <v>0</v>
      </c>
      <c r="BJ134" s="18" t="s">
        <v>84</v>
      </c>
      <c r="BK134" s="231">
        <f>ROUND(I134*H134,2)</f>
        <v>0</v>
      </c>
      <c r="BL134" s="18" t="s">
        <v>135</v>
      </c>
      <c r="BM134" s="230" t="s">
        <v>142</v>
      </c>
    </row>
    <row r="135" spans="1:51" s="13" customFormat="1" ht="12">
      <c r="A135" s="13"/>
      <c r="B135" s="232"/>
      <c r="C135" s="233"/>
      <c r="D135" s="234" t="s">
        <v>137</v>
      </c>
      <c r="E135" s="235" t="s">
        <v>1</v>
      </c>
      <c r="F135" s="236" t="s">
        <v>143</v>
      </c>
      <c r="G135" s="233"/>
      <c r="H135" s="235" t="s">
        <v>1</v>
      </c>
      <c r="I135" s="237"/>
      <c r="J135" s="233"/>
      <c r="K135" s="233"/>
      <c r="L135" s="238"/>
      <c r="M135" s="239"/>
      <c r="N135" s="240"/>
      <c r="O135" s="240"/>
      <c r="P135" s="240"/>
      <c r="Q135" s="240"/>
      <c r="R135" s="240"/>
      <c r="S135" s="240"/>
      <c r="T135" s="241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2" t="s">
        <v>137</v>
      </c>
      <c r="AU135" s="242" t="s">
        <v>86</v>
      </c>
      <c r="AV135" s="13" t="s">
        <v>84</v>
      </c>
      <c r="AW135" s="13" t="s">
        <v>32</v>
      </c>
      <c r="AX135" s="13" t="s">
        <v>76</v>
      </c>
      <c r="AY135" s="242" t="s">
        <v>128</v>
      </c>
    </row>
    <row r="136" spans="1:51" s="14" customFormat="1" ht="12">
      <c r="A136" s="14"/>
      <c r="B136" s="243"/>
      <c r="C136" s="244"/>
      <c r="D136" s="234" t="s">
        <v>137</v>
      </c>
      <c r="E136" s="245" t="s">
        <v>1</v>
      </c>
      <c r="F136" s="246" t="s">
        <v>139</v>
      </c>
      <c r="G136" s="244"/>
      <c r="H136" s="247">
        <v>46</v>
      </c>
      <c r="I136" s="248"/>
      <c r="J136" s="244"/>
      <c r="K136" s="244"/>
      <c r="L136" s="249"/>
      <c r="M136" s="250"/>
      <c r="N136" s="251"/>
      <c r="O136" s="251"/>
      <c r="P136" s="251"/>
      <c r="Q136" s="251"/>
      <c r="R136" s="251"/>
      <c r="S136" s="251"/>
      <c r="T136" s="252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53" t="s">
        <v>137</v>
      </c>
      <c r="AU136" s="253" t="s">
        <v>86</v>
      </c>
      <c r="AV136" s="14" t="s">
        <v>86</v>
      </c>
      <c r="AW136" s="14" t="s">
        <v>32</v>
      </c>
      <c r="AX136" s="14" t="s">
        <v>84</v>
      </c>
      <c r="AY136" s="253" t="s">
        <v>128</v>
      </c>
    </row>
    <row r="137" spans="1:65" s="2" customFormat="1" ht="66.75" customHeight="1">
      <c r="A137" s="39"/>
      <c r="B137" s="40"/>
      <c r="C137" s="219" t="s">
        <v>144</v>
      </c>
      <c r="D137" s="219" t="s">
        <v>130</v>
      </c>
      <c r="E137" s="220" t="s">
        <v>145</v>
      </c>
      <c r="F137" s="221" t="s">
        <v>146</v>
      </c>
      <c r="G137" s="222" t="s">
        <v>133</v>
      </c>
      <c r="H137" s="223">
        <v>46</v>
      </c>
      <c r="I137" s="224"/>
      <c r="J137" s="225">
        <f>ROUND(I137*H137,2)</f>
        <v>0</v>
      </c>
      <c r="K137" s="221" t="s">
        <v>134</v>
      </c>
      <c r="L137" s="45"/>
      <c r="M137" s="226" t="s">
        <v>1</v>
      </c>
      <c r="N137" s="227" t="s">
        <v>41</v>
      </c>
      <c r="O137" s="92"/>
      <c r="P137" s="228">
        <f>O137*H137</f>
        <v>0</v>
      </c>
      <c r="Q137" s="228">
        <v>0</v>
      </c>
      <c r="R137" s="228">
        <f>Q137*H137</f>
        <v>0</v>
      </c>
      <c r="S137" s="228">
        <v>0.29</v>
      </c>
      <c r="T137" s="229">
        <f>S137*H137</f>
        <v>13.34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30" t="s">
        <v>135</v>
      </c>
      <c r="AT137" s="230" t="s">
        <v>130</v>
      </c>
      <c r="AU137" s="230" t="s">
        <v>86</v>
      </c>
      <c r="AY137" s="18" t="s">
        <v>128</v>
      </c>
      <c r="BE137" s="231">
        <f>IF(N137="základní",J137,0)</f>
        <v>0</v>
      </c>
      <c r="BF137" s="231">
        <f>IF(N137="snížená",J137,0)</f>
        <v>0</v>
      </c>
      <c r="BG137" s="231">
        <f>IF(N137="zákl. přenesená",J137,0)</f>
        <v>0</v>
      </c>
      <c r="BH137" s="231">
        <f>IF(N137="sníž. přenesená",J137,0)</f>
        <v>0</v>
      </c>
      <c r="BI137" s="231">
        <f>IF(N137="nulová",J137,0)</f>
        <v>0</v>
      </c>
      <c r="BJ137" s="18" t="s">
        <v>84</v>
      </c>
      <c r="BK137" s="231">
        <f>ROUND(I137*H137,2)</f>
        <v>0</v>
      </c>
      <c r="BL137" s="18" t="s">
        <v>135</v>
      </c>
      <c r="BM137" s="230" t="s">
        <v>147</v>
      </c>
    </row>
    <row r="138" spans="1:51" s="13" customFormat="1" ht="12">
      <c r="A138" s="13"/>
      <c r="B138" s="232"/>
      <c r="C138" s="233"/>
      <c r="D138" s="234" t="s">
        <v>137</v>
      </c>
      <c r="E138" s="235" t="s">
        <v>1</v>
      </c>
      <c r="F138" s="236" t="s">
        <v>148</v>
      </c>
      <c r="G138" s="233"/>
      <c r="H138" s="235" t="s">
        <v>1</v>
      </c>
      <c r="I138" s="237"/>
      <c r="J138" s="233"/>
      <c r="K138" s="233"/>
      <c r="L138" s="238"/>
      <c r="M138" s="239"/>
      <c r="N138" s="240"/>
      <c r="O138" s="240"/>
      <c r="P138" s="240"/>
      <c r="Q138" s="240"/>
      <c r="R138" s="240"/>
      <c r="S138" s="240"/>
      <c r="T138" s="241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2" t="s">
        <v>137</v>
      </c>
      <c r="AU138" s="242" t="s">
        <v>86</v>
      </c>
      <c r="AV138" s="13" t="s">
        <v>84</v>
      </c>
      <c r="AW138" s="13" t="s">
        <v>32</v>
      </c>
      <c r="AX138" s="13" t="s">
        <v>76</v>
      </c>
      <c r="AY138" s="242" t="s">
        <v>128</v>
      </c>
    </row>
    <row r="139" spans="1:51" s="14" customFormat="1" ht="12">
      <c r="A139" s="14"/>
      <c r="B139" s="243"/>
      <c r="C139" s="244"/>
      <c r="D139" s="234" t="s">
        <v>137</v>
      </c>
      <c r="E139" s="245" t="s">
        <v>1</v>
      </c>
      <c r="F139" s="246" t="s">
        <v>139</v>
      </c>
      <c r="G139" s="244"/>
      <c r="H139" s="247">
        <v>46</v>
      </c>
      <c r="I139" s="248"/>
      <c r="J139" s="244"/>
      <c r="K139" s="244"/>
      <c r="L139" s="249"/>
      <c r="M139" s="250"/>
      <c r="N139" s="251"/>
      <c r="O139" s="251"/>
      <c r="P139" s="251"/>
      <c r="Q139" s="251"/>
      <c r="R139" s="251"/>
      <c r="S139" s="251"/>
      <c r="T139" s="252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53" t="s">
        <v>137</v>
      </c>
      <c r="AU139" s="253" t="s">
        <v>86</v>
      </c>
      <c r="AV139" s="14" t="s">
        <v>86</v>
      </c>
      <c r="AW139" s="14" t="s">
        <v>32</v>
      </c>
      <c r="AX139" s="14" t="s">
        <v>84</v>
      </c>
      <c r="AY139" s="253" t="s">
        <v>128</v>
      </c>
    </row>
    <row r="140" spans="1:65" s="2" customFormat="1" ht="33" customHeight="1">
      <c r="A140" s="39"/>
      <c r="B140" s="40"/>
      <c r="C140" s="219" t="s">
        <v>135</v>
      </c>
      <c r="D140" s="219" t="s">
        <v>130</v>
      </c>
      <c r="E140" s="220" t="s">
        <v>149</v>
      </c>
      <c r="F140" s="221" t="s">
        <v>150</v>
      </c>
      <c r="G140" s="222" t="s">
        <v>133</v>
      </c>
      <c r="H140" s="223">
        <v>46</v>
      </c>
      <c r="I140" s="224"/>
      <c r="J140" s="225">
        <f>ROUND(I140*H140,2)</f>
        <v>0</v>
      </c>
      <c r="K140" s="221" t="s">
        <v>134</v>
      </c>
      <c r="L140" s="45"/>
      <c r="M140" s="226" t="s">
        <v>1</v>
      </c>
      <c r="N140" s="227" t="s">
        <v>41</v>
      </c>
      <c r="O140" s="92"/>
      <c r="P140" s="228">
        <f>O140*H140</f>
        <v>0</v>
      </c>
      <c r="Q140" s="228">
        <v>0</v>
      </c>
      <c r="R140" s="228">
        <f>Q140*H140</f>
        <v>0</v>
      </c>
      <c r="S140" s="228">
        <v>0</v>
      </c>
      <c r="T140" s="229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30" t="s">
        <v>135</v>
      </c>
      <c r="AT140" s="230" t="s">
        <v>130</v>
      </c>
      <c r="AU140" s="230" t="s">
        <v>86</v>
      </c>
      <c r="AY140" s="18" t="s">
        <v>128</v>
      </c>
      <c r="BE140" s="231">
        <f>IF(N140="základní",J140,0)</f>
        <v>0</v>
      </c>
      <c r="BF140" s="231">
        <f>IF(N140="snížená",J140,0)</f>
        <v>0</v>
      </c>
      <c r="BG140" s="231">
        <f>IF(N140="zákl. přenesená",J140,0)</f>
        <v>0</v>
      </c>
      <c r="BH140" s="231">
        <f>IF(N140="sníž. přenesená",J140,0)</f>
        <v>0</v>
      </c>
      <c r="BI140" s="231">
        <f>IF(N140="nulová",J140,0)</f>
        <v>0</v>
      </c>
      <c r="BJ140" s="18" t="s">
        <v>84</v>
      </c>
      <c r="BK140" s="231">
        <f>ROUND(I140*H140,2)</f>
        <v>0</v>
      </c>
      <c r="BL140" s="18" t="s">
        <v>135</v>
      </c>
      <c r="BM140" s="230" t="s">
        <v>151</v>
      </c>
    </row>
    <row r="141" spans="1:51" s="13" customFormat="1" ht="12">
      <c r="A141" s="13"/>
      <c r="B141" s="232"/>
      <c r="C141" s="233"/>
      <c r="D141" s="234" t="s">
        <v>137</v>
      </c>
      <c r="E141" s="235" t="s">
        <v>1</v>
      </c>
      <c r="F141" s="236" t="s">
        <v>152</v>
      </c>
      <c r="G141" s="233"/>
      <c r="H141" s="235" t="s">
        <v>1</v>
      </c>
      <c r="I141" s="237"/>
      <c r="J141" s="233"/>
      <c r="K141" s="233"/>
      <c r="L141" s="238"/>
      <c r="M141" s="239"/>
      <c r="N141" s="240"/>
      <c r="O141" s="240"/>
      <c r="P141" s="240"/>
      <c r="Q141" s="240"/>
      <c r="R141" s="240"/>
      <c r="S141" s="240"/>
      <c r="T141" s="241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2" t="s">
        <v>137</v>
      </c>
      <c r="AU141" s="242" t="s">
        <v>86</v>
      </c>
      <c r="AV141" s="13" t="s">
        <v>84</v>
      </c>
      <c r="AW141" s="13" t="s">
        <v>32</v>
      </c>
      <c r="AX141" s="13" t="s">
        <v>76</v>
      </c>
      <c r="AY141" s="242" t="s">
        <v>128</v>
      </c>
    </row>
    <row r="142" spans="1:51" s="14" customFormat="1" ht="12">
      <c r="A142" s="14"/>
      <c r="B142" s="243"/>
      <c r="C142" s="244"/>
      <c r="D142" s="234" t="s">
        <v>137</v>
      </c>
      <c r="E142" s="245" t="s">
        <v>1</v>
      </c>
      <c r="F142" s="246" t="s">
        <v>139</v>
      </c>
      <c r="G142" s="244"/>
      <c r="H142" s="247">
        <v>46</v>
      </c>
      <c r="I142" s="248"/>
      <c r="J142" s="244"/>
      <c r="K142" s="244"/>
      <c r="L142" s="249"/>
      <c r="M142" s="250"/>
      <c r="N142" s="251"/>
      <c r="O142" s="251"/>
      <c r="P142" s="251"/>
      <c r="Q142" s="251"/>
      <c r="R142" s="251"/>
      <c r="S142" s="251"/>
      <c r="T142" s="252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53" t="s">
        <v>137</v>
      </c>
      <c r="AU142" s="253" t="s">
        <v>86</v>
      </c>
      <c r="AV142" s="14" t="s">
        <v>86</v>
      </c>
      <c r="AW142" s="14" t="s">
        <v>32</v>
      </c>
      <c r="AX142" s="14" t="s">
        <v>84</v>
      </c>
      <c r="AY142" s="253" t="s">
        <v>128</v>
      </c>
    </row>
    <row r="143" spans="1:63" s="12" customFormat="1" ht="22.8" customHeight="1">
      <c r="A143" s="12"/>
      <c r="B143" s="203"/>
      <c r="C143" s="204"/>
      <c r="D143" s="205" t="s">
        <v>75</v>
      </c>
      <c r="E143" s="217" t="s">
        <v>153</v>
      </c>
      <c r="F143" s="217" t="s">
        <v>154</v>
      </c>
      <c r="G143" s="204"/>
      <c r="H143" s="204"/>
      <c r="I143" s="207"/>
      <c r="J143" s="218">
        <f>BK143</f>
        <v>0</v>
      </c>
      <c r="K143" s="204"/>
      <c r="L143" s="209"/>
      <c r="M143" s="210"/>
      <c r="N143" s="211"/>
      <c r="O143" s="211"/>
      <c r="P143" s="212">
        <f>SUM(P144:P150)</f>
        <v>0</v>
      </c>
      <c r="Q143" s="211"/>
      <c r="R143" s="212">
        <f>SUM(R144:R150)</f>
        <v>24.58746</v>
      </c>
      <c r="S143" s="211"/>
      <c r="T143" s="213">
        <f>SUM(T144:T150)</f>
        <v>0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214" t="s">
        <v>84</v>
      </c>
      <c r="AT143" s="215" t="s">
        <v>75</v>
      </c>
      <c r="AU143" s="215" t="s">
        <v>84</v>
      </c>
      <c r="AY143" s="214" t="s">
        <v>128</v>
      </c>
      <c r="BK143" s="216">
        <f>SUM(BK144:BK150)</f>
        <v>0</v>
      </c>
    </row>
    <row r="144" spans="1:65" s="2" customFormat="1" ht="33" customHeight="1">
      <c r="A144" s="39"/>
      <c r="B144" s="40"/>
      <c r="C144" s="219" t="s">
        <v>153</v>
      </c>
      <c r="D144" s="219" t="s">
        <v>130</v>
      </c>
      <c r="E144" s="220" t="s">
        <v>155</v>
      </c>
      <c r="F144" s="221" t="s">
        <v>156</v>
      </c>
      <c r="G144" s="222" t="s">
        <v>133</v>
      </c>
      <c r="H144" s="223">
        <v>46</v>
      </c>
      <c r="I144" s="224"/>
      <c r="J144" s="225">
        <f>ROUND(I144*H144,2)</f>
        <v>0</v>
      </c>
      <c r="K144" s="221" t="s">
        <v>134</v>
      </c>
      <c r="L144" s="45"/>
      <c r="M144" s="226" t="s">
        <v>1</v>
      </c>
      <c r="N144" s="227" t="s">
        <v>41</v>
      </c>
      <c r="O144" s="92"/>
      <c r="P144" s="228">
        <f>O144*H144</f>
        <v>0</v>
      </c>
      <c r="Q144" s="228">
        <v>0.069</v>
      </c>
      <c r="R144" s="228">
        <f>Q144*H144</f>
        <v>3.1740000000000004</v>
      </c>
      <c r="S144" s="228">
        <v>0</v>
      </c>
      <c r="T144" s="229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30" t="s">
        <v>135</v>
      </c>
      <c r="AT144" s="230" t="s">
        <v>130</v>
      </c>
      <c r="AU144" s="230" t="s">
        <v>86</v>
      </c>
      <c r="AY144" s="18" t="s">
        <v>128</v>
      </c>
      <c r="BE144" s="231">
        <f>IF(N144="základní",J144,0)</f>
        <v>0</v>
      </c>
      <c r="BF144" s="231">
        <f>IF(N144="snížená",J144,0)</f>
        <v>0</v>
      </c>
      <c r="BG144" s="231">
        <f>IF(N144="zákl. přenesená",J144,0)</f>
        <v>0</v>
      </c>
      <c r="BH144" s="231">
        <f>IF(N144="sníž. přenesená",J144,0)</f>
        <v>0</v>
      </c>
      <c r="BI144" s="231">
        <f>IF(N144="nulová",J144,0)</f>
        <v>0</v>
      </c>
      <c r="BJ144" s="18" t="s">
        <v>84</v>
      </c>
      <c r="BK144" s="231">
        <f>ROUND(I144*H144,2)</f>
        <v>0</v>
      </c>
      <c r="BL144" s="18" t="s">
        <v>135</v>
      </c>
      <c r="BM144" s="230" t="s">
        <v>157</v>
      </c>
    </row>
    <row r="145" spans="1:51" s="13" customFormat="1" ht="12">
      <c r="A145" s="13"/>
      <c r="B145" s="232"/>
      <c r="C145" s="233"/>
      <c r="D145" s="234" t="s">
        <v>137</v>
      </c>
      <c r="E145" s="235" t="s">
        <v>1</v>
      </c>
      <c r="F145" s="236" t="s">
        <v>158</v>
      </c>
      <c r="G145" s="233"/>
      <c r="H145" s="235" t="s">
        <v>1</v>
      </c>
      <c r="I145" s="237"/>
      <c r="J145" s="233"/>
      <c r="K145" s="233"/>
      <c r="L145" s="238"/>
      <c r="M145" s="239"/>
      <c r="N145" s="240"/>
      <c r="O145" s="240"/>
      <c r="P145" s="240"/>
      <c r="Q145" s="240"/>
      <c r="R145" s="240"/>
      <c r="S145" s="240"/>
      <c r="T145" s="241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2" t="s">
        <v>137</v>
      </c>
      <c r="AU145" s="242" t="s">
        <v>86</v>
      </c>
      <c r="AV145" s="13" t="s">
        <v>84</v>
      </c>
      <c r="AW145" s="13" t="s">
        <v>32</v>
      </c>
      <c r="AX145" s="13" t="s">
        <v>76</v>
      </c>
      <c r="AY145" s="242" t="s">
        <v>128</v>
      </c>
    </row>
    <row r="146" spans="1:51" s="14" customFormat="1" ht="12">
      <c r="A146" s="14"/>
      <c r="B146" s="243"/>
      <c r="C146" s="244"/>
      <c r="D146" s="234" t="s">
        <v>137</v>
      </c>
      <c r="E146" s="245" t="s">
        <v>1</v>
      </c>
      <c r="F146" s="246" t="s">
        <v>139</v>
      </c>
      <c r="G146" s="244"/>
      <c r="H146" s="247">
        <v>46</v>
      </c>
      <c r="I146" s="248"/>
      <c r="J146" s="244"/>
      <c r="K146" s="244"/>
      <c r="L146" s="249"/>
      <c r="M146" s="250"/>
      <c r="N146" s="251"/>
      <c r="O146" s="251"/>
      <c r="P146" s="251"/>
      <c r="Q146" s="251"/>
      <c r="R146" s="251"/>
      <c r="S146" s="251"/>
      <c r="T146" s="252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53" t="s">
        <v>137</v>
      </c>
      <c r="AU146" s="253" t="s">
        <v>86</v>
      </c>
      <c r="AV146" s="14" t="s">
        <v>86</v>
      </c>
      <c r="AW146" s="14" t="s">
        <v>32</v>
      </c>
      <c r="AX146" s="14" t="s">
        <v>84</v>
      </c>
      <c r="AY146" s="253" t="s">
        <v>128</v>
      </c>
    </row>
    <row r="147" spans="1:65" s="2" customFormat="1" ht="33" customHeight="1">
      <c r="A147" s="39"/>
      <c r="B147" s="40"/>
      <c r="C147" s="219" t="s">
        <v>159</v>
      </c>
      <c r="D147" s="219" t="s">
        <v>130</v>
      </c>
      <c r="E147" s="220" t="s">
        <v>160</v>
      </c>
      <c r="F147" s="221" t="s">
        <v>161</v>
      </c>
      <c r="G147" s="222" t="s">
        <v>133</v>
      </c>
      <c r="H147" s="223">
        <v>46</v>
      </c>
      <c r="I147" s="224"/>
      <c r="J147" s="225">
        <f>ROUND(I147*H147,2)</f>
        <v>0</v>
      </c>
      <c r="K147" s="221" t="s">
        <v>134</v>
      </c>
      <c r="L147" s="45"/>
      <c r="M147" s="226" t="s">
        <v>1</v>
      </c>
      <c r="N147" s="227" t="s">
        <v>41</v>
      </c>
      <c r="O147" s="92"/>
      <c r="P147" s="228">
        <f>O147*H147</f>
        <v>0</v>
      </c>
      <c r="Q147" s="228">
        <v>0.414</v>
      </c>
      <c r="R147" s="228">
        <f>Q147*H147</f>
        <v>19.044</v>
      </c>
      <c r="S147" s="228">
        <v>0</v>
      </c>
      <c r="T147" s="229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30" t="s">
        <v>135</v>
      </c>
      <c r="AT147" s="230" t="s">
        <v>130</v>
      </c>
      <c r="AU147" s="230" t="s">
        <v>86</v>
      </c>
      <c r="AY147" s="18" t="s">
        <v>128</v>
      </c>
      <c r="BE147" s="231">
        <f>IF(N147="základní",J147,0)</f>
        <v>0</v>
      </c>
      <c r="BF147" s="231">
        <f>IF(N147="snížená",J147,0)</f>
        <v>0</v>
      </c>
      <c r="BG147" s="231">
        <f>IF(N147="zákl. přenesená",J147,0)</f>
        <v>0</v>
      </c>
      <c r="BH147" s="231">
        <f>IF(N147="sníž. přenesená",J147,0)</f>
        <v>0</v>
      </c>
      <c r="BI147" s="231">
        <f>IF(N147="nulová",J147,0)</f>
        <v>0</v>
      </c>
      <c r="BJ147" s="18" t="s">
        <v>84</v>
      </c>
      <c r="BK147" s="231">
        <f>ROUND(I147*H147,2)</f>
        <v>0</v>
      </c>
      <c r="BL147" s="18" t="s">
        <v>135</v>
      </c>
      <c r="BM147" s="230" t="s">
        <v>162</v>
      </c>
    </row>
    <row r="148" spans="1:51" s="13" customFormat="1" ht="12">
      <c r="A148" s="13"/>
      <c r="B148" s="232"/>
      <c r="C148" s="233"/>
      <c r="D148" s="234" t="s">
        <v>137</v>
      </c>
      <c r="E148" s="235" t="s">
        <v>1</v>
      </c>
      <c r="F148" s="236" t="s">
        <v>163</v>
      </c>
      <c r="G148" s="233"/>
      <c r="H148" s="235" t="s">
        <v>1</v>
      </c>
      <c r="I148" s="237"/>
      <c r="J148" s="233"/>
      <c r="K148" s="233"/>
      <c r="L148" s="238"/>
      <c r="M148" s="239"/>
      <c r="N148" s="240"/>
      <c r="O148" s="240"/>
      <c r="P148" s="240"/>
      <c r="Q148" s="240"/>
      <c r="R148" s="240"/>
      <c r="S148" s="240"/>
      <c r="T148" s="241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2" t="s">
        <v>137</v>
      </c>
      <c r="AU148" s="242" t="s">
        <v>86</v>
      </c>
      <c r="AV148" s="13" t="s">
        <v>84</v>
      </c>
      <c r="AW148" s="13" t="s">
        <v>32</v>
      </c>
      <c r="AX148" s="13" t="s">
        <v>76</v>
      </c>
      <c r="AY148" s="242" t="s">
        <v>128</v>
      </c>
    </row>
    <row r="149" spans="1:51" s="14" customFormat="1" ht="12">
      <c r="A149" s="14"/>
      <c r="B149" s="243"/>
      <c r="C149" s="244"/>
      <c r="D149" s="234" t="s">
        <v>137</v>
      </c>
      <c r="E149" s="245" t="s">
        <v>1</v>
      </c>
      <c r="F149" s="246" t="s">
        <v>139</v>
      </c>
      <c r="G149" s="244"/>
      <c r="H149" s="247">
        <v>46</v>
      </c>
      <c r="I149" s="248"/>
      <c r="J149" s="244"/>
      <c r="K149" s="244"/>
      <c r="L149" s="249"/>
      <c r="M149" s="250"/>
      <c r="N149" s="251"/>
      <c r="O149" s="251"/>
      <c r="P149" s="251"/>
      <c r="Q149" s="251"/>
      <c r="R149" s="251"/>
      <c r="S149" s="251"/>
      <c r="T149" s="252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53" t="s">
        <v>137</v>
      </c>
      <c r="AU149" s="253" t="s">
        <v>86</v>
      </c>
      <c r="AV149" s="14" t="s">
        <v>86</v>
      </c>
      <c r="AW149" s="14" t="s">
        <v>32</v>
      </c>
      <c r="AX149" s="14" t="s">
        <v>84</v>
      </c>
      <c r="AY149" s="253" t="s">
        <v>128</v>
      </c>
    </row>
    <row r="150" spans="1:65" s="2" customFormat="1" ht="44.25" customHeight="1">
      <c r="A150" s="39"/>
      <c r="B150" s="40"/>
      <c r="C150" s="219" t="s">
        <v>164</v>
      </c>
      <c r="D150" s="219" t="s">
        <v>130</v>
      </c>
      <c r="E150" s="220" t="s">
        <v>165</v>
      </c>
      <c r="F150" s="221" t="s">
        <v>166</v>
      </c>
      <c r="G150" s="222" t="s">
        <v>133</v>
      </c>
      <c r="H150" s="223">
        <v>46</v>
      </c>
      <c r="I150" s="224"/>
      <c r="J150" s="225">
        <f>ROUND(I150*H150,2)</f>
        <v>0</v>
      </c>
      <c r="K150" s="221" t="s">
        <v>1</v>
      </c>
      <c r="L150" s="45"/>
      <c r="M150" s="226" t="s">
        <v>1</v>
      </c>
      <c r="N150" s="227" t="s">
        <v>41</v>
      </c>
      <c r="O150" s="92"/>
      <c r="P150" s="228">
        <f>O150*H150</f>
        <v>0</v>
      </c>
      <c r="Q150" s="228">
        <v>0.05151</v>
      </c>
      <c r="R150" s="228">
        <f>Q150*H150</f>
        <v>2.36946</v>
      </c>
      <c r="S150" s="228">
        <v>0</v>
      </c>
      <c r="T150" s="229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30" t="s">
        <v>135</v>
      </c>
      <c r="AT150" s="230" t="s">
        <v>130</v>
      </c>
      <c r="AU150" s="230" t="s">
        <v>86</v>
      </c>
      <c r="AY150" s="18" t="s">
        <v>128</v>
      </c>
      <c r="BE150" s="231">
        <f>IF(N150="základní",J150,0)</f>
        <v>0</v>
      </c>
      <c r="BF150" s="231">
        <f>IF(N150="snížená",J150,0)</f>
        <v>0</v>
      </c>
      <c r="BG150" s="231">
        <f>IF(N150="zákl. přenesená",J150,0)</f>
        <v>0</v>
      </c>
      <c r="BH150" s="231">
        <f>IF(N150="sníž. přenesená",J150,0)</f>
        <v>0</v>
      </c>
      <c r="BI150" s="231">
        <f>IF(N150="nulová",J150,0)</f>
        <v>0</v>
      </c>
      <c r="BJ150" s="18" t="s">
        <v>84</v>
      </c>
      <c r="BK150" s="231">
        <f>ROUND(I150*H150,2)</f>
        <v>0</v>
      </c>
      <c r="BL150" s="18" t="s">
        <v>135</v>
      </c>
      <c r="BM150" s="230" t="s">
        <v>167</v>
      </c>
    </row>
    <row r="151" spans="1:63" s="12" customFormat="1" ht="22.8" customHeight="1">
      <c r="A151" s="12"/>
      <c r="B151" s="203"/>
      <c r="C151" s="204"/>
      <c r="D151" s="205" t="s">
        <v>75</v>
      </c>
      <c r="E151" s="217" t="s">
        <v>168</v>
      </c>
      <c r="F151" s="217" t="s">
        <v>169</v>
      </c>
      <c r="G151" s="204"/>
      <c r="H151" s="204"/>
      <c r="I151" s="207"/>
      <c r="J151" s="218">
        <f>BK151</f>
        <v>0</v>
      </c>
      <c r="K151" s="204"/>
      <c r="L151" s="209"/>
      <c r="M151" s="210"/>
      <c r="N151" s="211"/>
      <c r="O151" s="211"/>
      <c r="P151" s="212">
        <f>SUM(P152:P161)</f>
        <v>0</v>
      </c>
      <c r="Q151" s="211"/>
      <c r="R151" s="212">
        <f>SUM(R152:R161)</f>
        <v>1.3404</v>
      </c>
      <c r="S151" s="211"/>
      <c r="T151" s="213">
        <f>SUM(T152:T161)</f>
        <v>2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214" t="s">
        <v>84</v>
      </c>
      <c r="AT151" s="215" t="s">
        <v>75</v>
      </c>
      <c r="AU151" s="215" t="s">
        <v>84</v>
      </c>
      <c r="AY151" s="214" t="s">
        <v>128</v>
      </c>
      <c r="BK151" s="216">
        <f>SUM(BK152:BK161)</f>
        <v>0</v>
      </c>
    </row>
    <row r="152" spans="1:65" s="2" customFormat="1" ht="24.15" customHeight="1">
      <c r="A152" s="39"/>
      <c r="B152" s="40"/>
      <c r="C152" s="219" t="s">
        <v>170</v>
      </c>
      <c r="D152" s="219" t="s">
        <v>130</v>
      </c>
      <c r="E152" s="220" t="s">
        <v>171</v>
      </c>
      <c r="F152" s="221" t="s">
        <v>172</v>
      </c>
      <c r="G152" s="222" t="s">
        <v>173</v>
      </c>
      <c r="H152" s="223">
        <v>1</v>
      </c>
      <c r="I152" s="224"/>
      <c r="J152" s="225">
        <f>ROUND(I152*H152,2)</f>
        <v>0</v>
      </c>
      <c r="K152" s="221" t="s">
        <v>134</v>
      </c>
      <c r="L152" s="45"/>
      <c r="M152" s="226" t="s">
        <v>1</v>
      </c>
      <c r="N152" s="227" t="s">
        <v>41</v>
      </c>
      <c r="O152" s="92"/>
      <c r="P152" s="228">
        <f>O152*H152</f>
        <v>0</v>
      </c>
      <c r="Q152" s="228">
        <v>1.3404</v>
      </c>
      <c r="R152" s="228">
        <f>Q152*H152</f>
        <v>1.3404</v>
      </c>
      <c r="S152" s="228">
        <v>0</v>
      </c>
      <c r="T152" s="229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30" t="s">
        <v>135</v>
      </c>
      <c r="AT152" s="230" t="s">
        <v>130</v>
      </c>
      <c r="AU152" s="230" t="s">
        <v>86</v>
      </c>
      <c r="AY152" s="18" t="s">
        <v>128</v>
      </c>
      <c r="BE152" s="231">
        <f>IF(N152="základní",J152,0)</f>
        <v>0</v>
      </c>
      <c r="BF152" s="231">
        <f>IF(N152="snížená",J152,0)</f>
        <v>0</v>
      </c>
      <c r="BG152" s="231">
        <f>IF(N152="zákl. přenesená",J152,0)</f>
        <v>0</v>
      </c>
      <c r="BH152" s="231">
        <f>IF(N152="sníž. přenesená",J152,0)</f>
        <v>0</v>
      </c>
      <c r="BI152" s="231">
        <f>IF(N152="nulová",J152,0)</f>
        <v>0</v>
      </c>
      <c r="BJ152" s="18" t="s">
        <v>84</v>
      </c>
      <c r="BK152" s="231">
        <f>ROUND(I152*H152,2)</f>
        <v>0</v>
      </c>
      <c r="BL152" s="18" t="s">
        <v>135</v>
      </c>
      <c r="BM152" s="230" t="s">
        <v>174</v>
      </c>
    </row>
    <row r="153" spans="1:51" s="13" customFormat="1" ht="12">
      <c r="A153" s="13"/>
      <c r="B153" s="232"/>
      <c r="C153" s="233"/>
      <c r="D153" s="234" t="s">
        <v>137</v>
      </c>
      <c r="E153" s="235" t="s">
        <v>1</v>
      </c>
      <c r="F153" s="236" t="s">
        <v>175</v>
      </c>
      <c r="G153" s="233"/>
      <c r="H153" s="235" t="s">
        <v>1</v>
      </c>
      <c r="I153" s="237"/>
      <c r="J153" s="233"/>
      <c r="K153" s="233"/>
      <c r="L153" s="238"/>
      <c r="M153" s="239"/>
      <c r="N153" s="240"/>
      <c r="O153" s="240"/>
      <c r="P153" s="240"/>
      <c r="Q153" s="240"/>
      <c r="R153" s="240"/>
      <c r="S153" s="240"/>
      <c r="T153" s="241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2" t="s">
        <v>137</v>
      </c>
      <c r="AU153" s="242" t="s">
        <v>86</v>
      </c>
      <c r="AV153" s="13" t="s">
        <v>84</v>
      </c>
      <c r="AW153" s="13" t="s">
        <v>32</v>
      </c>
      <c r="AX153" s="13" t="s">
        <v>76</v>
      </c>
      <c r="AY153" s="242" t="s">
        <v>128</v>
      </c>
    </row>
    <row r="154" spans="1:51" s="13" customFormat="1" ht="12">
      <c r="A154" s="13"/>
      <c r="B154" s="232"/>
      <c r="C154" s="233"/>
      <c r="D154" s="234" t="s">
        <v>137</v>
      </c>
      <c r="E154" s="235" t="s">
        <v>1</v>
      </c>
      <c r="F154" s="236" t="s">
        <v>176</v>
      </c>
      <c r="G154" s="233"/>
      <c r="H154" s="235" t="s">
        <v>1</v>
      </c>
      <c r="I154" s="237"/>
      <c r="J154" s="233"/>
      <c r="K154" s="233"/>
      <c r="L154" s="238"/>
      <c r="M154" s="239"/>
      <c r="N154" s="240"/>
      <c r="O154" s="240"/>
      <c r="P154" s="240"/>
      <c r="Q154" s="240"/>
      <c r="R154" s="240"/>
      <c r="S154" s="240"/>
      <c r="T154" s="241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2" t="s">
        <v>137</v>
      </c>
      <c r="AU154" s="242" t="s">
        <v>86</v>
      </c>
      <c r="AV154" s="13" t="s">
        <v>84</v>
      </c>
      <c r="AW154" s="13" t="s">
        <v>32</v>
      </c>
      <c r="AX154" s="13" t="s">
        <v>76</v>
      </c>
      <c r="AY154" s="242" t="s">
        <v>128</v>
      </c>
    </row>
    <row r="155" spans="1:51" s="14" customFormat="1" ht="12">
      <c r="A155" s="14"/>
      <c r="B155" s="243"/>
      <c r="C155" s="244"/>
      <c r="D155" s="234" t="s">
        <v>137</v>
      </c>
      <c r="E155" s="245" t="s">
        <v>1</v>
      </c>
      <c r="F155" s="246" t="s">
        <v>84</v>
      </c>
      <c r="G155" s="244"/>
      <c r="H155" s="247">
        <v>1</v>
      </c>
      <c r="I155" s="248"/>
      <c r="J155" s="244"/>
      <c r="K155" s="244"/>
      <c r="L155" s="249"/>
      <c r="M155" s="250"/>
      <c r="N155" s="251"/>
      <c r="O155" s="251"/>
      <c r="P155" s="251"/>
      <c r="Q155" s="251"/>
      <c r="R155" s="251"/>
      <c r="S155" s="251"/>
      <c r="T155" s="252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53" t="s">
        <v>137</v>
      </c>
      <c r="AU155" s="253" t="s">
        <v>86</v>
      </c>
      <c r="AV155" s="14" t="s">
        <v>86</v>
      </c>
      <c r="AW155" s="14" t="s">
        <v>32</v>
      </c>
      <c r="AX155" s="14" t="s">
        <v>84</v>
      </c>
      <c r="AY155" s="253" t="s">
        <v>128</v>
      </c>
    </row>
    <row r="156" spans="1:65" s="2" customFormat="1" ht="62.7" customHeight="1">
      <c r="A156" s="39"/>
      <c r="B156" s="40"/>
      <c r="C156" s="219" t="s">
        <v>168</v>
      </c>
      <c r="D156" s="219" t="s">
        <v>130</v>
      </c>
      <c r="E156" s="220" t="s">
        <v>177</v>
      </c>
      <c r="F156" s="221" t="s">
        <v>178</v>
      </c>
      <c r="G156" s="222" t="s">
        <v>133</v>
      </c>
      <c r="H156" s="223">
        <v>100</v>
      </c>
      <c r="I156" s="224"/>
      <c r="J156" s="225">
        <f>ROUND(I156*H156,2)</f>
        <v>0</v>
      </c>
      <c r="K156" s="221" t="s">
        <v>134</v>
      </c>
      <c r="L156" s="45"/>
      <c r="M156" s="226" t="s">
        <v>1</v>
      </c>
      <c r="N156" s="227" t="s">
        <v>41</v>
      </c>
      <c r="O156" s="92"/>
      <c r="P156" s="228">
        <f>O156*H156</f>
        <v>0</v>
      </c>
      <c r="Q156" s="228">
        <v>0</v>
      </c>
      <c r="R156" s="228">
        <f>Q156*H156</f>
        <v>0</v>
      </c>
      <c r="S156" s="228">
        <v>0.02</v>
      </c>
      <c r="T156" s="229">
        <f>S156*H156</f>
        <v>2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30" t="s">
        <v>135</v>
      </c>
      <c r="AT156" s="230" t="s">
        <v>130</v>
      </c>
      <c r="AU156" s="230" t="s">
        <v>86</v>
      </c>
      <c r="AY156" s="18" t="s">
        <v>128</v>
      </c>
      <c r="BE156" s="231">
        <f>IF(N156="základní",J156,0)</f>
        <v>0</v>
      </c>
      <c r="BF156" s="231">
        <f>IF(N156="snížená",J156,0)</f>
        <v>0</v>
      </c>
      <c r="BG156" s="231">
        <f>IF(N156="zákl. přenesená",J156,0)</f>
        <v>0</v>
      </c>
      <c r="BH156" s="231">
        <f>IF(N156="sníž. přenesená",J156,0)</f>
        <v>0</v>
      </c>
      <c r="BI156" s="231">
        <f>IF(N156="nulová",J156,0)</f>
        <v>0</v>
      </c>
      <c r="BJ156" s="18" t="s">
        <v>84</v>
      </c>
      <c r="BK156" s="231">
        <f>ROUND(I156*H156,2)</f>
        <v>0</v>
      </c>
      <c r="BL156" s="18" t="s">
        <v>135</v>
      </c>
      <c r="BM156" s="230" t="s">
        <v>179</v>
      </c>
    </row>
    <row r="157" spans="1:51" s="13" customFormat="1" ht="12">
      <c r="A157" s="13"/>
      <c r="B157" s="232"/>
      <c r="C157" s="233"/>
      <c r="D157" s="234" t="s">
        <v>137</v>
      </c>
      <c r="E157" s="235" t="s">
        <v>1</v>
      </c>
      <c r="F157" s="236" t="s">
        <v>180</v>
      </c>
      <c r="G157" s="233"/>
      <c r="H157" s="235" t="s">
        <v>1</v>
      </c>
      <c r="I157" s="237"/>
      <c r="J157" s="233"/>
      <c r="K157" s="233"/>
      <c r="L157" s="238"/>
      <c r="M157" s="239"/>
      <c r="N157" s="240"/>
      <c r="O157" s="240"/>
      <c r="P157" s="240"/>
      <c r="Q157" s="240"/>
      <c r="R157" s="240"/>
      <c r="S157" s="240"/>
      <c r="T157" s="241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2" t="s">
        <v>137</v>
      </c>
      <c r="AU157" s="242" t="s">
        <v>86</v>
      </c>
      <c r="AV157" s="13" t="s">
        <v>84</v>
      </c>
      <c r="AW157" s="13" t="s">
        <v>32</v>
      </c>
      <c r="AX157" s="13" t="s">
        <v>76</v>
      </c>
      <c r="AY157" s="242" t="s">
        <v>128</v>
      </c>
    </row>
    <row r="158" spans="1:51" s="14" customFormat="1" ht="12">
      <c r="A158" s="14"/>
      <c r="B158" s="243"/>
      <c r="C158" s="244"/>
      <c r="D158" s="234" t="s">
        <v>137</v>
      </c>
      <c r="E158" s="245" t="s">
        <v>1</v>
      </c>
      <c r="F158" s="246" t="s">
        <v>181</v>
      </c>
      <c r="G158" s="244"/>
      <c r="H158" s="247">
        <v>100</v>
      </c>
      <c r="I158" s="248"/>
      <c r="J158" s="244"/>
      <c r="K158" s="244"/>
      <c r="L158" s="249"/>
      <c r="M158" s="250"/>
      <c r="N158" s="251"/>
      <c r="O158" s="251"/>
      <c r="P158" s="251"/>
      <c r="Q158" s="251"/>
      <c r="R158" s="251"/>
      <c r="S158" s="251"/>
      <c r="T158" s="252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53" t="s">
        <v>137</v>
      </c>
      <c r="AU158" s="253" t="s">
        <v>86</v>
      </c>
      <c r="AV158" s="14" t="s">
        <v>86</v>
      </c>
      <c r="AW158" s="14" t="s">
        <v>32</v>
      </c>
      <c r="AX158" s="14" t="s">
        <v>84</v>
      </c>
      <c r="AY158" s="253" t="s">
        <v>128</v>
      </c>
    </row>
    <row r="159" spans="1:65" s="2" customFormat="1" ht="33" customHeight="1">
      <c r="A159" s="39"/>
      <c r="B159" s="40"/>
      <c r="C159" s="219" t="s">
        <v>182</v>
      </c>
      <c r="D159" s="219" t="s">
        <v>130</v>
      </c>
      <c r="E159" s="220" t="s">
        <v>183</v>
      </c>
      <c r="F159" s="221" t="s">
        <v>184</v>
      </c>
      <c r="G159" s="222" t="s">
        <v>173</v>
      </c>
      <c r="H159" s="223">
        <v>1</v>
      </c>
      <c r="I159" s="224"/>
      <c r="J159" s="225">
        <f>ROUND(I159*H159,2)</f>
        <v>0</v>
      </c>
      <c r="K159" s="221" t="s">
        <v>1</v>
      </c>
      <c r="L159" s="45"/>
      <c r="M159" s="226" t="s">
        <v>1</v>
      </c>
      <c r="N159" s="227" t="s">
        <v>41</v>
      </c>
      <c r="O159" s="92"/>
      <c r="P159" s="228">
        <f>O159*H159</f>
        <v>0</v>
      </c>
      <c r="Q159" s="228">
        <v>0</v>
      </c>
      <c r="R159" s="228">
        <f>Q159*H159</f>
        <v>0</v>
      </c>
      <c r="S159" s="228">
        <v>0</v>
      </c>
      <c r="T159" s="229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30" t="s">
        <v>135</v>
      </c>
      <c r="AT159" s="230" t="s">
        <v>130</v>
      </c>
      <c r="AU159" s="230" t="s">
        <v>86</v>
      </c>
      <c r="AY159" s="18" t="s">
        <v>128</v>
      </c>
      <c r="BE159" s="231">
        <f>IF(N159="základní",J159,0)</f>
        <v>0</v>
      </c>
      <c r="BF159" s="231">
        <f>IF(N159="snížená",J159,0)</f>
        <v>0</v>
      </c>
      <c r="BG159" s="231">
        <f>IF(N159="zákl. přenesená",J159,0)</f>
        <v>0</v>
      </c>
      <c r="BH159" s="231">
        <f>IF(N159="sníž. přenesená",J159,0)</f>
        <v>0</v>
      </c>
      <c r="BI159" s="231">
        <f>IF(N159="nulová",J159,0)</f>
        <v>0</v>
      </c>
      <c r="BJ159" s="18" t="s">
        <v>84</v>
      </c>
      <c r="BK159" s="231">
        <f>ROUND(I159*H159,2)</f>
        <v>0</v>
      </c>
      <c r="BL159" s="18" t="s">
        <v>135</v>
      </c>
      <c r="BM159" s="230" t="s">
        <v>185</v>
      </c>
    </row>
    <row r="160" spans="1:51" s="13" customFormat="1" ht="12">
      <c r="A160" s="13"/>
      <c r="B160" s="232"/>
      <c r="C160" s="233"/>
      <c r="D160" s="234" t="s">
        <v>137</v>
      </c>
      <c r="E160" s="235" t="s">
        <v>1</v>
      </c>
      <c r="F160" s="236" t="s">
        <v>186</v>
      </c>
      <c r="G160" s="233"/>
      <c r="H160" s="235" t="s">
        <v>1</v>
      </c>
      <c r="I160" s="237"/>
      <c r="J160" s="233"/>
      <c r="K160" s="233"/>
      <c r="L160" s="238"/>
      <c r="M160" s="239"/>
      <c r="N160" s="240"/>
      <c r="O160" s="240"/>
      <c r="P160" s="240"/>
      <c r="Q160" s="240"/>
      <c r="R160" s="240"/>
      <c r="S160" s="240"/>
      <c r="T160" s="241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2" t="s">
        <v>137</v>
      </c>
      <c r="AU160" s="242" t="s">
        <v>86</v>
      </c>
      <c r="AV160" s="13" t="s">
        <v>84</v>
      </c>
      <c r="AW160" s="13" t="s">
        <v>32</v>
      </c>
      <c r="AX160" s="13" t="s">
        <v>76</v>
      </c>
      <c r="AY160" s="242" t="s">
        <v>128</v>
      </c>
    </row>
    <row r="161" spans="1:51" s="14" customFormat="1" ht="12">
      <c r="A161" s="14"/>
      <c r="B161" s="243"/>
      <c r="C161" s="244"/>
      <c r="D161" s="234" t="s">
        <v>137</v>
      </c>
      <c r="E161" s="245" t="s">
        <v>1</v>
      </c>
      <c r="F161" s="246" t="s">
        <v>84</v>
      </c>
      <c r="G161" s="244"/>
      <c r="H161" s="247">
        <v>1</v>
      </c>
      <c r="I161" s="248"/>
      <c r="J161" s="244"/>
      <c r="K161" s="244"/>
      <c r="L161" s="249"/>
      <c r="M161" s="250"/>
      <c r="N161" s="251"/>
      <c r="O161" s="251"/>
      <c r="P161" s="251"/>
      <c r="Q161" s="251"/>
      <c r="R161" s="251"/>
      <c r="S161" s="251"/>
      <c r="T161" s="252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53" t="s">
        <v>137</v>
      </c>
      <c r="AU161" s="253" t="s">
        <v>86</v>
      </c>
      <c r="AV161" s="14" t="s">
        <v>86</v>
      </c>
      <c r="AW161" s="14" t="s">
        <v>32</v>
      </c>
      <c r="AX161" s="14" t="s">
        <v>84</v>
      </c>
      <c r="AY161" s="253" t="s">
        <v>128</v>
      </c>
    </row>
    <row r="162" spans="1:63" s="12" customFormat="1" ht="22.8" customHeight="1">
      <c r="A162" s="12"/>
      <c r="B162" s="203"/>
      <c r="C162" s="204"/>
      <c r="D162" s="205" t="s">
        <v>75</v>
      </c>
      <c r="E162" s="217" t="s">
        <v>187</v>
      </c>
      <c r="F162" s="217" t="s">
        <v>188</v>
      </c>
      <c r="G162" s="204"/>
      <c r="H162" s="204"/>
      <c r="I162" s="207"/>
      <c r="J162" s="218">
        <f>BK162</f>
        <v>0</v>
      </c>
      <c r="K162" s="204"/>
      <c r="L162" s="209"/>
      <c r="M162" s="210"/>
      <c r="N162" s="211"/>
      <c r="O162" s="211"/>
      <c r="P162" s="212">
        <f>SUM(P163:P190)</f>
        <v>0</v>
      </c>
      <c r="Q162" s="211"/>
      <c r="R162" s="212">
        <f>SUM(R163:R190)</f>
        <v>0.0414</v>
      </c>
      <c r="S162" s="211"/>
      <c r="T162" s="213">
        <f>SUM(T163:T190)</f>
        <v>0</v>
      </c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R162" s="214" t="s">
        <v>84</v>
      </c>
      <c r="AT162" s="215" t="s">
        <v>75</v>
      </c>
      <c r="AU162" s="215" t="s">
        <v>84</v>
      </c>
      <c r="AY162" s="214" t="s">
        <v>128</v>
      </c>
      <c r="BK162" s="216">
        <f>SUM(BK163:BK190)</f>
        <v>0</v>
      </c>
    </row>
    <row r="163" spans="1:65" s="2" customFormat="1" ht="24.15" customHeight="1">
      <c r="A163" s="39"/>
      <c r="B163" s="40"/>
      <c r="C163" s="219" t="s">
        <v>189</v>
      </c>
      <c r="D163" s="219" t="s">
        <v>130</v>
      </c>
      <c r="E163" s="220" t="s">
        <v>190</v>
      </c>
      <c r="F163" s="221" t="s">
        <v>191</v>
      </c>
      <c r="G163" s="222" t="s">
        <v>192</v>
      </c>
      <c r="H163" s="223">
        <v>2.07</v>
      </c>
      <c r="I163" s="224"/>
      <c r="J163" s="225">
        <f>ROUND(I163*H163,2)</f>
        <v>0</v>
      </c>
      <c r="K163" s="221" t="s">
        <v>1</v>
      </c>
      <c r="L163" s="45"/>
      <c r="M163" s="226" t="s">
        <v>1</v>
      </c>
      <c r="N163" s="227" t="s">
        <v>41</v>
      </c>
      <c r="O163" s="92"/>
      <c r="P163" s="228">
        <f>O163*H163</f>
        <v>0</v>
      </c>
      <c r="Q163" s="228">
        <v>0.02</v>
      </c>
      <c r="R163" s="228">
        <f>Q163*H163</f>
        <v>0.0414</v>
      </c>
      <c r="S163" s="228">
        <v>0</v>
      </c>
      <c r="T163" s="229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30" t="s">
        <v>135</v>
      </c>
      <c r="AT163" s="230" t="s">
        <v>130</v>
      </c>
      <c r="AU163" s="230" t="s">
        <v>86</v>
      </c>
      <c r="AY163" s="18" t="s">
        <v>128</v>
      </c>
      <c r="BE163" s="231">
        <f>IF(N163="základní",J163,0)</f>
        <v>0</v>
      </c>
      <c r="BF163" s="231">
        <f>IF(N163="snížená",J163,0)</f>
        <v>0</v>
      </c>
      <c r="BG163" s="231">
        <f>IF(N163="zákl. přenesená",J163,0)</f>
        <v>0</v>
      </c>
      <c r="BH163" s="231">
        <f>IF(N163="sníž. přenesená",J163,0)</f>
        <v>0</v>
      </c>
      <c r="BI163" s="231">
        <f>IF(N163="nulová",J163,0)</f>
        <v>0</v>
      </c>
      <c r="BJ163" s="18" t="s">
        <v>84</v>
      </c>
      <c r="BK163" s="231">
        <f>ROUND(I163*H163,2)</f>
        <v>0</v>
      </c>
      <c r="BL163" s="18" t="s">
        <v>135</v>
      </c>
      <c r="BM163" s="230" t="s">
        <v>193</v>
      </c>
    </row>
    <row r="164" spans="1:51" s="13" customFormat="1" ht="12">
      <c r="A164" s="13"/>
      <c r="B164" s="232"/>
      <c r="C164" s="233"/>
      <c r="D164" s="234" t="s">
        <v>137</v>
      </c>
      <c r="E164" s="235" t="s">
        <v>1</v>
      </c>
      <c r="F164" s="236" t="s">
        <v>138</v>
      </c>
      <c r="G164" s="233"/>
      <c r="H164" s="235" t="s">
        <v>1</v>
      </c>
      <c r="I164" s="237"/>
      <c r="J164" s="233"/>
      <c r="K164" s="233"/>
      <c r="L164" s="238"/>
      <c r="M164" s="239"/>
      <c r="N164" s="240"/>
      <c r="O164" s="240"/>
      <c r="P164" s="240"/>
      <c r="Q164" s="240"/>
      <c r="R164" s="240"/>
      <c r="S164" s="240"/>
      <c r="T164" s="241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2" t="s">
        <v>137</v>
      </c>
      <c r="AU164" s="242" t="s">
        <v>86</v>
      </c>
      <c r="AV164" s="13" t="s">
        <v>84</v>
      </c>
      <c r="AW164" s="13" t="s">
        <v>32</v>
      </c>
      <c r="AX164" s="13" t="s">
        <v>76</v>
      </c>
      <c r="AY164" s="242" t="s">
        <v>128</v>
      </c>
    </row>
    <row r="165" spans="1:51" s="13" customFormat="1" ht="12">
      <c r="A165" s="13"/>
      <c r="B165" s="232"/>
      <c r="C165" s="233"/>
      <c r="D165" s="234" t="s">
        <v>137</v>
      </c>
      <c r="E165" s="235" t="s">
        <v>1</v>
      </c>
      <c r="F165" s="236" t="s">
        <v>194</v>
      </c>
      <c r="G165" s="233"/>
      <c r="H165" s="235" t="s">
        <v>1</v>
      </c>
      <c r="I165" s="237"/>
      <c r="J165" s="233"/>
      <c r="K165" s="233"/>
      <c r="L165" s="238"/>
      <c r="M165" s="239"/>
      <c r="N165" s="240"/>
      <c r="O165" s="240"/>
      <c r="P165" s="240"/>
      <c r="Q165" s="240"/>
      <c r="R165" s="240"/>
      <c r="S165" s="240"/>
      <c r="T165" s="241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2" t="s">
        <v>137</v>
      </c>
      <c r="AU165" s="242" t="s">
        <v>86</v>
      </c>
      <c r="AV165" s="13" t="s">
        <v>84</v>
      </c>
      <c r="AW165" s="13" t="s">
        <v>32</v>
      </c>
      <c r="AX165" s="13" t="s">
        <v>76</v>
      </c>
      <c r="AY165" s="242" t="s">
        <v>128</v>
      </c>
    </row>
    <row r="166" spans="1:51" s="14" customFormat="1" ht="12">
      <c r="A166" s="14"/>
      <c r="B166" s="243"/>
      <c r="C166" s="244"/>
      <c r="D166" s="234" t="s">
        <v>137</v>
      </c>
      <c r="E166" s="245" t="s">
        <v>1</v>
      </c>
      <c r="F166" s="246" t="s">
        <v>195</v>
      </c>
      <c r="G166" s="244"/>
      <c r="H166" s="247">
        <v>2.07</v>
      </c>
      <c r="I166" s="248"/>
      <c r="J166" s="244"/>
      <c r="K166" s="244"/>
      <c r="L166" s="249"/>
      <c r="M166" s="250"/>
      <c r="N166" s="251"/>
      <c r="O166" s="251"/>
      <c r="P166" s="251"/>
      <c r="Q166" s="251"/>
      <c r="R166" s="251"/>
      <c r="S166" s="251"/>
      <c r="T166" s="252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53" t="s">
        <v>137</v>
      </c>
      <c r="AU166" s="253" t="s">
        <v>86</v>
      </c>
      <c r="AV166" s="14" t="s">
        <v>86</v>
      </c>
      <c r="AW166" s="14" t="s">
        <v>32</v>
      </c>
      <c r="AX166" s="14" t="s">
        <v>84</v>
      </c>
      <c r="AY166" s="253" t="s">
        <v>128</v>
      </c>
    </row>
    <row r="167" spans="1:65" s="2" customFormat="1" ht="37.8" customHeight="1">
      <c r="A167" s="39"/>
      <c r="B167" s="40"/>
      <c r="C167" s="219" t="s">
        <v>196</v>
      </c>
      <c r="D167" s="219" t="s">
        <v>130</v>
      </c>
      <c r="E167" s="220" t="s">
        <v>197</v>
      </c>
      <c r="F167" s="221" t="s">
        <v>198</v>
      </c>
      <c r="G167" s="222" t="s">
        <v>192</v>
      </c>
      <c r="H167" s="223">
        <v>23.16</v>
      </c>
      <c r="I167" s="224"/>
      <c r="J167" s="225">
        <f>ROUND(I167*H167,2)</f>
        <v>0</v>
      </c>
      <c r="K167" s="221" t="s">
        <v>134</v>
      </c>
      <c r="L167" s="45"/>
      <c r="M167" s="226" t="s">
        <v>1</v>
      </c>
      <c r="N167" s="227" t="s">
        <v>41</v>
      </c>
      <c r="O167" s="92"/>
      <c r="P167" s="228">
        <f>O167*H167</f>
        <v>0</v>
      </c>
      <c r="Q167" s="228">
        <v>0</v>
      </c>
      <c r="R167" s="228">
        <f>Q167*H167</f>
        <v>0</v>
      </c>
      <c r="S167" s="228">
        <v>0</v>
      </c>
      <c r="T167" s="229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30" t="s">
        <v>135</v>
      </c>
      <c r="AT167" s="230" t="s">
        <v>130</v>
      </c>
      <c r="AU167" s="230" t="s">
        <v>86</v>
      </c>
      <c r="AY167" s="18" t="s">
        <v>128</v>
      </c>
      <c r="BE167" s="231">
        <f>IF(N167="základní",J167,0)</f>
        <v>0</v>
      </c>
      <c r="BF167" s="231">
        <f>IF(N167="snížená",J167,0)</f>
        <v>0</v>
      </c>
      <c r="BG167" s="231">
        <f>IF(N167="zákl. přenesená",J167,0)</f>
        <v>0</v>
      </c>
      <c r="BH167" s="231">
        <f>IF(N167="sníž. přenesená",J167,0)</f>
        <v>0</v>
      </c>
      <c r="BI167" s="231">
        <f>IF(N167="nulová",J167,0)</f>
        <v>0</v>
      </c>
      <c r="BJ167" s="18" t="s">
        <v>84</v>
      </c>
      <c r="BK167" s="231">
        <f>ROUND(I167*H167,2)</f>
        <v>0</v>
      </c>
      <c r="BL167" s="18" t="s">
        <v>135</v>
      </c>
      <c r="BM167" s="230" t="s">
        <v>199</v>
      </c>
    </row>
    <row r="168" spans="1:51" s="13" customFormat="1" ht="12">
      <c r="A168" s="13"/>
      <c r="B168" s="232"/>
      <c r="C168" s="233"/>
      <c r="D168" s="234" t="s">
        <v>137</v>
      </c>
      <c r="E168" s="235" t="s">
        <v>1</v>
      </c>
      <c r="F168" s="236" t="s">
        <v>200</v>
      </c>
      <c r="G168" s="233"/>
      <c r="H168" s="235" t="s">
        <v>1</v>
      </c>
      <c r="I168" s="237"/>
      <c r="J168" s="233"/>
      <c r="K168" s="233"/>
      <c r="L168" s="238"/>
      <c r="M168" s="239"/>
      <c r="N168" s="240"/>
      <c r="O168" s="240"/>
      <c r="P168" s="240"/>
      <c r="Q168" s="240"/>
      <c r="R168" s="240"/>
      <c r="S168" s="240"/>
      <c r="T168" s="241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2" t="s">
        <v>137</v>
      </c>
      <c r="AU168" s="242" t="s">
        <v>86</v>
      </c>
      <c r="AV168" s="13" t="s">
        <v>84</v>
      </c>
      <c r="AW168" s="13" t="s">
        <v>32</v>
      </c>
      <c r="AX168" s="13" t="s">
        <v>76</v>
      </c>
      <c r="AY168" s="242" t="s">
        <v>128</v>
      </c>
    </row>
    <row r="169" spans="1:51" s="14" customFormat="1" ht="12">
      <c r="A169" s="14"/>
      <c r="B169" s="243"/>
      <c r="C169" s="244"/>
      <c r="D169" s="234" t="s">
        <v>137</v>
      </c>
      <c r="E169" s="245" t="s">
        <v>1</v>
      </c>
      <c r="F169" s="246" t="s">
        <v>201</v>
      </c>
      <c r="G169" s="244"/>
      <c r="H169" s="247">
        <v>21.16</v>
      </c>
      <c r="I169" s="248"/>
      <c r="J169" s="244"/>
      <c r="K169" s="244"/>
      <c r="L169" s="249"/>
      <c r="M169" s="250"/>
      <c r="N169" s="251"/>
      <c r="O169" s="251"/>
      <c r="P169" s="251"/>
      <c r="Q169" s="251"/>
      <c r="R169" s="251"/>
      <c r="S169" s="251"/>
      <c r="T169" s="252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53" t="s">
        <v>137</v>
      </c>
      <c r="AU169" s="253" t="s">
        <v>86</v>
      </c>
      <c r="AV169" s="14" t="s">
        <v>86</v>
      </c>
      <c r="AW169" s="14" t="s">
        <v>32</v>
      </c>
      <c r="AX169" s="14" t="s">
        <v>76</v>
      </c>
      <c r="AY169" s="253" t="s">
        <v>128</v>
      </c>
    </row>
    <row r="170" spans="1:51" s="13" customFormat="1" ht="12">
      <c r="A170" s="13"/>
      <c r="B170" s="232"/>
      <c r="C170" s="233"/>
      <c r="D170" s="234" t="s">
        <v>137</v>
      </c>
      <c r="E170" s="235" t="s">
        <v>1</v>
      </c>
      <c r="F170" s="236" t="s">
        <v>202</v>
      </c>
      <c r="G170" s="233"/>
      <c r="H170" s="235" t="s">
        <v>1</v>
      </c>
      <c r="I170" s="237"/>
      <c r="J170" s="233"/>
      <c r="K170" s="233"/>
      <c r="L170" s="238"/>
      <c r="M170" s="239"/>
      <c r="N170" s="240"/>
      <c r="O170" s="240"/>
      <c r="P170" s="240"/>
      <c r="Q170" s="240"/>
      <c r="R170" s="240"/>
      <c r="S170" s="240"/>
      <c r="T170" s="241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2" t="s">
        <v>137</v>
      </c>
      <c r="AU170" s="242" t="s">
        <v>86</v>
      </c>
      <c r="AV170" s="13" t="s">
        <v>84</v>
      </c>
      <c r="AW170" s="13" t="s">
        <v>32</v>
      </c>
      <c r="AX170" s="13" t="s">
        <v>76</v>
      </c>
      <c r="AY170" s="242" t="s">
        <v>128</v>
      </c>
    </row>
    <row r="171" spans="1:51" s="14" customFormat="1" ht="12">
      <c r="A171" s="14"/>
      <c r="B171" s="243"/>
      <c r="C171" s="244"/>
      <c r="D171" s="234" t="s">
        <v>137</v>
      </c>
      <c r="E171" s="245" t="s">
        <v>1</v>
      </c>
      <c r="F171" s="246" t="s">
        <v>86</v>
      </c>
      <c r="G171" s="244"/>
      <c r="H171" s="247">
        <v>2</v>
      </c>
      <c r="I171" s="248"/>
      <c r="J171" s="244"/>
      <c r="K171" s="244"/>
      <c r="L171" s="249"/>
      <c r="M171" s="250"/>
      <c r="N171" s="251"/>
      <c r="O171" s="251"/>
      <c r="P171" s="251"/>
      <c r="Q171" s="251"/>
      <c r="R171" s="251"/>
      <c r="S171" s="251"/>
      <c r="T171" s="252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53" t="s">
        <v>137</v>
      </c>
      <c r="AU171" s="253" t="s">
        <v>86</v>
      </c>
      <c r="AV171" s="14" t="s">
        <v>86</v>
      </c>
      <c r="AW171" s="14" t="s">
        <v>32</v>
      </c>
      <c r="AX171" s="14" t="s">
        <v>76</v>
      </c>
      <c r="AY171" s="253" t="s">
        <v>128</v>
      </c>
    </row>
    <row r="172" spans="1:51" s="15" customFormat="1" ht="12">
      <c r="A172" s="15"/>
      <c r="B172" s="254"/>
      <c r="C172" s="255"/>
      <c r="D172" s="234" t="s">
        <v>137</v>
      </c>
      <c r="E172" s="256" t="s">
        <v>1</v>
      </c>
      <c r="F172" s="257" t="s">
        <v>203</v>
      </c>
      <c r="G172" s="255"/>
      <c r="H172" s="258">
        <v>23.16</v>
      </c>
      <c r="I172" s="259"/>
      <c r="J172" s="255"/>
      <c r="K172" s="255"/>
      <c r="L172" s="260"/>
      <c r="M172" s="261"/>
      <c r="N172" s="262"/>
      <c r="O172" s="262"/>
      <c r="P172" s="262"/>
      <c r="Q172" s="262"/>
      <c r="R172" s="262"/>
      <c r="S172" s="262"/>
      <c r="T172" s="263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T172" s="264" t="s">
        <v>137</v>
      </c>
      <c r="AU172" s="264" t="s">
        <v>86</v>
      </c>
      <c r="AV172" s="15" t="s">
        <v>135</v>
      </c>
      <c r="AW172" s="15" t="s">
        <v>32</v>
      </c>
      <c r="AX172" s="15" t="s">
        <v>84</v>
      </c>
      <c r="AY172" s="264" t="s">
        <v>128</v>
      </c>
    </row>
    <row r="173" spans="1:65" s="2" customFormat="1" ht="37.8" customHeight="1">
      <c r="A173" s="39"/>
      <c r="B173" s="40"/>
      <c r="C173" s="219" t="s">
        <v>204</v>
      </c>
      <c r="D173" s="219" t="s">
        <v>130</v>
      </c>
      <c r="E173" s="220" t="s">
        <v>205</v>
      </c>
      <c r="F173" s="221" t="s">
        <v>206</v>
      </c>
      <c r="G173" s="222" t="s">
        <v>192</v>
      </c>
      <c r="H173" s="223">
        <v>123.8</v>
      </c>
      <c r="I173" s="224"/>
      <c r="J173" s="225">
        <f>ROUND(I173*H173,2)</f>
        <v>0</v>
      </c>
      <c r="K173" s="221" t="s">
        <v>134</v>
      </c>
      <c r="L173" s="45"/>
      <c r="M173" s="226" t="s">
        <v>1</v>
      </c>
      <c r="N173" s="227" t="s">
        <v>41</v>
      </c>
      <c r="O173" s="92"/>
      <c r="P173" s="228">
        <f>O173*H173</f>
        <v>0</v>
      </c>
      <c r="Q173" s="228">
        <v>0</v>
      </c>
      <c r="R173" s="228">
        <f>Q173*H173</f>
        <v>0</v>
      </c>
      <c r="S173" s="228">
        <v>0</v>
      </c>
      <c r="T173" s="229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30" t="s">
        <v>135</v>
      </c>
      <c r="AT173" s="230" t="s">
        <v>130</v>
      </c>
      <c r="AU173" s="230" t="s">
        <v>86</v>
      </c>
      <c r="AY173" s="18" t="s">
        <v>128</v>
      </c>
      <c r="BE173" s="231">
        <f>IF(N173="základní",J173,0)</f>
        <v>0</v>
      </c>
      <c r="BF173" s="231">
        <f>IF(N173="snížená",J173,0)</f>
        <v>0</v>
      </c>
      <c r="BG173" s="231">
        <f>IF(N173="zákl. přenesená",J173,0)</f>
        <v>0</v>
      </c>
      <c r="BH173" s="231">
        <f>IF(N173="sníž. přenesená",J173,0)</f>
        <v>0</v>
      </c>
      <c r="BI173" s="231">
        <f>IF(N173="nulová",J173,0)</f>
        <v>0</v>
      </c>
      <c r="BJ173" s="18" t="s">
        <v>84</v>
      </c>
      <c r="BK173" s="231">
        <f>ROUND(I173*H173,2)</f>
        <v>0</v>
      </c>
      <c r="BL173" s="18" t="s">
        <v>135</v>
      </c>
      <c r="BM173" s="230" t="s">
        <v>207</v>
      </c>
    </row>
    <row r="174" spans="1:51" s="13" customFormat="1" ht="12">
      <c r="A174" s="13"/>
      <c r="B174" s="232"/>
      <c r="C174" s="233"/>
      <c r="D174" s="234" t="s">
        <v>137</v>
      </c>
      <c r="E174" s="235" t="s">
        <v>1</v>
      </c>
      <c r="F174" s="236" t="s">
        <v>208</v>
      </c>
      <c r="G174" s="233"/>
      <c r="H174" s="235" t="s">
        <v>1</v>
      </c>
      <c r="I174" s="237"/>
      <c r="J174" s="233"/>
      <c r="K174" s="233"/>
      <c r="L174" s="238"/>
      <c r="M174" s="239"/>
      <c r="N174" s="240"/>
      <c r="O174" s="240"/>
      <c r="P174" s="240"/>
      <c r="Q174" s="240"/>
      <c r="R174" s="240"/>
      <c r="S174" s="240"/>
      <c r="T174" s="241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42" t="s">
        <v>137</v>
      </c>
      <c r="AU174" s="242" t="s">
        <v>86</v>
      </c>
      <c r="AV174" s="13" t="s">
        <v>84</v>
      </c>
      <c r="AW174" s="13" t="s">
        <v>32</v>
      </c>
      <c r="AX174" s="13" t="s">
        <v>76</v>
      </c>
      <c r="AY174" s="242" t="s">
        <v>128</v>
      </c>
    </row>
    <row r="175" spans="1:51" s="14" customFormat="1" ht="12">
      <c r="A175" s="14"/>
      <c r="B175" s="243"/>
      <c r="C175" s="244"/>
      <c r="D175" s="234" t="s">
        <v>137</v>
      </c>
      <c r="E175" s="245" t="s">
        <v>1</v>
      </c>
      <c r="F175" s="246" t="s">
        <v>209</v>
      </c>
      <c r="G175" s="244"/>
      <c r="H175" s="247">
        <v>105.8</v>
      </c>
      <c r="I175" s="248"/>
      <c r="J175" s="244"/>
      <c r="K175" s="244"/>
      <c r="L175" s="249"/>
      <c r="M175" s="250"/>
      <c r="N175" s="251"/>
      <c r="O175" s="251"/>
      <c r="P175" s="251"/>
      <c r="Q175" s="251"/>
      <c r="R175" s="251"/>
      <c r="S175" s="251"/>
      <c r="T175" s="252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53" t="s">
        <v>137</v>
      </c>
      <c r="AU175" s="253" t="s">
        <v>86</v>
      </c>
      <c r="AV175" s="14" t="s">
        <v>86</v>
      </c>
      <c r="AW175" s="14" t="s">
        <v>32</v>
      </c>
      <c r="AX175" s="14" t="s">
        <v>76</v>
      </c>
      <c r="AY175" s="253" t="s">
        <v>128</v>
      </c>
    </row>
    <row r="176" spans="1:51" s="13" customFormat="1" ht="12">
      <c r="A176" s="13"/>
      <c r="B176" s="232"/>
      <c r="C176" s="233"/>
      <c r="D176" s="234" t="s">
        <v>137</v>
      </c>
      <c r="E176" s="235" t="s">
        <v>1</v>
      </c>
      <c r="F176" s="236" t="s">
        <v>202</v>
      </c>
      <c r="G176" s="233"/>
      <c r="H176" s="235" t="s">
        <v>1</v>
      </c>
      <c r="I176" s="237"/>
      <c r="J176" s="233"/>
      <c r="K176" s="233"/>
      <c r="L176" s="238"/>
      <c r="M176" s="239"/>
      <c r="N176" s="240"/>
      <c r="O176" s="240"/>
      <c r="P176" s="240"/>
      <c r="Q176" s="240"/>
      <c r="R176" s="240"/>
      <c r="S176" s="240"/>
      <c r="T176" s="241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2" t="s">
        <v>137</v>
      </c>
      <c r="AU176" s="242" t="s">
        <v>86</v>
      </c>
      <c r="AV176" s="13" t="s">
        <v>84</v>
      </c>
      <c r="AW176" s="13" t="s">
        <v>32</v>
      </c>
      <c r="AX176" s="13" t="s">
        <v>76</v>
      </c>
      <c r="AY176" s="242" t="s">
        <v>128</v>
      </c>
    </row>
    <row r="177" spans="1:51" s="14" customFormat="1" ht="12">
      <c r="A177" s="14"/>
      <c r="B177" s="243"/>
      <c r="C177" s="244"/>
      <c r="D177" s="234" t="s">
        <v>137</v>
      </c>
      <c r="E177" s="245" t="s">
        <v>1</v>
      </c>
      <c r="F177" s="246" t="s">
        <v>210</v>
      </c>
      <c r="G177" s="244"/>
      <c r="H177" s="247">
        <v>18</v>
      </c>
      <c r="I177" s="248"/>
      <c r="J177" s="244"/>
      <c r="K177" s="244"/>
      <c r="L177" s="249"/>
      <c r="M177" s="250"/>
      <c r="N177" s="251"/>
      <c r="O177" s="251"/>
      <c r="P177" s="251"/>
      <c r="Q177" s="251"/>
      <c r="R177" s="251"/>
      <c r="S177" s="251"/>
      <c r="T177" s="252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53" t="s">
        <v>137</v>
      </c>
      <c r="AU177" s="253" t="s">
        <v>86</v>
      </c>
      <c r="AV177" s="14" t="s">
        <v>86</v>
      </c>
      <c r="AW177" s="14" t="s">
        <v>32</v>
      </c>
      <c r="AX177" s="14" t="s">
        <v>76</v>
      </c>
      <c r="AY177" s="253" t="s">
        <v>128</v>
      </c>
    </row>
    <row r="178" spans="1:51" s="15" customFormat="1" ht="12">
      <c r="A178" s="15"/>
      <c r="B178" s="254"/>
      <c r="C178" s="255"/>
      <c r="D178" s="234" t="s">
        <v>137</v>
      </c>
      <c r="E178" s="256" t="s">
        <v>1</v>
      </c>
      <c r="F178" s="257" t="s">
        <v>203</v>
      </c>
      <c r="G178" s="255"/>
      <c r="H178" s="258">
        <v>123.8</v>
      </c>
      <c r="I178" s="259"/>
      <c r="J178" s="255"/>
      <c r="K178" s="255"/>
      <c r="L178" s="260"/>
      <c r="M178" s="261"/>
      <c r="N178" s="262"/>
      <c r="O178" s="262"/>
      <c r="P178" s="262"/>
      <c r="Q178" s="262"/>
      <c r="R178" s="262"/>
      <c r="S178" s="262"/>
      <c r="T178" s="263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T178" s="264" t="s">
        <v>137</v>
      </c>
      <c r="AU178" s="264" t="s">
        <v>86</v>
      </c>
      <c r="AV178" s="15" t="s">
        <v>135</v>
      </c>
      <c r="AW178" s="15" t="s">
        <v>32</v>
      </c>
      <c r="AX178" s="15" t="s">
        <v>84</v>
      </c>
      <c r="AY178" s="264" t="s">
        <v>128</v>
      </c>
    </row>
    <row r="179" spans="1:65" s="2" customFormat="1" ht="37.8" customHeight="1">
      <c r="A179" s="39"/>
      <c r="B179" s="40"/>
      <c r="C179" s="219" t="s">
        <v>211</v>
      </c>
      <c r="D179" s="219" t="s">
        <v>130</v>
      </c>
      <c r="E179" s="220" t="s">
        <v>212</v>
      </c>
      <c r="F179" s="221" t="s">
        <v>213</v>
      </c>
      <c r="G179" s="222" t="s">
        <v>192</v>
      </c>
      <c r="H179" s="223">
        <v>2.07</v>
      </c>
      <c r="I179" s="224"/>
      <c r="J179" s="225">
        <f>ROUND(I179*H179,2)</f>
        <v>0</v>
      </c>
      <c r="K179" s="221" t="s">
        <v>134</v>
      </c>
      <c r="L179" s="45"/>
      <c r="M179" s="226" t="s">
        <v>1</v>
      </c>
      <c r="N179" s="227" t="s">
        <v>41</v>
      </c>
      <c r="O179" s="92"/>
      <c r="P179" s="228">
        <f>O179*H179</f>
        <v>0</v>
      </c>
      <c r="Q179" s="228">
        <v>0</v>
      </c>
      <c r="R179" s="228">
        <f>Q179*H179</f>
        <v>0</v>
      </c>
      <c r="S179" s="228">
        <v>0</v>
      </c>
      <c r="T179" s="229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30" t="s">
        <v>135</v>
      </c>
      <c r="AT179" s="230" t="s">
        <v>130</v>
      </c>
      <c r="AU179" s="230" t="s">
        <v>86</v>
      </c>
      <c r="AY179" s="18" t="s">
        <v>128</v>
      </c>
      <c r="BE179" s="231">
        <f>IF(N179="základní",J179,0)</f>
        <v>0</v>
      </c>
      <c r="BF179" s="231">
        <f>IF(N179="snížená",J179,0)</f>
        <v>0</v>
      </c>
      <c r="BG179" s="231">
        <f>IF(N179="zákl. přenesená",J179,0)</f>
        <v>0</v>
      </c>
      <c r="BH179" s="231">
        <f>IF(N179="sníž. přenesená",J179,0)</f>
        <v>0</v>
      </c>
      <c r="BI179" s="231">
        <f>IF(N179="nulová",J179,0)</f>
        <v>0</v>
      </c>
      <c r="BJ179" s="18" t="s">
        <v>84</v>
      </c>
      <c r="BK179" s="231">
        <f>ROUND(I179*H179,2)</f>
        <v>0</v>
      </c>
      <c r="BL179" s="18" t="s">
        <v>135</v>
      </c>
      <c r="BM179" s="230" t="s">
        <v>214</v>
      </c>
    </row>
    <row r="180" spans="1:51" s="13" customFormat="1" ht="12">
      <c r="A180" s="13"/>
      <c r="B180" s="232"/>
      <c r="C180" s="233"/>
      <c r="D180" s="234" t="s">
        <v>137</v>
      </c>
      <c r="E180" s="235" t="s">
        <v>1</v>
      </c>
      <c r="F180" s="236" t="s">
        <v>215</v>
      </c>
      <c r="G180" s="233"/>
      <c r="H180" s="235" t="s">
        <v>1</v>
      </c>
      <c r="I180" s="237"/>
      <c r="J180" s="233"/>
      <c r="K180" s="233"/>
      <c r="L180" s="238"/>
      <c r="M180" s="239"/>
      <c r="N180" s="240"/>
      <c r="O180" s="240"/>
      <c r="P180" s="240"/>
      <c r="Q180" s="240"/>
      <c r="R180" s="240"/>
      <c r="S180" s="240"/>
      <c r="T180" s="241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42" t="s">
        <v>137</v>
      </c>
      <c r="AU180" s="242" t="s">
        <v>86</v>
      </c>
      <c r="AV180" s="13" t="s">
        <v>84</v>
      </c>
      <c r="AW180" s="13" t="s">
        <v>32</v>
      </c>
      <c r="AX180" s="13" t="s">
        <v>76</v>
      </c>
      <c r="AY180" s="242" t="s">
        <v>128</v>
      </c>
    </row>
    <row r="181" spans="1:51" s="14" customFormat="1" ht="12">
      <c r="A181" s="14"/>
      <c r="B181" s="243"/>
      <c r="C181" s="244"/>
      <c r="D181" s="234" t="s">
        <v>137</v>
      </c>
      <c r="E181" s="245" t="s">
        <v>1</v>
      </c>
      <c r="F181" s="246" t="s">
        <v>195</v>
      </c>
      <c r="G181" s="244"/>
      <c r="H181" s="247">
        <v>2.07</v>
      </c>
      <c r="I181" s="248"/>
      <c r="J181" s="244"/>
      <c r="K181" s="244"/>
      <c r="L181" s="249"/>
      <c r="M181" s="250"/>
      <c r="N181" s="251"/>
      <c r="O181" s="251"/>
      <c r="P181" s="251"/>
      <c r="Q181" s="251"/>
      <c r="R181" s="251"/>
      <c r="S181" s="251"/>
      <c r="T181" s="252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53" t="s">
        <v>137</v>
      </c>
      <c r="AU181" s="253" t="s">
        <v>86</v>
      </c>
      <c r="AV181" s="14" t="s">
        <v>86</v>
      </c>
      <c r="AW181" s="14" t="s">
        <v>32</v>
      </c>
      <c r="AX181" s="14" t="s">
        <v>84</v>
      </c>
      <c r="AY181" s="253" t="s">
        <v>128</v>
      </c>
    </row>
    <row r="182" spans="1:65" s="2" customFormat="1" ht="49.05" customHeight="1">
      <c r="A182" s="39"/>
      <c r="B182" s="40"/>
      <c r="C182" s="219" t="s">
        <v>8</v>
      </c>
      <c r="D182" s="219" t="s">
        <v>130</v>
      </c>
      <c r="E182" s="220" t="s">
        <v>216</v>
      </c>
      <c r="F182" s="221" t="s">
        <v>217</v>
      </c>
      <c r="G182" s="222" t="s">
        <v>192</v>
      </c>
      <c r="H182" s="223">
        <v>10.35</v>
      </c>
      <c r="I182" s="224"/>
      <c r="J182" s="225">
        <f>ROUND(I182*H182,2)</f>
        <v>0</v>
      </c>
      <c r="K182" s="221" t="s">
        <v>134</v>
      </c>
      <c r="L182" s="45"/>
      <c r="M182" s="226" t="s">
        <v>1</v>
      </c>
      <c r="N182" s="227" t="s">
        <v>41</v>
      </c>
      <c r="O182" s="92"/>
      <c r="P182" s="228">
        <f>O182*H182</f>
        <v>0</v>
      </c>
      <c r="Q182" s="228">
        <v>0</v>
      </c>
      <c r="R182" s="228">
        <f>Q182*H182</f>
        <v>0</v>
      </c>
      <c r="S182" s="228">
        <v>0</v>
      </c>
      <c r="T182" s="229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30" t="s">
        <v>135</v>
      </c>
      <c r="AT182" s="230" t="s">
        <v>130</v>
      </c>
      <c r="AU182" s="230" t="s">
        <v>86</v>
      </c>
      <c r="AY182" s="18" t="s">
        <v>128</v>
      </c>
      <c r="BE182" s="231">
        <f>IF(N182="základní",J182,0)</f>
        <v>0</v>
      </c>
      <c r="BF182" s="231">
        <f>IF(N182="snížená",J182,0)</f>
        <v>0</v>
      </c>
      <c r="BG182" s="231">
        <f>IF(N182="zákl. přenesená",J182,0)</f>
        <v>0</v>
      </c>
      <c r="BH182" s="231">
        <f>IF(N182="sníž. přenesená",J182,0)</f>
        <v>0</v>
      </c>
      <c r="BI182" s="231">
        <f>IF(N182="nulová",J182,0)</f>
        <v>0</v>
      </c>
      <c r="BJ182" s="18" t="s">
        <v>84</v>
      </c>
      <c r="BK182" s="231">
        <f>ROUND(I182*H182,2)</f>
        <v>0</v>
      </c>
      <c r="BL182" s="18" t="s">
        <v>135</v>
      </c>
      <c r="BM182" s="230" t="s">
        <v>218</v>
      </c>
    </row>
    <row r="183" spans="1:51" s="13" customFormat="1" ht="12">
      <c r="A183" s="13"/>
      <c r="B183" s="232"/>
      <c r="C183" s="233"/>
      <c r="D183" s="234" t="s">
        <v>137</v>
      </c>
      <c r="E183" s="235" t="s">
        <v>1</v>
      </c>
      <c r="F183" s="236" t="s">
        <v>215</v>
      </c>
      <c r="G183" s="233"/>
      <c r="H183" s="235" t="s">
        <v>1</v>
      </c>
      <c r="I183" s="237"/>
      <c r="J183" s="233"/>
      <c r="K183" s="233"/>
      <c r="L183" s="238"/>
      <c r="M183" s="239"/>
      <c r="N183" s="240"/>
      <c r="O183" s="240"/>
      <c r="P183" s="240"/>
      <c r="Q183" s="240"/>
      <c r="R183" s="240"/>
      <c r="S183" s="240"/>
      <c r="T183" s="241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42" t="s">
        <v>137</v>
      </c>
      <c r="AU183" s="242" t="s">
        <v>86</v>
      </c>
      <c r="AV183" s="13" t="s">
        <v>84</v>
      </c>
      <c r="AW183" s="13" t="s">
        <v>32</v>
      </c>
      <c r="AX183" s="13" t="s">
        <v>76</v>
      </c>
      <c r="AY183" s="242" t="s">
        <v>128</v>
      </c>
    </row>
    <row r="184" spans="1:51" s="14" customFormat="1" ht="12">
      <c r="A184" s="14"/>
      <c r="B184" s="243"/>
      <c r="C184" s="244"/>
      <c r="D184" s="234" t="s">
        <v>137</v>
      </c>
      <c r="E184" s="245" t="s">
        <v>1</v>
      </c>
      <c r="F184" s="246" t="s">
        <v>219</v>
      </c>
      <c r="G184" s="244"/>
      <c r="H184" s="247">
        <v>10.35</v>
      </c>
      <c r="I184" s="248"/>
      <c r="J184" s="244"/>
      <c r="K184" s="244"/>
      <c r="L184" s="249"/>
      <c r="M184" s="250"/>
      <c r="N184" s="251"/>
      <c r="O184" s="251"/>
      <c r="P184" s="251"/>
      <c r="Q184" s="251"/>
      <c r="R184" s="251"/>
      <c r="S184" s="251"/>
      <c r="T184" s="252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53" t="s">
        <v>137</v>
      </c>
      <c r="AU184" s="253" t="s">
        <v>86</v>
      </c>
      <c r="AV184" s="14" t="s">
        <v>86</v>
      </c>
      <c r="AW184" s="14" t="s">
        <v>32</v>
      </c>
      <c r="AX184" s="14" t="s">
        <v>84</v>
      </c>
      <c r="AY184" s="253" t="s">
        <v>128</v>
      </c>
    </row>
    <row r="185" spans="1:65" s="2" customFormat="1" ht="24.15" customHeight="1">
      <c r="A185" s="39"/>
      <c r="B185" s="40"/>
      <c r="C185" s="219" t="s">
        <v>220</v>
      </c>
      <c r="D185" s="219" t="s">
        <v>130</v>
      </c>
      <c r="E185" s="220" t="s">
        <v>221</v>
      </c>
      <c r="F185" s="221" t="s">
        <v>222</v>
      </c>
      <c r="G185" s="222" t="s">
        <v>192</v>
      </c>
      <c r="H185" s="223">
        <v>2.07</v>
      </c>
      <c r="I185" s="224"/>
      <c r="J185" s="225">
        <f>ROUND(I185*H185,2)</f>
        <v>0</v>
      </c>
      <c r="K185" s="221" t="s">
        <v>134</v>
      </c>
      <c r="L185" s="45"/>
      <c r="M185" s="226" t="s">
        <v>1</v>
      </c>
      <c r="N185" s="227" t="s">
        <v>41</v>
      </c>
      <c r="O185" s="92"/>
      <c r="P185" s="228">
        <f>O185*H185</f>
        <v>0</v>
      </c>
      <c r="Q185" s="228">
        <v>0</v>
      </c>
      <c r="R185" s="228">
        <f>Q185*H185</f>
        <v>0</v>
      </c>
      <c r="S185" s="228">
        <v>0</v>
      </c>
      <c r="T185" s="229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30" t="s">
        <v>135</v>
      </c>
      <c r="AT185" s="230" t="s">
        <v>130</v>
      </c>
      <c r="AU185" s="230" t="s">
        <v>86</v>
      </c>
      <c r="AY185" s="18" t="s">
        <v>128</v>
      </c>
      <c r="BE185" s="231">
        <f>IF(N185="základní",J185,0)</f>
        <v>0</v>
      </c>
      <c r="BF185" s="231">
        <f>IF(N185="snížená",J185,0)</f>
        <v>0</v>
      </c>
      <c r="BG185" s="231">
        <f>IF(N185="zákl. přenesená",J185,0)</f>
        <v>0</v>
      </c>
      <c r="BH185" s="231">
        <f>IF(N185="sníž. přenesená",J185,0)</f>
        <v>0</v>
      </c>
      <c r="BI185" s="231">
        <f>IF(N185="nulová",J185,0)</f>
        <v>0</v>
      </c>
      <c r="BJ185" s="18" t="s">
        <v>84</v>
      </c>
      <c r="BK185" s="231">
        <f>ROUND(I185*H185,2)</f>
        <v>0</v>
      </c>
      <c r="BL185" s="18" t="s">
        <v>135</v>
      </c>
      <c r="BM185" s="230" t="s">
        <v>223</v>
      </c>
    </row>
    <row r="186" spans="1:51" s="13" customFormat="1" ht="12">
      <c r="A186" s="13"/>
      <c r="B186" s="232"/>
      <c r="C186" s="233"/>
      <c r="D186" s="234" t="s">
        <v>137</v>
      </c>
      <c r="E186" s="235" t="s">
        <v>1</v>
      </c>
      <c r="F186" s="236" t="s">
        <v>224</v>
      </c>
      <c r="G186" s="233"/>
      <c r="H186" s="235" t="s">
        <v>1</v>
      </c>
      <c r="I186" s="237"/>
      <c r="J186" s="233"/>
      <c r="K186" s="233"/>
      <c r="L186" s="238"/>
      <c r="M186" s="239"/>
      <c r="N186" s="240"/>
      <c r="O186" s="240"/>
      <c r="P186" s="240"/>
      <c r="Q186" s="240"/>
      <c r="R186" s="240"/>
      <c r="S186" s="240"/>
      <c r="T186" s="241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42" t="s">
        <v>137</v>
      </c>
      <c r="AU186" s="242" t="s">
        <v>86</v>
      </c>
      <c r="AV186" s="13" t="s">
        <v>84</v>
      </c>
      <c r="AW186" s="13" t="s">
        <v>32</v>
      </c>
      <c r="AX186" s="13" t="s">
        <v>76</v>
      </c>
      <c r="AY186" s="242" t="s">
        <v>128</v>
      </c>
    </row>
    <row r="187" spans="1:51" s="14" customFormat="1" ht="12">
      <c r="A187" s="14"/>
      <c r="B187" s="243"/>
      <c r="C187" s="244"/>
      <c r="D187" s="234" t="s">
        <v>137</v>
      </c>
      <c r="E187" s="245" t="s">
        <v>1</v>
      </c>
      <c r="F187" s="246" t="s">
        <v>195</v>
      </c>
      <c r="G187" s="244"/>
      <c r="H187" s="247">
        <v>2.07</v>
      </c>
      <c r="I187" s="248"/>
      <c r="J187" s="244"/>
      <c r="K187" s="244"/>
      <c r="L187" s="249"/>
      <c r="M187" s="250"/>
      <c r="N187" s="251"/>
      <c r="O187" s="251"/>
      <c r="P187" s="251"/>
      <c r="Q187" s="251"/>
      <c r="R187" s="251"/>
      <c r="S187" s="251"/>
      <c r="T187" s="252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53" t="s">
        <v>137</v>
      </c>
      <c r="AU187" s="253" t="s">
        <v>86</v>
      </c>
      <c r="AV187" s="14" t="s">
        <v>86</v>
      </c>
      <c r="AW187" s="14" t="s">
        <v>32</v>
      </c>
      <c r="AX187" s="14" t="s">
        <v>84</v>
      </c>
      <c r="AY187" s="253" t="s">
        <v>128</v>
      </c>
    </row>
    <row r="188" spans="1:65" s="2" customFormat="1" ht="44.25" customHeight="1">
      <c r="A188" s="39"/>
      <c r="B188" s="40"/>
      <c r="C188" s="219" t="s">
        <v>225</v>
      </c>
      <c r="D188" s="219" t="s">
        <v>130</v>
      </c>
      <c r="E188" s="220" t="s">
        <v>226</v>
      </c>
      <c r="F188" s="221" t="s">
        <v>227</v>
      </c>
      <c r="G188" s="222" t="s">
        <v>192</v>
      </c>
      <c r="H188" s="223">
        <v>2</v>
      </c>
      <c r="I188" s="224"/>
      <c r="J188" s="225">
        <f>ROUND(I188*H188,2)</f>
        <v>0</v>
      </c>
      <c r="K188" s="221" t="s">
        <v>134</v>
      </c>
      <c r="L188" s="45"/>
      <c r="M188" s="226" t="s">
        <v>1</v>
      </c>
      <c r="N188" s="227" t="s">
        <v>41</v>
      </c>
      <c r="O188" s="92"/>
      <c r="P188" s="228">
        <f>O188*H188</f>
        <v>0</v>
      </c>
      <c r="Q188" s="228">
        <v>0</v>
      </c>
      <c r="R188" s="228">
        <f>Q188*H188</f>
        <v>0</v>
      </c>
      <c r="S188" s="228">
        <v>0</v>
      </c>
      <c r="T188" s="229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30" t="s">
        <v>135</v>
      </c>
      <c r="AT188" s="230" t="s">
        <v>130</v>
      </c>
      <c r="AU188" s="230" t="s">
        <v>86</v>
      </c>
      <c r="AY188" s="18" t="s">
        <v>128</v>
      </c>
      <c r="BE188" s="231">
        <f>IF(N188="základní",J188,0)</f>
        <v>0</v>
      </c>
      <c r="BF188" s="231">
        <f>IF(N188="snížená",J188,0)</f>
        <v>0</v>
      </c>
      <c r="BG188" s="231">
        <f>IF(N188="zákl. přenesená",J188,0)</f>
        <v>0</v>
      </c>
      <c r="BH188" s="231">
        <f>IF(N188="sníž. přenesená",J188,0)</f>
        <v>0</v>
      </c>
      <c r="BI188" s="231">
        <f>IF(N188="nulová",J188,0)</f>
        <v>0</v>
      </c>
      <c r="BJ188" s="18" t="s">
        <v>84</v>
      </c>
      <c r="BK188" s="231">
        <f>ROUND(I188*H188,2)</f>
        <v>0</v>
      </c>
      <c r="BL188" s="18" t="s">
        <v>135</v>
      </c>
      <c r="BM188" s="230" t="s">
        <v>228</v>
      </c>
    </row>
    <row r="189" spans="1:51" s="13" customFormat="1" ht="12">
      <c r="A189" s="13"/>
      <c r="B189" s="232"/>
      <c r="C189" s="233"/>
      <c r="D189" s="234" t="s">
        <v>137</v>
      </c>
      <c r="E189" s="235" t="s">
        <v>1</v>
      </c>
      <c r="F189" s="236" t="s">
        <v>229</v>
      </c>
      <c r="G189" s="233"/>
      <c r="H189" s="235" t="s">
        <v>1</v>
      </c>
      <c r="I189" s="237"/>
      <c r="J189" s="233"/>
      <c r="K189" s="233"/>
      <c r="L189" s="238"/>
      <c r="M189" s="239"/>
      <c r="N189" s="240"/>
      <c r="O189" s="240"/>
      <c r="P189" s="240"/>
      <c r="Q189" s="240"/>
      <c r="R189" s="240"/>
      <c r="S189" s="240"/>
      <c r="T189" s="241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42" t="s">
        <v>137</v>
      </c>
      <c r="AU189" s="242" t="s">
        <v>86</v>
      </c>
      <c r="AV189" s="13" t="s">
        <v>84</v>
      </c>
      <c r="AW189" s="13" t="s">
        <v>32</v>
      </c>
      <c r="AX189" s="13" t="s">
        <v>76</v>
      </c>
      <c r="AY189" s="242" t="s">
        <v>128</v>
      </c>
    </row>
    <row r="190" spans="1:51" s="14" customFormat="1" ht="12">
      <c r="A190" s="14"/>
      <c r="B190" s="243"/>
      <c r="C190" s="244"/>
      <c r="D190" s="234" t="s">
        <v>137</v>
      </c>
      <c r="E190" s="245" t="s">
        <v>1</v>
      </c>
      <c r="F190" s="246" t="s">
        <v>86</v>
      </c>
      <c r="G190" s="244"/>
      <c r="H190" s="247">
        <v>2</v>
      </c>
      <c r="I190" s="248"/>
      <c r="J190" s="244"/>
      <c r="K190" s="244"/>
      <c r="L190" s="249"/>
      <c r="M190" s="250"/>
      <c r="N190" s="251"/>
      <c r="O190" s="251"/>
      <c r="P190" s="251"/>
      <c r="Q190" s="251"/>
      <c r="R190" s="251"/>
      <c r="S190" s="251"/>
      <c r="T190" s="252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53" t="s">
        <v>137</v>
      </c>
      <c r="AU190" s="253" t="s">
        <v>86</v>
      </c>
      <c r="AV190" s="14" t="s">
        <v>86</v>
      </c>
      <c r="AW190" s="14" t="s">
        <v>32</v>
      </c>
      <c r="AX190" s="14" t="s">
        <v>84</v>
      </c>
      <c r="AY190" s="253" t="s">
        <v>128</v>
      </c>
    </row>
    <row r="191" spans="1:63" s="12" customFormat="1" ht="22.8" customHeight="1">
      <c r="A191" s="12"/>
      <c r="B191" s="203"/>
      <c r="C191" s="204"/>
      <c r="D191" s="205" t="s">
        <v>75</v>
      </c>
      <c r="E191" s="217" t="s">
        <v>230</v>
      </c>
      <c r="F191" s="217" t="s">
        <v>231</v>
      </c>
      <c r="G191" s="204"/>
      <c r="H191" s="204"/>
      <c r="I191" s="207"/>
      <c r="J191" s="218">
        <f>BK191</f>
        <v>0</v>
      </c>
      <c r="K191" s="204"/>
      <c r="L191" s="209"/>
      <c r="M191" s="210"/>
      <c r="N191" s="211"/>
      <c r="O191" s="211"/>
      <c r="P191" s="212">
        <f>P192</f>
        <v>0</v>
      </c>
      <c r="Q191" s="211"/>
      <c r="R191" s="212">
        <f>R192</f>
        <v>0</v>
      </c>
      <c r="S191" s="211"/>
      <c r="T191" s="213">
        <f>T192</f>
        <v>0</v>
      </c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R191" s="214" t="s">
        <v>84</v>
      </c>
      <c r="AT191" s="215" t="s">
        <v>75</v>
      </c>
      <c r="AU191" s="215" t="s">
        <v>84</v>
      </c>
      <c r="AY191" s="214" t="s">
        <v>128</v>
      </c>
      <c r="BK191" s="216">
        <f>BK192</f>
        <v>0</v>
      </c>
    </row>
    <row r="192" spans="1:65" s="2" customFormat="1" ht="24.15" customHeight="1">
      <c r="A192" s="39"/>
      <c r="B192" s="40"/>
      <c r="C192" s="219" t="s">
        <v>232</v>
      </c>
      <c r="D192" s="219" t="s">
        <v>130</v>
      </c>
      <c r="E192" s="220" t="s">
        <v>233</v>
      </c>
      <c r="F192" s="221" t="s">
        <v>234</v>
      </c>
      <c r="G192" s="222" t="s">
        <v>192</v>
      </c>
      <c r="H192" s="223">
        <v>25.969</v>
      </c>
      <c r="I192" s="224"/>
      <c r="J192" s="225">
        <f>ROUND(I192*H192,2)</f>
        <v>0</v>
      </c>
      <c r="K192" s="221" t="s">
        <v>134</v>
      </c>
      <c r="L192" s="45"/>
      <c r="M192" s="226" t="s">
        <v>1</v>
      </c>
      <c r="N192" s="227" t="s">
        <v>41</v>
      </c>
      <c r="O192" s="92"/>
      <c r="P192" s="228">
        <f>O192*H192</f>
        <v>0</v>
      </c>
      <c r="Q192" s="228">
        <v>0</v>
      </c>
      <c r="R192" s="228">
        <f>Q192*H192</f>
        <v>0</v>
      </c>
      <c r="S192" s="228">
        <v>0</v>
      </c>
      <c r="T192" s="229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30" t="s">
        <v>135</v>
      </c>
      <c r="AT192" s="230" t="s">
        <v>130</v>
      </c>
      <c r="AU192" s="230" t="s">
        <v>86</v>
      </c>
      <c r="AY192" s="18" t="s">
        <v>128</v>
      </c>
      <c r="BE192" s="231">
        <f>IF(N192="základní",J192,0)</f>
        <v>0</v>
      </c>
      <c r="BF192" s="231">
        <f>IF(N192="snížená",J192,0)</f>
        <v>0</v>
      </c>
      <c r="BG192" s="231">
        <f>IF(N192="zákl. přenesená",J192,0)</f>
        <v>0</v>
      </c>
      <c r="BH192" s="231">
        <f>IF(N192="sníž. přenesená",J192,0)</f>
        <v>0</v>
      </c>
      <c r="BI192" s="231">
        <f>IF(N192="nulová",J192,0)</f>
        <v>0</v>
      </c>
      <c r="BJ192" s="18" t="s">
        <v>84</v>
      </c>
      <c r="BK192" s="231">
        <f>ROUND(I192*H192,2)</f>
        <v>0</v>
      </c>
      <c r="BL192" s="18" t="s">
        <v>135</v>
      </c>
      <c r="BM192" s="230" t="s">
        <v>235</v>
      </c>
    </row>
    <row r="193" spans="1:63" s="12" customFormat="1" ht="25.9" customHeight="1">
      <c r="A193" s="12"/>
      <c r="B193" s="203"/>
      <c r="C193" s="204"/>
      <c r="D193" s="205" t="s">
        <v>75</v>
      </c>
      <c r="E193" s="206" t="s">
        <v>236</v>
      </c>
      <c r="F193" s="206" t="s">
        <v>237</v>
      </c>
      <c r="G193" s="204"/>
      <c r="H193" s="204"/>
      <c r="I193" s="207"/>
      <c r="J193" s="208">
        <f>BK193</f>
        <v>0</v>
      </c>
      <c r="K193" s="204"/>
      <c r="L193" s="209"/>
      <c r="M193" s="210"/>
      <c r="N193" s="211"/>
      <c r="O193" s="211"/>
      <c r="P193" s="212">
        <f>P194</f>
        <v>0</v>
      </c>
      <c r="Q193" s="211"/>
      <c r="R193" s="212">
        <f>R194</f>
        <v>0.00021774</v>
      </c>
      <c r="S193" s="211"/>
      <c r="T193" s="213">
        <f>T194</f>
        <v>0</v>
      </c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R193" s="214" t="s">
        <v>86</v>
      </c>
      <c r="AT193" s="215" t="s">
        <v>75</v>
      </c>
      <c r="AU193" s="215" t="s">
        <v>76</v>
      </c>
      <c r="AY193" s="214" t="s">
        <v>128</v>
      </c>
      <c r="BK193" s="216">
        <f>BK194</f>
        <v>0</v>
      </c>
    </row>
    <row r="194" spans="1:63" s="12" customFormat="1" ht="22.8" customHeight="1">
      <c r="A194" s="12"/>
      <c r="B194" s="203"/>
      <c r="C194" s="204"/>
      <c r="D194" s="205" t="s">
        <v>75</v>
      </c>
      <c r="E194" s="217" t="s">
        <v>238</v>
      </c>
      <c r="F194" s="217" t="s">
        <v>239</v>
      </c>
      <c r="G194" s="204"/>
      <c r="H194" s="204"/>
      <c r="I194" s="207"/>
      <c r="J194" s="218">
        <f>BK194</f>
        <v>0</v>
      </c>
      <c r="K194" s="204"/>
      <c r="L194" s="209"/>
      <c r="M194" s="210"/>
      <c r="N194" s="211"/>
      <c r="O194" s="211"/>
      <c r="P194" s="212">
        <f>SUM(P195:P209)</f>
        <v>0</v>
      </c>
      <c r="Q194" s="211"/>
      <c r="R194" s="212">
        <f>SUM(R195:R209)</f>
        <v>0.00021774</v>
      </c>
      <c r="S194" s="211"/>
      <c r="T194" s="213">
        <f>SUM(T195:T209)</f>
        <v>0</v>
      </c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R194" s="214" t="s">
        <v>86</v>
      </c>
      <c r="AT194" s="215" t="s">
        <v>75</v>
      </c>
      <c r="AU194" s="215" t="s">
        <v>84</v>
      </c>
      <c r="AY194" s="214" t="s">
        <v>128</v>
      </c>
      <c r="BK194" s="216">
        <f>SUM(BK195:BK209)</f>
        <v>0</v>
      </c>
    </row>
    <row r="195" spans="1:65" s="2" customFormat="1" ht="24.15" customHeight="1">
      <c r="A195" s="39"/>
      <c r="B195" s="40"/>
      <c r="C195" s="219" t="s">
        <v>240</v>
      </c>
      <c r="D195" s="219" t="s">
        <v>130</v>
      </c>
      <c r="E195" s="220" t="s">
        <v>241</v>
      </c>
      <c r="F195" s="221" t="s">
        <v>242</v>
      </c>
      <c r="G195" s="222" t="s">
        <v>133</v>
      </c>
      <c r="H195" s="223">
        <v>3.768</v>
      </c>
      <c r="I195" s="224"/>
      <c r="J195" s="225">
        <f>ROUND(I195*H195,2)</f>
        <v>0</v>
      </c>
      <c r="K195" s="221" t="s">
        <v>134</v>
      </c>
      <c r="L195" s="45"/>
      <c r="M195" s="226" t="s">
        <v>1</v>
      </c>
      <c r="N195" s="227" t="s">
        <v>41</v>
      </c>
      <c r="O195" s="92"/>
      <c r="P195" s="228">
        <f>O195*H195</f>
        <v>0</v>
      </c>
      <c r="Q195" s="228">
        <v>2E-05</v>
      </c>
      <c r="R195" s="228">
        <f>Q195*H195</f>
        <v>7.536E-05</v>
      </c>
      <c r="S195" s="228">
        <v>0</v>
      </c>
      <c r="T195" s="229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30" t="s">
        <v>220</v>
      </c>
      <c r="AT195" s="230" t="s">
        <v>130</v>
      </c>
      <c r="AU195" s="230" t="s">
        <v>86</v>
      </c>
      <c r="AY195" s="18" t="s">
        <v>128</v>
      </c>
      <c r="BE195" s="231">
        <f>IF(N195="základní",J195,0)</f>
        <v>0</v>
      </c>
      <c r="BF195" s="231">
        <f>IF(N195="snížená",J195,0)</f>
        <v>0</v>
      </c>
      <c r="BG195" s="231">
        <f>IF(N195="zákl. přenesená",J195,0)</f>
        <v>0</v>
      </c>
      <c r="BH195" s="231">
        <f>IF(N195="sníž. přenesená",J195,0)</f>
        <v>0</v>
      </c>
      <c r="BI195" s="231">
        <f>IF(N195="nulová",J195,0)</f>
        <v>0</v>
      </c>
      <c r="BJ195" s="18" t="s">
        <v>84</v>
      </c>
      <c r="BK195" s="231">
        <f>ROUND(I195*H195,2)</f>
        <v>0</v>
      </c>
      <c r="BL195" s="18" t="s">
        <v>220</v>
      </c>
      <c r="BM195" s="230" t="s">
        <v>243</v>
      </c>
    </row>
    <row r="196" spans="1:51" s="13" customFormat="1" ht="12">
      <c r="A196" s="13"/>
      <c r="B196" s="232"/>
      <c r="C196" s="233"/>
      <c r="D196" s="234" t="s">
        <v>137</v>
      </c>
      <c r="E196" s="235" t="s">
        <v>1</v>
      </c>
      <c r="F196" s="236" t="s">
        <v>244</v>
      </c>
      <c r="G196" s="233"/>
      <c r="H196" s="235" t="s">
        <v>1</v>
      </c>
      <c r="I196" s="237"/>
      <c r="J196" s="233"/>
      <c r="K196" s="233"/>
      <c r="L196" s="238"/>
      <c r="M196" s="239"/>
      <c r="N196" s="240"/>
      <c r="O196" s="240"/>
      <c r="P196" s="240"/>
      <c r="Q196" s="240"/>
      <c r="R196" s="240"/>
      <c r="S196" s="240"/>
      <c r="T196" s="241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42" t="s">
        <v>137</v>
      </c>
      <c r="AU196" s="242" t="s">
        <v>86</v>
      </c>
      <c r="AV196" s="13" t="s">
        <v>84</v>
      </c>
      <c r="AW196" s="13" t="s">
        <v>32</v>
      </c>
      <c r="AX196" s="13" t="s">
        <v>76</v>
      </c>
      <c r="AY196" s="242" t="s">
        <v>128</v>
      </c>
    </row>
    <row r="197" spans="1:51" s="13" customFormat="1" ht="12">
      <c r="A197" s="13"/>
      <c r="B197" s="232"/>
      <c r="C197" s="233"/>
      <c r="D197" s="234" t="s">
        <v>137</v>
      </c>
      <c r="E197" s="235" t="s">
        <v>1</v>
      </c>
      <c r="F197" s="236" t="s">
        <v>245</v>
      </c>
      <c r="G197" s="233"/>
      <c r="H197" s="235" t="s">
        <v>1</v>
      </c>
      <c r="I197" s="237"/>
      <c r="J197" s="233"/>
      <c r="K197" s="233"/>
      <c r="L197" s="238"/>
      <c r="M197" s="239"/>
      <c r="N197" s="240"/>
      <c r="O197" s="240"/>
      <c r="P197" s="240"/>
      <c r="Q197" s="240"/>
      <c r="R197" s="240"/>
      <c r="S197" s="240"/>
      <c r="T197" s="241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42" t="s">
        <v>137</v>
      </c>
      <c r="AU197" s="242" t="s">
        <v>86</v>
      </c>
      <c r="AV197" s="13" t="s">
        <v>84</v>
      </c>
      <c r="AW197" s="13" t="s">
        <v>32</v>
      </c>
      <c r="AX197" s="13" t="s">
        <v>76</v>
      </c>
      <c r="AY197" s="242" t="s">
        <v>128</v>
      </c>
    </row>
    <row r="198" spans="1:51" s="14" customFormat="1" ht="12">
      <c r="A198" s="14"/>
      <c r="B198" s="243"/>
      <c r="C198" s="244"/>
      <c r="D198" s="234" t="s">
        <v>137</v>
      </c>
      <c r="E198" s="245" t="s">
        <v>1</v>
      </c>
      <c r="F198" s="246" t="s">
        <v>246</v>
      </c>
      <c r="G198" s="244"/>
      <c r="H198" s="247">
        <v>3.768</v>
      </c>
      <c r="I198" s="248"/>
      <c r="J198" s="244"/>
      <c r="K198" s="244"/>
      <c r="L198" s="249"/>
      <c r="M198" s="250"/>
      <c r="N198" s="251"/>
      <c r="O198" s="251"/>
      <c r="P198" s="251"/>
      <c r="Q198" s="251"/>
      <c r="R198" s="251"/>
      <c r="S198" s="251"/>
      <c r="T198" s="252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53" t="s">
        <v>137</v>
      </c>
      <c r="AU198" s="253" t="s">
        <v>86</v>
      </c>
      <c r="AV198" s="14" t="s">
        <v>86</v>
      </c>
      <c r="AW198" s="14" t="s">
        <v>32</v>
      </c>
      <c r="AX198" s="14" t="s">
        <v>84</v>
      </c>
      <c r="AY198" s="253" t="s">
        <v>128</v>
      </c>
    </row>
    <row r="199" spans="1:65" s="2" customFormat="1" ht="24.15" customHeight="1">
      <c r="A199" s="39"/>
      <c r="B199" s="40"/>
      <c r="C199" s="219" t="s">
        <v>247</v>
      </c>
      <c r="D199" s="219" t="s">
        <v>130</v>
      </c>
      <c r="E199" s="220" t="s">
        <v>248</v>
      </c>
      <c r="F199" s="221" t="s">
        <v>249</v>
      </c>
      <c r="G199" s="222" t="s">
        <v>133</v>
      </c>
      <c r="H199" s="223">
        <v>3.768</v>
      </c>
      <c r="I199" s="224"/>
      <c r="J199" s="225">
        <f>ROUND(I199*H199,2)</f>
        <v>0</v>
      </c>
      <c r="K199" s="221" t="s">
        <v>134</v>
      </c>
      <c r="L199" s="45"/>
      <c r="M199" s="226" t="s">
        <v>1</v>
      </c>
      <c r="N199" s="227" t="s">
        <v>41</v>
      </c>
      <c r="O199" s="92"/>
      <c r="P199" s="228">
        <f>O199*H199</f>
        <v>0</v>
      </c>
      <c r="Q199" s="228">
        <v>0</v>
      </c>
      <c r="R199" s="228">
        <f>Q199*H199</f>
        <v>0</v>
      </c>
      <c r="S199" s="228">
        <v>0</v>
      </c>
      <c r="T199" s="229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30" t="s">
        <v>220</v>
      </c>
      <c r="AT199" s="230" t="s">
        <v>130</v>
      </c>
      <c r="AU199" s="230" t="s">
        <v>86</v>
      </c>
      <c r="AY199" s="18" t="s">
        <v>128</v>
      </c>
      <c r="BE199" s="231">
        <f>IF(N199="základní",J199,0)</f>
        <v>0</v>
      </c>
      <c r="BF199" s="231">
        <f>IF(N199="snížená",J199,0)</f>
        <v>0</v>
      </c>
      <c r="BG199" s="231">
        <f>IF(N199="zákl. přenesená",J199,0)</f>
        <v>0</v>
      </c>
      <c r="BH199" s="231">
        <f>IF(N199="sníž. přenesená",J199,0)</f>
        <v>0</v>
      </c>
      <c r="BI199" s="231">
        <f>IF(N199="nulová",J199,0)</f>
        <v>0</v>
      </c>
      <c r="BJ199" s="18" t="s">
        <v>84</v>
      </c>
      <c r="BK199" s="231">
        <f>ROUND(I199*H199,2)</f>
        <v>0</v>
      </c>
      <c r="BL199" s="18" t="s">
        <v>220</v>
      </c>
      <c r="BM199" s="230" t="s">
        <v>250</v>
      </c>
    </row>
    <row r="200" spans="1:65" s="2" customFormat="1" ht="24.15" customHeight="1">
      <c r="A200" s="39"/>
      <c r="B200" s="40"/>
      <c r="C200" s="219" t="s">
        <v>7</v>
      </c>
      <c r="D200" s="219" t="s">
        <v>130</v>
      </c>
      <c r="E200" s="220" t="s">
        <v>251</v>
      </c>
      <c r="F200" s="221" t="s">
        <v>252</v>
      </c>
      <c r="G200" s="222" t="s">
        <v>133</v>
      </c>
      <c r="H200" s="223">
        <v>11.304</v>
      </c>
      <c r="I200" s="224"/>
      <c r="J200" s="225">
        <f>ROUND(I200*H200,2)</f>
        <v>0</v>
      </c>
      <c r="K200" s="221" t="s">
        <v>134</v>
      </c>
      <c r="L200" s="45"/>
      <c r="M200" s="226" t="s">
        <v>1</v>
      </c>
      <c r="N200" s="227" t="s">
        <v>41</v>
      </c>
      <c r="O200" s="92"/>
      <c r="P200" s="228">
        <f>O200*H200</f>
        <v>0</v>
      </c>
      <c r="Q200" s="228">
        <v>0</v>
      </c>
      <c r="R200" s="228">
        <f>Q200*H200</f>
        <v>0</v>
      </c>
      <c r="S200" s="228">
        <v>0</v>
      </c>
      <c r="T200" s="229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30" t="s">
        <v>220</v>
      </c>
      <c r="AT200" s="230" t="s">
        <v>130</v>
      </c>
      <c r="AU200" s="230" t="s">
        <v>86</v>
      </c>
      <c r="AY200" s="18" t="s">
        <v>128</v>
      </c>
      <c r="BE200" s="231">
        <f>IF(N200="základní",J200,0)</f>
        <v>0</v>
      </c>
      <c r="BF200" s="231">
        <f>IF(N200="snížená",J200,0)</f>
        <v>0</v>
      </c>
      <c r="BG200" s="231">
        <f>IF(N200="zákl. přenesená",J200,0)</f>
        <v>0</v>
      </c>
      <c r="BH200" s="231">
        <f>IF(N200="sníž. přenesená",J200,0)</f>
        <v>0</v>
      </c>
      <c r="BI200" s="231">
        <f>IF(N200="nulová",J200,0)</f>
        <v>0</v>
      </c>
      <c r="BJ200" s="18" t="s">
        <v>84</v>
      </c>
      <c r="BK200" s="231">
        <f>ROUND(I200*H200,2)</f>
        <v>0</v>
      </c>
      <c r="BL200" s="18" t="s">
        <v>220</v>
      </c>
      <c r="BM200" s="230" t="s">
        <v>253</v>
      </c>
    </row>
    <row r="201" spans="1:51" s="13" customFormat="1" ht="12">
      <c r="A201" s="13"/>
      <c r="B201" s="232"/>
      <c r="C201" s="233"/>
      <c r="D201" s="234" t="s">
        <v>137</v>
      </c>
      <c r="E201" s="235" t="s">
        <v>1</v>
      </c>
      <c r="F201" s="236" t="s">
        <v>254</v>
      </c>
      <c r="G201" s="233"/>
      <c r="H201" s="235" t="s">
        <v>1</v>
      </c>
      <c r="I201" s="237"/>
      <c r="J201" s="233"/>
      <c r="K201" s="233"/>
      <c r="L201" s="238"/>
      <c r="M201" s="239"/>
      <c r="N201" s="240"/>
      <c r="O201" s="240"/>
      <c r="P201" s="240"/>
      <c r="Q201" s="240"/>
      <c r="R201" s="240"/>
      <c r="S201" s="240"/>
      <c r="T201" s="241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42" t="s">
        <v>137</v>
      </c>
      <c r="AU201" s="242" t="s">
        <v>86</v>
      </c>
      <c r="AV201" s="13" t="s">
        <v>84</v>
      </c>
      <c r="AW201" s="13" t="s">
        <v>32</v>
      </c>
      <c r="AX201" s="13" t="s">
        <v>76</v>
      </c>
      <c r="AY201" s="242" t="s">
        <v>128</v>
      </c>
    </row>
    <row r="202" spans="1:51" s="13" customFormat="1" ht="12">
      <c r="A202" s="13"/>
      <c r="B202" s="232"/>
      <c r="C202" s="233"/>
      <c r="D202" s="234" t="s">
        <v>137</v>
      </c>
      <c r="E202" s="235" t="s">
        <v>1</v>
      </c>
      <c r="F202" s="236" t="s">
        <v>245</v>
      </c>
      <c r="G202" s="233"/>
      <c r="H202" s="235" t="s">
        <v>1</v>
      </c>
      <c r="I202" s="237"/>
      <c r="J202" s="233"/>
      <c r="K202" s="233"/>
      <c r="L202" s="238"/>
      <c r="M202" s="239"/>
      <c r="N202" s="240"/>
      <c r="O202" s="240"/>
      <c r="P202" s="240"/>
      <c r="Q202" s="240"/>
      <c r="R202" s="240"/>
      <c r="S202" s="240"/>
      <c r="T202" s="241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42" t="s">
        <v>137</v>
      </c>
      <c r="AU202" s="242" t="s">
        <v>86</v>
      </c>
      <c r="AV202" s="13" t="s">
        <v>84</v>
      </c>
      <c r="AW202" s="13" t="s">
        <v>32</v>
      </c>
      <c r="AX202" s="13" t="s">
        <v>76</v>
      </c>
      <c r="AY202" s="242" t="s">
        <v>128</v>
      </c>
    </row>
    <row r="203" spans="1:51" s="14" customFormat="1" ht="12">
      <c r="A203" s="14"/>
      <c r="B203" s="243"/>
      <c r="C203" s="244"/>
      <c r="D203" s="234" t="s">
        <v>137</v>
      </c>
      <c r="E203" s="245" t="s">
        <v>1</v>
      </c>
      <c r="F203" s="246" t="s">
        <v>255</v>
      </c>
      <c r="G203" s="244"/>
      <c r="H203" s="247">
        <v>11.304</v>
      </c>
      <c r="I203" s="248"/>
      <c r="J203" s="244"/>
      <c r="K203" s="244"/>
      <c r="L203" s="249"/>
      <c r="M203" s="250"/>
      <c r="N203" s="251"/>
      <c r="O203" s="251"/>
      <c r="P203" s="251"/>
      <c r="Q203" s="251"/>
      <c r="R203" s="251"/>
      <c r="S203" s="251"/>
      <c r="T203" s="252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53" t="s">
        <v>137</v>
      </c>
      <c r="AU203" s="253" t="s">
        <v>86</v>
      </c>
      <c r="AV203" s="14" t="s">
        <v>86</v>
      </c>
      <c r="AW203" s="14" t="s">
        <v>32</v>
      </c>
      <c r="AX203" s="14" t="s">
        <v>84</v>
      </c>
      <c r="AY203" s="253" t="s">
        <v>128</v>
      </c>
    </row>
    <row r="204" spans="1:65" s="2" customFormat="1" ht="24.15" customHeight="1">
      <c r="A204" s="39"/>
      <c r="B204" s="40"/>
      <c r="C204" s="219" t="s">
        <v>256</v>
      </c>
      <c r="D204" s="219" t="s">
        <v>130</v>
      </c>
      <c r="E204" s="220" t="s">
        <v>257</v>
      </c>
      <c r="F204" s="221" t="s">
        <v>258</v>
      </c>
      <c r="G204" s="222" t="s">
        <v>133</v>
      </c>
      <c r="H204" s="223">
        <v>0.791</v>
      </c>
      <c r="I204" s="224"/>
      <c r="J204" s="225">
        <f>ROUND(I204*H204,2)</f>
        <v>0</v>
      </c>
      <c r="K204" s="221" t="s">
        <v>1</v>
      </c>
      <c r="L204" s="45"/>
      <c r="M204" s="226" t="s">
        <v>1</v>
      </c>
      <c r="N204" s="227" t="s">
        <v>41</v>
      </c>
      <c r="O204" s="92"/>
      <c r="P204" s="228">
        <f>O204*H204</f>
        <v>0</v>
      </c>
      <c r="Q204" s="228">
        <v>6E-05</v>
      </c>
      <c r="R204" s="228">
        <f>Q204*H204</f>
        <v>4.746E-05</v>
      </c>
      <c r="S204" s="228">
        <v>0</v>
      </c>
      <c r="T204" s="229">
        <f>S204*H204</f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30" t="s">
        <v>220</v>
      </c>
      <c r="AT204" s="230" t="s">
        <v>130</v>
      </c>
      <c r="AU204" s="230" t="s">
        <v>86</v>
      </c>
      <c r="AY204" s="18" t="s">
        <v>128</v>
      </c>
      <c r="BE204" s="231">
        <f>IF(N204="základní",J204,0)</f>
        <v>0</v>
      </c>
      <c r="BF204" s="231">
        <f>IF(N204="snížená",J204,0)</f>
        <v>0</v>
      </c>
      <c r="BG204" s="231">
        <f>IF(N204="zákl. přenesená",J204,0)</f>
        <v>0</v>
      </c>
      <c r="BH204" s="231">
        <f>IF(N204="sníž. přenesená",J204,0)</f>
        <v>0</v>
      </c>
      <c r="BI204" s="231">
        <f>IF(N204="nulová",J204,0)</f>
        <v>0</v>
      </c>
      <c r="BJ204" s="18" t="s">
        <v>84</v>
      </c>
      <c r="BK204" s="231">
        <f>ROUND(I204*H204,2)</f>
        <v>0</v>
      </c>
      <c r="BL204" s="18" t="s">
        <v>220</v>
      </c>
      <c r="BM204" s="230" t="s">
        <v>259</v>
      </c>
    </row>
    <row r="205" spans="1:51" s="13" customFormat="1" ht="12">
      <c r="A205" s="13"/>
      <c r="B205" s="232"/>
      <c r="C205" s="233"/>
      <c r="D205" s="234" t="s">
        <v>137</v>
      </c>
      <c r="E205" s="235" t="s">
        <v>1</v>
      </c>
      <c r="F205" s="236" t="s">
        <v>260</v>
      </c>
      <c r="G205" s="233"/>
      <c r="H205" s="235" t="s">
        <v>1</v>
      </c>
      <c r="I205" s="237"/>
      <c r="J205" s="233"/>
      <c r="K205" s="233"/>
      <c r="L205" s="238"/>
      <c r="M205" s="239"/>
      <c r="N205" s="240"/>
      <c r="O205" s="240"/>
      <c r="P205" s="240"/>
      <c r="Q205" s="240"/>
      <c r="R205" s="240"/>
      <c r="S205" s="240"/>
      <c r="T205" s="241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42" t="s">
        <v>137</v>
      </c>
      <c r="AU205" s="242" t="s">
        <v>86</v>
      </c>
      <c r="AV205" s="13" t="s">
        <v>84</v>
      </c>
      <c r="AW205" s="13" t="s">
        <v>32</v>
      </c>
      <c r="AX205" s="13" t="s">
        <v>76</v>
      </c>
      <c r="AY205" s="242" t="s">
        <v>128</v>
      </c>
    </row>
    <row r="206" spans="1:51" s="13" customFormat="1" ht="12">
      <c r="A206" s="13"/>
      <c r="B206" s="232"/>
      <c r="C206" s="233"/>
      <c r="D206" s="234" t="s">
        <v>137</v>
      </c>
      <c r="E206" s="235" t="s">
        <v>1</v>
      </c>
      <c r="F206" s="236" t="s">
        <v>261</v>
      </c>
      <c r="G206" s="233"/>
      <c r="H206" s="235" t="s">
        <v>1</v>
      </c>
      <c r="I206" s="237"/>
      <c r="J206" s="233"/>
      <c r="K206" s="233"/>
      <c r="L206" s="238"/>
      <c r="M206" s="239"/>
      <c r="N206" s="240"/>
      <c r="O206" s="240"/>
      <c r="P206" s="240"/>
      <c r="Q206" s="240"/>
      <c r="R206" s="240"/>
      <c r="S206" s="240"/>
      <c r="T206" s="241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42" t="s">
        <v>137</v>
      </c>
      <c r="AU206" s="242" t="s">
        <v>86</v>
      </c>
      <c r="AV206" s="13" t="s">
        <v>84</v>
      </c>
      <c r="AW206" s="13" t="s">
        <v>32</v>
      </c>
      <c r="AX206" s="13" t="s">
        <v>76</v>
      </c>
      <c r="AY206" s="242" t="s">
        <v>128</v>
      </c>
    </row>
    <row r="207" spans="1:51" s="14" customFormat="1" ht="12">
      <c r="A207" s="14"/>
      <c r="B207" s="243"/>
      <c r="C207" s="244"/>
      <c r="D207" s="234" t="s">
        <v>137</v>
      </c>
      <c r="E207" s="245" t="s">
        <v>1</v>
      </c>
      <c r="F207" s="246" t="s">
        <v>262</v>
      </c>
      <c r="G207" s="244"/>
      <c r="H207" s="247">
        <v>0.791</v>
      </c>
      <c r="I207" s="248"/>
      <c r="J207" s="244"/>
      <c r="K207" s="244"/>
      <c r="L207" s="249"/>
      <c r="M207" s="250"/>
      <c r="N207" s="251"/>
      <c r="O207" s="251"/>
      <c r="P207" s="251"/>
      <c r="Q207" s="251"/>
      <c r="R207" s="251"/>
      <c r="S207" s="251"/>
      <c r="T207" s="252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53" t="s">
        <v>137</v>
      </c>
      <c r="AU207" s="253" t="s">
        <v>86</v>
      </c>
      <c r="AV207" s="14" t="s">
        <v>86</v>
      </c>
      <c r="AW207" s="14" t="s">
        <v>32</v>
      </c>
      <c r="AX207" s="14" t="s">
        <v>84</v>
      </c>
      <c r="AY207" s="253" t="s">
        <v>128</v>
      </c>
    </row>
    <row r="208" spans="1:65" s="2" customFormat="1" ht="16.5" customHeight="1">
      <c r="A208" s="39"/>
      <c r="B208" s="40"/>
      <c r="C208" s="219" t="s">
        <v>263</v>
      </c>
      <c r="D208" s="219" t="s">
        <v>130</v>
      </c>
      <c r="E208" s="220" t="s">
        <v>264</v>
      </c>
      <c r="F208" s="221" t="s">
        <v>265</v>
      </c>
      <c r="G208" s="222" t="s">
        <v>133</v>
      </c>
      <c r="H208" s="223">
        <v>0.791</v>
      </c>
      <c r="I208" s="224"/>
      <c r="J208" s="225">
        <f>ROUND(I208*H208,2)</f>
        <v>0</v>
      </c>
      <c r="K208" s="221" t="s">
        <v>1</v>
      </c>
      <c r="L208" s="45"/>
      <c r="M208" s="226" t="s">
        <v>1</v>
      </c>
      <c r="N208" s="227" t="s">
        <v>41</v>
      </c>
      <c r="O208" s="92"/>
      <c r="P208" s="228">
        <f>O208*H208</f>
        <v>0</v>
      </c>
      <c r="Q208" s="228">
        <v>0.00012</v>
      </c>
      <c r="R208" s="228">
        <f>Q208*H208</f>
        <v>9.492E-05</v>
      </c>
      <c r="S208" s="228">
        <v>0</v>
      </c>
      <c r="T208" s="229">
        <f>S208*H208</f>
        <v>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30" t="s">
        <v>220</v>
      </c>
      <c r="AT208" s="230" t="s">
        <v>130</v>
      </c>
      <c r="AU208" s="230" t="s">
        <v>86</v>
      </c>
      <c r="AY208" s="18" t="s">
        <v>128</v>
      </c>
      <c r="BE208" s="231">
        <f>IF(N208="základní",J208,0)</f>
        <v>0</v>
      </c>
      <c r="BF208" s="231">
        <f>IF(N208="snížená",J208,0)</f>
        <v>0</v>
      </c>
      <c r="BG208" s="231">
        <f>IF(N208="zákl. přenesená",J208,0)</f>
        <v>0</v>
      </c>
      <c r="BH208" s="231">
        <f>IF(N208="sníž. přenesená",J208,0)</f>
        <v>0</v>
      </c>
      <c r="BI208" s="231">
        <f>IF(N208="nulová",J208,0)</f>
        <v>0</v>
      </c>
      <c r="BJ208" s="18" t="s">
        <v>84</v>
      </c>
      <c r="BK208" s="231">
        <f>ROUND(I208*H208,2)</f>
        <v>0</v>
      </c>
      <c r="BL208" s="18" t="s">
        <v>220</v>
      </c>
      <c r="BM208" s="230" t="s">
        <v>266</v>
      </c>
    </row>
    <row r="209" spans="1:65" s="2" customFormat="1" ht="24.15" customHeight="1">
      <c r="A209" s="39"/>
      <c r="B209" s="40"/>
      <c r="C209" s="219" t="s">
        <v>267</v>
      </c>
      <c r="D209" s="219" t="s">
        <v>130</v>
      </c>
      <c r="E209" s="220" t="s">
        <v>268</v>
      </c>
      <c r="F209" s="221" t="s">
        <v>269</v>
      </c>
      <c r="G209" s="222" t="s">
        <v>270</v>
      </c>
      <c r="H209" s="223">
        <v>1</v>
      </c>
      <c r="I209" s="224"/>
      <c r="J209" s="225">
        <f>ROUND(I209*H209,2)</f>
        <v>0</v>
      </c>
      <c r="K209" s="221" t="s">
        <v>1</v>
      </c>
      <c r="L209" s="45"/>
      <c r="M209" s="226" t="s">
        <v>1</v>
      </c>
      <c r="N209" s="227" t="s">
        <v>41</v>
      </c>
      <c r="O209" s="92"/>
      <c r="P209" s="228">
        <f>O209*H209</f>
        <v>0</v>
      </c>
      <c r="Q209" s="228">
        <v>0</v>
      </c>
      <c r="R209" s="228">
        <f>Q209*H209</f>
        <v>0</v>
      </c>
      <c r="S209" s="228">
        <v>0</v>
      </c>
      <c r="T209" s="229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30" t="s">
        <v>220</v>
      </c>
      <c r="AT209" s="230" t="s">
        <v>130</v>
      </c>
      <c r="AU209" s="230" t="s">
        <v>86</v>
      </c>
      <c r="AY209" s="18" t="s">
        <v>128</v>
      </c>
      <c r="BE209" s="231">
        <f>IF(N209="základní",J209,0)</f>
        <v>0</v>
      </c>
      <c r="BF209" s="231">
        <f>IF(N209="snížená",J209,0)</f>
        <v>0</v>
      </c>
      <c r="BG209" s="231">
        <f>IF(N209="zákl. přenesená",J209,0)</f>
        <v>0</v>
      </c>
      <c r="BH209" s="231">
        <f>IF(N209="sníž. přenesená",J209,0)</f>
        <v>0</v>
      </c>
      <c r="BI209" s="231">
        <f>IF(N209="nulová",J209,0)</f>
        <v>0</v>
      </c>
      <c r="BJ209" s="18" t="s">
        <v>84</v>
      </c>
      <c r="BK209" s="231">
        <f>ROUND(I209*H209,2)</f>
        <v>0</v>
      </c>
      <c r="BL209" s="18" t="s">
        <v>220</v>
      </c>
      <c r="BM209" s="230" t="s">
        <v>271</v>
      </c>
    </row>
    <row r="210" spans="1:63" s="12" customFormat="1" ht="25.9" customHeight="1">
      <c r="A210" s="12"/>
      <c r="B210" s="203"/>
      <c r="C210" s="204"/>
      <c r="D210" s="205" t="s">
        <v>75</v>
      </c>
      <c r="E210" s="206" t="s">
        <v>272</v>
      </c>
      <c r="F210" s="206" t="s">
        <v>273</v>
      </c>
      <c r="G210" s="204"/>
      <c r="H210" s="204"/>
      <c r="I210" s="207"/>
      <c r="J210" s="208">
        <f>BK210</f>
        <v>0</v>
      </c>
      <c r="K210" s="204"/>
      <c r="L210" s="209"/>
      <c r="M210" s="210"/>
      <c r="N210" s="211"/>
      <c r="O210" s="211"/>
      <c r="P210" s="212">
        <f>P211+P215+P219</f>
        <v>0</v>
      </c>
      <c r="Q210" s="211"/>
      <c r="R210" s="212">
        <f>R211+R215+R219</f>
        <v>0</v>
      </c>
      <c r="S210" s="211"/>
      <c r="T210" s="213">
        <f>T211+T215+T219</f>
        <v>0</v>
      </c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R210" s="214" t="s">
        <v>153</v>
      </c>
      <c r="AT210" s="215" t="s">
        <v>75</v>
      </c>
      <c r="AU210" s="215" t="s">
        <v>76</v>
      </c>
      <c r="AY210" s="214" t="s">
        <v>128</v>
      </c>
      <c r="BK210" s="216">
        <f>BK211+BK215+BK219</f>
        <v>0</v>
      </c>
    </row>
    <row r="211" spans="1:63" s="12" customFormat="1" ht="22.8" customHeight="1">
      <c r="A211" s="12"/>
      <c r="B211" s="203"/>
      <c r="C211" s="204"/>
      <c r="D211" s="205" t="s">
        <v>75</v>
      </c>
      <c r="E211" s="217" t="s">
        <v>274</v>
      </c>
      <c r="F211" s="217" t="s">
        <v>275</v>
      </c>
      <c r="G211" s="204"/>
      <c r="H211" s="204"/>
      <c r="I211" s="207"/>
      <c r="J211" s="218">
        <f>BK211</f>
        <v>0</v>
      </c>
      <c r="K211" s="204"/>
      <c r="L211" s="209"/>
      <c r="M211" s="210"/>
      <c r="N211" s="211"/>
      <c r="O211" s="211"/>
      <c r="P211" s="212">
        <f>SUM(P212:P214)</f>
        <v>0</v>
      </c>
      <c r="Q211" s="211"/>
      <c r="R211" s="212">
        <f>SUM(R212:R214)</f>
        <v>0</v>
      </c>
      <c r="S211" s="211"/>
      <c r="T211" s="213">
        <f>SUM(T212:T214)</f>
        <v>0</v>
      </c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R211" s="214" t="s">
        <v>153</v>
      </c>
      <c r="AT211" s="215" t="s">
        <v>75</v>
      </c>
      <c r="AU211" s="215" t="s">
        <v>84</v>
      </c>
      <c r="AY211" s="214" t="s">
        <v>128</v>
      </c>
      <c r="BK211" s="216">
        <f>SUM(BK212:BK214)</f>
        <v>0</v>
      </c>
    </row>
    <row r="212" spans="1:65" s="2" customFormat="1" ht="16.5" customHeight="1">
      <c r="A212" s="39"/>
      <c r="B212" s="40"/>
      <c r="C212" s="219" t="s">
        <v>276</v>
      </c>
      <c r="D212" s="219" t="s">
        <v>130</v>
      </c>
      <c r="E212" s="220" t="s">
        <v>277</v>
      </c>
      <c r="F212" s="221" t="s">
        <v>278</v>
      </c>
      <c r="G212" s="222" t="s">
        <v>279</v>
      </c>
      <c r="H212" s="223">
        <v>1</v>
      </c>
      <c r="I212" s="224"/>
      <c r="J212" s="225">
        <f>ROUND(I212*H212,2)</f>
        <v>0</v>
      </c>
      <c r="K212" s="221" t="s">
        <v>134</v>
      </c>
      <c r="L212" s="45"/>
      <c r="M212" s="226" t="s">
        <v>1</v>
      </c>
      <c r="N212" s="227" t="s">
        <v>41</v>
      </c>
      <c r="O212" s="92"/>
      <c r="P212" s="228">
        <f>O212*H212</f>
        <v>0</v>
      </c>
      <c r="Q212" s="228">
        <v>0</v>
      </c>
      <c r="R212" s="228">
        <f>Q212*H212</f>
        <v>0</v>
      </c>
      <c r="S212" s="228">
        <v>0</v>
      </c>
      <c r="T212" s="229">
        <f>S212*H212</f>
        <v>0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30" t="s">
        <v>280</v>
      </c>
      <c r="AT212" s="230" t="s">
        <v>130</v>
      </c>
      <c r="AU212" s="230" t="s">
        <v>86</v>
      </c>
      <c r="AY212" s="18" t="s">
        <v>128</v>
      </c>
      <c r="BE212" s="231">
        <f>IF(N212="základní",J212,0)</f>
        <v>0</v>
      </c>
      <c r="BF212" s="231">
        <f>IF(N212="snížená",J212,0)</f>
        <v>0</v>
      </c>
      <c r="BG212" s="231">
        <f>IF(N212="zákl. přenesená",J212,0)</f>
        <v>0</v>
      </c>
      <c r="BH212" s="231">
        <f>IF(N212="sníž. přenesená",J212,0)</f>
        <v>0</v>
      </c>
      <c r="BI212" s="231">
        <f>IF(N212="nulová",J212,0)</f>
        <v>0</v>
      </c>
      <c r="BJ212" s="18" t="s">
        <v>84</v>
      </c>
      <c r="BK212" s="231">
        <f>ROUND(I212*H212,2)</f>
        <v>0</v>
      </c>
      <c r="BL212" s="18" t="s">
        <v>280</v>
      </c>
      <c r="BM212" s="230" t="s">
        <v>281</v>
      </c>
    </row>
    <row r="213" spans="1:51" s="13" customFormat="1" ht="12">
      <c r="A213" s="13"/>
      <c r="B213" s="232"/>
      <c r="C213" s="233"/>
      <c r="D213" s="234" t="s">
        <v>137</v>
      </c>
      <c r="E213" s="235" t="s">
        <v>1</v>
      </c>
      <c r="F213" s="236" t="s">
        <v>282</v>
      </c>
      <c r="G213" s="233"/>
      <c r="H213" s="235" t="s">
        <v>1</v>
      </c>
      <c r="I213" s="237"/>
      <c r="J213" s="233"/>
      <c r="K213" s="233"/>
      <c r="L213" s="238"/>
      <c r="M213" s="239"/>
      <c r="N213" s="240"/>
      <c r="O213" s="240"/>
      <c r="P213" s="240"/>
      <c r="Q213" s="240"/>
      <c r="R213" s="240"/>
      <c r="S213" s="240"/>
      <c r="T213" s="241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42" t="s">
        <v>137</v>
      </c>
      <c r="AU213" s="242" t="s">
        <v>86</v>
      </c>
      <c r="AV213" s="13" t="s">
        <v>84</v>
      </c>
      <c r="AW213" s="13" t="s">
        <v>32</v>
      </c>
      <c r="AX213" s="13" t="s">
        <v>76</v>
      </c>
      <c r="AY213" s="242" t="s">
        <v>128</v>
      </c>
    </row>
    <row r="214" spans="1:51" s="14" customFormat="1" ht="12">
      <c r="A214" s="14"/>
      <c r="B214" s="243"/>
      <c r="C214" s="244"/>
      <c r="D214" s="234" t="s">
        <v>137</v>
      </c>
      <c r="E214" s="245" t="s">
        <v>1</v>
      </c>
      <c r="F214" s="246" t="s">
        <v>84</v>
      </c>
      <c r="G214" s="244"/>
      <c r="H214" s="247">
        <v>1</v>
      </c>
      <c r="I214" s="248"/>
      <c r="J214" s="244"/>
      <c r="K214" s="244"/>
      <c r="L214" s="249"/>
      <c r="M214" s="250"/>
      <c r="N214" s="251"/>
      <c r="O214" s="251"/>
      <c r="P214" s="251"/>
      <c r="Q214" s="251"/>
      <c r="R214" s="251"/>
      <c r="S214" s="251"/>
      <c r="T214" s="252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53" t="s">
        <v>137</v>
      </c>
      <c r="AU214" s="253" t="s">
        <v>86</v>
      </c>
      <c r="AV214" s="14" t="s">
        <v>86</v>
      </c>
      <c r="AW214" s="14" t="s">
        <v>32</v>
      </c>
      <c r="AX214" s="14" t="s">
        <v>84</v>
      </c>
      <c r="AY214" s="253" t="s">
        <v>128</v>
      </c>
    </row>
    <row r="215" spans="1:63" s="12" customFormat="1" ht="22.8" customHeight="1">
      <c r="A215" s="12"/>
      <c r="B215" s="203"/>
      <c r="C215" s="204"/>
      <c r="D215" s="205" t="s">
        <v>75</v>
      </c>
      <c r="E215" s="217" t="s">
        <v>283</v>
      </c>
      <c r="F215" s="217" t="s">
        <v>284</v>
      </c>
      <c r="G215" s="204"/>
      <c r="H215" s="204"/>
      <c r="I215" s="207"/>
      <c r="J215" s="218">
        <f>BK215</f>
        <v>0</v>
      </c>
      <c r="K215" s="204"/>
      <c r="L215" s="209"/>
      <c r="M215" s="210"/>
      <c r="N215" s="211"/>
      <c r="O215" s="211"/>
      <c r="P215" s="212">
        <f>SUM(P216:P218)</f>
        <v>0</v>
      </c>
      <c r="Q215" s="211"/>
      <c r="R215" s="212">
        <f>SUM(R216:R218)</f>
        <v>0</v>
      </c>
      <c r="S215" s="211"/>
      <c r="T215" s="213">
        <f>SUM(T216:T218)</f>
        <v>0</v>
      </c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R215" s="214" t="s">
        <v>153</v>
      </c>
      <c r="AT215" s="215" t="s">
        <v>75</v>
      </c>
      <c r="AU215" s="215" t="s">
        <v>84</v>
      </c>
      <c r="AY215" s="214" t="s">
        <v>128</v>
      </c>
      <c r="BK215" s="216">
        <f>SUM(BK216:BK218)</f>
        <v>0</v>
      </c>
    </row>
    <row r="216" spans="1:65" s="2" customFormat="1" ht="16.5" customHeight="1">
      <c r="A216" s="39"/>
      <c r="B216" s="40"/>
      <c r="C216" s="219" t="s">
        <v>285</v>
      </c>
      <c r="D216" s="219" t="s">
        <v>130</v>
      </c>
      <c r="E216" s="220" t="s">
        <v>286</v>
      </c>
      <c r="F216" s="221" t="s">
        <v>284</v>
      </c>
      <c r="G216" s="222" t="s">
        <v>279</v>
      </c>
      <c r="H216" s="223">
        <v>1</v>
      </c>
      <c r="I216" s="224"/>
      <c r="J216" s="225">
        <f>ROUND(I216*H216,2)</f>
        <v>0</v>
      </c>
      <c r="K216" s="221" t="s">
        <v>134</v>
      </c>
      <c r="L216" s="45"/>
      <c r="M216" s="226" t="s">
        <v>1</v>
      </c>
      <c r="N216" s="227" t="s">
        <v>41</v>
      </c>
      <c r="O216" s="92"/>
      <c r="P216" s="228">
        <f>O216*H216</f>
        <v>0</v>
      </c>
      <c r="Q216" s="228">
        <v>0</v>
      </c>
      <c r="R216" s="228">
        <f>Q216*H216</f>
        <v>0</v>
      </c>
      <c r="S216" s="228">
        <v>0</v>
      </c>
      <c r="T216" s="229">
        <f>S216*H216</f>
        <v>0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230" t="s">
        <v>280</v>
      </c>
      <c r="AT216" s="230" t="s">
        <v>130</v>
      </c>
      <c r="AU216" s="230" t="s">
        <v>86</v>
      </c>
      <c r="AY216" s="18" t="s">
        <v>128</v>
      </c>
      <c r="BE216" s="231">
        <f>IF(N216="základní",J216,0)</f>
        <v>0</v>
      </c>
      <c r="BF216" s="231">
        <f>IF(N216="snížená",J216,0)</f>
        <v>0</v>
      </c>
      <c r="BG216" s="231">
        <f>IF(N216="zákl. přenesená",J216,0)</f>
        <v>0</v>
      </c>
      <c r="BH216" s="231">
        <f>IF(N216="sníž. přenesená",J216,0)</f>
        <v>0</v>
      </c>
      <c r="BI216" s="231">
        <f>IF(N216="nulová",J216,0)</f>
        <v>0</v>
      </c>
      <c r="BJ216" s="18" t="s">
        <v>84</v>
      </c>
      <c r="BK216" s="231">
        <f>ROUND(I216*H216,2)</f>
        <v>0</v>
      </c>
      <c r="BL216" s="18" t="s">
        <v>280</v>
      </c>
      <c r="BM216" s="230" t="s">
        <v>287</v>
      </c>
    </row>
    <row r="217" spans="1:51" s="13" customFormat="1" ht="12">
      <c r="A217" s="13"/>
      <c r="B217" s="232"/>
      <c r="C217" s="233"/>
      <c r="D217" s="234" t="s">
        <v>137</v>
      </c>
      <c r="E217" s="235" t="s">
        <v>1</v>
      </c>
      <c r="F217" s="236" t="s">
        <v>288</v>
      </c>
      <c r="G217" s="233"/>
      <c r="H217" s="235" t="s">
        <v>1</v>
      </c>
      <c r="I217" s="237"/>
      <c r="J217" s="233"/>
      <c r="K217" s="233"/>
      <c r="L217" s="238"/>
      <c r="M217" s="239"/>
      <c r="N217" s="240"/>
      <c r="O217" s="240"/>
      <c r="P217" s="240"/>
      <c r="Q217" s="240"/>
      <c r="R217" s="240"/>
      <c r="S217" s="240"/>
      <c r="T217" s="241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42" t="s">
        <v>137</v>
      </c>
      <c r="AU217" s="242" t="s">
        <v>86</v>
      </c>
      <c r="AV217" s="13" t="s">
        <v>84</v>
      </c>
      <c r="AW217" s="13" t="s">
        <v>32</v>
      </c>
      <c r="AX217" s="13" t="s">
        <v>76</v>
      </c>
      <c r="AY217" s="242" t="s">
        <v>128</v>
      </c>
    </row>
    <row r="218" spans="1:51" s="14" customFormat="1" ht="12">
      <c r="A218" s="14"/>
      <c r="B218" s="243"/>
      <c r="C218" s="244"/>
      <c r="D218" s="234" t="s">
        <v>137</v>
      </c>
      <c r="E218" s="245" t="s">
        <v>1</v>
      </c>
      <c r="F218" s="246" t="s">
        <v>84</v>
      </c>
      <c r="G218" s="244"/>
      <c r="H218" s="247">
        <v>1</v>
      </c>
      <c r="I218" s="248"/>
      <c r="J218" s="244"/>
      <c r="K218" s="244"/>
      <c r="L218" s="249"/>
      <c r="M218" s="250"/>
      <c r="N218" s="251"/>
      <c r="O218" s="251"/>
      <c r="P218" s="251"/>
      <c r="Q218" s="251"/>
      <c r="R218" s="251"/>
      <c r="S218" s="251"/>
      <c r="T218" s="252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53" t="s">
        <v>137</v>
      </c>
      <c r="AU218" s="253" t="s">
        <v>86</v>
      </c>
      <c r="AV218" s="14" t="s">
        <v>86</v>
      </c>
      <c r="AW218" s="14" t="s">
        <v>32</v>
      </c>
      <c r="AX218" s="14" t="s">
        <v>84</v>
      </c>
      <c r="AY218" s="253" t="s">
        <v>128</v>
      </c>
    </row>
    <row r="219" spans="1:63" s="12" customFormat="1" ht="22.8" customHeight="1">
      <c r="A219" s="12"/>
      <c r="B219" s="203"/>
      <c r="C219" s="204"/>
      <c r="D219" s="205" t="s">
        <v>75</v>
      </c>
      <c r="E219" s="217" t="s">
        <v>289</v>
      </c>
      <c r="F219" s="217" t="s">
        <v>290</v>
      </c>
      <c r="G219" s="204"/>
      <c r="H219" s="204"/>
      <c r="I219" s="207"/>
      <c r="J219" s="218">
        <f>BK219</f>
        <v>0</v>
      </c>
      <c r="K219" s="204"/>
      <c r="L219" s="209"/>
      <c r="M219" s="210"/>
      <c r="N219" s="211"/>
      <c r="O219" s="211"/>
      <c r="P219" s="212">
        <f>SUM(P220:P222)</f>
        <v>0</v>
      </c>
      <c r="Q219" s="211"/>
      <c r="R219" s="212">
        <f>SUM(R220:R222)</f>
        <v>0</v>
      </c>
      <c r="S219" s="211"/>
      <c r="T219" s="213">
        <f>SUM(T220:T222)</f>
        <v>0</v>
      </c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R219" s="214" t="s">
        <v>153</v>
      </c>
      <c r="AT219" s="215" t="s">
        <v>75</v>
      </c>
      <c r="AU219" s="215" t="s">
        <v>84</v>
      </c>
      <c r="AY219" s="214" t="s">
        <v>128</v>
      </c>
      <c r="BK219" s="216">
        <f>SUM(BK220:BK222)</f>
        <v>0</v>
      </c>
    </row>
    <row r="220" spans="1:65" s="2" customFormat="1" ht="16.5" customHeight="1">
      <c r="A220" s="39"/>
      <c r="B220" s="40"/>
      <c r="C220" s="219" t="s">
        <v>291</v>
      </c>
      <c r="D220" s="219" t="s">
        <v>130</v>
      </c>
      <c r="E220" s="220" t="s">
        <v>292</v>
      </c>
      <c r="F220" s="221" t="s">
        <v>293</v>
      </c>
      <c r="G220" s="222" t="s">
        <v>279</v>
      </c>
      <c r="H220" s="223">
        <v>1</v>
      </c>
      <c r="I220" s="224"/>
      <c r="J220" s="225">
        <f>ROUND(I220*H220,2)</f>
        <v>0</v>
      </c>
      <c r="K220" s="221" t="s">
        <v>134</v>
      </c>
      <c r="L220" s="45"/>
      <c r="M220" s="226" t="s">
        <v>1</v>
      </c>
      <c r="N220" s="227" t="s">
        <v>41</v>
      </c>
      <c r="O220" s="92"/>
      <c r="P220" s="228">
        <f>O220*H220</f>
        <v>0</v>
      </c>
      <c r="Q220" s="228">
        <v>0</v>
      </c>
      <c r="R220" s="228">
        <f>Q220*H220</f>
        <v>0</v>
      </c>
      <c r="S220" s="228">
        <v>0</v>
      </c>
      <c r="T220" s="229">
        <f>S220*H220</f>
        <v>0</v>
      </c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R220" s="230" t="s">
        <v>280</v>
      </c>
      <c r="AT220" s="230" t="s">
        <v>130</v>
      </c>
      <c r="AU220" s="230" t="s">
        <v>86</v>
      </c>
      <c r="AY220" s="18" t="s">
        <v>128</v>
      </c>
      <c r="BE220" s="231">
        <f>IF(N220="základní",J220,0)</f>
        <v>0</v>
      </c>
      <c r="BF220" s="231">
        <f>IF(N220="snížená",J220,0)</f>
        <v>0</v>
      </c>
      <c r="BG220" s="231">
        <f>IF(N220="zákl. přenesená",J220,0)</f>
        <v>0</v>
      </c>
      <c r="BH220" s="231">
        <f>IF(N220="sníž. přenesená",J220,0)</f>
        <v>0</v>
      </c>
      <c r="BI220" s="231">
        <f>IF(N220="nulová",J220,0)</f>
        <v>0</v>
      </c>
      <c r="BJ220" s="18" t="s">
        <v>84</v>
      </c>
      <c r="BK220" s="231">
        <f>ROUND(I220*H220,2)</f>
        <v>0</v>
      </c>
      <c r="BL220" s="18" t="s">
        <v>280</v>
      </c>
      <c r="BM220" s="230" t="s">
        <v>294</v>
      </c>
    </row>
    <row r="221" spans="1:51" s="13" customFormat="1" ht="12">
      <c r="A221" s="13"/>
      <c r="B221" s="232"/>
      <c r="C221" s="233"/>
      <c r="D221" s="234" t="s">
        <v>137</v>
      </c>
      <c r="E221" s="235" t="s">
        <v>1</v>
      </c>
      <c r="F221" s="236" t="s">
        <v>295</v>
      </c>
      <c r="G221" s="233"/>
      <c r="H221" s="235" t="s">
        <v>1</v>
      </c>
      <c r="I221" s="237"/>
      <c r="J221" s="233"/>
      <c r="K221" s="233"/>
      <c r="L221" s="238"/>
      <c r="M221" s="239"/>
      <c r="N221" s="240"/>
      <c r="O221" s="240"/>
      <c r="P221" s="240"/>
      <c r="Q221" s="240"/>
      <c r="R221" s="240"/>
      <c r="S221" s="240"/>
      <c r="T221" s="241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42" t="s">
        <v>137</v>
      </c>
      <c r="AU221" s="242" t="s">
        <v>86</v>
      </c>
      <c r="AV221" s="13" t="s">
        <v>84</v>
      </c>
      <c r="AW221" s="13" t="s">
        <v>32</v>
      </c>
      <c r="AX221" s="13" t="s">
        <v>76</v>
      </c>
      <c r="AY221" s="242" t="s">
        <v>128</v>
      </c>
    </row>
    <row r="222" spans="1:51" s="14" customFormat="1" ht="12">
      <c r="A222" s="14"/>
      <c r="B222" s="243"/>
      <c r="C222" s="244"/>
      <c r="D222" s="234" t="s">
        <v>137</v>
      </c>
      <c r="E222" s="245" t="s">
        <v>1</v>
      </c>
      <c r="F222" s="246" t="s">
        <v>84</v>
      </c>
      <c r="G222" s="244"/>
      <c r="H222" s="247">
        <v>1</v>
      </c>
      <c r="I222" s="248"/>
      <c r="J222" s="244"/>
      <c r="K222" s="244"/>
      <c r="L222" s="249"/>
      <c r="M222" s="265"/>
      <c r="N222" s="266"/>
      <c r="O222" s="266"/>
      <c r="P222" s="266"/>
      <c r="Q222" s="266"/>
      <c r="R222" s="266"/>
      <c r="S222" s="266"/>
      <c r="T222" s="267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53" t="s">
        <v>137</v>
      </c>
      <c r="AU222" s="253" t="s">
        <v>86</v>
      </c>
      <c r="AV222" s="14" t="s">
        <v>86</v>
      </c>
      <c r="AW222" s="14" t="s">
        <v>32</v>
      </c>
      <c r="AX222" s="14" t="s">
        <v>84</v>
      </c>
      <c r="AY222" s="253" t="s">
        <v>128</v>
      </c>
    </row>
    <row r="223" spans="1:31" s="2" customFormat="1" ht="6.95" customHeight="1">
      <c r="A223" s="39"/>
      <c r="B223" s="67"/>
      <c r="C223" s="68"/>
      <c r="D223" s="68"/>
      <c r="E223" s="68"/>
      <c r="F223" s="68"/>
      <c r="G223" s="68"/>
      <c r="H223" s="68"/>
      <c r="I223" s="68"/>
      <c r="J223" s="68"/>
      <c r="K223" s="68"/>
      <c r="L223" s="45"/>
      <c r="M223" s="39"/>
      <c r="O223" s="39"/>
      <c r="P223" s="39"/>
      <c r="Q223" s="39"/>
      <c r="R223" s="39"/>
      <c r="S223" s="39"/>
      <c r="T223" s="39"/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</row>
  </sheetData>
  <sheetProtection password="CC35" sheet="1" objects="1" scenarios="1" formatColumns="0" formatRows="0" autoFilter="0"/>
  <autoFilter ref="C127:K222"/>
  <mergeCells count="9">
    <mergeCell ref="E7:H7"/>
    <mergeCell ref="E9:H9"/>
    <mergeCell ref="E18:H18"/>
    <mergeCell ref="E27:H27"/>
    <mergeCell ref="E85:H85"/>
    <mergeCell ref="E87:H87"/>
    <mergeCell ref="E118:H118"/>
    <mergeCell ref="E120:H12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2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89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86</v>
      </c>
    </row>
    <row r="4" spans="2:46" s="1" customFormat="1" ht="24.95" customHeight="1">
      <c r="B4" s="21"/>
      <c r="D4" s="139" t="s">
        <v>93</v>
      </c>
      <c r="L4" s="21"/>
      <c r="M4" s="14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1" t="s">
        <v>16</v>
      </c>
      <c r="L6" s="21"/>
    </row>
    <row r="7" spans="2:12" s="1" customFormat="1" ht="16.5" customHeight="1">
      <c r="B7" s="21"/>
      <c r="E7" s="142" t="str">
        <f>'Rekapitulace stavby'!K6</f>
        <v>Rekonstrukce dopadových ploch na DH Dobiášova</v>
      </c>
      <c r="F7" s="141"/>
      <c r="G7" s="141"/>
      <c r="H7" s="141"/>
      <c r="L7" s="21"/>
    </row>
    <row r="8" spans="1:31" s="2" customFormat="1" ht="12" customHeight="1">
      <c r="A8" s="39"/>
      <c r="B8" s="45"/>
      <c r="C8" s="39"/>
      <c r="D8" s="141" t="s">
        <v>94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3" t="s">
        <v>296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20</v>
      </c>
      <c r="E12" s="39"/>
      <c r="F12" s="144" t="s">
        <v>21</v>
      </c>
      <c r="G12" s="39"/>
      <c r="H12" s="39"/>
      <c r="I12" s="141" t="s">
        <v>22</v>
      </c>
      <c r="J12" s="145" t="str">
        <f>'Rekapitulace stavby'!AN8</f>
        <v>26. 1. 2023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">
        <v>26</v>
      </c>
      <c r="F15" s="39"/>
      <c r="G15" s="39"/>
      <c r="H15" s="39"/>
      <c r="I15" s="141" t="s">
        <v>27</v>
      </c>
      <c r="J15" s="144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28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30</v>
      </c>
      <c r="E20" s="39"/>
      <c r="F20" s="39"/>
      <c r="G20" s="39"/>
      <c r="H20" s="39"/>
      <c r="I20" s="141" t="s">
        <v>25</v>
      </c>
      <c r="J20" s="144" t="str">
        <f>IF('Rekapitulace stavby'!AN16="","",'Rekapitulace stavby'!AN16)</f>
        <v/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tr">
        <f>IF('Rekapitulace stavby'!E17="","",'Rekapitulace stavby'!E17)</f>
        <v xml:space="preserve"> </v>
      </c>
      <c r="F21" s="39"/>
      <c r="G21" s="39"/>
      <c r="H21" s="39"/>
      <c r="I21" s="141" t="s">
        <v>27</v>
      </c>
      <c r="J21" s="144" t="str">
        <f>IF('Rekapitulace stavby'!AN17="","",'Rekapitulace stavby'!AN17)</f>
        <v/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33</v>
      </c>
      <c r="E23" s="39"/>
      <c r="F23" s="39"/>
      <c r="G23" s="39"/>
      <c r="H23" s="39"/>
      <c r="I23" s="141" t="s">
        <v>25</v>
      </c>
      <c r="J23" s="144" t="str">
        <f>IF('Rekapitulace stavby'!AN19="","",'Rekapitulace stavby'!AN19)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tr">
        <f>IF('Rekapitulace stavby'!E20="","",'Rekapitulace stavby'!E20)</f>
        <v xml:space="preserve"> </v>
      </c>
      <c r="F24" s="39"/>
      <c r="G24" s="39"/>
      <c r="H24" s="39"/>
      <c r="I24" s="141" t="s">
        <v>27</v>
      </c>
      <c r="J24" s="144" t="str">
        <f>IF('Rekapitulace stavby'!AN20="","",'Rekapitulace stavby'!AN20)</f>
        <v/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34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1" t="s">
        <v>36</v>
      </c>
      <c r="E30" s="39"/>
      <c r="F30" s="39"/>
      <c r="G30" s="39"/>
      <c r="H30" s="39"/>
      <c r="I30" s="39"/>
      <c r="J30" s="152">
        <f>ROUND(J130,2)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3" t="s">
        <v>38</v>
      </c>
      <c r="G32" s="39"/>
      <c r="H32" s="39"/>
      <c r="I32" s="153" t="s">
        <v>37</v>
      </c>
      <c r="J32" s="153" t="s">
        <v>39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40</v>
      </c>
      <c r="E33" s="141" t="s">
        <v>41</v>
      </c>
      <c r="F33" s="155">
        <f>ROUND((SUM(BE130:BE321)),2)</f>
        <v>0</v>
      </c>
      <c r="G33" s="39"/>
      <c r="H33" s="39"/>
      <c r="I33" s="156">
        <v>0.21</v>
      </c>
      <c r="J33" s="155">
        <f>ROUND(((SUM(BE130:BE321))*I33),2)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1" t="s">
        <v>42</v>
      </c>
      <c r="F34" s="155">
        <f>ROUND((SUM(BF130:BF321)),2)</f>
        <v>0</v>
      </c>
      <c r="G34" s="39"/>
      <c r="H34" s="39"/>
      <c r="I34" s="156">
        <v>0.15</v>
      </c>
      <c r="J34" s="155">
        <f>ROUND(((SUM(BF130:BF321))*I34),2)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1" t="s">
        <v>43</v>
      </c>
      <c r="F35" s="155">
        <f>ROUND((SUM(BG130:BG321)),2)</f>
        <v>0</v>
      </c>
      <c r="G35" s="39"/>
      <c r="H35" s="39"/>
      <c r="I35" s="156">
        <v>0.21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1" t="s">
        <v>44</v>
      </c>
      <c r="F36" s="155">
        <f>ROUND((SUM(BH130:BH321)),2)</f>
        <v>0</v>
      </c>
      <c r="G36" s="39"/>
      <c r="H36" s="39"/>
      <c r="I36" s="156">
        <v>0.15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45</v>
      </c>
      <c r="F37" s="155">
        <f>ROUND((SUM(BI130:BI321)),2)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46</v>
      </c>
      <c r="E39" s="159"/>
      <c r="F39" s="159"/>
      <c r="G39" s="160" t="s">
        <v>47</v>
      </c>
      <c r="H39" s="161" t="s">
        <v>48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4" t="s">
        <v>49</v>
      </c>
      <c r="E50" s="165"/>
      <c r="F50" s="165"/>
      <c r="G50" s="164" t="s">
        <v>50</v>
      </c>
      <c r="H50" s="165"/>
      <c r="I50" s="165"/>
      <c r="J50" s="165"/>
      <c r="K50" s="16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6" t="s">
        <v>51</v>
      </c>
      <c r="E61" s="167"/>
      <c r="F61" s="168" t="s">
        <v>52</v>
      </c>
      <c r="G61" s="166" t="s">
        <v>51</v>
      </c>
      <c r="H61" s="167"/>
      <c r="I61" s="167"/>
      <c r="J61" s="169" t="s">
        <v>52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4" t="s">
        <v>53</v>
      </c>
      <c r="E65" s="170"/>
      <c r="F65" s="170"/>
      <c r="G65" s="164" t="s">
        <v>54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6" t="s">
        <v>51</v>
      </c>
      <c r="E76" s="167"/>
      <c r="F76" s="168" t="s">
        <v>52</v>
      </c>
      <c r="G76" s="166" t="s">
        <v>51</v>
      </c>
      <c r="H76" s="167"/>
      <c r="I76" s="167"/>
      <c r="J76" s="169" t="s">
        <v>52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96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5" t="str">
        <f>E7</f>
        <v>Rekonstrukce dopadových ploch na DH Dobiášova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94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SO 02 - Lanovka - plocha 148 m2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>Liberec</v>
      </c>
      <c r="G89" s="41"/>
      <c r="H89" s="41"/>
      <c r="I89" s="33" t="s">
        <v>22</v>
      </c>
      <c r="J89" s="80" t="str">
        <f>IF(J12="","",J12)</f>
        <v>26. 1. 2023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>Statutární Město Liberec</v>
      </c>
      <c r="G91" s="41"/>
      <c r="H91" s="41"/>
      <c r="I91" s="33" t="s">
        <v>30</v>
      </c>
      <c r="J91" s="37" t="str">
        <f>E21</f>
        <v xml:space="preserve"> 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 xml:space="preserve"> 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6" t="s">
        <v>97</v>
      </c>
      <c r="D94" s="177"/>
      <c r="E94" s="177"/>
      <c r="F94" s="177"/>
      <c r="G94" s="177"/>
      <c r="H94" s="177"/>
      <c r="I94" s="177"/>
      <c r="J94" s="178" t="s">
        <v>98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79" t="s">
        <v>99</v>
      </c>
      <c r="D96" s="41"/>
      <c r="E96" s="41"/>
      <c r="F96" s="41"/>
      <c r="G96" s="41"/>
      <c r="H96" s="41"/>
      <c r="I96" s="41"/>
      <c r="J96" s="111">
        <f>J130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100</v>
      </c>
    </row>
    <row r="97" spans="1:31" s="9" customFormat="1" ht="24.95" customHeight="1">
      <c r="A97" s="9"/>
      <c r="B97" s="180"/>
      <c r="C97" s="181"/>
      <c r="D97" s="182" t="s">
        <v>101</v>
      </c>
      <c r="E97" s="183"/>
      <c r="F97" s="183"/>
      <c r="G97" s="183"/>
      <c r="H97" s="183"/>
      <c r="I97" s="183"/>
      <c r="J97" s="184">
        <f>J131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6"/>
      <c r="C98" s="187"/>
      <c r="D98" s="188" t="s">
        <v>102</v>
      </c>
      <c r="E98" s="189"/>
      <c r="F98" s="189"/>
      <c r="G98" s="189"/>
      <c r="H98" s="189"/>
      <c r="I98" s="189"/>
      <c r="J98" s="190">
        <f>J132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6"/>
      <c r="C99" s="187"/>
      <c r="D99" s="188" t="s">
        <v>297</v>
      </c>
      <c r="E99" s="189"/>
      <c r="F99" s="189"/>
      <c r="G99" s="189"/>
      <c r="H99" s="189"/>
      <c r="I99" s="189"/>
      <c r="J99" s="190">
        <f>J184</f>
        <v>0</v>
      </c>
      <c r="K99" s="187"/>
      <c r="L99" s="19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6"/>
      <c r="C100" s="187"/>
      <c r="D100" s="188" t="s">
        <v>103</v>
      </c>
      <c r="E100" s="189"/>
      <c r="F100" s="189"/>
      <c r="G100" s="189"/>
      <c r="H100" s="189"/>
      <c r="I100" s="189"/>
      <c r="J100" s="190">
        <f>J204</f>
        <v>0</v>
      </c>
      <c r="K100" s="187"/>
      <c r="L100" s="19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6"/>
      <c r="C101" s="187"/>
      <c r="D101" s="188" t="s">
        <v>104</v>
      </c>
      <c r="E101" s="189"/>
      <c r="F101" s="189"/>
      <c r="G101" s="189"/>
      <c r="H101" s="189"/>
      <c r="I101" s="189"/>
      <c r="J101" s="190">
        <f>J223</f>
        <v>0</v>
      </c>
      <c r="K101" s="187"/>
      <c r="L101" s="19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6"/>
      <c r="C102" s="187"/>
      <c r="D102" s="188" t="s">
        <v>105</v>
      </c>
      <c r="E102" s="189"/>
      <c r="F102" s="189"/>
      <c r="G102" s="189"/>
      <c r="H102" s="189"/>
      <c r="I102" s="189"/>
      <c r="J102" s="190">
        <f>J239</f>
        <v>0</v>
      </c>
      <c r="K102" s="187"/>
      <c r="L102" s="191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6"/>
      <c r="C103" s="187"/>
      <c r="D103" s="188" t="s">
        <v>106</v>
      </c>
      <c r="E103" s="189"/>
      <c r="F103" s="189"/>
      <c r="G103" s="189"/>
      <c r="H103" s="189"/>
      <c r="I103" s="189"/>
      <c r="J103" s="190">
        <f>J277</f>
        <v>0</v>
      </c>
      <c r="K103" s="187"/>
      <c r="L103" s="191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9" customFormat="1" ht="24.95" customHeight="1">
      <c r="A104" s="9"/>
      <c r="B104" s="180"/>
      <c r="C104" s="181"/>
      <c r="D104" s="182" t="s">
        <v>107</v>
      </c>
      <c r="E104" s="183"/>
      <c r="F104" s="183"/>
      <c r="G104" s="183"/>
      <c r="H104" s="183"/>
      <c r="I104" s="183"/>
      <c r="J104" s="184">
        <f>J279</f>
        <v>0</v>
      </c>
      <c r="K104" s="181"/>
      <c r="L104" s="185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10" customFormat="1" ht="19.9" customHeight="1">
      <c r="A105" s="10"/>
      <c r="B105" s="186"/>
      <c r="C105" s="187"/>
      <c r="D105" s="188" t="s">
        <v>108</v>
      </c>
      <c r="E105" s="189"/>
      <c r="F105" s="189"/>
      <c r="G105" s="189"/>
      <c r="H105" s="189"/>
      <c r="I105" s="189"/>
      <c r="J105" s="190">
        <f>J280</f>
        <v>0</v>
      </c>
      <c r="K105" s="187"/>
      <c r="L105" s="191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9" customFormat="1" ht="24.95" customHeight="1">
      <c r="A106" s="9"/>
      <c r="B106" s="180"/>
      <c r="C106" s="181"/>
      <c r="D106" s="182" t="s">
        <v>109</v>
      </c>
      <c r="E106" s="183"/>
      <c r="F106" s="183"/>
      <c r="G106" s="183"/>
      <c r="H106" s="183"/>
      <c r="I106" s="183"/>
      <c r="J106" s="184">
        <f>J305</f>
        <v>0</v>
      </c>
      <c r="K106" s="181"/>
      <c r="L106" s="185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10" customFormat="1" ht="19.9" customHeight="1">
      <c r="A107" s="10"/>
      <c r="B107" s="186"/>
      <c r="C107" s="187"/>
      <c r="D107" s="188" t="s">
        <v>110</v>
      </c>
      <c r="E107" s="189"/>
      <c r="F107" s="189"/>
      <c r="G107" s="189"/>
      <c r="H107" s="189"/>
      <c r="I107" s="189"/>
      <c r="J107" s="190">
        <f>J306</f>
        <v>0</v>
      </c>
      <c r="K107" s="187"/>
      <c r="L107" s="191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86"/>
      <c r="C108" s="187"/>
      <c r="D108" s="188" t="s">
        <v>111</v>
      </c>
      <c r="E108" s="189"/>
      <c r="F108" s="189"/>
      <c r="G108" s="189"/>
      <c r="H108" s="189"/>
      <c r="I108" s="189"/>
      <c r="J108" s="190">
        <f>J310</f>
        <v>0</v>
      </c>
      <c r="K108" s="187"/>
      <c r="L108" s="191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86"/>
      <c r="C109" s="187"/>
      <c r="D109" s="188" t="s">
        <v>112</v>
      </c>
      <c r="E109" s="189"/>
      <c r="F109" s="189"/>
      <c r="G109" s="189"/>
      <c r="H109" s="189"/>
      <c r="I109" s="189"/>
      <c r="J109" s="190">
        <f>J314</f>
        <v>0</v>
      </c>
      <c r="K109" s="187"/>
      <c r="L109" s="191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186"/>
      <c r="C110" s="187"/>
      <c r="D110" s="188" t="s">
        <v>298</v>
      </c>
      <c r="E110" s="189"/>
      <c r="F110" s="189"/>
      <c r="G110" s="189"/>
      <c r="H110" s="189"/>
      <c r="I110" s="189"/>
      <c r="J110" s="190">
        <f>J318</f>
        <v>0</v>
      </c>
      <c r="K110" s="187"/>
      <c r="L110" s="191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2" customFormat="1" ht="21.8" customHeight="1">
      <c r="A111" s="39"/>
      <c r="B111" s="40"/>
      <c r="C111" s="41"/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6.95" customHeight="1">
      <c r="A112" s="39"/>
      <c r="B112" s="67"/>
      <c r="C112" s="68"/>
      <c r="D112" s="68"/>
      <c r="E112" s="68"/>
      <c r="F112" s="68"/>
      <c r="G112" s="68"/>
      <c r="H112" s="68"/>
      <c r="I112" s="68"/>
      <c r="J112" s="68"/>
      <c r="K112" s="68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6" spans="1:31" s="2" customFormat="1" ht="6.95" customHeight="1">
      <c r="A116" s="39"/>
      <c r="B116" s="69"/>
      <c r="C116" s="70"/>
      <c r="D116" s="70"/>
      <c r="E116" s="70"/>
      <c r="F116" s="70"/>
      <c r="G116" s="70"/>
      <c r="H116" s="70"/>
      <c r="I116" s="70"/>
      <c r="J116" s="70"/>
      <c r="K116" s="70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24.95" customHeight="1">
      <c r="A117" s="39"/>
      <c r="B117" s="40"/>
      <c r="C117" s="24" t="s">
        <v>113</v>
      </c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6.95" customHeight="1">
      <c r="A118" s="39"/>
      <c r="B118" s="40"/>
      <c r="C118" s="41"/>
      <c r="D118" s="41"/>
      <c r="E118" s="41"/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2" customHeight="1">
      <c r="A119" s="39"/>
      <c r="B119" s="40"/>
      <c r="C119" s="33" t="s">
        <v>16</v>
      </c>
      <c r="D119" s="41"/>
      <c r="E119" s="41"/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6.5" customHeight="1">
      <c r="A120" s="39"/>
      <c r="B120" s="40"/>
      <c r="C120" s="41"/>
      <c r="D120" s="41"/>
      <c r="E120" s="175" t="str">
        <f>E7</f>
        <v>Rekonstrukce dopadových ploch na DH Dobiášova</v>
      </c>
      <c r="F120" s="33"/>
      <c r="G120" s="33"/>
      <c r="H120" s="33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12" customHeight="1">
      <c r="A121" s="39"/>
      <c r="B121" s="40"/>
      <c r="C121" s="33" t="s">
        <v>94</v>
      </c>
      <c r="D121" s="41"/>
      <c r="E121" s="41"/>
      <c r="F121" s="41"/>
      <c r="G121" s="41"/>
      <c r="H121" s="41"/>
      <c r="I121" s="41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16.5" customHeight="1">
      <c r="A122" s="39"/>
      <c r="B122" s="40"/>
      <c r="C122" s="41"/>
      <c r="D122" s="41"/>
      <c r="E122" s="77" t="str">
        <f>E9</f>
        <v>SO 02 - Lanovka - plocha 148 m2</v>
      </c>
      <c r="F122" s="41"/>
      <c r="G122" s="41"/>
      <c r="H122" s="41"/>
      <c r="I122" s="41"/>
      <c r="J122" s="41"/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6.95" customHeight="1">
      <c r="A123" s="39"/>
      <c r="B123" s="40"/>
      <c r="C123" s="41"/>
      <c r="D123" s="41"/>
      <c r="E123" s="41"/>
      <c r="F123" s="41"/>
      <c r="G123" s="41"/>
      <c r="H123" s="41"/>
      <c r="I123" s="41"/>
      <c r="J123" s="41"/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12" customHeight="1">
      <c r="A124" s="39"/>
      <c r="B124" s="40"/>
      <c r="C124" s="33" t="s">
        <v>20</v>
      </c>
      <c r="D124" s="41"/>
      <c r="E124" s="41"/>
      <c r="F124" s="28" t="str">
        <f>F12</f>
        <v>Liberec</v>
      </c>
      <c r="G124" s="41"/>
      <c r="H124" s="41"/>
      <c r="I124" s="33" t="s">
        <v>22</v>
      </c>
      <c r="J124" s="80" t="str">
        <f>IF(J12="","",J12)</f>
        <v>26. 1. 2023</v>
      </c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6.95" customHeight="1">
      <c r="A125" s="39"/>
      <c r="B125" s="40"/>
      <c r="C125" s="41"/>
      <c r="D125" s="41"/>
      <c r="E125" s="41"/>
      <c r="F125" s="41"/>
      <c r="G125" s="41"/>
      <c r="H125" s="41"/>
      <c r="I125" s="41"/>
      <c r="J125" s="41"/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2" customFormat="1" ht="15.15" customHeight="1">
      <c r="A126" s="39"/>
      <c r="B126" s="40"/>
      <c r="C126" s="33" t="s">
        <v>24</v>
      </c>
      <c r="D126" s="41"/>
      <c r="E126" s="41"/>
      <c r="F126" s="28" t="str">
        <f>E15</f>
        <v>Statutární Město Liberec</v>
      </c>
      <c r="G126" s="41"/>
      <c r="H126" s="41"/>
      <c r="I126" s="33" t="s">
        <v>30</v>
      </c>
      <c r="J126" s="37" t="str">
        <f>E21</f>
        <v xml:space="preserve"> </v>
      </c>
      <c r="K126" s="41"/>
      <c r="L126" s="64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pans="1:31" s="2" customFormat="1" ht="15.15" customHeight="1">
      <c r="A127" s="39"/>
      <c r="B127" s="40"/>
      <c r="C127" s="33" t="s">
        <v>28</v>
      </c>
      <c r="D127" s="41"/>
      <c r="E127" s="41"/>
      <c r="F127" s="28" t="str">
        <f>IF(E18="","",E18)</f>
        <v>Vyplň údaj</v>
      </c>
      <c r="G127" s="41"/>
      <c r="H127" s="41"/>
      <c r="I127" s="33" t="s">
        <v>33</v>
      </c>
      <c r="J127" s="37" t="str">
        <f>E24</f>
        <v xml:space="preserve"> </v>
      </c>
      <c r="K127" s="41"/>
      <c r="L127" s="64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pans="1:31" s="2" customFormat="1" ht="10.3" customHeight="1">
      <c r="A128" s="39"/>
      <c r="B128" s="40"/>
      <c r="C128" s="41"/>
      <c r="D128" s="41"/>
      <c r="E128" s="41"/>
      <c r="F128" s="41"/>
      <c r="G128" s="41"/>
      <c r="H128" s="41"/>
      <c r="I128" s="41"/>
      <c r="J128" s="41"/>
      <c r="K128" s="41"/>
      <c r="L128" s="64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</row>
    <row r="129" spans="1:31" s="11" customFormat="1" ht="29.25" customHeight="1">
      <c r="A129" s="192"/>
      <c r="B129" s="193"/>
      <c r="C129" s="194" t="s">
        <v>114</v>
      </c>
      <c r="D129" s="195" t="s">
        <v>61</v>
      </c>
      <c r="E129" s="195" t="s">
        <v>57</v>
      </c>
      <c r="F129" s="195" t="s">
        <v>58</v>
      </c>
      <c r="G129" s="195" t="s">
        <v>115</v>
      </c>
      <c r="H129" s="195" t="s">
        <v>116</v>
      </c>
      <c r="I129" s="195" t="s">
        <v>117</v>
      </c>
      <c r="J129" s="195" t="s">
        <v>98</v>
      </c>
      <c r="K129" s="196" t="s">
        <v>118</v>
      </c>
      <c r="L129" s="197"/>
      <c r="M129" s="101" t="s">
        <v>1</v>
      </c>
      <c r="N129" s="102" t="s">
        <v>40</v>
      </c>
      <c r="O129" s="102" t="s">
        <v>119</v>
      </c>
      <c r="P129" s="102" t="s">
        <v>120</v>
      </c>
      <c r="Q129" s="102" t="s">
        <v>121</v>
      </c>
      <c r="R129" s="102" t="s">
        <v>122</v>
      </c>
      <c r="S129" s="102" t="s">
        <v>123</v>
      </c>
      <c r="T129" s="103" t="s">
        <v>124</v>
      </c>
      <c r="U129" s="192"/>
      <c r="V129" s="192"/>
      <c r="W129" s="192"/>
      <c r="X129" s="192"/>
      <c r="Y129" s="192"/>
      <c r="Z129" s="192"/>
      <c r="AA129" s="192"/>
      <c r="AB129" s="192"/>
      <c r="AC129" s="192"/>
      <c r="AD129" s="192"/>
      <c r="AE129" s="192"/>
    </row>
    <row r="130" spans="1:63" s="2" customFormat="1" ht="22.8" customHeight="1">
      <c r="A130" s="39"/>
      <c r="B130" s="40"/>
      <c r="C130" s="108" t="s">
        <v>125</v>
      </c>
      <c r="D130" s="41"/>
      <c r="E130" s="41"/>
      <c r="F130" s="41"/>
      <c r="G130" s="41"/>
      <c r="H130" s="41"/>
      <c r="I130" s="41"/>
      <c r="J130" s="198">
        <f>BK130</f>
        <v>0</v>
      </c>
      <c r="K130" s="41"/>
      <c r="L130" s="45"/>
      <c r="M130" s="104"/>
      <c r="N130" s="199"/>
      <c r="O130" s="105"/>
      <c r="P130" s="200">
        <f>P131+P279+P305</f>
        <v>0</v>
      </c>
      <c r="Q130" s="105"/>
      <c r="R130" s="200">
        <f>R131+R279+R305</f>
        <v>86.8965242</v>
      </c>
      <c r="S130" s="105"/>
      <c r="T130" s="201">
        <f>T131+T279+T305</f>
        <v>77.97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T130" s="18" t="s">
        <v>75</v>
      </c>
      <c r="AU130" s="18" t="s">
        <v>100</v>
      </c>
      <c r="BK130" s="202">
        <f>BK131+BK279+BK305</f>
        <v>0</v>
      </c>
    </row>
    <row r="131" spans="1:63" s="12" customFormat="1" ht="25.9" customHeight="1">
      <c r="A131" s="12"/>
      <c r="B131" s="203"/>
      <c r="C131" s="204"/>
      <c r="D131" s="205" t="s">
        <v>75</v>
      </c>
      <c r="E131" s="206" t="s">
        <v>126</v>
      </c>
      <c r="F131" s="206" t="s">
        <v>127</v>
      </c>
      <c r="G131" s="204"/>
      <c r="H131" s="204"/>
      <c r="I131" s="207"/>
      <c r="J131" s="208">
        <f>BK131</f>
        <v>0</v>
      </c>
      <c r="K131" s="204"/>
      <c r="L131" s="209"/>
      <c r="M131" s="210"/>
      <c r="N131" s="211"/>
      <c r="O131" s="211"/>
      <c r="P131" s="212">
        <f>P132+P184+P204+P223+P239+P277</f>
        <v>0</v>
      </c>
      <c r="Q131" s="211"/>
      <c r="R131" s="212">
        <f>R132+R184+R204+R223+R239+R277</f>
        <v>86.8962303</v>
      </c>
      <c r="S131" s="211"/>
      <c r="T131" s="213">
        <f>T132+T184+T204+T223+T239+T277</f>
        <v>77.97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14" t="s">
        <v>84</v>
      </c>
      <c r="AT131" s="215" t="s">
        <v>75</v>
      </c>
      <c r="AU131" s="215" t="s">
        <v>76</v>
      </c>
      <c r="AY131" s="214" t="s">
        <v>128</v>
      </c>
      <c r="BK131" s="216">
        <f>BK132+BK184+BK204+BK223+BK239+BK277</f>
        <v>0</v>
      </c>
    </row>
    <row r="132" spans="1:63" s="12" customFormat="1" ht="22.8" customHeight="1">
      <c r="A132" s="12"/>
      <c r="B132" s="203"/>
      <c r="C132" s="204"/>
      <c r="D132" s="205" t="s">
        <v>75</v>
      </c>
      <c r="E132" s="217" t="s">
        <v>84</v>
      </c>
      <c r="F132" s="217" t="s">
        <v>129</v>
      </c>
      <c r="G132" s="204"/>
      <c r="H132" s="204"/>
      <c r="I132" s="207"/>
      <c r="J132" s="218">
        <f>BK132</f>
        <v>0</v>
      </c>
      <c r="K132" s="204"/>
      <c r="L132" s="209"/>
      <c r="M132" s="210"/>
      <c r="N132" s="211"/>
      <c r="O132" s="211"/>
      <c r="P132" s="212">
        <f>SUM(P133:P183)</f>
        <v>0</v>
      </c>
      <c r="Q132" s="211"/>
      <c r="R132" s="212">
        <f>SUM(R133:R183)</f>
        <v>2.3583499999999997</v>
      </c>
      <c r="S132" s="211"/>
      <c r="T132" s="213">
        <f>SUM(T133:T183)</f>
        <v>75.97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14" t="s">
        <v>84</v>
      </c>
      <c r="AT132" s="215" t="s">
        <v>75</v>
      </c>
      <c r="AU132" s="215" t="s">
        <v>84</v>
      </c>
      <c r="AY132" s="214" t="s">
        <v>128</v>
      </c>
      <c r="BK132" s="216">
        <f>SUM(BK133:BK183)</f>
        <v>0</v>
      </c>
    </row>
    <row r="133" spans="1:65" s="2" customFormat="1" ht="62.7" customHeight="1">
      <c r="A133" s="39"/>
      <c r="B133" s="40"/>
      <c r="C133" s="219" t="s">
        <v>84</v>
      </c>
      <c r="D133" s="219" t="s">
        <v>130</v>
      </c>
      <c r="E133" s="220" t="s">
        <v>299</v>
      </c>
      <c r="F133" s="221" t="s">
        <v>300</v>
      </c>
      <c r="G133" s="222" t="s">
        <v>133</v>
      </c>
      <c r="H133" s="223">
        <v>3.3</v>
      </c>
      <c r="I133" s="224"/>
      <c r="J133" s="225">
        <f>ROUND(I133*H133,2)</f>
        <v>0</v>
      </c>
      <c r="K133" s="221" t="s">
        <v>134</v>
      </c>
      <c r="L133" s="45"/>
      <c r="M133" s="226" t="s">
        <v>1</v>
      </c>
      <c r="N133" s="227" t="s">
        <v>41</v>
      </c>
      <c r="O133" s="92"/>
      <c r="P133" s="228">
        <f>O133*H133</f>
        <v>0</v>
      </c>
      <c r="Q133" s="228">
        <v>0.26</v>
      </c>
      <c r="R133" s="228">
        <f>Q133*H133</f>
        <v>0.858</v>
      </c>
      <c r="S133" s="228">
        <v>0</v>
      </c>
      <c r="T133" s="229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30" t="s">
        <v>135</v>
      </c>
      <c r="AT133" s="230" t="s">
        <v>130</v>
      </c>
      <c r="AU133" s="230" t="s">
        <v>86</v>
      </c>
      <c r="AY133" s="18" t="s">
        <v>128</v>
      </c>
      <c r="BE133" s="231">
        <f>IF(N133="základní",J133,0)</f>
        <v>0</v>
      </c>
      <c r="BF133" s="231">
        <f>IF(N133="snížená",J133,0)</f>
        <v>0</v>
      </c>
      <c r="BG133" s="231">
        <f>IF(N133="zákl. přenesená",J133,0)</f>
        <v>0</v>
      </c>
      <c r="BH133" s="231">
        <f>IF(N133="sníž. přenesená",J133,0)</f>
        <v>0</v>
      </c>
      <c r="BI133" s="231">
        <f>IF(N133="nulová",J133,0)</f>
        <v>0</v>
      </c>
      <c r="BJ133" s="18" t="s">
        <v>84</v>
      </c>
      <c r="BK133" s="231">
        <f>ROUND(I133*H133,2)</f>
        <v>0</v>
      </c>
      <c r="BL133" s="18" t="s">
        <v>135</v>
      </c>
      <c r="BM133" s="230" t="s">
        <v>301</v>
      </c>
    </row>
    <row r="134" spans="1:51" s="13" customFormat="1" ht="12">
      <c r="A134" s="13"/>
      <c r="B134" s="232"/>
      <c r="C134" s="233"/>
      <c r="D134" s="234" t="s">
        <v>137</v>
      </c>
      <c r="E134" s="235" t="s">
        <v>1</v>
      </c>
      <c r="F134" s="236" t="s">
        <v>302</v>
      </c>
      <c r="G134" s="233"/>
      <c r="H134" s="235" t="s">
        <v>1</v>
      </c>
      <c r="I134" s="237"/>
      <c r="J134" s="233"/>
      <c r="K134" s="233"/>
      <c r="L134" s="238"/>
      <c r="M134" s="239"/>
      <c r="N134" s="240"/>
      <c r="O134" s="240"/>
      <c r="P134" s="240"/>
      <c r="Q134" s="240"/>
      <c r="R134" s="240"/>
      <c r="S134" s="240"/>
      <c r="T134" s="241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2" t="s">
        <v>137</v>
      </c>
      <c r="AU134" s="242" t="s">
        <v>86</v>
      </c>
      <c r="AV134" s="13" t="s">
        <v>84</v>
      </c>
      <c r="AW134" s="13" t="s">
        <v>32</v>
      </c>
      <c r="AX134" s="13" t="s">
        <v>76</v>
      </c>
      <c r="AY134" s="242" t="s">
        <v>128</v>
      </c>
    </row>
    <row r="135" spans="1:51" s="14" customFormat="1" ht="12">
      <c r="A135" s="14"/>
      <c r="B135" s="243"/>
      <c r="C135" s="244"/>
      <c r="D135" s="234" t="s">
        <v>137</v>
      </c>
      <c r="E135" s="245" t="s">
        <v>1</v>
      </c>
      <c r="F135" s="246" t="s">
        <v>303</v>
      </c>
      <c r="G135" s="244"/>
      <c r="H135" s="247">
        <v>3.3</v>
      </c>
      <c r="I135" s="248"/>
      <c r="J135" s="244"/>
      <c r="K135" s="244"/>
      <c r="L135" s="249"/>
      <c r="M135" s="250"/>
      <c r="N135" s="251"/>
      <c r="O135" s="251"/>
      <c r="P135" s="251"/>
      <c r="Q135" s="251"/>
      <c r="R135" s="251"/>
      <c r="S135" s="251"/>
      <c r="T135" s="252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53" t="s">
        <v>137</v>
      </c>
      <c r="AU135" s="253" t="s">
        <v>86</v>
      </c>
      <c r="AV135" s="14" t="s">
        <v>86</v>
      </c>
      <c r="AW135" s="14" t="s">
        <v>32</v>
      </c>
      <c r="AX135" s="14" t="s">
        <v>84</v>
      </c>
      <c r="AY135" s="253" t="s">
        <v>128</v>
      </c>
    </row>
    <row r="136" spans="1:65" s="2" customFormat="1" ht="66.75" customHeight="1">
      <c r="A136" s="39"/>
      <c r="B136" s="40"/>
      <c r="C136" s="219" t="s">
        <v>86</v>
      </c>
      <c r="D136" s="219" t="s">
        <v>130</v>
      </c>
      <c r="E136" s="220" t="s">
        <v>131</v>
      </c>
      <c r="F136" s="221" t="s">
        <v>132</v>
      </c>
      <c r="G136" s="222" t="s">
        <v>133</v>
      </c>
      <c r="H136" s="223">
        <v>148</v>
      </c>
      <c r="I136" s="224"/>
      <c r="J136" s="225">
        <f>ROUND(I136*H136,2)</f>
        <v>0</v>
      </c>
      <c r="K136" s="221" t="s">
        <v>134</v>
      </c>
      <c r="L136" s="45"/>
      <c r="M136" s="226" t="s">
        <v>1</v>
      </c>
      <c r="N136" s="227" t="s">
        <v>41</v>
      </c>
      <c r="O136" s="92"/>
      <c r="P136" s="228">
        <f>O136*H136</f>
        <v>0</v>
      </c>
      <c r="Q136" s="228">
        <v>0</v>
      </c>
      <c r="R136" s="228">
        <f>Q136*H136</f>
        <v>0</v>
      </c>
      <c r="S136" s="228">
        <v>0.045</v>
      </c>
      <c r="T136" s="229">
        <f>S136*H136</f>
        <v>6.66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30" t="s">
        <v>135</v>
      </c>
      <c r="AT136" s="230" t="s">
        <v>130</v>
      </c>
      <c r="AU136" s="230" t="s">
        <v>86</v>
      </c>
      <c r="AY136" s="18" t="s">
        <v>128</v>
      </c>
      <c r="BE136" s="231">
        <f>IF(N136="základní",J136,0)</f>
        <v>0</v>
      </c>
      <c r="BF136" s="231">
        <f>IF(N136="snížená",J136,0)</f>
        <v>0</v>
      </c>
      <c r="BG136" s="231">
        <f>IF(N136="zákl. přenesená",J136,0)</f>
        <v>0</v>
      </c>
      <c r="BH136" s="231">
        <f>IF(N136="sníž. přenesená",J136,0)</f>
        <v>0</v>
      </c>
      <c r="BI136" s="231">
        <f>IF(N136="nulová",J136,0)</f>
        <v>0</v>
      </c>
      <c r="BJ136" s="18" t="s">
        <v>84</v>
      </c>
      <c r="BK136" s="231">
        <f>ROUND(I136*H136,2)</f>
        <v>0</v>
      </c>
      <c r="BL136" s="18" t="s">
        <v>135</v>
      </c>
      <c r="BM136" s="230" t="s">
        <v>136</v>
      </c>
    </row>
    <row r="137" spans="1:51" s="13" customFormat="1" ht="12">
      <c r="A137" s="13"/>
      <c r="B137" s="232"/>
      <c r="C137" s="233"/>
      <c r="D137" s="234" t="s">
        <v>137</v>
      </c>
      <c r="E137" s="235" t="s">
        <v>1</v>
      </c>
      <c r="F137" s="236" t="s">
        <v>138</v>
      </c>
      <c r="G137" s="233"/>
      <c r="H137" s="235" t="s">
        <v>1</v>
      </c>
      <c r="I137" s="237"/>
      <c r="J137" s="233"/>
      <c r="K137" s="233"/>
      <c r="L137" s="238"/>
      <c r="M137" s="239"/>
      <c r="N137" s="240"/>
      <c r="O137" s="240"/>
      <c r="P137" s="240"/>
      <c r="Q137" s="240"/>
      <c r="R137" s="240"/>
      <c r="S137" s="240"/>
      <c r="T137" s="241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2" t="s">
        <v>137</v>
      </c>
      <c r="AU137" s="242" t="s">
        <v>86</v>
      </c>
      <c r="AV137" s="13" t="s">
        <v>84</v>
      </c>
      <c r="AW137" s="13" t="s">
        <v>32</v>
      </c>
      <c r="AX137" s="13" t="s">
        <v>76</v>
      </c>
      <c r="AY137" s="242" t="s">
        <v>128</v>
      </c>
    </row>
    <row r="138" spans="1:51" s="14" customFormat="1" ht="12">
      <c r="A138" s="14"/>
      <c r="B138" s="243"/>
      <c r="C138" s="244"/>
      <c r="D138" s="234" t="s">
        <v>137</v>
      </c>
      <c r="E138" s="245" t="s">
        <v>1</v>
      </c>
      <c r="F138" s="246" t="s">
        <v>304</v>
      </c>
      <c r="G138" s="244"/>
      <c r="H138" s="247">
        <v>148</v>
      </c>
      <c r="I138" s="248"/>
      <c r="J138" s="244"/>
      <c r="K138" s="244"/>
      <c r="L138" s="249"/>
      <c r="M138" s="250"/>
      <c r="N138" s="251"/>
      <c r="O138" s="251"/>
      <c r="P138" s="251"/>
      <c r="Q138" s="251"/>
      <c r="R138" s="251"/>
      <c r="S138" s="251"/>
      <c r="T138" s="252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53" t="s">
        <v>137</v>
      </c>
      <c r="AU138" s="253" t="s">
        <v>86</v>
      </c>
      <c r="AV138" s="14" t="s">
        <v>86</v>
      </c>
      <c r="AW138" s="14" t="s">
        <v>32</v>
      </c>
      <c r="AX138" s="14" t="s">
        <v>84</v>
      </c>
      <c r="AY138" s="253" t="s">
        <v>128</v>
      </c>
    </row>
    <row r="139" spans="1:65" s="2" customFormat="1" ht="62.7" customHeight="1">
      <c r="A139" s="39"/>
      <c r="B139" s="40"/>
      <c r="C139" s="219" t="s">
        <v>144</v>
      </c>
      <c r="D139" s="219" t="s">
        <v>130</v>
      </c>
      <c r="E139" s="220" t="s">
        <v>140</v>
      </c>
      <c r="F139" s="221" t="s">
        <v>141</v>
      </c>
      <c r="G139" s="222" t="s">
        <v>133</v>
      </c>
      <c r="H139" s="223">
        <v>148</v>
      </c>
      <c r="I139" s="224"/>
      <c r="J139" s="225">
        <f>ROUND(I139*H139,2)</f>
        <v>0</v>
      </c>
      <c r="K139" s="221" t="s">
        <v>134</v>
      </c>
      <c r="L139" s="45"/>
      <c r="M139" s="226" t="s">
        <v>1</v>
      </c>
      <c r="N139" s="227" t="s">
        <v>41</v>
      </c>
      <c r="O139" s="92"/>
      <c r="P139" s="228">
        <f>O139*H139</f>
        <v>0</v>
      </c>
      <c r="Q139" s="228">
        <v>0</v>
      </c>
      <c r="R139" s="228">
        <f>Q139*H139</f>
        <v>0</v>
      </c>
      <c r="S139" s="228">
        <v>0.17</v>
      </c>
      <c r="T139" s="229">
        <f>S139*H139</f>
        <v>25.16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30" t="s">
        <v>135</v>
      </c>
      <c r="AT139" s="230" t="s">
        <v>130</v>
      </c>
      <c r="AU139" s="230" t="s">
        <v>86</v>
      </c>
      <c r="AY139" s="18" t="s">
        <v>128</v>
      </c>
      <c r="BE139" s="231">
        <f>IF(N139="základní",J139,0)</f>
        <v>0</v>
      </c>
      <c r="BF139" s="231">
        <f>IF(N139="snížená",J139,0)</f>
        <v>0</v>
      </c>
      <c r="BG139" s="231">
        <f>IF(N139="zákl. přenesená",J139,0)</f>
        <v>0</v>
      </c>
      <c r="BH139" s="231">
        <f>IF(N139="sníž. přenesená",J139,0)</f>
        <v>0</v>
      </c>
      <c r="BI139" s="231">
        <f>IF(N139="nulová",J139,0)</f>
        <v>0</v>
      </c>
      <c r="BJ139" s="18" t="s">
        <v>84</v>
      </c>
      <c r="BK139" s="231">
        <f>ROUND(I139*H139,2)</f>
        <v>0</v>
      </c>
      <c r="BL139" s="18" t="s">
        <v>135</v>
      </c>
      <c r="BM139" s="230" t="s">
        <v>142</v>
      </c>
    </row>
    <row r="140" spans="1:51" s="13" customFormat="1" ht="12">
      <c r="A140" s="13"/>
      <c r="B140" s="232"/>
      <c r="C140" s="233"/>
      <c r="D140" s="234" t="s">
        <v>137</v>
      </c>
      <c r="E140" s="235" t="s">
        <v>1</v>
      </c>
      <c r="F140" s="236" t="s">
        <v>305</v>
      </c>
      <c r="G140" s="233"/>
      <c r="H140" s="235" t="s">
        <v>1</v>
      </c>
      <c r="I140" s="237"/>
      <c r="J140" s="233"/>
      <c r="K140" s="233"/>
      <c r="L140" s="238"/>
      <c r="M140" s="239"/>
      <c r="N140" s="240"/>
      <c r="O140" s="240"/>
      <c r="P140" s="240"/>
      <c r="Q140" s="240"/>
      <c r="R140" s="240"/>
      <c r="S140" s="240"/>
      <c r="T140" s="241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2" t="s">
        <v>137</v>
      </c>
      <c r="AU140" s="242" t="s">
        <v>86</v>
      </c>
      <c r="AV140" s="13" t="s">
        <v>84</v>
      </c>
      <c r="AW140" s="13" t="s">
        <v>32</v>
      </c>
      <c r="AX140" s="13" t="s">
        <v>76</v>
      </c>
      <c r="AY140" s="242" t="s">
        <v>128</v>
      </c>
    </row>
    <row r="141" spans="1:51" s="13" customFormat="1" ht="12">
      <c r="A141" s="13"/>
      <c r="B141" s="232"/>
      <c r="C141" s="233"/>
      <c r="D141" s="234" t="s">
        <v>137</v>
      </c>
      <c r="E141" s="235" t="s">
        <v>1</v>
      </c>
      <c r="F141" s="236" t="s">
        <v>143</v>
      </c>
      <c r="G141" s="233"/>
      <c r="H141" s="235" t="s">
        <v>1</v>
      </c>
      <c r="I141" s="237"/>
      <c r="J141" s="233"/>
      <c r="K141" s="233"/>
      <c r="L141" s="238"/>
      <c r="M141" s="239"/>
      <c r="N141" s="240"/>
      <c r="O141" s="240"/>
      <c r="P141" s="240"/>
      <c r="Q141" s="240"/>
      <c r="R141" s="240"/>
      <c r="S141" s="240"/>
      <c r="T141" s="241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2" t="s">
        <v>137</v>
      </c>
      <c r="AU141" s="242" t="s">
        <v>86</v>
      </c>
      <c r="AV141" s="13" t="s">
        <v>84</v>
      </c>
      <c r="AW141" s="13" t="s">
        <v>32</v>
      </c>
      <c r="AX141" s="13" t="s">
        <v>76</v>
      </c>
      <c r="AY141" s="242" t="s">
        <v>128</v>
      </c>
    </row>
    <row r="142" spans="1:51" s="14" customFormat="1" ht="12">
      <c r="A142" s="14"/>
      <c r="B142" s="243"/>
      <c r="C142" s="244"/>
      <c r="D142" s="234" t="s">
        <v>137</v>
      </c>
      <c r="E142" s="245" t="s">
        <v>1</v>
      </c>
      <c r="F142" s="246" t="s">
        <v>304</v>
      </c>
      <c r="G142" s="244"/>
      <c r="H142" s="247">
        <v>148</v>
      </c>
      <c r="I142" s="248"/>
      <c r="J142" s="244"/>
      <c r="K142" s="244"/>
      <c r="L142" s="249"/>
      <c r="M142" s="250"/>
      <c r="N142" s="251"/>
      <c r="O142" s="251"/>
      <c r="P142" s="251"/>
      <c r="Q142" s="251"/>
      <c r="R142" s="251"/>
      <c r="S142" s="251"/>
      <c r="T142" s="252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53" t="s">
        <v>137</v>
      </c>
      <c r="AU142" s="253" t="s">
        <v>86</v>
      </c>
      <c r="AV142" s="14" t="s">
        <v>86</v>
      </c>
      <c r="AW142" s="14" t="s">
        <v>32</v>
      </c>
      <c r="AX142" s="14" t="s">
        <v>84</v>
      </c>
      <c r="AY142" s="253" t="s">
        <v>128</v>
      </c>
    </row>
    <row r="143" spans="1:65" s="2" customFormat="1" ht="66.75" customHeight="1">
      <c r="A143" s="39"/>
      <c r="B143" s="40"/>
      <c r="C143" s="219" t="s">
        <v>135</v>
      </c>
      <c r="D143" s="219" t="s">
        <v>130</v>
      </c>
      <c r="E143" s="220" t="s">
        <v>145</v>
      </c>
      <c r="F143" s="221" t="s">
        <v>146</v>
      </c>
      <c r="G143" s="222" t="s">
        <v>133</v>
      </c>
      <c r="H143" s="223">
        <v>148</v>
      </c>
      <c r="I143" s="224"/>
      <c r="J143" s="225">
        <f>ROUND(I143*H143,2)</f>
        <v>0</v>
      </c>
      <c r="K143" s="221" t="s">
        <v>134</v>
      </c>
      <c r="L143" s="45"/>
      <c r="M143" s="226" t="s">
        <v>1</v>
      </c>
      <c r="N143" s="227" t="s">
        <v>41</v>
      </c>
      <c r="O143" s="92"/>
      <c r="P143" s="228">
        <f>O143*H143</f>
        <v>0</v>
      </c>
      <c r="Q143" s="228">
        <v>0</v>
      </c>
      <c r="R143" s="228">
        <f>Q143*H143</f>
        <v>0</v>
      </c>
      <c r="S143" s="228">
        <v>0.29</v>
      </c>
      <c r="T143" s="229">
        <f>S143*H143</f>
        <v>42.919999999999995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30" t="s">
        <v>135</v>
      </c>
      <c r="AT143" s="230" t="s">
        <v>130</v>
      </c>
      <c r="AU143" s="230" t="s">
        <v>86</v>
      </c>
      <c r="AY143" s="18" t="s">
        <v>128</v>
      </c>
      <c r="BE143" s="231">
        <f>IF(N143="základní",J143,0)</f>
        <v>0</v>
      </c>
      <c r="BF143" s="231">
        <f>IF(N143="snížená",J143,0)</f>
        <v>0</v>
      </c>
      <c r="BG143" s="231">
        <f>IF(N143="zákl. přenesená",J143,0)</f>
        <v>0</v>
      </c>
      <c r="BH143" s="231">
        <f>IF(N143="sníž. přenesená",J143,0)</f>
        <v>0</v>
      </c>
      <c r="BI143" s="231">
        <f>IF(N143="nulová",J143,0)</f>
        <v>0</v>
      </c>
      <c r="BJ143" s="18" t="s">
        <v>84</v>
      </c>
      <c r="BK143" s="231">
        <f>ROUND(I143*H143,2)</f>
        <v>0</v>
      </c>
      <c r="BL143" s="18" t="s">
        <v>135</v>
      </c>
      <c r="BM143" s="230" t="s">
        <v>147</v>
      </c>
    </row>
    <row r="144" spans="1:51" s="13" customFormat="1" ht="12">
      <c r="A144" s="13"/>
      <c r="B144" s="232"/>
      <c r="C144" s="233"/>
      <c r="D144" s="234" t="s">
        <v>137</v>
      </c>
      <c r="E144" s="235" t="s">
        <v>1</v>
      </c>
      <c r="F144" s="236" t="s">
        <v>305</v>
      </c>
      <c r="G144" s="233"/>
      <c r="H144" s="235" t="s">
        <v>1</v>
      </c>
      <c r="I144" s="237"/>
      <c r="J144" s="233"/>
      <c r="K144" s="233"/>
      <c r="L144" s="238"/>
      <c r="M144" s="239"/>
      <c r="N144" s="240"/>
      <c r="O144" s="240"/>
      <c r="P144" s="240"/>
      <c r="Q144" s="240"/>
      <c r="R144" s="240"/>
      <c r="S144" s="240"/>
      <c r="T144" s="241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2" t="s">
        <v>137</v>
      </c>
      <c r="AU144" s="242" t="s">
        <v>86</v>
      </c>
      <c r="AV144" s="13" t="s">
        <v>84</v>
      </c>
      <c r="AW144" s="13" t="s">
        <v>32</v>
      </c>
      <c r="AX144" s="13" t="s">
        <v>76</v>
      </c>
      <c r="AY144" s="242" t="s">
        <v>128</v>
      </c>
    </row>
    <row r="145" spans="1:51" s="13" customFormat="1" ht="12">
      <c r="A145" s="13"/>
      <c r="B145" s="232"/>
      <c r="C145" s="233"/>
      <c r="D145" s="234" t="s">
        <v>137</v>
      </c>
      <c r="E145" s="235" t="s">
        <v>1</v>
      </c>
      <c r="F145" s="236" t="s">
        <v>148</v>
      </c>
      <c r="G145" s="233"/>
      <c r="H145" s="235" t="s">
        <v>1</v>
      </c>
      <c r="I145" s="237"/>
      <c r="J145" s="233"/>
      <c r="K145" s="233"/>
      <c r="L145" s="238"/>
      <c r="M145" s="239"/>
      <c r="N145" s="240"/>
      <c r="O145" s="240"/>
      <c r="P145" s="240"/>
      <c r="Q145" s="240"/>
      <c r="R145" s="240"/>
      <c r="S145" s="240"/>
      <c r="T145" s="241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2" t="s">
        <v>137</v>
      </c>
      <c r="AU145" s="242" t="s">
        <v>86</v>
      </c>
      <c r="AV145" s="13" t="s">
        <v>84</v>
      </c>
      <c r="AW145" s="13" t="s">
        <v>32</v>
      </c>
      <c r="AX145" s="13" t="s">
        <v>76</v>
      </c>
      <c r="AY145" s="242" t="s">
        <v>128</v>
      </c>
    </row>
    <row r="146" spans="1:51" s="14" customFormat="1" ht="12">
      <c r="A146" s="14"/>
      <c r="B146" s="243"/>
      <c r="C146" s="244"/>
      <c r="D146" s="234" t="s">
        <v>137</v>
      </c>
      <c r="E146" s="245" t="s">
        <v>1</v>
      </c>
      <c r="F146" s="246" t="s">
        <v>304</v>
      </c>
      <c r="G146" s="244"/>
      <c r="H146" s="247">
        <v>148</v>
      </c>
      <c r="I146" s="248"/>
      <c r="J146" s="244"/>
      <c r="K146" s="244"/>
      <c r="L146" s="249"/>
      <c r="M146" s="250"/>
      <c r="N146" s="251"/>
      <c r="O146" s="251"/>
      <c r="P146" s="251"/>
      <c r="Q146" s="251"/>
      <c r="R146" s="251"/>
      <c r="S146" s="251"/>
      <c r="T146" s="252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53" t="s">
        <v>137</v>
      </c>
      <c r="AU146" s="253" t="s">
        <v>86</v>
      </c>
      <c r="AV146" s="14" t="s">
        <v>86</v>
      </c>
      <c r="AW146" s="14" t="s">
        <v>32</v>
      </c>
      <c r="AX146" s="14" t="s">
        <v>84</v>
      </c>
      <c r="AY146" s="253" t="s">
        <v>128</v>
      </c>
    </row>
    <row r="147" spans="1:65" s="2" customFormat="1" ht="49.05" customHeight="1">
      <c r="A147" s="39"/>
      <c r="B147" s="40"/>
      <c r="C147" s="219" t="s">
        <v>153</v>
      </c>
      <c r="D147" s="219" t="s">
        <v>130</v>
      </c>
      <c r="E147" s="220" t="s">
        <v>306</v>
      </c>
      <c r="F147" s="221" t="s">
        <v>307</v>
      </c>
      <c r="G147" s="222" t="s">
        <v>308</v>
      </c>
      <c r="H147" s="223">
        <v>6</v>
      </c>
      <c r="I147" s="224"/>
      <c r="J147" s="225">
        <f>ROUND(I147*H147,2)</f>
        <v>0</v>
      </c>
      <c r="K147" s="221" t="s">
        <v>134</v>
      </c>
      <c r="L147" s="45"/>
      <c r="M147" s="226" t="s">
        <v>1</v>
      </c>
      <c r="N147" s="227" t="s">
        <v>41</v>
      </c>
      <c r="O147" s="92"/>
      <c r="P147" s="228">
        <f>O147*H147</f>
        <v>0</v>
      </c>
      <c r="Q147" s="228">
        <v>0</v>
      </c>
      <c r="R147" s="228">
        <f>Q147*H147</f>
        <v>0</v>
      </c>
      <c r="S147" s="228">
        <v>0.205</v>
      </c>
      <c r="T147" s="229">
        <f>S147*H147</f>
        <v>1.23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30" t="s">
        <v>135</v>
      </c>
      <c r="AT147" s="230" t="s">
        <v>130</v>
      </c>
      <c r="AU147" s="230" t="s">
        <v>86</v>
      </c>
      <c r="AY147" s="18" t="s">
        <v>128</v>
      </c>
      <c r="BE147" s="231">
        <f>IF(N147="základní",J147,0)</f>
        <v>0</v>
      </c>
      <c r="BF147" s="231">
        <f>IF(N147="snížená",J147,0)</f>
        <v>0</v>
      </c>
      <c r="BG147" s="231">
        <f>IF(N147="zákl. přenesená",J147,0)</f>
        <v>0</v>
      </c>
      <c r="BH147" s="231">
        <f>IF(N147="sníž. přenesená",J147,0)</f>
        <v>0</v>
      </c>
      <c r="BI147" s="231">
        <f>IF(N147="nulová",J147,0)</f>
        <v>0</v>
      </c>
      <c r="BJ147" s="18" t="s">
        <v>84</v>
      </c>
      <c r="BK147" s="231">
        <f>ROUND(I147*H147,2)</f>
        <v>0</v>
      </c>
      <c r="BL147" s="18" t="s">
        <v>135</v>
      </c>
      <c r="BM147" s="230" t="s">
        <v>309</v>
      </c>
    </row>
    <row r="148" spans="1:51" s="13" customFormat="1" ht="12">
      <c r="A148" s="13"/>
      <c r="B148" s="232"/>
      <c r="C148" s="233"/>
      <c r="D148" s="234" t="s">
        <v>137</v>
      </c>
      <c r="E148" s="235" t="s">
        <v>1</v>
      </c>
      <c r="F148" s="236" t="s">
        <v>310</v>
      </c>
      <c r="G148" s="233"/>
      <c r="H148" s="235" t="s">
        <v>1</v>
      </c>
      <c r="I148" s="237"/>
      <c r="J148" s="233"/>
      <c r="K148" s="233"/>
      <c r="L148" s="238"/>
      <c r="M148" s="239"/>
      <c r="N148" s="240"/>
      <c r="O148" s="240"/>
      <c r="P148" s="240"/>
      <c r="Q148" s="240"/>
      <c r="R148" s="240"/>
      <c r="S148" s="240"/>
      <c r="T148" s="241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2" t="s">
        <v>137</v>
      </c>
      <c r="AU148" s="242" t="s">
        <v>86</v>
      </c>
      <c r="AV148" s="13" t="s">
        <v>84</v>
      </c>
      <c r="AW148" s="13" t="s">
        <v>32</v>
      </c>
      <c r="AX148" s="13" t="s">
        <v>76</v>
      </c>
      <c r="AY148" s="242" t="s">
        <v>128</v>
      </c>
    </row>
    <row r="149" spans="1:51" s="14" customFormat="1" ht="12">
      <c r="A149" s="14"/>
      <c r="B149" s="243"/>
      <c r="C149" s="244"/>
      <c r="D149" s="234" t="s">
        <v>137</v>
      </c>
      <c r="E149" s="245" t="s">
        <v>1</v>
      </c>
      <c r="F149" s="246" t="s">
        <v>159</v>
      </c>
      <c r="G149" s="244"/>
      <c r="H149" s="247">
        <v>6</v>
      </c>
      <c r="I149" s="248"/>
      <c r="J149" s="244"/>
      <c r="K149" s="244"/>
      <c r="L149" s="249"/>
      <c r="M149" s="250"/>
      <c r="N149" s="251"/>
      <c r="O149" s="251"/>
      <c r="P149" s="251"/>
      <c r="Q149" s="251"/>
      <c r="R149" s="251"/>
      <c r="S149" s="251"/>
      <c r="T149" s="252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53" t="s">
        <v>137</v>
      </c>
      <c r="AU149" s="253" t="s">
        <v>86</v>
      </c>
      <c r="AV149" s="14" t="s">
        <v>86</v>
      </c>
      <c r="AW149" s="14" t="s">
        <v>32</v>
      </c>
      <c r="AX149" s="14" t="s">
        <v>84</v>
      </c>
      <c r="AY149" s="253" t="s">
        <v>128</v>
      </c>
    </row>
    <row r="150" spans="1:65" s="2" customFormat="1" ht="44.25" customHeight="1">
      <c r="A150" s="39"/>
      <c r="B150" s="40"/>
      <c r="C150" s="219" t="s">
        <v>159</v>
      </c>
      <c r="D150" s="219" t="s">
        <v>130</v>
      </c>
      <c r="E150" s="220" t="s">
        <v>311</v>
      </c>
      <c r="F150" s="221" t="s">
        <v>312</v>
      </c>
      <c r="G150" s="222" t="s">
        <v>313</v>
      </c>
      <c r="H150" s="223">
        <v>1</v>
      </c>
      <c r="I150" s="224"/>
      <c r="J150" s="225">
        <f>ROUND(I150*H150,2)</f>
        <v>0</v>
      </c>
      <c r="K150" s="221" t="s">
        <v>134</v>
      </c>
      <c r="L150" s="45"/>
      <c r="M150" s="226" t="s">
        <v>1</v>
      </c>
      <c r="N150" s="227" t="s">
        <v>41</v>
      </c>
      <c r="O150" s="92"/>
      <c r="P150" s="228">
        <f>O150*H150</f>
        <v>0</v>
      </c>
      <c r="Q150" s="228">
        <v>0</v>
      </c>
      <c r="R150" s="228">
        <f>Q150*H150</f>
        <v>0</v>
      </c>
      <c r="S150" s="228">
        <v>0</v>
      </c>
      <c r="T150" s="229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30" t="s">
        <v>135</v>
      </c>
      <c r="AT150" s="230" t="s">
        <v>130</v>
      </c>
      <c r="AU150" s="230" t="s">
        <v>86</v>
      </c>
      <c r="AY150" s="18" t="s">
        <v>128</v>
      </c>
      <c r="BE150" s="231">
        <f>IF(N150="základní",J150,0)</f>
        <v>0</v>
      </c>
      <c r="BF150" s="231">
        <f>IF(N150="snížená",J150,0)</f>
        <v>0</v>
      </c>
      <c r="BG150" s="231">
        <f>IF(N150="zákl. přenesená",J150,0)</f>
        <v>0</v>
      </c>
      <c r="BH150" s="231">
        <f>IF(N150="sníž. přenesená",J150,0)</f>
        <v>0</v>
      </c>
      <c r="BI150" s="231">
        <f>IF(N150="nulová",J150,0)</f>
        <v>0</v>
      </c>
      <c r="BJ150" s="18" t="s">
        <v>84</v>
      </c>
      <c r="BK150" s="231">
        <f>ROUND(I150*H150,2)</f>
        <v>0</v>
      </c>
      <c r="BL150" s="18" t="s">
        <v>135</v>
      </c>
      <c r="BM150" s="230" t="s">
        <v>314</v>
      </c>
    </row>
    <row r="151" spans="1:51" s="13" customFormat="1" ht="12">
      <c r="A151" s="13"/>
      <c r="B151" s="232"/>
      <c r="C151" s="233"/>
      <c r="D151" s="234" t="s">
        <v>137</v>
      </c>
      <c r="E151" s="235" t="s">
        <v>1</v>
      </c>
      <c r="F151" s="236" t="s">
        <v>315</v>
      </c>
      <c r="G151" s="233"/>
      <c r="H151" s="235" t="s">
        <v>1</v>
      </c>
      <c r="I151" s="237"/>
      <c r="J151" s="233"/>
      <c r="K151" s="233"/>
      <c r="L151" s="238"/>
      <c r="M151" s="239"/>
      <c r="N151" s="240"/>
      <c r="O151" s="240"/>
      <c r="P151" s="240"/>
      <c r="Q151" s="240"/>
      <c r="R151" s="240"/>
      <c r="S151" s="240"/>
      <c r="T151" s="241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2" t="s">
        <v>137</v>
      </c>
      <c r="AU151" s="242" t="s">
        <v>86</v>
      </c>
      <c r="AV151" s="13" t="s">
        <v>84</v>
      </c>
      <c r="AW151" s="13" t="s">
        <v>32</v>
      </c>
      <c r="AX151" s="13" t="s">
        <v>76</v>
      </c>
      <c r="AY151" s="242" t="s">
        <v>128</v>
      </c>
    </row>
    <row r="152" spans="1:51" s="14" customFormat="1" ht="12">
      <c r="A152" s="14"/>
      <c r="B152" s="243"/>
      <c r="C152" s="244"/>
      <c r="D152" s="234" t="s">
        <v>137</v>
      </c>
      <c r="E152" s="245" t="s">
        <v>1</v>
      </c>
      <c r="F152" s="246" t="s">
        <v>84</v>
      </c>
      <c r="G152" s="244"/>
      <c r="H152" s="247">
        <v>1</v>
      </c>
      <c r="I152" s="248"/>
      <c r="J152" s="244"/>
      <c r="K152" s="244"/>
      <c r="L152" s="249"/>
      <c r="M152" s="250"/>
      <c r="N152" s="251"/>
      <c r="O152" s="251"/>
      <c r="P152" s="251"/>
      <c r="Q152" s="251"/>
      <c r="R152" s="251"/>
      <c r="S152" s="251"/>
      <c r="T152" s="252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53" t="s">
        <v>137</v>
      </c>
      <c r="AU152" s="253" t="s">
        <v>86</v>
      </c>
      <c r="AV152" s="14" t="s">
        <v>86</v>
      </c>
      <c r="AW152" s="14" t="s">
        <v>32</v>
      </c>
      <c r="AX152" s="14" t="s">
        <v>84</v>
      </c>
      <c r="AY152" s="253" t="s">
        <v>128</v>
      </c>
    </row>
    <row r="153" spans="1:65" s="2" customFormat="1" ht="44.25" customHeight="1">
      <c r="A153" s="39"/>
      <c r="B153" s="40"/>
      <c r="C153" s="219" t="s">
        <v>164</v>
      </c>
      <c r="D153" s="219" t="s">
        <v>130</v>
      </c>
      <c r="E153" s="220" t="s">
        <v>316</v>
      </c>
      <c r="F153" s="221" t="s">
        <v>317</v>
      </c>
      <c r="G153" s="222" t="s">
        <v>313</v>
      </c>
      <c r="H153" s="223">
        <v>1.031</v>
      </c>
      <c r="I153" s="224"/>
      <c r="J153" s="225">
        <f>ROUND(I153*H153,2)</f>
        <v>0</v>
      </c>
      <c r="K153" s="221" t="s">
        <v>134</v>
      </c>
      <c r="L153" s="45"/>
      <c r="M153" s="226" t="s">
        <v>1</v>
      </c>
      <c r="N153" s="227" t="s">
        <v>41</v>
      </c>
      <c r="O153" s="92"/>
      <c r="P153" s="228">
        <f>O153*H153</f>
        <v>0</v>
      </c>
      <c r="Q153" s="228">
        <v>0</v>
      </c>
      <c r="R153" s="228">
        <f>Q153*H153</f>
        <v>0</v>
      </c>
      <c r="S153" s="228">
        <v>0</v>
      </c>
      <c r="T153" s="229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30" t="s">
        <v>135</v>
      </c>
      <c r="AT153" s="230" t="s">
        <v>130</v>
      </c>
      <c r="AU153" s="230" t="s">
        <v>86</v>
      </c>
      <c r="AY153" s="18" t="s">
        <v>128</v>
      </c>
      <c r="BE153" s="231">
        <f>IF(N153="základní",J153,0)</f>
        <v>0</v>
      </c>
      <c r="BF153" s="231">
        <f>IF(N153="snížená",J153,0)</f>
        <v>0</v>
      </c>
      <c r="BG153" s="231">
        <f>IF(N153="zákl. přenesená",J153,0)</f>
        <v>0</v>
      </c>
      <c r="BH153" s="231">
        <f>IF(N153="sníž. přenesená",J153,0)</f>
        <v>0</v>
      </c>
      <c r="BI153" s="231">
        <f>IF(N153="nulová",J153,0)</f>
        <v>0</v>
      </c>
      <c r="BJ153" s="18" t="s">
        <v>84</v>
      </c>
      <c r="BK153" s="231">
        <f>ROUND(I153*H153,2)</f>
        <v>0</v>
      </c>
      <c r="BL153" s="18" t="s">
        <v>135</v>
      </c>
      <c r="BM153" s="230" t="s">
        <v>318</v>
      </c>
    </row>
    <row r="154" spans="1:51" s="13" customFormat="1" ht="12">
      <c r="A154" s="13"/>
      <c r="B154" s="232"/>
      <c r="C154" s="233"/>
      <c r="D154" s="234" t="s">
        <v>137</v>
      </c>
      <c r="E154" s="235" t="s">
        <v>1</v>
      </c>
      <c r="F154" s="236" t="s">
        <v>319</v>
      </c>
      <c r="G154" s="233"/>
      <c r="H154" s="235" t="s">
        <v>1</v>
      </c>
      <c r="I154" s="237"/>
      <c r="J154" s="233"/>
      <c r="K154" s="233"/>
      <c r="L154" s="238"/>
      <c r="M154" s="239"/>
      <c r="N154" s="240"/>
      <c r="O154" s="240"/>
      <c r="P154" s="240"/>
      <c r="Q154" s="240"/>
      <c r="R154" s="240"/>
      <c r="S154" s="240"/>
      <c r="T154" s="241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2" t="s">
        <v>137</v>
      </c>
      <c r="AU154" s="242" t="s">
        <v>86</v>
      </c>
      <c r="AV154" s="13" t="s">
        <v>84</v>
      </c>
      <c r="AW154" s="13" t="s">
        <v>32</v>
      </c>
      <c r="AX154" s="13" t="s">
        <v>76</v>
      </c>
      <c r="AY154" s="242" t="s">
        <v>128</v>
      </c>
    </row>
    <row r="155" spans="1:51" s="14" customFormat="1" ht="12">
      <c r="A155" s="14"/>
      <c r="B155" s="243"/>
      <c r="C155" s="244"/>
      <c r="D155" s="234" t="s">
        <v>137</v>
      </c>
      <c r="E155" s="245" t="s">
        <v>1</v>
      </c>
      <c r="F155" s="246" t="s">
        <v>320</v>
      </c>
      <c r="G155" s="244"/>
      <c r="H155" s="247">
        <v>0.75</v>
      </c>
      <c r="I155" s="248"/>
      <c r="J155" s="244"/>
      <c r="K155" s="244"/>
      <c r="L155" s="249"/>
      <c r="M155" s="250"/>
      <c r="N155" s="251"/>
      <c r="O155" s="251"/>
      <c r="P155" s="251"/>
      <c r="Q155" s="251"/>
      <c r="R155" s="251"/>
      <c r="S155" s="251"/>
      <c r="T155" s="252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53" t="s">
        <v>137</v>
      </c>
      <c r="AU155" s="253" t="s">
        <v>86</v>
      </c>
      <c r="AV155" s="14" t="s">
        <v>86</v>
      </c>
      <c r="AW155" s="14" t="s">
        <v>32</v>
      </c>
      <c r="AX155" s="14" t="s">
        <v>76</v>
      </c>
      <c r="AY155" s="253" t="s">
        <v>128</v>
      </c>
    </row>
    <row r="156" spans="1:51" s="13" customFormat="1" ht="12">
      <c r="A156" s="13"/>
      <c r="B156" s="232"/>
      <c r="C156" s="233"/>
      <c r="D156" s="234" t="s">
        <v>137</v>
      </c>
      <c r="E156" s="235" t="s">
        <v>1</v>
      </c>
      <c r="F156" s="236" t="s">
        <v>321</v>
      </c>
      <c r="G156" s="233"/>
      <c r="H156" s="235" t="s">
        <v>1</v>
      </c>
      <c r="I156" s="237"/>
      <c r="J156" s="233"/>
      <c r="K156" s="233"/>
      <c r="L156" s="238"/>
      <c r="M156" s="239"/>
      <c r="N156" s="240"/>
      <c r="O156" s="240"/>
      <c r="P156" s="240"/>
      <c r="Q156" s="240"/>
      <c r="R156" s="240"/>
      <c r="S156" s="240"/>
      <c r="T156" s="241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2" t="s">
        <v>137</v>
      </c>
      <c r="AU156" s="242" t="s">
        <v>86</v>
      </c>
      <c r="AV156" s="13" t="s">
        <v>84</v>
      </c>
      <c r="AW156" s="13" t="s">
        <v>32</v>
      </c>
      <c r="AX156" s="13" t="s">
        <v>76</v>
      </c>
      <c r="AY156" s="242" t="s">
        <v>128</v>
      </c>
    </row>
    <row r="157" spans="1:51" s="14" customFormat="1" ht="12">
      <c r="A157" s="14"/>
      <c r="B157" s="243"/>
      <c r="C157" s="244"/>
      <c r="D157" s="234" t="s">
        <v>137</v>
      </c>
      <c r="E157" s="245" t="s">
        <v>1</v>
      </c>
      <c r="F157" s="246" t="s">
        <v>322</v>
      </c>
      <c r="G157" s="244"/>
      <c r="H157" s="247">
        <v>0.281</v>
      </c>
      <c r="I157" s="248"/>
      <c r="J157" s="244"/>
      <c r="K157" s="244"/>
      <c r="L157" s="249"/>
      <c r="M157" s="250"/>
      <c r="N157" s="251"/>
      <c r="O157" s="251"/>
      <c r="P157" s="251"/>
      <c r="Q157" s="251"/>
      <c r="R157" s="251"/>
      <c r="S157" s="251"/>
      <c r="T157" s="252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53" t="s">
        <v>137</v>
      </c>
      <c r="AU157" s="253" t="s">
        <v>86</v>
      </c>
      <c r="AV157" s="14" t="s">
        <v>86</v>
      </c>
      <c r="AW157" s="14" t="s">
        <v>32</v>
      </c>
      <c r="AX157" s="14" t="s">
        <v>76</v>
      </c>
      <c r="AY157" s="253" t="s">
        <v>128</v>
      </c>
    </row>
    <row r="158" spans="1:51" s="15" customFormat="1" ht="12">
      <c r="A158" s="15"/>
      <c r="B158" s="254"/>
      <c r="C158" s="255"/>
      <c r="D158" s="234" t="s">
        <v>137</v>
      </c>
      <c r="E158" s="256" t="s">
        <v>1</v>
      </c>
      <c r="F158" s="257" t="s">
        <v>203</v>
      </c>
      <c r="G158" s="255"/>
      <c r="H158" s="258">
        <v>1.0310000000000001</v>
      </c>
      <c r="I158" s="259"/>
      <c r="J158" s="255"/>
      <c r="K158" s="255"/>
      <c r="L158" s="260"/>
      <c r="M158" s="261"/>
      <c r="N158" s="262"/>
      <c r="O158" s="262"/>
      <c r="P158" s="262"/>
      <c r="Q158" s="262"/>
      <c r="R158" s="262"/>
      <c r="S158" s="262"/>
      <c r="T158" s="263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T158" s="264" t="s">
        <v>137</v>
      </c>
      <c r="AU158" s="264" t="s">
        <v>86</v>
      </c>
      <c r="AV158" s="15" t="s">
        <v>135</v>
      </c>
      <c r="AW158" s="15" t="s">
        <v>32</v>
      </c>
      <c r="AX158" s="15" t="s">
        <v>84</v>
      </c>
      <c r="AY158" s="264" t="s">
        <v>128</v>
      </c>
    </row>
    <row r="159" spans="1:65" s="2" customFormat="1" ht="62.7" customHeight="1">
      <c r="A159" s="39"/>
      <c r="B159" s="40"/>
      <c r="C159" s="219" t="s">
        <v>170</v>
      </c>
      <c r="D159" s="219" t="s">
        <v>130</v>
      </c>
      <c r="E159" s="220" t="s">
        <v>323</v>
      </c>
      <c r="F159" s="221" t="s">
        <v>324</v>
      </c>
      <c r="G159" s="222" t="s">
        <v>313</v>
      </c>
      <c r="H159" s="223">
        <v>2.031</v>
      </c>
      <c r="I159" s="224"/>
      <c r="J159" s="225">
        <f>ROUND(I159*H159,2)</f>
        <v>0</v>
      </c>
      <c r="K159" s="221" t="s">
        <v>134</v>
      </c>
      <c r="L159" s="45"/>
      <c r="M159" s="226" t="s">
        <v>1</v>
      </c>
      <c r="N159" s="227" t="s">
        <v>41</v>
      </c>
      <c r="O159" s="92"/>
      <c r="P159" s="228">
        <f>O159*H159</f>
        <v>0</v>
      </c>
      <c r="Q159" s="228">
        <v>0</v>
      </c>
      <c r="R159" s="228">
        <f>Q159*H159</f>
        <v>0</v>
      </c>
      <c r="S159" s="228">
        <v>0</v>
      </c>
      <c r="T159" s="229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30" t="s">
        <v>135</v>
      </c>
      <c r="AT159" s="230" t="s">
        <v>130</v>
      </c>
      <c r="AU159" s="230" t="s">
        <v>86</v>
      </c>
      <c r="AY159" s="18" t="s">
        <v>128</v>
      </c>
      <c r="BE159" s="231">
        <f>IF(N159="základní",J159,0)</f>
        <v>0</v>
      </c>
      <c r="BF159" s="231">
        <f>IF(N159="snížená",J159,0)</f>
        <v>0</v>
      </c>
      <c r="BG159" s="231">
        <f>IF(N159="zákl. přenesená",J159,0)</f>
        <v>0</v>
      </c>
      <c r="BH159" s="231">
        <f>IF(N159="sníž. přenesená",J159,0)</f>
        <v>0</v>
      </c>
      <c r="BI159" s="231">
        <f>IF(N159="nulová",J159,0)</f>
        <v>0</v>
      </c>
      <c r="BJ159" s="18" t="s">
        <v>84</v>
      </c>
      <c r="BK159" s="231">
        <f>ROUND(I159*H159,2)</f>
        <v>0</v>
      </c>
      <c r="BL159" s="18" t="s">
        <v>135</v>
      </c>
      <c r="BM159" s="230" t="s">
        <v>325</v>
      </c>
    </row>
    <row r="160" spans="1:51" s="13" customFormat="1" ht="12">
      <c r="A160" s="13"/>
      <c r="B160" s="232"/>
      <c r="C160" s="233"/>
      <c r="D160" s="234" t="s">
        <v>137</v>
      </c>
      <c r="E160" s="235" t="s">
        <v>1</v>
      </c>
      <c r="F160" s="236" t="s">
        <v>326</v>
      </c>
      <c r="G160" s="233"/>
      <c r="H160" s="235" t="s">
        <v>1</v>
      </c>
      <c r="I160" s="237"/>
      <c r="J160" s="233"/>
      <c r="K160" s="233"/>
      <c r="L160" s="238"/>
      <c r="M160" s="239"/>
      <c r="N160" s="240"/>
      <c r="O160" s="240"/>
      <c r="P160" s="240"/>
      <c r="Q160" s="240"/>
      <c r="R160" s="240"/>
      <c r="S160" s="240"/>
      <c r="T160" s="241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2" t="s">
        <v>137</v>
      </c>
      <c r="AU160" s="242" t="s">
        <v>86</v>
      </c>
      <c r="AV160" s="13" t="s">
        <v>84</v>
      </c>
      <c r="AW160" s="13" t="s">
        <v>32</v>
      </c>
      <c r="AX160" s="13" t="s">
        <v>76</v>
      </c>
      <c r="AY160" s="242" t="s">
        <v>128</v>
      </c>
    </row>
    <row r="161" spans="1:51" s="14" customFormat="1" ht="12">
      <c r="A161" s="14"/>
      <c r="B161" s="243"/>
      <c r="C161" s="244"/>
      <c r="D161" s="234" t="s">
        <v>137</v>
      </c>
      <c r="E161" s="245" t="s">
        <v>1</v>
      </c>
      <c r="F161" s="246" t="s">
        <v>327</v>
      </c>
      <c r="G161" s="244"/>
      <c r="H161" s="247">
        <v>2.031</v>
      </c>
      <c r="I161" s="248"/>
      <c r="J161" s="244"/>
      <c r="K161" s="244"/>
      <c r="L161" s="249"/>
      <c r="M161" s="250"/>
      <c r="N161" s="251"/>
      <c r="O161" s="251"/>
      <c r="P161" s="251"/>
      <c r="Q161" s="251"/>
      <c r="R161" s="251"/>
      <c r="S161" s="251"/>
      <c r="T161" s="252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53" t="s">
        <v>137</v>
      </c>
      <c r="AU161" s="253" t="s">
        <v>86</v>
      </c>
      <c r="AV161" s="14" t="s">
        <v>86</v>
      </c>
      <c r="AW161" s="14" t="s">
        <v>32</v>
      </c>
      <c r="AX161" s="14" t="s">
        <v>84</v>
      </c>
      <c r="AY161" s="253" t="s">
        <v>128</v>
      </c>
    </row>
    <row r="162" spans="1:65" s="2" customFormat="1" ht="44.25" customHeight="1">
      <c r="A162" s="39"/>
      <c r="B162" s="40"/>
      <c r="C162" s="219" t="s">
        <v>168</v>
      </c>
      <c r="D162" s="219" t="s">
        <v>130</v>
      </c>
      <c r="E162" s="220" t="s">
        <v>328</v>
      </c>
      <c r="F162" s="221" t="s">
        <v>329</v>
      </c>
      <c r="G162" s="222" t="s">
        <v>192</v>
      </c>
      <c r="H162" s="223">
        <v>4.062</v>
      </c>
      <c r="I162" s="224"/>
      <c r="J162" s="225">
        <f>ROUND(I162*H162,2)</f>
        <v>0</v>
      </c>
      <c r="K162" s="221" t="s">
        <v>134</v>
      </c>
      <c r="L162" s="45"/>
      <c r="M162" s="226" t="s">
        <v>1</v>
      </c>
      <c r="N162" s="227" t="s">
        <v>41</v>
      </c>
      <c r="O162" s="92"/>
      <c r="P162" s="228">
        <f>O162*H162</f>
        <v>0</v>
      </c>
      <c r="Q162" s="228">
        <v>0</v>
      </c>
      <c r="R162" s="228">
        <f>Q162*H162</f>
        <v>0</v>
      </c>
      <c r="S162" s="228">
        <v>0</v>
      </c>
      <c r="T162" s="229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30" t="s">
        <v>135</v>
      </c>
      <c r="AT162" s="230" t="s">
        <v>130</v>
      </c>
      <c r="AU162" s="230" t="s">
        <v>86</v>
      </c>
      <c r="AY162" s="18" t="s">
        <v>128</v>
      </c>
      <c r="BE162" s="231">
        <f>IF(N162="základní",J162,0)</f>
        <v>0</v>
      </c>
      <c r="BF162" s="231">
        <f>IF(N162="snížená",J162,0)</f>
        <v>0</v>
      </c>
      <c r="BG162" s="231">
        <f>IF(N162="zákl. přenesená",J162,0)</f>
        <v>0</v>
      </c>
      <c r="BH162" s="231">
        <f>IF(N162="sníž. přenesená",J162,0)</f>
        <v>0</v>
      </c>
      <c r="BI162" s="231">
        <f>IF(N162="nulová",J162,0)</f>
        <v>0</v>
      </c>
      <c r="BJ162" s="18" t="s">
        <v>84</v>
      </c>
      <c r="BK162" s="231">
        <f>ROUND(I162*H162,2)</f>
        <v>0</v>
      </c>
      <c r="BL162" s="18" t="s">
        <v>135</v>
      </c>
      <c r="BM162" s="230" t="s">
        <v>330</v>
      </c>
    </row>
    <row r="163" spans="1:51" s="13" customFormat="1" ht="12">
      <c r="A163" s="13"/>
      <c r="B163" s="232"/>
      <c r="C163" s="233"/>
      <c r="D163" s="234" t="s">
        <v>137</v>
      </c>
      <c r="E163" s="235" t="s">
        <v>1</v>
      </c>
      <c r="F163" s="236" t="s">
        <v>326</v>
      </c>
      <c r="G163" s="233"/>
      <c r="H163" s="235" t="s">
        <v>1</v>
      </c>
      <c r="I163" s="237"/>
      <c r="J163" s="233"/>
      <c r="K163" s="233"/>
      <c r="L163" s="238"/>
      <c r="M163" s="239"/>
      <c r="N163" s="240"/>
      <c r="O163" s="240"/>
      <c r="P163" s="240"/>
      <c r="Q163" s="240"/>
      <c r="R163" s="240"/>
      <c r="S163" s="240"/>
      <c r="T163" s="241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2" t="s">
        <v>137</v>
      </c>
      <c r="AU163" s="242" t="s">
        <v>86</v>
      </c>
      <c r="AV163" s="13" t="s">
        <v>84</v>
      </c>
      <c r="AW163" s="13" t="s">
        <v>32</v>
      </c>
      <c r="AX163" s="13" t="s">
        <v>76</v>
      </c>
      <c r="AY163" s="242" t="s">
        <v>128</v>
      </c>
    </row>
    <row r="164" spans="1:51" s="14" customFormat="1" ht="12">
      <c r="A164" s="14"/>
      <c r="B164" s="243"/>
      <c r="C164" s="244"/>
      <c r="D164" s="234" t="s">
        <v>137</v>
      </c>
      <c r="E164" s="245" t="s">
        <v>1</v>
      </c>
      <c r="F164" s="246" t="s">
        <v>331</v>
      </c>
      <c r="G164" s="244"/>
      <c r="H164" s="247">
        <v>4.062</v>
      </c>
      <c r="I164" s="248"/>
      <c r="J164" s="244"/>
      <c r="K164" s="244"/>
      <c r="L164" s="249"/>
      <c r="M164" s="250"/>
      <c r="N164" s="251"/>
      <c r="O164" s="251"/>
      <c r="P164" s="251"/>
      <c r="Q164" s="251"/>
      <c r="R164" s="251"/>
      <c r="S164" s="251"/>
      <c r="T164" s="252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53" t="s">
        <v>137</v>
      </c>
      <c r="AU164" s="253" t="s">
        <v>86</v>
      </c>
      <c r="AV164" s="14" t="s">
        <v>86</v>
      </c>
      <c r="AW164" s="14" t="s">
        <v>32</v>
      </c>
      <c r="AX164" s="14" t="s">
        <v>84</v>
      </c>
      <c r="AY164" s="253" t="s">
        <v>128</v>
      </c>
    </row>
    <row r="165" spans="1:65" s="2" customFormat="1" ht="37.8" customHeight="1">
      <c r="A165" s="39"/>
      <c r="B165" s="40"/>
      <c r="C165" s="219" t="s">
        <v>182</v>
      </c>
      <c r="D165" s="219" t="s">
        <v>130</v>
      </c>
      <c r="E165" s="220" t="s">
        <v>332</v>
      </c>
      <c r="F165" s="221" t="s">
        <v>333</v>
      </c>
      <c r="G165" s="222" t="s">
        <v>313</v>
      </c>
      <c r="H165" s="223">
        <v>4.062</v>
      </c>
      <c r="I165" s="224"/>
      <c r="J165" s="225">
        <f>ROUND(I165*H165,2)</f>
        <v>0</v>
      </c>
      <c r="K165" s="221" t="s">
        <v>134</v>
      </c>
      <c r="L165" s="45"/>
      <c r="M165" s="226" t="s">
        <v>1</v>
      </c>
      <c r="N165" s="227" t="s">
        <v>41</v>
      </c>
      <c r="O165" s="92"/>
      <c r="P165" s="228">
        <f>O165*H165</f>
        <v>0</v>
      </c>
      <c r="Q165" s="228">
        <v>0</v>
      </c>
      <c r="R165" s="228">
        <f>Q165*H165</f>
        <v>0</v>
      </c>
      <c r="S165" s="228">
        <v>0</v>
      </c>
      <c r="T165" s="229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30" t="s">
        <v>135</v>
      </c>
      <c r="AT165" s="230" t="s">
        <v>130</v>
      </c>
      <c r="AU165" s="230" t="s">
        <v>86</v>
      </c>
      <c r="AY165" s="18" t="s">
        <v>128</v>
      </c>
      <c r="BE165" s="231">
        <f>IF(N165="základní",J165,0)</f>
        <v>0</v>
      </c>
      <c r="BF165" s="231">
        <f>IF(N165="snížená",J165,0)</f>
        <v>0</v>
      </c>
      <c r="BG165" s="231">
        <f>IF(N165="zákl. přenesená",J165,0)</f>
        <v>0</v>
      </c>
      <c r="BH165" s="231">
        <f>IF(N165="sníž. přenesená",J165,0)</f>
        <v>0</v>
      </c>
      <c r="BI165" s="231">
        <f>IF(N165="nulová",J165,0)</f>
        <v>0</v>
      </c>
      <c r="BJ165" s="18" t="s">
        <v>84</v>
      </c>
      <c r="BK165" s="231">
        <f>ROUND(I165*H165,2)</f>
        <v>0</v>
      </c>
      <c r="BL165" s="18" t="s">
        <v>135</v>
      </c>
      <c r="BM165" s="230" t="s">
        <v>334</v>
      </c>
    </row>
    <row r="166" spans="1:65" s="2" customFormat="1" ht="55.5" customHeight="1">
      <c r="A166" s="39"/>
      <c r="B166" s="40"/>
      <c r="C166" s="219" t="s">
        <v>189</v>
      </c>
      <c r="D166" s="219" t="s">
        <v>130</v>
      </c>
      <c r="E166" s="220" t="s">
        <v>335</v>
      </c>
      <c r="F166" s="221" t="s">
        <v>336</v>
      </c>
      <c r="G166" s="222" t="s">
        <v>133</v>
      </c>
      <c r="H166" s="223">
        <v>10</v>
      </c>
      <c r="I166" s="224"/>
      <c r="J166" s="225">
        <f>ROUND(I166*H166,2)</f>
        <v>0</v>
      </c>
      <c r="K166" s="221" t="s">
        <v>134</v>
      </c>
      <c r="L166" s="45"/>
      <c r="M166" s="226" t="s">
        <v>1</v>
      </c>
      <c r="N166" s="227" t="s">
        <v>41</v>
      </c>
      <c r="O166" s="92"/>
      <c r="P166" s="228">
        <f>O166*H166</f>
        <v>0</v>
      </c>
      <c r="Q166" s="228">
        <v>0</v>
      </c>
      <c r="R166" s="228">
        <f>Q166*H166</f>
        <v>0</v>
      </c>
      <c r="S166" s="228">
        <v>0</v>
      </c>
      <c r="T166" s="229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30" t="s">
        <v>135</v>
      </c>
      <c r="AT166" s="230" t="s">
        <v>130</v>
      </c>
      <c r="AU166" s="230" t="s">
        <v>86</v>
      </c>
      <c r="AY166" s="18" t="s">
        <v>128</v>
      </c>
      <c r="BE166" s="231">
        <f>IF(N166="základní",J166,0)</f>
        <v>0</v>
      </c>
      <c r="BF166" s="231">
        <f>IF(N166="snížená",J166,0)</f>
        <v>0</v>
      </c>
      <c r="BG166" s="231">
        <f>IF(N166="zákl. přenesená",J166,0)</f>
        <v>0</v>
      </c>
      <c r="BH166" s="231">
        <f>IF(N166="sníž. přenesená",J166,0)</f>
        <v>0</v>
      </c>
      <c r="BI166" s="231">
        <f>IF(N166="nulová",J166,0)</f>
        <v>0</v>
      </c>
      <c r="BJ166" s="18" t="s">
        <v>84</v>
      </c>
      <c r="BK166" s="231">
        <f>ROUND(I166*H166,2)</f>
        <v>0</v>
      </c>
      <c r="BL166" s="18" t="s">
        <v>135</v>
      </c>
      <c r="BM166" s="230" t="s">
        <v>337</v>
      </c>
    </row>
    <row r="167" spans="1:51" s="13" customFormat="1" ht="12">
      <c r="A167" s="13"/>
      <c r="B167" s="232"/>
      <c r="C167" s="233"/>
      <c r="D167" s="234" t="s">
        <v>137</v>
      </c>
      <c r="E167" s="235" t="s">
        <v>1</v>
      </c>
      <c r="F167" s="236" t="s">
        <v>338</v>
      </c>
      <c r="G167" s="233"/>
      <c r="H167" s="235" t="s">
        <v>1</v>
      </c>
      <c r="I167" s="237"/>
      <c r="J167" s="233"/>
      <c r="K167" s="233"/>
      <c r="L167" s="238"/>
      <c r="M167" s="239"/>
      <c r="N167" s="240"/>
      <c r="O167" s="240"/>
      <c r="P167" s="240"/>
      <c r="Q167" s="240"/>
      <c r="R167" s="240"/>
      <c r="S167" s="240"/>
      <c r="T167" s="241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2" t="s">
        <v>137</v>
      </c>
      <c r="AU167" s="242" t="s">
        <v>86</v>
      </c>
      <c r="AV167" s="13" t="s">
        <v>84</v>
      </c>
      <c r="AW167" s="13" t="s">
        <v>32</v>
      </c>
      <c r="AX167" s="13" t="s">
        <v>76</v>
      </c>
      <c r="AY167" s="242" t="s">
        <v>128</v>
      </c>
    </row>
    <row r="168" spans="1:51" s="14" customFormat="1" ht="12">
      <c r="A168" s="14"/>
      <c r="B168" s="243"/>
      <c r="C168" s="244"/>
      <c r="D168" s="234" t="s">
        <v>137</v>
      </c>
      <c r="E168" s="245" t="s">
        <v>1</v>
      </c>
      <c r="F168" s="246" t="s">
        <v>182</v>
      </c>
      <c r="G168" s="244"/>
      <c r="H168" s="247">
        <v>10</v>
      </c>
      <c r="I168" s="248"/>
      <c r="J168" s="244"/>
      <c r="K168" s="244"/>
      <c r="L168" s="249"/>
      <c r="M168" s="250"/>
      <c r="N168" s="251"/>
      <c r="O168" s="251"/>
      <c r="P168" s="251"/>
      <c r="Q168" s="251"/>
      <c r="R168" s="251"/>
      <c r="S168" s="251"/>
      <c r="T168" s="252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53" t="s">
        <v>137</v>
      </c>
      <c r="AU168" s="253" t="s">
        <v>86</v>
      </c>
      <c r="AV168" s="14" t="s">
        <v>86</v>
      </c>
      <c r="AW168" s="14" t="s">
        <v>32</v>
      </c>
      <c r="AX168" s="14" t="s">
        <v>84</v>
      </c>
      <c r="AY168" s="253" t="s">
        <v>128</v>
      </c>
    </row>
    <row r="169" spans="1:65" s="2" customFormat="1" ht="37.8" customHeight="1">
      <c r="A169" s="39"/>
      <c r="B169" s="40"/>
      <c r="C169" s="219" t="s">
        <v>196</v>
      </c>
      <c r="D169" s="219" t="s">
        <v>130</v>
      </c>
      <c r="E169" s="220" t="s">
        <v>339</v>
      </c>
      <c r="F169" s="221" t="s">
        <v>340</v>
      </c>
      <c r="G169" s="222" t="s">
        <v>133</v>
      </c>
      <c r="H169" s="223">
        <v>10</v>
      </c>
      <c r="I169" s="224"/>
      <c r="J169" s="225">
        <f>ROUND(I169*H169,2)</f>
        <v>0</v>
      </c>
      <c r="K169" s="221" t="s">
        <v>134</v>
      </c>
      <c r="L169" s="45"/>
      <c r="M169" s="226" t="s">
        <v>1</v>
      </c>
      <c r="N169" s="227" t="s">
        <v>41</v>
      </c>
      <c r="O169" s="92"/>
      <c r="P169" s="228">
        <f>O169*H169</f>
        <v>0</v>
      </c>
      <c r="Q169" s="228">
        <v>0</v>
      </c>
      <c r="R169" s="228">
        <f>Q169*H169</f>
        <v>0</v>
      </c>
      <c r="S169" s="228">
        <v>0</v>
      </c>
      <c r="T169" s="229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30" t="s">
        <v>135</v>
      </c>
      <c r="AT169" s="230" t="s">
        <v>130</v>
      </c>
      <c r="AU169" s="230" t="s">
        <v>86</v>
      </c>
      <c r="AY169" s="18" t="s">
        <v>128</v>
      </c>
      <c r="BE169" s="231">
        <f>IF(N169="základní",J169,0)</f>
        <v>0</v>
      </c>
      <c r="BF169" s="231">
        <f>IF(N169="snížená",J169,0)</f>
        <v>0</v>
      </c>
      <c r="BG169" s="231">
        <f>IF(N169="zákl. přenesená",J169,0)</f>
        <v>0</v>
      </c>
      <c r="BH169" s="231">
        <f>IF(N169="sníž. přenesená",J169,0)</f>
        <v>0</v>
      </c>
      <c r="BI169" s="231">
        <f>IF(N169="nulová",J169,0)</f>
        <v>0</v>
      </c>
      <c r="BJ169" s="18" t="s">
        <v>84</v>
      </c>
      <c r="BK169" s="231">
        <f>ROUND(I169*H169,2)</f>
        <v>0</v>
      </c>
      <c r="BL169" s="18" t="s">
        <v>135</v>
      </c>
      <c r="BM169" s="230" t="s">
        <v>341</v>
      </c>
    </row>
    <row r="170" spans="1:51" s="13" customFormat="1" ht="12">
      <c r="A170" s="13"/>
      <c r="B170" s="232"/>
      <c r="C170" s="233"/>
      <c r="D170" s="234" t="s">
        <v>137</v>
      </c>
      <c r="E170" s="235" t="s">
        <v>1</v>
      </c>
      <c r="F170" s="236" t="s">
        <v>342</v>
      </c>
      <c r="G170" s="233"/>
      <c r="H170" s="235" t="s">
        <v>1</v>
      </c>
      <c r="I170" s="237"/>
      <c r="J170" s="233"/>
      <c r="K170" s="233"/>
      <c r="L170" s="238"/>
      <c r="M170" s="239"/>
      <c r="N170" s="240"/>
      <c r="O170" s="240"/>
      <c r="P170" s="240"/>
      <c r="Q170" s="240"/>
      <c r="R170" s="240"/>
      <c r="S170" s="240"/>
      <c r="T170" s="241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2" t="s">
        <v>137</v>
      </c>
      <c r="AU170" s="242" t="s">
        <v>86</v>
      </c>
      <c r="AV170" s="13" t="s">
        <v>84</v>
      </c>
      <c r="AW170" s="13" t="s">
        <v>32</v>
      </c>
      <c r="AX170" s="13" t="s">
        <v>76</v>
      </c>
      <c r="AY170" s="242" t="s">
        <v>128</v>
      </c>
    </row>
    <row r="171" spans="1:51" s="14" customFormat="1" ht="12">
      <c r="A171" s="14"/>
      <c r="B171" s="243"/>
      <c r="C171" s="244"/>
      <c r="D171" s="234" t="s">
        <v>137</v>
      </c>
      <c r="E171" s="245" t="s">
        <v>1</v>
      </c>
      <c r="F171" s="246" t="s">
        <v>182</v>
      </c>
      <c r="G171" s="244"/>
      <c r="H171" s="247">
        <v>10</v>
      </c>
      <c r="I171" s="248"/>
      <c r="J171" s="244"/>
      <c r="K171" s="244"/>
      <c r="L171" s="249"/>
      <c r="M171" s="250"/>
      <c r="N171" s="251"/>
      <c r="O171" s="251"/>
      <c r="P171" s="251"/>
      <c r="Q171" s="251"/>
      <c r="R171" s="251"/>
      <c r="S171" s="251"/>
      <c r="T171" s="252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53" t="s">
        <v>137</v>
      </c>
      <c r="AU171" s="253" t="s">
        <v>86</v>
      </c>
      <c r="AV171" s="14" t="s">
        <v>86</v>
      </c>
      <c r="AW171" s="14" t="s">
        <v>32</v>
      </c>
      <c r="AX171" s="14" t="s">
        <v>84</v>
      </c>
      <c r="AY171" s="253" t="s">
        <v>128</v>
      </c>
    </row>
    <row r="172" spans="1:65" s="2" customFormat="1" ht="16.5" customHeight="1">
      <c r="A172" s="39"/>
      <c r="B172" s="40"/>
      <c r="C172" s="268" t="s">
        <v>204</v>
      </c>
      <c r="D172" s="268" t="s">
        <v>343</v>
      </c>
      <c r="E172" s="269" t="s">
        <v>344</v>
      </c>
      <c r="F172" s="270" t="s">
        <v>345</v>
      </c>
      <c r="G172" s="271" t="s">
        <v>346</v>
      </c>
      <c r="H172" s="272">
        <v>0.35</v>
      </c>
      <c r="I172" s="273"/>
      <c r="J172" s="274">
        <f>ROUND(I172*H172,2)</f>
        <v>0</v>
      </c>
      <c r="K172" s="270" t="s">
        <v>134</v>
      </c>
      <c r="L172" s="275"/>
      <c r="M172" s="276" t="s">
        <v>1</v>
      </c>
      <c r="N172" s="277" t="s">
        <v>41</v>
      </c>
      <c r="O172" s="92"/>
      <c r="P172" s="228">
        <f>O172*H172</f>
        <v>0</v>
      </c>
      <c r="Q172" s="228">
        <v>0.001</v>
      </c>
      <c r="R172" s="228">
        <f>Q172*H172</f>
        <v>0.00035</v>
      </c>
      <c r="S172" s="228">
        <v>0</v>
      </c>
      <c r="T172" s="229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30" t="s">
        <v>170</v>
      </c>
      <c r="AT172" s="230" t="s">
        <v>343</v>
      </c>
      <c r="AU172" s="230" t="s">
        <v>86</v>
      </c>
      <c r="AY172" s="18" t="s">
        <v>128</v>
      </c>
      <c r="BE172" s="231">
        <f>IF(N172="základní",J172,0)</f>
        <v>0</v>
      </c>
      <c r="BF172" s="231">
        <f>IF(N172="snížená",J172,0)</f>
        <v>0</v>
      </c>
      <c r="BG172" s="231">
        <f>IF(N172="zákl. přenesená",J172,0)</f>
        <v>0</v>
      </c>
      <c r="BH172" s="231">
        <f>IF(N172="sníž. přenesená",J172,0)</f>
        <v>0</v>
      </c>
      <c r="BI172" s="231">
        <f>IF(N172="nulová",J172,0)</f>
        <v>0</v>
      </c>
      <c r="BJ172" s="18" t="s">
        <v>84</v>
      </c>
      <c r="BK172" s="231">
        <f>ROUND(I172*H172,2)</f>
        <v>0</v>
      </c>
      <c r="BL172" s="18" t="s">
        <v>135</v>
      </c>
      <c r="BM172" s="230" t="s">
        <v>347</v>
      </c>
    </row>
    <row r="173" spans="1:51" s="14" customFormat="1" ht="12">
      <c r="A173" s="14"/>
      <c r="B173" s="243"/>
      <c r="C173" s="244"/>
      <c r="D173" s="234" t="s">
        <v>137</v>
      </c>
      <c r="E173" s="244"/>
      <c r="F173" s="246" t="s">
        <v>348</v>
      </c>
      <c r="G173" s="244"/>
      <c r="H173" s="247">
        <v>0.35</v>
      </c>
      <c r="I173" s="248"/>
      <c r="J173" s="244"/>
      <c r="K173" s="244"/>
      <c r="L173" s="249"/>
      <c r="M173" s="250"/>
      <c r="N173" s="251"/>
      <c r="O173" s="251"/>
      <c r="P173" s="251"/>
      <c r="Q173" s="251"/>
      <c r="R173" s="251"/>
      <c r="S173" s="251"/>
      <c r="T173" s="252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53" t="s">
        <v>137</v>
      </c>
      <c r="AU173" s="253" t="s">
        <v>86</v>
      </c>
      <c r="AV173" s="14" t="s">
        <v>86</v>
      </c>
      <c r="AW173" s="14" t="s">
        <v>4</v>
      </c>
      <c r="AX173" s="14" t="s">
        <v>84</v>
      </c>
      <c r="AY173" s="253" t="s">
        <v>128</v>
      </c>
    </row>
    <row r="174" spans="1:65" s="2" customFormat="1" ht="33" customHeight="1">
      <c r="A174" s="39"/>
      <c r="B174" s="40"/>
      <c r="C174" s="219" t="s">
        <v>211</v>
      </c>
      <c r="D174" s="219" t="s">
        <v>130</v>
      </c>
      <c r="E174" s="220" t="s">
        <v>149</v>
      </c>
      <c r="F174" s="221" t="s">
        <v>150</v>
      </c>
      <c r="G174" s="222" t="s">
        <v>133</v>
      </c>
      <c r="H174" s="223">
        <v>148</v>
      </c>
      <c r="I174" s="224"/>
      <c r="J174" s="225">
        <f>ROUND(I174*H174,2)</f>
        <v>0</v>
      </c>
      <c r="K174" s="221" t="s">
        <v>134</v>
      </c>
      <c r="L174" s="45"/>
      <c r="M174" s="226" t="s">
        <v>1</v>
      </c>
      <c r="N174" s="227" t="s">
        <v>41</v>
      </c>
      <c r="O174" s="92"/>
      <c r="P174" s="228">
        <f>O174*H174</f>
        <v>0</v>
      </c>
      <c r="Q174" s="228">
        <v>0</v>
      </c>
      <c r="R174" s="228">
        <f>Q174*H174</f>
        <v>0</v>
      </c>
      <c r="S174" s="228">
        <v>0</v>
      </c>
      <c r="T174" s="229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30" t="s">
        <v>135</v>
      </c>
      <c r="AT174" s="230" t="s">
        <v>130</v>
      </c>
      <c r="AU174" s="230" t="s">
        <v>86</v>
      </c>
      <c r="AY174" s="18" t="s">
        <v>128</v>
      </c>
      <c r="BE174" s="231">
        <f>IF(N174="základní",J174,0)</f>
        <v>0</v>
      </c>
      <c r="BF174" s="231">
        <f>IF(N174="snížená",J174,0)</f>
        <v>0</v>
      </c>
      <c r="BG174" s="231">
        <f>IF(N174="zákl. přenesená",J174,0)</f>
        <v>0</v>
      </c>
      <c r="BH174" s="231">
        <f>IF(N174="sníž. přenesená",J174,0)</f>
        <v>0</v>
      </c>
      <c r="BI174" s="231">
        <f>IF(N174="nulová",J174,0)</f>
        <v>0</v>
      </c>
      <c r="BJ174" s="18" t="s">
        <v>84</v>
      </c>
      <c r="BK174" s="231">
        <f>ROUND(I174*H174,2)</f>
        <v>0</v>
      </c>
      <c r="BL174" s="18" t="s">
        <v>135</v>
      </c>
      <c r="BM174" s="230" t="s">
        <v>151</v>
      </c>
    </row>
    <row r="175" spans="1:51" s="13" customFormat="1" ht="12">
      <c r="A175" s="13"/>
      <c r="B175" s="232"/>
      <c r="C175" s="233"/>
      <c r="D175" s="234" t="s">
        <v>137</v>
      </c>
      <c r="E175" s="235" t="s">
        <v>1</v>
      </c>
      <c r="F175" s="236" t="s">
        <v>152</v>
      </c>
      <c r="G175" s="233"/>
      <c r="H175" s="235" t="s">
        <v>1</v>
      </c>
      <c r="I175" s="237"/>
      <c r="J175" s="233"/>
      <c r="K175" s="233"/>
      <c r="L175" s="238"/>
      <c r="M175" s="239"/>
      <c r="N175" s="240"/>
      <c r="O175" s="240"/>
      <c r="P175" s="240"/>
      <c r="Q175" s="240"/>
      <c r="R175" s="240"/>
      <c r="S175" s="240"/>
      <c r="T175" s="241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42" t="s">
        <v>137</v>
      </c>
      <c r="AU175" s="242" t="s">
        <v>86</v>
      </c>
      <c r="AV175" s="13" t="s">
        <v>84</v>
      </c>
      <c r="AW175" s="13" t="s">
        <v>32</v>
      </c>
      <c r="AX175" s="13" t="s">
        <v>76</v>
      </c>
      <c r="AY175" s="242" t="s">
        <v>128</v>
      </c>
    </row>
    <row r="176" spans="1:51" s="14" customFormat="1" ht="12">
      <c r="A176" s="14"/>
      <c r="B176" s="243"/>
      <c r="C176" s="244"/>
      <c r="D176" s="234" t="s">
        <v>137</v>
      </c>
      <c r="E176" s="245" t="s">
        <v>1</v>
      </c>
      <c r="F176" s="246" t="s">
        <v>304</v>
      </c>
      <c r="G176" s="244"/>
      <c r="H176" s="247">
        <v>148</v>
      </c>
      <c r="I176" s="248"/>
      <c r="J176" s="244"/>
      <c r="K176" s="244"/>
      <c r="L176" s="249"/>
      <c r="M176" s="250"/>
      <c r="N176" s="251"/>
      <c r="O176" s="251"/>
      <c r="P176" s="251"/>
      <c r="Q176" s="251"/>
      <c r="R176" s="251"/>
      <c r="S176" s="251"/>
      <c r="T176" s="252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53" t="s">
        <v>137</v>
      </c>
      <c r="AU176" s="253" t="s">
        <v>86</v>
      </c>
      <c r="AV176" s="14" t="s">
        <v>86</v>
      </c>
      <c r="AW176" s="14" t="s">
        <v>32</v>
      </c>
      <c r="AX176" s="14" t="s">
        <v>84</v>
      </c>
      <c r="AY176" s="253" t="s">
        <v>128</v>
      </c>
    </row>
    <row r="177" spans="1:65" s="2" customFormat="1" ht="37.8" customHeight="1">
      <c r="A177" s="39"/>
      <c r="B177" s="40"/>
      <c r="C177" s="219" t="s">
        <v>8</v>
      </c>
      <c r="D177" s="219" t="s">
        <v>130</v>
      </c>
      <c r="E177" s="220" t="s">
        <v>349</v>
      </c>
      <c r="F177" s="221" t="s">
        <v>350</v>
      </c>
      <c r="G177" s="222" t="s">
        <v>133</v>
      </c>
      <c r="H177" s="223">
        <v>20</v>
      </c>
      <c r="I177" s="224"/>
      <c r="J177" s="225">
        <f>ROUND(I177*H177,2)</f>
        <v>0</v>
      </c>
      <c r="K177" s="221" t="s">
        <v>134</v>
      </c>
      <c r="L177" s="45"/>
      <c r="M177" s="226" t="s">
        <v>1</v>
      </c>
      <c r="N177" s="227" t="s">
        <v>41</v>
      </c>
      <c r="O177" s="92"/>
      <c r="P177" s="228">
        <f>O177*H177</f>
        <v>0</v>
      </c>
      <c r="Q177" s="228">
        <v>0</v>
      </c>
      <c r="R177" s="228">
        <f>Q177*H177</f>
        <v>0</v>
      </c>
      <c r="S177" s="228">
        <v>0</v>
      </c>
      <c r="T177" s="229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30" t="s">
        <v>135</v>
      </c>
      <c r="AT177" s="230" t="s">
        <v>130</v>
      </c>
      <c r="AU177" s="230" t="s">
        <v>86</v>
      </c>
      <c r="AY177" s="18" t="s">
        <v>128</v>
      </c>
      <c r="BE177" s="231">
        <f>IF(N177="základní",J177,0)</f>
        <v>0</v>
      </c>
      <c r="BF177" s="231">
        <f>IF(N177="snížená",J177,0)</f>
        <v>0</v>
      </c>
      <c r="BG177" s="231">
        <f>IF(N177="zákl. přenesená",J177,0)</f>
        <v>0</v>
      </c>
      <c r="BH177" s="231">
        <f>IF(N177="sníž. přenesená",J177,0)</f>
        <v>0</v>
      </c>
      <c r="BI177" s="231">
        <f>IF(N177="nulová",J177,0)</f>
        <v>0</v>
      </c>
      <c r="BJ177" s="18" t="s">
        <v>84</v>
      </c>
      <c r="BK177" s="231">
        <f>ROUND(I177*H177,2)</f>
        <v>0</v>
      </c>
      <c r="BL177" s="18" t="s">
        <v>135</v>
      </c>
      <c r="BM177" s="230" t="s">
        <v>351</v>
      </c>
    </row>
    <row r="178" spans="1:51" s="13" customFormat="1" ht="12">
      <c r="A178" s="13"/>
      <c r="B178" s="232"/>
      <c r="C178" s="233"/>
      <c r="D178" s="234" t="s">
        <v>137</v>
      </c>
      <c r="E178" s="235" t="s">
        <v>1</v>
      </c>
      <c r="F178" s="236" t="s">
        <v>338</v>
      </c>
      <c r="G178" s="233"/>
      <c r="H178" s="235" t="s">
        <v>1</v>
      </c>
      <c r="I178" s="237"/>
      <c r="J178" s="233"/>
      <c r="K178" s="233"/>
      <c r="L178" s="238"/>
      <c r="M178" s="239"/>
      <c r="N178" s="240"/>
      <c r="O178" s="240"/>
      <c r="P178" s="240"/>
      <c r="Q178" s="240"/>
      <c r="R178" s="240"/>
      <c r="S178" s="240"/>
      <c r="T178" s="241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42" t="s">
        <v>137</v>
      </c>
      <c r="AU178" s="242" t="s">
        <v>86</v>
      </c>
      <c r="AV178" s="13" t="s">
        <v>84</v>
      </c>
      <c r="AW178" s="13" t="s">
        <v>32</v>
      </c>
      <c r="AX178" s="13" t="s">
        <v>76</v>
      </c>
      <c r="AY178" s="242" t="s">
        <v>128</v>
      </c>
    </row>
    <row r="179" spans="1:51" s="13" customFormat="1" ht="12">
      <c r="A179" s="13"/>
      <c r="B179" s="232"/>
      <c r="C179" s="233"/>
      <c r="D179" s="234" t="s">
        <v>137</v>
      </c>
      <c r="E179" s="235" t="s">
        <v>1</v>
      </c>
      <c r="F179" s="236" t="s">
        <v>352</v>
      </c>
      <c r="G179" s="233"/>
      <c r="H179" s="235" t="s">
        <v>1</v>
      </c>
      <c r="I179" s="237"/>
      <c r="J179" s="233"/>
      <c r="K179" s="233"/>
      <c r="L179" s="238"/>
      <c r="M179" s="239"/>
      <c r="N179" s="240"/>
      <c r="O179" s="240"/>
      <c r="P179" s="240"/>
      <c r="Q179" s="240"/>
      <c r="R179" s="240"/>
      <c r="S179" s="240"/>
      <c r="T179" s="241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2" t="s">
        <v>137</v>
      </c>
      <c r="AU179" s="242" t="s">
        <v>86</v>
      </c>
      <c r="AV179" s="13" t="s">
        <v>84</v>
      </c>
      <c r="AW179" s="13" t="s">
        <v>32</v>
      </c>
      <c r="AX179" s="13" t="s">
        <v>76</v>
      </c>
      <c r="AY179" s="242" t="s">
        <v>128</v>
      </c>
    </row>
    <row r="180" spans="1:51" s="14" customFormat="1" ht="12">
      <c r="A180" s="14"/>
      <c r="B180" s="243"/>
      <c r="C180" s="244"/>
      <c r="D180" s="234" t="s">
        <v>137</v>
      </c>
      <c r="E180" s="245" t="s">
        <v>1</v>
      </c>
      <c r="F180" s="246" t="s">
        <v>353</v>
      </c>
      <c r="G180" s="244"/>
      <c r="H180" s="247">
        <v>20</v>
      </c>
      <c r="I180" s="248"/>
      <c r="J180" s="244"/>
      <c r="K180" s="244"/>
      <c r="L180" s="249"/>
      <c r="M180" s="250"/>
      <c r="N180" s="251"/>
      <c r="O180" s="251"/>
      <c r="P180" s="251"/>
      <c r="Q180" s="251"/>
      <c r="R180" s="251"/>
      <c r="S180" s="251"/>
      <c r="T180" s="252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53" t="s">
        <v>137</v>
      </c>
      <c r="AU180" s="253" t="s">
        <v>86</v>
      </c>
      <c r="AV180" s="14" t="s">
        <v>86</v>
      </c>
      <c r="AW180" s="14" t="s">
        <v>32</v>
      </c>
      <c r="AX180" s="14" t="s">
        <v>84</v>
      </c>
      <c r="AY180" s="253" t="s">
        <v>128</v>
      </c>
    </row>
    <row r="181" spans="1:65" s="2" customFormat="1" ht="16.5" customHeight="1">
      <c r="A181" s="39"/>
      <c r="B181" s="40"/>
      <c r="C181" s="268" t="s">
        <v>220</v>
      </c>
      <c r="D181" s="268" t="s">
        <v>343</v>
      </c>
      <c r="E181" s="269" t="s">
        <v>354</v>
      </c>
      <c r="F181" s="270" t="s">
        <v>355</v>
      </c>
      <c r="G181" s="271" t="s">
        <v>192</v>
      </c>
      <c r="H181" s="272">
        <v>1.5</v>
      </c>
      <c r="I181" s="273"/>
      <c r="J181" s="274">
        <f>ROUND(I181*H181,2)</f>
        <v>0</v>
      </c>
      <c r="K181" s="270" t="s">
        <v>134</v>
      </c>
      <c r="L181" s="275"/>
      <c r="M181" s="276" t="s">
        <v>1</v>
      </c>
      <c r="N181" s="277" t="s">
        <v>41</v>
      </c>
      <c r="O181" s="92"/>
      <c r="P181" s="228">
        <f>O181*H181</f>
        <v>0</v>
      </c>
      <c r="Q181" s="228">
        <v>1</v>
      </c>
      <c r="R181" s="228">
        <f>Q181*H181</f>
        <v>1.5</v>
      </c>
      <c r="S181" s="228">
        <v>0</v>
      </c>
      <c r="T181" s="229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30" t="s">
        <v>170</v>
      </c>
      <c r="AT181" s="230" t="s">
        <v>343</v>
      </c>
      <c r="AU181" s="230" t="s">
        <v>86</v>
      </c>
      <c r="AY181" s="18" t="s">
        <v>128</v>
      </c>
      <c r="BE181" s="231">
        <f>IF(N181="základní",J181,0)</f>
        <v>0</v>
      </c>
      <c r="BF181" s="231">
        <f>IF(N181="snížená",J181,0)</f>
        <v>0</v>
      </c>
      <c r="BG181" s="231">
        <f>IF(N181="zákl. přenesená",J181,0)</f>
        <v>0</v>
      </c>
      <c r="BH181" s="231">
        <f>IF(N181="sníž. přenesená",J181,0)</f>
        <v>0</v>
      </c>
      <c r="BI181" s="231">
        <f>IF(N181="nulová",J181,0)</f>
        <v>0</v>
      </c>
      <c r="BJ181" s="18" t="s">
        <v>84</v>
      </c>
      <c r="BK181" s="231">
        <f>ROUND(I181*H181,2)</f>
        <v>0</v>
      </c>
      <c r="BL181" s="18" t="s">
        <v>135</v>
      </c>
      <c r="BM181" s="230" t="s">
        <v>356</v>
      </c>
    </row>
    <row r="182" spans="1:51" s="13" customFormat="1" ht="12">
      <c r="A182" s="13"/>
      <c r="B182" s="232"/>
      <c r="C182" s="233"/>
      <c r="D182" s="234" t="s">
        <v>137</v>
      </c>
      <c r="E182" s="235" t="s">
        <v>1</v>
      </c>
      <c r="F182" s="236" t="s">
        <v>357</v>
      </c>
      <c r="G182" s="233"/>
      <c r="H182" s="235" t="s">
        <v>1</v>
      </c>
      <c r="I182" s="237"/>
      <c r="J182" s="233"/>
      <c r="K182" s="233"/>
      <c r="L182" s="238"/>
      <c r="M182" s="239"/>
      <c r="N182" s="240"/>
      <c r="O182" s="240"/>
      <c r="P182" s="240"/>
      <c r="Q182" s="240"/>
      <c r="R182" s="240"/>
      <c r="S182" s="240"/>
      <c r="T182" s="241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2" t="s">
        <v>137</v>
      </c>
      <c r="AU182" s="242" t="s">
        <v>86</v>
      </c>
      <c r="AV182" s="13" t="s">
        <v>84</v>
      </c>
      <c r="AW182" s="13" t="s">
        <v>32</v>
      </c>
      <c r="AX182" s="13" t="s">
        <v>76</v>
      </c>
      <c r="AY182" s="242" t="s">
        <v>128</v>
      </c>
    </row>
    <row r="183" spans="1:51" s="14" customFormat="1" ht="12">
      <c r="A183" s="14"/>
      <c r="B183" s="243"/>
      <c r="C183" s="244"/>
      <c r="D183" s="234" t="s">
        <v>137</v>
      </c>
      <c r="E183" s="245" t="s">
        <v>1</v>
      </c>
      <c r="F183" s="246" t="s">
        <v>358</v>
      </c>
      <c r="G183" s="244"/>
      <c r="H183" s="247">
        <v>1.5</v>
      </c>
      <c r="I183" s="248"/>
      <c r="J183" s="244"/>
      <c r="K183" s="244"/>
      <c r="L183" s="249"/>
      <c r="M183" s="250"/>
      <c r="N183" s="251"/>
      <c r="O183" s="251"/>
      <c r="P183" s="251"/>
      <c r="Q183" s="251"/>
      <c r="R183" s="251"/>
      <c r="S183" s="251"/>
      <c r="T183" s="252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53" t="s">
        <v>137</v>
      </c>
      <c r="AU183" s="253" t="s">
        <v>86</v>
      </c>
      <c r="AV183" s="14" t="s">
        <v>86</v>
      </c>
      <c r="AW183" s="14" t="s">
        <v>32</v>
      </c>
      <c r="AX183" s="14" t="s">
        <v>84</v>
      </c>
      <c r="AY183" s="253" t="s">
        <v>128</v>
      </c>
    </row>
    <row r="184" spans="1:63" s="12" customFormat="1" ht="22.8" customHeight="1">
      <c r="A184" s="12"/>
      <c r="B184" s="203"/>
      <c r="C184" s="204"/>
      <c r="D184" s="205" t="s">
        <v>75</v>
      </c>
      <c r="E184" s="217" t="s">
        <v>86</v>
      </c>
      <c r="F184" s="217" t="s">
        <v>359</v>
      </c>
      <c r="G184" s="204"/>
      <c r="H184" s="204"/>
      <c r="I184" s="207"/>
      <c r="J184" s="218">
        <f>BK184</f>
        <v>0</v>
      </c>
      <c r="K184" s="204"/>
      <c r="L184" s="209"/>
      <c r="M184" s="210"/>
      <c r="N184" s="211"/>
      <c r="O184" s="211"/>
      <c r="P184" s="212">
        <f>SUM(P185:P203)</f>
        <v>0</v>
      </c>
      <c r="Q184" s="211"/>
      <c r="R184" s="212">
        <f>SUM(R185:R203)</f>
        <v>2.7323848</v>
      </c>
      <c r="S184" s="211"/>
      <c r="T184" s="213">
        <f>SUM(T185:T203)</f>
        <v>0</v>
      </c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R184" s="214" t="s">
        <v>84</v>
      </c>
      <c r="AT184" s="215" t="s">
        <v>75</v>
      </c>
      <c r="AU184" s="215" t="s">
        <v>84</v>
      </c>
      <c r="AY184" s="214" t="s">
        <v>128</v>
      </c>
      <c r="BK184" s="216">
        <f>SUM(BK185:BK203)</f>
        <v>0</v>
      </c>
    </row>
    <row r="185" spans="1:65" s="2" customFormat="1" ht="44.25" customHeight="1">
      <c r="A185" s="39"/>
      <c r="B185" s="40"/>
      <c r="C185" s="219" t="s">
        <v>225</v>
      </c>
      <c r="D185" s="219" t="s">
        <v>130</v>
      </c>
      <c r="E185" s="220" t="s">
        <v>360</v>
      </c>
      <c r="F185" s="221" t="s">
        <v>361</v>
      </c>
      <c r="G185" s="222" t="s">
        <v>313</v>
      </c>
      <c r="H185" s="223">
        <v>1.671</v>
      </c>
      <c r="I185" s="224"/>
      <c r="J185" s="225">
        <f>ROUND(I185*H185,2)</f>
        <v>0</v>
      </c>
      <c r="K185" s="221" t="s">
        <v>134</v>
      </c>
      <c r="L185" s="45"/>
      <c r="M185" s="226" t="s">
        <v>1</v>
      </c>
      <c r="N185" s="227" t="s">
        <v>41</v>
      </c>
      <c r="O185" s="92"/>
      <c r="P185" s="228">
        <f>O185*H185</f>
        <v>0</v>
      </c>
      <c r="Q185" s="228">
        <v>1.63</v>
      </c>
      <c r="R185" s="228">
        <f>Q185*H185</f>
        <v>2.7237299999999998</v>
      </c>
      <c r="S185" s="228">
        <v>0</v>
      </c>
      <c r="T185" s="229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30" t="s">
        <v>135</v>
      </c>
      <c r="AT185" s="230" t="s">
        <v>130</v>
      </c>
      <c r="AU185" s="230" t="s">
        <v>86</v>
      </c>
      <c r="AY185" s="18" t="s">
        <v>128</v>
      </c>
      <c r="BE185" s="231">
        <f>IF(N185="základní",J185,0)</f>
        <v>0</v>
      </c>
      <c r="BF185" s="231">
        <f>IF(N185="snížená",J185,0)</f>
        <v>0</v>
      </c>
      <c r="BG185" s="231">
        <f>IF(N185="zákl. přenesená",J185,0)</f>
        <v>0</v>
      </c>
      <c r="BH185" s="231">
        <f>IF(N185="sníž. přenesená",J185,0)</f>
        <v>0</v>
      </c>
      <c r="BI185" s="231">
        <f>IF(N185="nulová",J185,0)</f>
        <v>0</v>
      </c>
      <c r="BJ185" s="18" t="s">
        <v>84</v>
      </c>
      <c r="BK185" s="231">
        <f>ROUND(I185*H185,2)</f>
        <v>0</v>
      </c>
      <c r="BL185" s="18" t="s">
        <v>135</v>
      </c>
      <c r="BM185" s="230" t="s">
        <v>362</v>
      </c>
    </row>
    <row r="186" spans="1:51" s="13" customFormat="1" ht="12">
      <c r="A186" s="13"/>
      <c r="B186" s="232"/>
      <c r="C186" s="233"/>
      <c r="D186" s="234" t="s">
        <v>137</v>
      </c>
      <c r="E186" s="235" t="s">
        <v>1</v>
      </c>
      <c r="F186" s="236" t="s">
        <v>363</v>
      </c>
      <c r="G186" s="233"/>
      <c r="H186" s="235" t="s">
        <v>1</v>
      </c>
      <c r="I186" s="237"/>
      <c r="J186" s="233"/>
      <c r="K186" s="233"/>
      <c r="L186" s="238"/>
      <c r="M186" s="239"/>
      <c r="N186" s="240"/>
      <c r="O186" s="240"/>
      <c r="P186" s="240"/>
      <c r="Q186" s="240"/>
      <c r="R186" s="240"/>
      <c r="S186" s="240"/>
      <c r="T186" s="241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42" t="s">
        <v>137</v>
      </c>
      <c r="AU186" s="242" t="s">
        <v>86</v>
      </c>
      <c r="AV186" s="13" t="s">
        <v>84</v>
      </c>
      <c r="AW186" s="13" t="s">
        <v>32</v>
      </c>
      <c r="AX186" s="13" t="s">
        <v>76</v>
      </c>
      <c r="AY186" s="242" t="s">
        <v>128</v>
      </c>
    </row>
    <row r="187" spans="1:51" s="14" customFormat="1" ht="12">
      <c r="A187" s="14"/>
      <c r="B187" s="243"/>
      <c r="C187" s="244"/>
      <c r="D187" s="234" t="s">
        <v>137</v>
      </c>
      <c r="E187" s="245" t="s">
        <v>1</v>
      </c>
      <c r="F187" s="246" t="s">
        <v>320</v>
      </c>
      <c r="G187" s="244"/>
      <c r="H187" s="247">
        <v>0.75</v>
      </c>
      <c r="I187" s="248"/>
      <c r="J187" s="244"/>
      <c r="K187" s="244"/>
      <c r="L187" s="249"/>
      <c r="M187" s="250"/>
      <c r="N187" s="251"/>
      <c r="O187" s="251"/>
      <c r="P187" s="251"/>
      <c r="Q187" s="251"/>
      <c r="R187" s="251"/>
      <c r="S187" s="251"/>
      <c r="T187" s="252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53" t="s">
        <v>137</v>
      </c>
      <c r="AU187" s="253" t="s">
        <v>86</v>
      </c>
      <c r="AV187" s="14" t="s">
        <v>86</v>
      </c>
      <c r="AW187" s="14" t="s">
        <v>32</v>
      </c>
      <c r="AX187" s="14" t="s">
        <v>76</v>
      </c>
      <c r="AY187" s="253" t="s">
        <v>128</v>
      </c>
    </row>
    <row r="188" spans="1:51" s="14" customFormat="1" ht="12">
      <c r="A188" s="14"/>
      <c r="B188" s="243"/>
      <c r="C188" s="244"/>
      <c r="D188" s="234" t="s">
        <v>137</v>
      </c>
      <c r="E188" s="245" t="s">
        <v>1</v>
      </c>
      <c r="F188" s="246" t="s">
        <v>364</v>
      </c>
      <c r="G188" s="244"/>
      <c r="H188" s="247">
        <v>-0.079</v>
      </c>
      <c r="I188" s="248"/>
      <c r="J188" s="244"/>
      <c r="K188" s="244"/>
      <c r="L188" s="249"/>
      <c r="M188" s="250"/>
      <c r="N188" s="251"/>
      <c r="O188" s="251"/>
      <c r="P188" s="251"/>
      <c r="Q188" s="251"/>
      <c r="R188" s="251"/>
      <c r="S188" s="251"/>
      <c r="T188" s="252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53" t="s">
        <v>137</v>
      </c>
      <c r="AU188" s="253" t="s">
        <v>86</v>
      </c>
      <c r="AV188" s="14" t="s">
        <v>86</v>
      </c>
      <c r="AW188" s="14" t="s">
        <v>32</v>
      </c>
      <c r="AX188" s="14" t="s">
        <v>76</v>
      </c>
      <c r="AY188" s="253" t="s">
        <v>128</v>
      </c>
    </row>
    <row r="189" spans="1:51" s="13" customFormat="1" ht="12">
      <c r="A189" s="13"/>
      <c r="B189" s="232"/>
      <c r="C189" s="233"/>
      <c r="D189" s="234" t="s">
        <v>137</v>
      </c>
      <c r="E189" s="235" t="s">
        <v>1</v>
      </c>
      <c r="F189" s="236" t="s">
        <v>315</v>
      </c>
      <c r="G189" s="233"/>
      <c r="H189" s="235" t="s">
        <v>1</v>
      </c>
      <c r="I189" s="237"/>
      <c r="J189" s="233"/>
      <c r="K189" s="233"/>
      <c r="L189" s="238"/>
      <c r="M189" s="239"/>
      <c r="N189" s="240"/>
      <c r="O189" s="240"/>
      <c r="P189" s="240"/>
      <c r="Q189" s="240"/>
      <c r="R189" s="240"/>
      <c r="S189" s="240"/>
      <c r="T189" s="241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42" t="s">
        <v>137</v>
      </c>
      <c r="AU189" s="242" t="s">
        <v>86</v>
      </c>
      <c r="AV189" s="13" t="s">
        <v>84</v>
      </c>
      <c r="AW189" s="13" t="s">
        <v>32</v>
      </c>
      <c r="AX189" s="13" t="s">
        <v>76</v>
      </c>
      <c r="AY189" s="242" t="s">
        <v>128</v>
      </c>
    </row>
    <row r="190" spans="1:51" s="14" customFormat="1" ht="12">
      <c r="A190" s="14"/>
      <c r="B190" s="243"/>
      <c r="C190" s="244"/>
      <c r="D190" s="234" t="s">
        <v>137</v>
      </c>
      <c r="E190" s="245" t="s">
        <v>1</v>
      </c>
      <c r="F190" s="246" t="s">
        <v>84</v>
      </c>
      <c r="G190" s="244"/>
      <c r="H190" s="247">
        <v>1</v>
      </c>
      <c r="I190" s="248"/>
      <c r="J190" s="244"/>
      <c r="K190" s="244"/>
      <c r="L190" s="249"/>
      <c r="M190" s="250"/>
      <c r="N190" s="251"/>
      <c r="O190" s="251"/>
      <c r="P190" s="251"/>
      <c r="Q190" s="251"/>
      <c r="R190" s="251"/>
      <c r="S190" s="251"/>
      <c r="T190" s="252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53" t="s">
        <v>137</v>
      </c>
      <c r="AU190" s="253" t="s">
        <v>86</v>
      </c>
      <c r="AV190" s="14" t="s">
        <v>86</v>
      </c>
      <c r="AW190" s="14" t="s">
        <v>32</v>
      </c>
      <c r="AX190" s="14" t="s">
        <v>76</v>
      </c>
      <c r="AY190" s="253" t="s">
        <v>128</v>
      </c>
    </row>
    <row r="191" spans="1:51" s="15" customFormat="1" ht="12">
      <c r="A191" s="15"/>
      <c r="B191" s="254"/>
      <c r="C191" s="255"/>
      <c r="D191" s="234" t="s">
        <v>137</v>
      </c>
      <c r="E191" s="256" t="s">
        <v>1</v>
      </c>
      <c r="F191" s="257" t="s">
        <v>203</v>
      </c>
      <c r="G191" s="255"/>
      <c r="H191" s="258">
        <v>1.671</v>
      </c>
      <c r="I191" s="259"/>
      <c r="J191" s="255"/>
      <c r="K191" s="255"/>
      <c r="L191" s="260"/>
      <c r="M191" s="261"/>
      <c r="N191" s="262"/>
      <c r="O191" s="262"/>
      <c r="P191" s="262"/>
      <c r="Q191" s="262"/>
      <c r="R191" s="262"/>
      <c r="S191" s="262"/>
      <c r="T191" s="263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T191" s="264" t="s">
        <v>137</v>
      </c>
      <c r="AU191" s="264" t="s">
        <v>86</v>
      </c>
      <c r="AV191" s="15" t="s">
        <v>135</v>
      </c>
      <c r="AW191" s="15" t="s">
        <v>32</v>
      </c>
      <c r="AX191" s="15" t="s">
        <v>84</v>
      </c>
      <c r="AY191" s="264" t="s">
        <v>128</v>
      </c>
    </row>
    <row r="192" spans="1:65" s="2" customFormat="1" ht="24.15" customHeight="1">
      <c r="A192" s="39"/>
      <c r="B192" s="40"/>
      <c r="C192" s="219" t="s">
        <v>232</v>
      </c>
      <c r="D192" s="219" t="s">
        <v>130</v>
      </c>
      <c r="E192" s="220" t="s">
        <v>365</v>
      </c>
      <c r="F192" s="221" t="s">
        <v>366</v>
      </c>
      <c r="G192" s="222" t="s">
        <v>308</v>
      </c>
      <c r="H192" s="223">
        <v>10</v>
      </c>
      <c r="I192" s="224"/>
      <c r="J192" s="225">
        <f>ROUND(I192*H192,2)</f>
        <v>0</v>
      </c>
      <c r="K192" s="221" t="s">
        <v>134</v>
      </c>
      <c r="L192" s="45"/>
      <c r="M192" s="226" t="s">
        <v>1</v>
      </c>
      <c r="N192" s="227" t="s">
        <v>41</v>
      </c>
      <c r="O192" s="92"/>
      <c r="P192" s="228">
        <f>O192*H192</f>
        <v>0</v>
      </c>
      <c r="Q192" s="228">
        <v>0.00049</v>
      </c>
      <c r="R192" s="228">
        <f>Q192*H192</f>
        <v>0.0049</v>
      </c>
      <c r="S192" s="228">
        <v>0</v>
      </c>
      <c r="T192" s="229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30" t="s">
        <v>135</v>
      </c>
      <c r="AT192" s="230" t="s">
        <v>130</v>
      </c>
      <c r="AU192" s="230" t="s">
        <v>86</v>
      </c>
      <c r="AY192" s="18" t="s">
        <v>128</v>
      </c>
      <c r="BE192" s="231">
        <f>IF(N192="základní",J192,0)</f>
        <v>0</v>
      </c>
      <c r="BF192" s="231">
        <f>IF(N192="snížená",J192,0)</f>
        <v>0</v>
      </c>
      <c r="BG192" s="231">
        <f>IF(N192="zákl. přenesená",J192,0)</f>
        <v>0</v>
      </c>
      <c r="BH192" s="231">
        <f>IF(N192="sníž. přenesená",J192,0)</f>
        <v>0</v>
      </c>
      <c r="BI192" s="231">
        <f>IF(N192="nulová",J192,0)</f>
        <v>0</v>
      </c>
      <c r="BJ192" s="18" t="s">
        <v>84</v>
      </c>
      <c r="BK192" s="231">
        <f>ROUND(I192*H192,2)</f>
        <v>0</v>
      </c>
      <c r="BL192" s="18" t="s">
        <v>135</v>
      </c>
      <c r="BM192" s="230" t="s">
        <v>367</v>
      </c>
    </row>
    <row r="193" spans="1:51" s="13" customFormat="1" ht="12">
      <c r="A193" s="13"/>
      <c r="B193" s="232"/>
      <c r="C193" s="233"/>
      <c r="D193" s="234" t="s">
        <v>137</v>
      </c>
      <c r="E193" s="235" t="s">
        <v>1</v>
      </c>
      <c r="F193" s="236" t="s">
        <v>368</v>
      </c>
      <c r="G193" s="233"/>
      <c r="H193" s="235" t="s">
        <v>1</v>
      </c>
      <c r="I193" s="237"/>
      <c r="J193" s="233"/>
      <c r="K193" s="233"/>
      <c r="L193" s="238"/>
      <c r="M193" s="239"/>
      <c r="N193" s="240"/>
      <c r="O193" s="240"/>
      <c r="P193" s="240"/>
      <c r="Q193" s="240"/>
      <c r="R193" s="240"/>
      <c r="S193" s="240"/>
      <c r="T193" s="241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42" t="s">
        <v>137</v>
      </c>
      <c r="AU193" s="242" t="s">
        <v>86</v>
      </c>
      <c r="AV193" s="13" t="s">
        <v>84</v>
      </c>
      <c r="AW193" s="13" t="s">
        <v>32</v>
      </c>
      <c r="AX193" s="13" t="s">
        <v>76</v>
      </c>
      <c r="AY193" s="242" t="s">
        <v>128</v>
      </c>
    </row>
    <row r="194" spans="1:51" s="14" customFormat="1" ht="12">
      <c r="A194" s="14"/>
      <c r="B194" s="243"/>
      <c r="C194" s="244"/>
      <c r="D194" s="234" t="s">
        <v>137</v>
      </c>
      <c r="E194" s="245" t="s">
        <v>1</v>
      </c>
      <c r="F194" s="246" t="s">
        <v>182</v>
      </c>
      <c r="G194" s="244"/>
      <c r="H194" s="247">
        <v>10</v>
      </c>
      <c r="I194" s="248"/>
      <c r="J194" s="244"/>
      <c r="K194" s="244"/>
      <c r="L194" s="249"/>
      <c r="M194" s="250"/>
      <c r="N194" s="251"/>
      <c r="O194" s="251"/>
      <c r="P194" s="251"/>
      <c r="Q194" s="251"/>
      <c r="R194" s="251"/>
      <c r="S194" s="251"/>
      <c r="T194" s="252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53" t="s">
        <v>137</v>
      </c>
      <c r="AU194" s="253" t="s">
        <v>86</v>
      </c>
      <c r="AV194" s="14" t="s">
        <v>86</v>
      </c>
      <c r="AW194" s="14" t="s">
        <v>32</v>
      </c>
      <c r="AX194" s="14" t="s">
        <v>84</v>
      </c>
      <c r="AY194" s="253" t="s">
        <v>128</v>
      </c>
    </row>
    <row r="195" spans="1:65" s="2" customFormat="1" ht="16.5" customHeight="1">
      <c r="A195" s="39"/>
      <c r="B195" s="40"/>
      <c r="C195" s="219" t="s">
        <v>240</v>
      </c>
      <c r="D195" s="219" t="s">
        <v>130</v>
      </c>
      <c r="E195" s="220" t="s">
        <v>369</v>
      </c>
      <c r="F195" s="221" t="s">
        <v>370</v>
      </c>
      <c r="G195" s="222" t="s">
        <v>308</v>
      </c>
      <c r="H195" s="223">
        <v>10</v>
      </c>
      <c r="I195" s="224"/>
      <c r="J195" s="225">
        <f>ROUND(I195*H195,2)</f>
        <v>0</v>
      </c>
      <c r="K195" s="221" t="s">
        <v>134</v>
      </c>
      <c r="L195" s="45"/>
      <c r="M195" s="226" t="s">
        <v>1</v>
      </c>
      <c r="N195" s="227" t="s">
        <v>41</v>
      </c>
      <c r="O195" s="92"/>
      <c r="P195" s="228">
        <f>O195*H195</f>
        <v>0</v>
      </c>
      <c r="Q195" s="228">
        <v>0.0001</v>
      </c>
      <c r="R195" s="228">
        <f>Q195*H195</f>
        <v>0.001</v>
      </c>
      <c r="S195" s="228">
        <v>0</v>
      </c>
      <c r="T195" s="229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30" t="s">
        <v>135</v>
      </c>
      <c r="AT195" s="230" t="s">
        <v>130</v>
      </c>
      <c r="AU195" s="230" t="s">
        <v>86</v>
      </c>
      <c r="AY195" s="18" t="s">
        <v>128</v>
      </c>
      <c r="BE195" s="231">
        <f>IF(N195="základní",J195,0)</f>
        <v>0</v>
      </c>
      <c r="BF195" s="231">
        <f>IF(N195="snížená",J195,0)</f>
        <v>0</v>
      </c>
      <c r="BG195" s="231">
        <f>IF(N195="zákl. přenesená",J195,0)</f>
        <v>0</v>
      </c>
      <c r="BH195" s="231">
        <f>IF(N195="sníž. přenesená",J195,0)</f>
        <v>0</v>
      </c>
      <c r="BI195" s="231">
        <f>IF(N195="nulová",J195,0)</f>
        <v>0</v>
      </c>
      <c r="BJ195" s="18" t="s">
        <v>84</v>
      </c>
      <c r="BK195" s="231">
        <f>ROUND(I195*H195,2)</f>
        <v>0</v>
      </c>
      <c r="BL195" s="18" t="s">
        <v>135</v>
      </c>
      <c r="BM195" s="230" t="s">
        <v>371</v>
      </c>
    </row>
    <row r="196" spans="1:65" s="2" customFormat="1" ht="37.8" customHeight="1">
      <c r="A196" s="39"/>
      <c r="B196" s="40"/>
      <c r="C196" s="219" t="s">
        <v>247</v>
      </c>
      <c r="D196" s="219" t="s">
        <v>130</v>
      </c>
      <c r="E196" s="220" t="s">
        <v>372</v>
      </c>
      <c r="F196" s="221" t="s">
        <v>373</v>
      </c>
      <c r="G196" s="222" t="s">
        <v>133</v>
      </c>
      <c r="H196" s="223">
        <v>6.05</v>
      </c>
      <c r="I196" s="224"/>
      <c r="J196" s="225">
        <f>ROUND(I196*H196,2)</f>
        <v>0</v>
      </c>
      <c r="K196" s="221" t="s">
        <v>134</v>
      </c>
      <c r="L196" s="45"/>
      <c r="M196" s="226" t="s">
        <v>1</v>
      </c>
      <c r="N196" s="227" t="s">
        <v>41</v>
      </c>
      <c r="O196" s="92"/>
      <c r="P196" s="228">
        <f>O196*H196</f>
        <v>0</v>
      </c>
      <c r="Q196" s="228">
        <v>0.0001</v>
      </c>
      <c r="R196" s="228">
        <f>Q196*H196</f>
        <v>0.000605</v>
      </c>
      <c r="S196" s="228">
        <v>0</v>
      </c>
      <c r="T196" s="229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30" t="s">
        <v>135</v>
      </c>
      <c r="AT196" s="230" t="s">
        <v>130</v>
      </c>
      <c r="AU196" s="230" t="s">
        <v>86</v>
      </c>
      <c r="AY196" s="18" t="s">
        <v>128</v>
      </c>
      <c r="BE196" s="231">
        <f>IF(N196="základní",J196,0)</f>
        <v>0</v>
      </c>
      <c r="BF196" s="231">
        <f>IF(N196="snížená",J196,0)</f>
        <v>0</v>
      </c>
      <c r="BG196" s="231">
        <f>IF(N196="zákl. přenesená",J196,0)</f>
        <v>0</v>
      </c>
      <c r="BH196" s="231">
        <f>IF(N196="sníž. přenesená",J196,0)</f>
        <v>0</v>
      </c>
      <c r="BI196" s="231">
        <f>IF(N196="nulová",J196,0)</f>
        <v>0</v>
      </c>
      <c r="BJ196" s="18" t="s">
        <v>84</v>
      </c>
      <c r="BK196" s="231">
        <f>ROUND(I196*H196,2)</f>
        <v>0</v>
      </c>
      <c r="BL196" s="18" t="s">
        <v>135</v>
      </c>
      <c r="BM196" s="230" t="s">
        <v>374</v>
      </c>
    </row>
    <row r="197" spans="1:51" s="13" customFormat="1" ht="12">
      <c r="A197" s="13"/>
      <c r="B197" s="232"/>
      <c r="C197" s="233"/>
      <c r="D197" s="234" t="s">
        <v>137</v>
      </c>
      <c r="E197" s="235" t="s">
        <v>1</v>
      </c>
      <c r="F197" s="236" t="s">
        <v>368</v>
      </c>
      <c r="G197" s="233"/>
      <c r="H197" s="235" t="s">
        <v>1</v>
      </c>
      <c r="I197" s="237"/>
      <c r="J197" s="233"/>
      <c r="K197" s="233"/>
      <c r="L197" s="238"/>
      <c r="M197" s="239"/>
      <c r="N197" s="240"/>
      <c r="O197" s="240"/>
      <c r="P197" s="240"/>
      <c r="Q197" s="240"/>
      <c r="R197" s="240"/>
      <c r="S197" s="240"/>
      <c r="T197" s="241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42" t="s">
        <v>137</v>
      </c>
      <c r="AU197" s="242" t="s">
        <v>86</v>
      </c>
      <c r="AV197" s="13" t="s">
        <v>84</v>
      </c>
      <c r="AW197" s="13" t="s">
        <v>32</v>
      </c>
      <c r="AX197" s="13" t="s">
        <v>76</v>
      </c>
      <c r="AY197" s="242" t="s">
        <v>128</v>
      </c>
    </row>
    <row r="198" spans="1:51" s="14" customFormat="1" ht="12">
      <c r="A198" s="14"/>
      <c r="B198" s="243"/>
      <c r="C198" s="244"/>
      <c r="D198" s="234" t="s">
        <v>137</v>
      </c>
      <c r="E198" s="245" t="s">
        <v>1</v>
      </c>
      <c r="F198" s="246" t="s">
        <v>375</v>
      </c>
      <c r="G198" s="244"/>
      <c r="H198" s="247">
        <v>1.65</v>
      </c>
      <c r="I198" s="248"/>
      <c r="J198" s="244"/>
      <c r="K198" s="244"/>
      <c r="L198" s="249"/>
      <c r="M198" s="250"/>
      <c r="N198" s="251"/>
      <c r="O198" s="251"/>
      <c r="P198" s="251"/>
      <c r="Q198" s="251"/>
      <c r="R198" s="251"/>
      <c r="S198" s="251"/>
      <c r="T198" s="252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53" t="s">
        <v>137</v>
      </c>
      <c r="AU198" s="253" t="s">
        <v>86</v>
      </c>
      <c r="AV198" s="14" t="s">
        <v>86</v>
      </c>
      <c r="AW198" s="14" t="s">
        <v>32</v>
      </c>
      <c r="AX198" s="14" t="s">
        <v>76</v>
      </c>
      <c r="AY198" s="253" t="s">
        <v>128</v>
      </c>
    </row>
    <row r="199" spans="1:51" s="13" customFormat="1" ht="12">
      <c r="A199" s="13"/>
      <c r="B199" s="232"/>
      <c r="C199" s="233"/>
      <c r="D199" s="234" t="s">
        <v>137</v>
      </c>
      <c r="E199" s="235" t="s">
        <v>1</v>
      </c>
      <c r="F199" s="236" t="s">
        <v>376</v>
      </c>
      <c r="G199" s="233"/>
      <c r="H199" s="235" t="s">
        <v>1</v>
      </c>
      <c r="I199" s="237"/>
      <c r="J199" s="233"/>
      <c r="K199" s="233"/>
      <c r="L199" s="238"/>
      <c r="M199" s="239"/>
      <c r="N199" s="240"/>
      <c r="O199" s="240"/>
      <c r="P199" s="240"/>
      <c r="Q199" s="240"/>
      <c r="R199" s="240"/>
      <c r="S199" s="240"/>
      <c r="T199" s="241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42" t="s">
        <v>137</v>
      </c>
      <c r="AU199" s="242" t="s">
        <v>86</v>
      </c>
      <c r="AV199" s="13" t="s">
        <v>84</v>
      </c>
      <c r="AW199" s="13" t="s">
        <v>32</v>
      </c>
      <c r="AX199" s="13" t="s">
        <v>76</v>
      </c>
      <c r="AY199" s="242" t="s">
        <v>128</v>
      </c>
    </row>
    <row r="200" spans="1:51" s="14" customFormat="1" ht="12">
      <c r="A200" s="14"/>
      <c r="B200" s="243"/>
      <c r="C200" s="244"/>
      <c r="D200" s="234" t="s">
        <v>137</v>
      </c>
      <c r="E200" s="245" t="s">
        <v>1</v>
      </c>
      <c r="F200" s="246" t="s">
        <v>377</v>
      </c>
      <c r="G200" s="244"/>
      <c r="H200" s="247">
        <v>4.4</v>
      </c>
      <c r="I200" s="248"/>
      <c r="J200" s="244"/>
      <c r="K200" s="244"/>
      <c r="L200" s="249"/>
      <c r="M200" s="250"/>
      <c r="N200" s="251"/>
      <c r="O200" s="251"/>
      <c r="P200" s="251"/>
      <c r="Q200" s="251"/>
      <c r="R200" s="251"/>
      <c r="S200" s="251"/>
      <c r="T200" s="252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53" t="s">
        <v>137</v>
      </c>
      <c r="AU200" s="253" t="s">
        <v>86</v>
      </c>
      <c r="AV200" s="14" t="s">
        <v>86</v>
      </c>
      <c r="AW200" s="14" t="s">
        <v>32</v>
      </c>
      <c r="AX200" s="14" t="s">
        <v>76</v>
      </c>
      <c r="AY200" s="253" t="s">
        <v>128</v>
      </c>
    </row>
    <row r="201" spans="1:51" s="15" customFormat="1" ht="12">
      <c r="A201" s="15"/>
      <c r="B201" s="254"/>
      <c r="C201" s="255"/>
      <c r="D201" s="234" t="s">
        <v>137</v>
      </c>
      <c r="E201" s="256" t="s">
        <v>1</v>
      </c>
      <c r="F201" s="257" t="s">
        <v>203</v>
      </c>
      <c r="G201" s="255"/>
      <c r="H201" s="258">
        <v>6.050000000000001</v>
      </c>
      <c r="I201" s="259"/>
      <c r="J201" s="255"/>
      <c r="K201" s="255"/>
      <c r="L201" s="260"/>
      <c r="M201" s="261"/>
      <c r="N201" s="262"/>
      <c r="O201" s="262"/>
      <c r="P201" s="262"/>
      <c r="Q201" s="262"/>
      <c r="R201" s="262"/>
      <c r="S201" s="262"/>
      <c r="T201" s="263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T201" s="264" t="s">
        <v>137</v>
      </c>
      <c r="AU201" s="264" t="s">
        <v>86</v>
      </c>
      <c r="AV201" s="15" t="s">
        <v>135</v>
      </c>
      <c r="AW201" s="15" t="s">
        <v>32</v>
      </c>
      <c r="AX201" s="15" t="s">
        <v>84</v>
      </c>
      <c r="AY201" s="264" t="s">
        <v>128</v>
      </c>
    </row>
    <row r="202" spans="1:65" s="2" customFormat="1" ht="24.15" customHeight="1">
      <c r="A202" s="39"/>
      <c r="B202" s="40"/>
      <c r="C202" s="268" t="s">
        <v>7</v>
      </c>
      <c r="D202" s="268" t="s">
        <v>343</v>
      </c>
      <c r="E202" s="269" t="s">
        <v>378</v>
      </c>
      <c r="F202" s="270" t="s">
        <v>379</v>
      </c>
      <c r="G202" s="271" t="s">
        <v>133</v>
      </c>
      <c r="H202" s="272">
        <v>7.166</v>
      </c>
      <c r="I202" s="273"/>
      <c r="J202" s="274">
        <f>ROUND(I202*H202,2)</f>
        <v>0</v>
      </c>
      <c r="K202" s="270" t="s">
        <v>134</v>
      </c>
      <c r="L202" s="275"/>
      <c r="M202" s="276" t="s">
        <v>1</v>
      </c>
      <c r="N202" s="277" t="s">
        <v>41</v>
      </c>
      <c r="O202" s="92"/>
      <c r="P202" s="228">
        <f>O202*H202</f>
        <v>0</v>
      </c>
      <c r="Q202" s="228">
        <v>0.0003</v>
      </c>
      <c r="R202" s="228">
        <f>Q202*H202</f>
        <v>0.0021498</v>
      </c>
      <c r="S202" s="228">
        <v>0</v>
      </c>
      <c r="T202" s="229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30" t="s">
        <v>170</v>
      </c>
      <c r="AT202" s="230" t="s">
        <v>343</v>
      </c>
      <c r="AU202" s="230" t="s">
        <v>86</v>
      </c>
      <c r="AY202" s="18" t="s">
        <v>128</v>
      </c>
      <c r="BE202" s="231">
        <f>IF(N202="základní",J202,0)</f>
        <v>0</v>
      </c>
      <c r="BF202" s="231">
        <f>IF(N202="snížená",J202,0)</f>
        <v>0</v>
      </c>
      <c r="BG202" s="231">
        <f>IF(N202="zákl. přenesená",J202,0)</f>
        <v>0</v>
      </c>
      <c r="BH202" s="231">
        <f>IF(N202="sníž. přenesená",J202,0)</f>
        <v>0</v>
      </c>
      <c r="BI202" s="231">
        <f>IF(N202="nulová",J202,0)</f>
        <v>0</v>
      </c>
      <c r="BJ202" s="18" t="s">
        <v>84</v>
      </c>
      <c r="BK202" s="231">
        <f>ROUND(I202*H202,2)</f>
        <v>0</v>
      </c>
      <c r="BL202" s="18" t="s">
        <v>135</v>
      </c>
      <c r="BM202" s="230" t="s">
        <v>380</v>
      </c>
    </row>
    <row r="203" spans="1:51" s="14" customFormat="1" ht="12">
      <c r="A203" s="14"/>
      <c r="B203" s="243"/>
      <c r="C203" s="244"/>
      <c r="D203" s="234" t="s">
        <v>137</v>
      </c>
      <c r="E203" s="244"/>
      <c r="F203" s="246" t="s">
        <v>381</v>
      </c>
      <c r="G203" s="244"/>
      <c r="H203" s="247">
        <v>7.166</v>
      </c>
      <c r="I203" s="248"/>
      <c r="J203" s="244"/>
      <c r="K203" s="244"/>
      <c r="L203" s="249"/>
      <c r="M203" s="250"/>
      <c r="N203" s="251"/>
      <c r="O203" s="251"/>
      <c r="P203" s="251"/>
      <c r="Q203" s="251"/>
      <c r="R203" s="251"/>
      <c r="S203" s="251"/>
      <c r="T203" s="252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53" t="s">
        <v>137</v>
      </c>
      <c r="AU203" s="253" t="s">
        <v>86</v>
      </c>
      <c r="AV203" s="14" t="s">
        <v>86</v>
      </c>
      <c r="AW203" s="14" t="s">
        <v>4</v>
      </c>
      <c r="AX203" s="14" t="s">
        <v>84</v>
      </c>
      <c r="AY203" s="253" t="s">
        <v>128</v>
      </c>
    </row>
    <row r="204" spans="1:63" s="12" customFormat="1" ht="22.8" customHeight="1">
      <c r="A204" s="12"/>
      <c r="B204" s="203"/>
      <c r="C204" s="204"/>
      <c r="D204" s="205" t="s">
        <v>75</v>
      </c>
      <c r="E204" s="217" t="s">
        <v>153</v>
      </c>
      <c r="F204" s="217" t="s">
        <v>154</v>
      </c>
      <c r="G204" s="204"/>
      <c r="H204" s="204"/>
      <c r="I204" s="207"/>
      <c r="J204" s="218">
        <f>BK204</f>
        <v>0</v>
      </c>
      <c r="K204" s="204"/>
      <c r="L204" s="209"/>
      <c r="M204" s="210"/>
      <c r="N204" s="211"/>
      <c r="O204" s="211"/>
      <c r="P204" s="212">
        <f>SUM(P205:P222)</f>
        <v>0</v>
      </c>
      <c r="Q204" s="211"/>
      <c r="R204" s="212">
        <f>SUM(R205:R222)</f>
        <v>79.8347955</v>
      </c>
      <c r="S204" s="211"/>
      <c r="T204" s="213">
        <f>SUM(T205:T222)</f>
        <v>0</v>
      </c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R204" s="214" t="s">
        <v>84</v>
      </c>
      <c r="AT204" s="215" t="s">
        <v>75</v>
      </c>
      <c r="AU204" s="215" t="s">
        <v>84</v>
      </c>
      <c r="AY204" s="214" t="s">
        <v>128</v>
      </c>
      <c r="BK204" s="216">
        <f>SUM(BK205:BK222)</f>
        <v>0</v>
      </c>
    </row>
    <row r="205" spans="1:65" s="2" customFormat="1" ht="33" customHeight="1">
      <c r="A205" s="39"/>
      <c r="B205" s="40"/>
      <c r="C205" s="219" t="s">
        <v>256</v>
      </c>
      <c r="D205" s="219" t="s">
        <v>130</v>
      </c>
      <c r="E205" s="220" t="s">
        <v>155</v>
      </c>
      <c r="F205" s="221" t="s">
        <v>156</v>
      </c>
      <c r="G205" s="222" t="s">
        <v>133</v>
      </c>
      <c r="H205" s="223">
        <v>148</v>
      </c>
      <c r="I205" s="224"/>
      <c r="J205" s="225">
        <f>ROUND(I205*H205,2)</f>
        <v>0</v>
      </c>
      <c r="K205" s="221" t="s">
        <v>134</v>
      </c>
      <c r="L205" s="45"/>
      <c r="M205" s="226" t="s">
        <v>1</v>
      </c>
      <c r="N205" s="227" t="s">
        <v>41</v>
      </c>
      <c r="O205" s="92"/>
      <c r="P205" s="228">
        <f>O205*H205</f>
        <v>0</v>
      </c>
      <c r="Q205" s="228">
        <v>0.069</v>
      </c>
      <c r="R205" s="228">
        <f>Q205*H205</f>
        <v>10.212000000000002</v>
      </c>
      <c r="S205" s="228">
        <v>0</v>
      </c>
      <c r="T205" s="229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30" t="s">
        <v>135</v>
      </c>
      <c r="AT205" s="230" t="s">
        <v>130</v>
      </c>
      <c r="AU205" s="230" t="s">
        <v>86</v>
      </c>
      <c r="AY205" s="18" t="s">
        <v>128</v>
      </c>
      <c r="BE205" s="231">
        <f>IF(N205="základní",J205,0)</f>
        <v>0</v>
      </c>
      <c r="BF205" s="231">
        <f>IF(N205="snížená",J205,0)</f>
        <v>0</v>
      </c>
      <c r="BG205" s="231">
        <f>IF(N205="zákl. přenesená",J205,0)</f>
        <v>0</v>
      </c>
      <c r="BH205" s="231">
        <f>IF(N205="sníž. přenesená",J205,0)</f>
        <v>0</v>
      </c>
      <c r="BI205" s="231">
        <f>IF(N205="nulová",J205,0)</f>
        <v>0</v>
      </c>
      <c r="BJ205" s="18" t="s">
        <v>84</v>
      </c>
      <c r="BK205" s="231">
        <f>ROUND(I205*H205,2)</f>
        <v>0</v>
      </c>
      <c r="BL205" s="18" t="s">
        <v>135</v>
      </c>
      <c r="BM205" s="230" t="s">
        <v>157</v>
      </c>
    </row>
    <row r="206" spans="1:51" s="13" customFormat="1" ht="12">
      <c r="A206" s="13"/>
      <c r="B206" s="232"/>
      <c r="C206" s="233"/>
      <c r="D206" s="234" t="s">
        <v>137</v>
      </c>
      <c r="E206" s="235" t="s">
        <v>1</v>
      </c>
      <c r="F206" s="236" t="s">
        <v>382</v>
      </c>
      <c r="G206" s="233"/>
      <c r="H206" s="235" t="s">
        <v>1</v>
      </c>
      <c r="I206" s="237"/>
      <c r="J206" s="233"/>
      <c r="K206" s="233"/>
      <c r="L206" s="238"/>
      <c r="M206" s="239"/>
      <c r="N206" s="240"/>
      <c r="O206" s="240"/>
      <c r="P206" s="240"/>
      <c r="Q206" s="240"/>
      <c r="R206" s="240"/>
      <c r="S206" s="240"/>
      <c r="T206" s="241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42" t="s">
        <v>137</v>
      </c>
      <c r="AU206" s="242" t="s">
        <v>86</v>
      </c>
      <c r="AV206" s="13" t="s">
        <v>84</v>
      </c>
      <c r="AW206" s="13" t="s">
        <v>32</v>
      </c>
      <c r="AX206" s="13" t="s">
        <v>76</v>
      </c>
      <c r="AY206" s="242" t="s">
        <v>128</v>
      </c>
    </row>
    <row r="207" spans="1:51" s="13" customFormat="1" ht="12">
      <c r="A207" s="13"/>
      <c r="B207" s="232"/>
      <c r="C207" s="233"/>
      <c r="D207" s="234" t="s">
        <v>137</v>
      </c>
      <c r="E207" s="235" t="s">
        <v>1</v>
      </c>
      <c r="F207" s="236" t="s">
        <v>158</v>
      </c>
      <c r="G207" s="233"/>
      <c r="H207" s="235" t="s">
        <v>1</v>
      </c>
      <c r="I207" s="237"/>
      <c r="J207" s="233"/>
      <c r="K207" s="233"/>
      <c r="L207" s="238"/>
      <c r="M207" s="239"/>
      <c r="N207" s="240"/>
      <c r="O207" s="240"/>
      <c r="P207" s="240"/>
      <c r="Q207" s="240"/>
      <c r="R207" s="240"/>
      <c r="S207" s="240"/>
      <c r="T207" s="241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42" t="s">
        <v>137</v>
      </c>
      <c r="AU207" s="242" t="s">
        <v>86</v>
      </c>
      <c r="AV207" s="13" t="s">
        <v>84</v>
      </c>
      <c r="AW207" s="13" t="s">
        <v>32</v>
      </c>
      <c r="AX207" s="13" t="s">
        <v>76</v>
      </c>
      <c r="AY207" s="242" t="s">
        <v>128</v>
      </c>
    </row>
    <row r="208" spans="1:51" s="14" customFormat="1" ht="12">
      <c r="A208" s="14"/>
      <c r="B208" s="243"/>
      <c r="C208" s="244"/>
      <c r="D208" s="234" t="s">
        <v>137</v>
      </c>
      <c r="E208" s="245" t="s">
        <v>1</v>
      </c>
      <c r="F208" s="246" t="s">
        <v>304</v>
      </c>
      <c r="G208" s="244"/>
      <c r="H208" s="247">
        <v>148</v>
      </c>
      <c r="I208" s="248"/>
      <c r="J208" s="244"/>
      <c r="K208" s="244"/>
      <c r="L208" s="249"/>
      <c r="M208" s="250"/>
      <c r="N208" s="251"/>
      <c r="O208" s="251"/>
      <c r="P208" s="251"/>
      <c r="Q208" s="251"/>
      <c r="R208" s="251"/>
      <c r="S208" s="251"/>
      <c r="T208" s="252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53" t="s">
        <v>137</v>
      </c>
      <c r="AU208" s="253" t="s">
        <v>86</v>
      </c>
      <c r="AV208" s="14" t="s">
        <v>86</v>
      </c>
      <c r="AW208" s="14" t="s">
        <v>32</v>
      </c>
      <c r="AX208" s="14" t="s">
        <v>84</v>
      </c>
      <c r="AY208" s="253" t="s">
        <v>128</v>
      </c>
    </row>
    <row r="209" spans="1:65" s="2" customFormat="1" ht="33" customHeight="1">
      <c r="A209" s="39"/>
      <c r="B209" s="40"/>
      <c r="C209" s="219" t="s">
        <v>263</v>
      </c>
      <c r="D209" s="219" t="s">
        <v>130</v>
      </c>
      <c r="E209" s="220" t="s">
        <v>160</v>
      </c>
      <c r="F209" s="221" t="s">
        <v>161</v>
      </c>
      <c r="G209" s="222" t="s">
        <v>133</v>
      </c>
      <c r="H209" s="223">
        <v>148</v>
      </c>
      <c r="I209" s="224"/>
      <c r="J209" s="225">
        <f>ROUND(I209*H209,2)</f>
        <v>0</v>
      </c>
      <c r="K209" s="221" t="s">
        <v>134</v>
      </c>
      <c r="L209" s="45"/>
      <c r="M209" s="226" t="s">
        <v>1</v>
      </c>
      <c r="N209" s="227" t="s">
        <v>41</v>
      </c>
      <c r="O209" s="92"/>
      <c r="P209" s="228">
        <f>O209*H209</f>
        <v>0</v>
      </c>
      <c r="Q209" s="228">
        <v>0.414</v>
      </c>
      <c r="R209" s="228">
        <f>Q209*H209</f>
        <v>61.272</v>
      </c>
      <c r="S209" s="228">
        <v>0</v>
      </c>
      <c r="T209" s="229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30" t="s">
        <v>135</v>
      </c>
      <c r="AT209" s="230" t="s">
        <v>130</v>
      </c>
      <c r="AU209" s="230" t="s">
        <v>86</v>
      </c>
      <c r="AY209" s="18" t="s">
        <v>128</v>
      </c>
      <c r="BE209" s="231">
        <f>IF(N209="základní",J209,0)</f>
        <v>0</v>
      </c>
      <c r="BF209" s="231">
        <f>IF(N209="snížená",J209,0)</f>
        <v>0</v>
      </c>
      <c r="BG209" s="231">
        <f>IF(N209="zákl. přenesená",J209,0)</f>
        <v>0</v>
      </c>
      <c r="BH209" s="231">
        <f>IF(N209="sníž. přenesená",J209,0)</f>
        <v>0</v>
      </c>
      <c r="BI209" s="231">
        <f>IF(N209="nulová",J209,0)</f>
        <v>0</v>
      </c>
      <c r="BJ209" s="18" t="s">
        <v>84</v>
      </c>
      <c r="BK209" s="231">
        <f>ROUND(I209*H209,2)</f>
        <v>0</v>
      </c>
      <c r="BL209" s="18" t="s">
        <v>135</v>
      </c>
      <c r="BM209" s="230" t="s">
        <v>162</v>
      </c>
    </row>
    <row r="210" spans="1:51" s="13" customFormat="1" ht="12">
      <c r="A210" s="13"/>
      <c r="B210" s="232"/>
      <c r="C210" s="233"/>
      <c r="D210" s="234" t="s">
        <v>137</v>
      </c>
      <c r="E210" s="235" t="s">
        <v>1</v>
      </c>
      <c r="F210" s="236" t="s">
        <v>382</v>
      </c>
      <c r="G210" s="233"/>
      <c r="H210" s="235" t="s">
        <v>1</v>
      </c>
      <c r="I210" s="237"/>
      <c r="J210" s="233"/>
      <c r="K210" s="233"/>
      <c r="L210" s="238"/>
      <c r="M210" s="239"/>
      <c r="N210" s="240"/>
      <c r="O210" s="240"/>
      <c r="P210" s="240"/>
      <c r="Q210" s="240"/>
      <c r="R210" s="240"/>
      <c r="S210" s="240"/>
      <c r="T210" s="241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42" t="s">
        <v>137</v>
      </c>
      <c r="AU210" s="242" t="s">
        <v>86</v>
      </c>
      <c r="AV210" s="13" t="s">
        <v>84</v>
      </c>
      <c r="AW210" s="13" t="s">
        <v>32</v>
      </c>
      <c r="AX210" s="13" t="s">
        <v>76</v>
      </c>
      <c r="AY210" s="242" t="s">
        <v>128</v>
      </c>
    </row>
    <row r="211" spans="1:51" s="13" customFormat="1" ht="12">
      <c r="A211" s="13"/>
      <c r="B211" s="232"/>
      <c r="C211" s="233"/>
      <c r="D211" s="234" t="s">
        <v>137</v>
      </c>
      <c r="E211" s="235" t="s">
        <v>1</v>
      </c>
      <c r="F211" s="236" t="s">
        <v>163</v>
      </c>
      <c r="G211" s="233"/>
      <c r="H211" s="235" t="s">
        <v>1</v>
      </c>
      <c r="I211" s="237"/>
      <c r="J211" s="233"/>
      <c r="K211" s="233"/>
      <c r="L211" s="238"/>
      <c r="M211" s="239"/>
      <c r="N211" s="240"/>
      <c r="O211" s="240"/>
      <c r="P211" s="240"/>
      <c r="Q211" s="240"/>
      <c r="R211" s="240"/>
      <c r="S211" s="240"/>
      <c r="T211" s="241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42" t="s">
        <v>137</v>
      </c>
      <c r="AU211" s="242" t="s">
        <v>86</v>
      </c>
      <c r="AV211" s="13" t="s">
        <v>84</v>
      </c>
      <c r="AW211" s="13" t="s">
        <v>32</v>
      </c>
      <c r="AX211" s="13" t="s">
        <v>76</v>
      </c>
      <c r="AY211" s="242" t="s">
        <v>128</v>
      </c>
    </row>
    <row r="212" spans="1:51" s="14" customFormat="1" ht="12">
      <c r="A212" s="14"/>
      <c r="B212" s="243"/>
      <c r="C212" s="244"/>
      <c r="D212" s="234" t="s">
        <v>137</v>
      </c>
      <c r="E212" s="245" t="s">
        <v>1</v>
      </c>
      <c r="F212" s="246" t="s">
        <v>304</v>
      </c>
      <c r="G212" s="244"/>
      <c r="H212" s="247">
        <v>148</v>
      </c>
      <c r="I212" s="248"/>
      <c r="J212" s="244"/>
      <c r="K212" s="244"/>
      <c r="L212" s="249"/>
      <c r="M212" s="250"/>
      <c r="N212" s="251"/>
      <c r="O212" s="251"/>
      <c r="P212" s="251"/>
      <c r="Q212" s="251"/>
      <c r="R212" s="251"/>
      <c r="S212" s="251"/>
      <c r="T212" s="252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53" t="s">
        <v>137</v>
      </c>
      <c r="AU212" s="253" t="s">
        <v>86</v>
      </c>
      <c r="AV212" s="14" t="s">
        <v>86</v>
      </c>
      <c r="AW212" s="14" t="s">
        <v>32</v>
      </c>
      <c r="AX212" s="14" t="s">
        <v>84</v>
      </c>
      <c r="AY212" s="253" t="s">
        <v>128</v>
      </c>
    </row>
    <row r="213" spans="1:65" s="2" customFormat="1" ht="44.25" customHeight="1">
      <c r="A213" s="39"/>
      <c r="B213" s="40"/>
      <c r="C213" s="219" t="s">
        <v>267</v>
      </c>
      <c r="D213" s="219" t="s">
        <v>130</v>
      </c>
      <c r="E213" s="220" t="s">
        <v>383</v>
      </c>
      <c r="F213" s="221" t="s">
        <v>166</v>
      </c>
      <c r="G213" s="222" t="s">
        <v>133</v>
      </c>
      <c r="H213" s="223">
        <v>148</v>
      </c>
      <c r="I213" s="224"/>
      <c r="J213" s="225">
        <f>ROUND(I213*H213,2)</f>
        <v>0</v>
      </c>
      <c r="K213" s="221" t="s">
        <v>1</v>
      </c>
      <c r="L213" s="45"/>
      <c r="M213" s="226" t="s">
        <v>1</v>
      </c>
      <c r="N213" s="227" t="s">
        <v>41</v>
      </c>
      <c r="O213" s="92"/>
      <c r="P213" s="228">
        <f>O213*H213</f>
        <v>0</v>
      </c>
      <c r="Q213" s="228">
        <v>0.05151</v>
      </c>
      <c r="R213" s="228">
        <f>Q213*H213</f>
        <v>7.62348</v>
      </c>
      <c r="S213" s="228">
        <v>0</v>
      </c>
      <c r="T213" s="229">
        <f>S213*H213</f>
        <v>0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230" t="s">
        <v>135</v>
      </c>
      <c r="AT213" s="230" t="s">
        <v>130</v>
      </c>
      <c r="AU213" s="230" t="s">
        <v>86</v>
      </c>
      <c r="AY213" s="18" t="s">
        <v>128</v>
      </c>
      <c r="BE213" s="231">
        <f>IF(N213="základní",J213,0)</f>
        <v>0</v>
      </c>
      <c r="BF213" s="231">
        <f>IF(N213="snížená",J213,0)</f>
        <v>0</v>
      </c>
      <c r="BG213" s="231">
        <f>IF(N213="zákl. přenesená",J213,0)</f>
        <v>0</v>
      </c>
      <c r="BH213" s="231">
        <f>IF(N213="sníž. přenesená",J213,0)</f>
        <v>0</v>
      </c>
      <c r="BI213" s="231">
        <f>IF(N213="nulová",J213,0)</f>
        <v>0</v>
      </c>
      <c r="BJ213" s="18" t="s">
        <v>84</v>
      </c>
      <c r="BK213" s="231">
        <f>ROUND(I213*H213,2)</f>
        <v>0</v>
      </c>
      <c r="BL213" s="18" t="s">
        <v>135</v>
      </c>
      <c r="BM213" s="230" t="s">
        <v>384</v>
      </c>
    </row>
    <row r="214" spans="1:65" s="2" customFormat="1" ht="78" customHeight="1">
      <c r="A214" s="39"/>
      <c r="B214" s="40"/>
      <c r="C214" s="219" t="s">
        <v>276</v>
      </c>
      <c r="D214" s="219" t="s">
        <v>130</v>
      </c>
      <c r="E214" s="220" t="s">
        <v>385</v>
      </c>
      <c r="F214" s="221" t="s">
        <v>386</v>
      </c>
      <c r="G214" s="222" t="s">
        <v>133</v>
      </c>
      <c r="H214" s="223">
        <v>2.625</v>
      </c>
      <c r="I214" s="224"/>
      <c r="J214" s="225">
        <f>ROUND(I214*H214,2)</f>
        <v>0</v>
      </c>
      <c r="K214" s="221" t="s">
        <v>134</v>
      </c>
      <c r="L214" s="45"/>
      <c r="M214" s="226" t="s">
        <v>1</v>
      </c>
      <c r="N214" s="227" t="s">
        <v>41</v>
      </c>
      <c r="O214" s="92"/>
      <c r="P214" s="228">
        <f>O214*H214</f>
        <v>0</v>
      </c>
      <c r="Q214" s="228">
        <v>0.08922</v>
      </c>
      <c r="R214" s="228">
        <f>Q214*H214</f>
        <v>0.23420249999999998</v>
      </c>
      <c r="S214" s="228">
        <v>0</v>
      </c>
      <c r="T214" s="229">
        <f>S214*H214</f>
        <v>0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230" t="s">
        <v>135</v>
      </c>
      <c r="AT214" s="230" t="s">
        <v>130</v>
      </c>
      <c r="AU214" s="230" t="s">
        <v>86</v>
      </c>
      <c r="AY214" s="18" t="s">
        <v>128</v>
      </c>
      <c r="BE214" s="231">
        <f>IF(N214="základní",J214,0)</f>
        <v>0</v>
      </c>
      <c r="BF214" s="231">
        <f>IF(N214="snížená",J214,0)</f>
        <v>0</v>
      </c>
      <c r="BG214" s="231">
        <f>IF(N214="zákl. přenesená",J214,0)</f>
        <v>0</v>
      </c>
      <c r="BH214" s="231">
        <f>IF(N214="sníž. přenesená",J214,0)</f>
        <v>0</v>
      </c>
      <c r="BI214" s="231">
        <f>IF(N214="nulová",J214,0)</f>
        <v>0</v>
      </c>
      <c r="BJ214" s="18" t="s">
        <v>84</v>
      </c>
      <c r="BK214" s="231">
        <f>ROUND(I214*H214,2)</f>
        <v>0</v>
      </c>
      <c r="BL214" s="18" t="s">
        <v>135</v>
      </c>
      <c r="BM214" s="230" t="s">
        <v>387</v>
      </c>
    </row>
    <row r="215" spans="1:51" s="13" customFormat="1" ht="12">
      <c r="A215" s="13"/>
      <c r="B215" s="232"/>
      <c r="C215" s="233"/>
      <c r="D215" s="234" t="s">
        <v>137</v>
      </c>
      <c r="E215" s="235" t="s">
        <v>1</v>
      </c>
      <c r="F215" s="236" t="s">
        <v>388</v>
      </c>
      <c r="G215" s="233"/>
      <c r="H215" s="235" t="s">
        <v>1</v>
      </c>
      <c r="I215" s="237"/>
      <c r="J215" s="233"/>
      <c r="K215" s="233"/>
      <c r="L215" s="238"/>
      <c r="M215" s="239"/>
      <c r="N215" s="240"/>
      <c r="O215" s="240"/>
      <c r="P215" s="240"/>
      <c r="Q215" s="240"/>
      <c r="R215" s="240"/>
      <c r="S215" s="240"/>
      <c r="T215" s="241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42" t="s">
        <v>137</v>
      </c>
      <c r="AU215" s="242" t="s">
        <v>86</v>
      </c>
      <c r="AV215" s="13" t="s">
        <v>84</v>
      </c>
      <c r="AW215" s="13" t="s">
        <v>32</v>
      </c>
      <c r="AX215" s="13" t="s">
        <v>76</v>
      </c>
      <c r="AY215" s="242" t="s">
        <v>128</v>
      </c>
    </row>
    <row r="216" spans="1:51" s="14" customFormat="1" ht="12">
      <c r="A216" s="14"/>
      <c r="B216" s="243"/>
      <c r="C216" s="244"/>
      <c r="D216" s="234" t="s">
        <v>137</v>
      </c>
      <c r="E216" s="245" t="s">
        <v>1</v>
      </c>
      <c r="F216" s="246" t="s">
        <v>303</v>
      </c>
      <c r="G216" s="244"/>
      <c r="H216" s="247">
        <v>3.3</v>
      </c>
      <c r="I216" s="248"/>
      <c r="J216" s="244"/>
      <c r="K216" s="244"/>
      <c r="L216" s="249"/>
      <c r="M216" s="250"/>
      <c r="N216" s="251"/>
      <c r="O216" s="251"/>
      <c r="P216" s="251"/>
      <c r="Q216" s="251"/>
      <c r="R216" s="251"/>
      <c r="S216" s="251"/>
      <c r="T216" s="252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53" t="s">
        <v>137</v>
      </c>
      <c r="AU216" s="253" t="s">
        <v>86</v>
      </c>
      <c r="AV216" s="14" t="s">
        <v>86</v>
      </c>
      <c r="AW216" s="14" t="s">
        <v>32</v>
      </c>
      <c r="AX216" s="14" t="s">
        <v>76</v>
      </c>
      <c r="AY216" s="253" t="s">
        <v>128</v>
      </c>
    </row>
    <row r="217" spans="1:51" s="14" customFormat="1" ht="12">
      <c r="A217" s="14"/>
      <c r="B217" s="243"/>
      <c r="C217" s="244"/>
      <c r="D217" s="234" t="s">
        <v>137</v>
      </c>
      <c r="E217" s="245" t="s">
        <v>1</v>
      </c>
      <c r="F217" s="246" t="s">
        <v>389</v>
      </c>
      <c r="G217" s="244"/>
      <c r="H217" s="247">
        <v>-0.675</v>
      </c>
      <c r="I217" s="248"/>
      <c r="J217" s="244"/>
      <c r="K217" s="244"/>
      <c r="L217" s="249"/>
      <c r="M217" s="250"/>
      <c r="N217" s="251"/>
      <c r="O217" s="251"/>
      <c r="P217" s="251"/>
      <c r="Q217" s="251"/>
      <c r="R217" s="251"/>
      <c r="S217" s="251"/>
      <c r="T217" s="252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53" t="s">
        <v>137</v>
      </c>
      <c r="AU217" s="253" t="s">
        <v>86</v>
      </c>
      <c r="AV217" s="14" t="s">
        <v>86</v>
      </c>
      <c r="AW217" s="14" t="s">
        <v>32</v>
      </c>
      <c r="AX217" s="14" t="s">
        <v>76</v>
      </c>
      <c r="AY217" s="253" t="s">
        <v>128</v>
      </c>
    </row>
    <row r="218" spans="1:51" s="15" customFormat="1" ht="12">
      <c r="A218" s="15"/>
      <c r="B218" s="254"/>
      <c r="C218" s="255"/>
      <c r="D218" s="234" t="s">
        <v>137</v>
      </c>
      <c r="E218" s="256" t="s">
        <v>1</v>
      </c>
      <c r="F218" s="257" t="s">
        <v>203</v>
      </c>
      <c r="G218" s="255"/>
      <c r="H218" s="258">
        <v>2.625</v>
      </c>
      <c r="I218" s="259"/>
      <c r="J218" s="255"/>
      <c r="K218" s="255"/>
      <c r="L218" s="260"/>
      <c r="M218" s="261"/>
      <c r="N218" s="262"/>
      <c r="O218" s="262"/>
      <c r="P218" s="262"/>
      <c r="Q218" s="262"/>
      <c r="R218" s="262"/>
      <c r="S218" s="262"/>
      <c r="T218" s="263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T218" s="264" t="s">
        <v>137</v>
      </c>
      <c r="AU218" s="264" t="s">
        <v>86</v>
      </c>
      <c r="AV218" s="15" t="s">
        <v>135</v>
      </c>
      <c r="AW218" s="15" t="s">
        <v>32</v>
      </c>
      <c r="AX218" s="15" t="s">
        <v>84</v>
      </c>
      <c r="AY218" s="264" t="s">
        <v>128</v>
      </c>
    </row>
    <row r="219" spans="1:65" s="2" customFormat="1" ht="16.5" customHeight="1">
      <c r="A219" s="39"/>
      <c r="B219" s="40"/>
      <c r="C219" s="219" t="s">
        <v>285</v>
      </c>
      <c r="D219" s="219" t="s">
        <v>130</v>
      </c>
      <c r="E219" s="220" t="s">
        <v>390</v>
      </c>
      <c r="F219" s="221" t="s">
        <v>391</v>
      </c>
      <c r="G219" s="222" t="s">
        <v>308</v>
      </c>
      <c r="H219" s="223">
        <v>9.3</v>
      </c>
      <c r="I219" s="224"/>
      <c r="J219" s="225">
        <f>ROUND(I219*H219,2)</f>
        <v>0</v>
      </c>
      <c r="K219" s="221" t="s">
        <v>1</v>
      </c>
      <c r="L219" s="45"/>
      <c r="M219" s="226" t="s">
        <v>1</v>
      </c>
      <c r="N219" s="227" t="s">
        <v>41</v>
      </c>
      <c r="O219" s="92"/>
      <c r="P219" s="228">
        <f>O219*H219</f>
        <v>0</v>
      </c>
      <c r="Q219" s="228">
        <v>1E-05</v>
      </c>
      <c r="R219" s="228">
        <f>Q219*H219</f>
        <v>9.300000000000001E-05</v>
      </c>
      <c r="S219" s="228">
        <v>0</v>
      </c>
      <c r="T219" s="229">
        <f>S219*H219</f>
        <v>0</v>
      </c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R219" s="230" t="s">
        <v>135</v>
      </c>
      <c r="AT219" s="230" t="s">
        <v>130</v>
      </c>
      <c r="AU219" s="230" t="s">
        <v>86</v>
      </c>
      <c r="AY219" s="18" t="s">
        <v>128</v>
      </c>
      <c r="BE219" s="231">
        <f>IF(N219="základní",J219,0)</f>
        <v>0</v>
      </c>
      <c r="BF219" s="231">
        <f>IF(N219="snížená",J219,0)</f>
        <v>0</v>
      </c>
      <c r="BG219" s="231">
        <f>IF(N219="zákl. přenesená",J219,0)</f>
        <v>0</v>
      </c>
      <c r="BH219" s="231">
        <f>IF(N219="sníž. přenesená",J219,0)</f>
        <v>0</v>
      </c>
      <c r="BI219" s="231">
        <f>IF(N219="nulová",J219,0)</f>
        <v>0</v>
      </c>
      <c r="BJ219" s="18" t="s">
        <v>84</v>
      </c>
      <c r="BK219" s="231">
        <f>ROUND(I219*H219,2)</f>
        <v>0</v>
      </c>
      <c r="BL219" s="18" t="s">
        <v>135</v>
      </c>
      <c r="BM219" s="230" t="s">
        <v>392</v>
      </c>
    </row>
    <row r="220" spans="1:51" s="13" customFormat="1" ht="12">
      <c r="A220" s="13"/>
      <c r="B220" s="232"/>
      <c r="C220" s="233"/>
      <c r="D220" s="234" t="s">
        <v>137</v>
      </c>
      <c r="E220" s="235" t="s">
        <v>1</v>
      </c>
      <c r="F220" s="236" t="s">
        <v>393</v>
      </c>
      <c r="G220" s="233"/>
      <c r="H220" s="235" t="s">
        <v>1</v>
      </c>
      <c r="I220" s="237"/>
      <c r="J220" s="233"/>
      <c r="K220" s="233"/>
      <c r="L220" s="238"/>
      <c r="M220" s="239"/>
      <c r="N220" s="240"/>
      <c r="O220" s="240"/>
      <c r="P220" s="240"/>
      <c r="Q220" s="240"/>
      <c r="R220" s="240"/>
      <c r="S220" s="240"/>
      <c r="T220" s="241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42" t="s">
        <v>137</v>
      </c>
      <c r="AU220" s="242" t="s">
        <v>86</v>
      </c>
      <c r="AV220" s="13" t="s">
        <v>84</v>
      </c>
      <c r="AW220" s="13" t="s">
        <v>32</v>
      </c>
      <c r="AX220" s="13" t="s">
        <v>76</v>
      </c>
      <c r="AY220" s="242" t="s">
        <v>128</v>
      </c>
    </row>
    <row r="221" spans="1:51" s="14" customFormat="1" ht="12">
      <c r="A221" s="14"/>
      <c r="B221" s="243"/>
      <c r="C221" s="244"/>
      <c r="D221" s="234" t="s">
        <v>137</v>
      </c>
      <c r="E221" s="245" t="s">
        <v>1</v>
      </c>
      <c r="F221" s="246" t="s">
        <v>394</v>
      </c>
      <c r="G221" s="244"/>
      <c r="H221" s="247">
        <v>9.3</v>
      </c>
      <c r="I221" s="248"/>
      <c r="J221" s="244"/>
      <c r="K221" s="244"/>
      <c r="L221" s="249"/>
      <c r="M221" s="250"/>
      <c r="N221" s="251"/>
      <c r="O221" s="251"/>
      <c r="P221" s="251"/>
      <c r="Q221" s="251"/>
      <c r="R221" s="251"/>
      <c r="S221" s="251"/>
      <c r="T221" s="252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53" t="s">
        <v>137</v>
      </c>
      <c r="AU221" s="253" t="s">
        <v>86</v>
      </c>
      <c r="AV221" s="14" t="s">
        <v>86</v>
      </c>
      <c r="AW221" s="14" t="s">
        <v>32</v>
      </c>
      <c r="AX221" s="14" t="s">
        <v>84</v>
      </c>
      <c r="AY221" s="253" t="s">
        <v>128</v>
      </c>
    </row>
    <row r="222" spans="1:65" s="2" customFormat="1" ht="33" customHeight="1">
      <c r="A222" s="39"/>
      <c r="B222" s="40"/>
      <c r="C222" s="219" t="s">
        <v>291</v>
      </c>
      <c r="D222" s="219" t="s">
        <v>130</v>
      </c>
      <c r="E222" s="220" t="s">
        <v>395</v>
      </c>
      <c r="F222" s="221" t="s">
        <v>396</v>
      </c>
      <c r="G222" s="222" t="s">
        <v>308</v>
      </c>
      <c r="H222" s="223">
        <v>4.5</v>
      </c>
      <c r="I222" s="224"/>
      <c r="J222" s="225">
        <f>ROUND(I222*H222,2)</f>
        <v>0</v>
      </c>
      <c r="K222" s="221" t="s">
        <v>1</v>
      </c>
      <c r="L222" s="45"/>
      <c r="M222" s="226" t="s">
        <v>1</v>
      </c>
      <c r="N222" s="227" t="s">
        <v>41</v>
      </c>
      <c r="O222" s="92"/>
      <c r="P222" s="228">
        <f>O222*H222</f>
        <v>0</v>
      </c>
      <c r="Q222" s="228">
        <v>0.10956</v>
      </c>
      <c r="R222" s="228">
        <f>Q222*H222</f>
        <v>0.49302</v>
      </c>
      <c r="S222" s="228">
        <v>0</v>
      </c>
      <c r="T222" s="229">
        <f>S222*H222</f>
        <v>0</v>
      </c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R222" s="230" t="s">
        <v>135</v>
      </c>
      <c r="AT222" s="230" t="s">
        <v>130</v>
      </c>
      <c r="AU222" s="230" t="s">
        <v>86</v>
      </c>
      <c r="AY222" s="18" t="s">
        <v>128</v>
      </c>
      <c r="BE222" s="231">
        <f>IF(N222="základní",J222,0)</f>
        <v>0</v>
      </c>
      <c r="BF222" s="231">
        <f>IF(N222="snížená",J222,0)</f>
        <v>0</v>
      </c>
      <c r="BG222" s="231">
        <f>IF(N222="zákl. přenesená",J222,0)</f>
        <v>0</v>
      </c>
      <c r="BH222" s="231">
        <f>IF(N222="sníž. přenesená",J222,0)</f>
        <v>0</v>
      </c>
      <c r="BI222" s="231">
        <f>IF(N222="nulová",J222,0)</f>
        <v>0</v>
      </c>
      <c r="BJ222" s="18" t="s">
        <v>84</v>
      </c>
      <c r="BK222" s="231">
        <f>ROUND(I222*H222,2)</f>
        <v>0</v>
      </c>
      <c r="BL222" s="18" t="s">
        <v>135</v>
      </c>
      <c r="BM222" s="230" t="s">
        <v>397</v>
      </c>
    </row>
    <row r="223" spans="1:63" s="12" customFormat="1" ht="22.8" customHeight="1">
      <c r="A223" s="12"/>
      <c r="B223" s="203"/>
      <c r="C223" s="204"/>
      <c r="D223" s="205" t="s">
        <v>75</v>
      </c>
      <c r="E223" s="217" t="s">
        <v>168</v>
      </c>
      <c r="F223" s="217" t="s">
        <v>169</v>
      </c>
      <c r="G223" s="204"/>
      <c r="H223" s="204"/>
      <c r="I223" s="207"/>
      <c r="J223" s="218">
        <f>BK223</f>
        <v>0</v>
      </c>
      <c r="K223" s="204"/>
      <c r="L223" s="209"/>
      <c r="M223" s="210"/>
      <c r="N223" s="211"/>
      <c r="O223" s="211"/>
      <c r="P223" s="212">
        <f>SUM(P224:P238)</f>
        <v>0</v>
      </c>
      <c r="Q223" s="211"/>
      <c r="R223" s="212">
        <f>SUM(R224:R238)</f>
        <v>1.8386999999999998</v>
      </c>
      <c r="S223" s="211"/>
      <c r="T223" s="213">
        <f>SUM(T224:T238)</f>
        <v>2</v>
      </c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R223" s="214" t="s">
        <v>84</v>
      </c>
      <c r="AT223" s="215" t="s">
        <v>75</v>
      </c>
      <c r="AU223" s="215" t="s">
        <v>84</v>
      </c>
      <c r="AY223" s="214" t="s">
        <v>128</v>
      </c>
      <c r="BK223" s="216">
        <f>SUM(BK224:BK238)</f>
        <v>0</v>
      </c>
    </row>
    <row r="224" spans="1:65" s="2" customFormat="1" ht="24.15" customHeight="1">
      <c r="A224" s="39"/>
      <c r="B224" s="40"/>
      <c r="C224" s="219" t="s">
        <v>398</v>
      </c>
      <c r="D224" s="219" t="s">
        <v>130</v>
      </c>
      <c r="E224" s="220" t="s">
        <v>399</v>
      </c>
      <c r="F224" s="221" t="s">
        <v>400</v>
      </c>
      <c r="G224" s="222" t="s">
        <v>308</v>
      </c>
      <c r="H224" s="223">
        <v>6</v>
      </c>
      <c r="I224" s="224"/>
      <c r="J224" s="225">
        <f>ROUND(I224*H224,2)</f>
        <v>0</v>
      </c>
      <c r="K224" s="221" t="s">
        <v>1</v>
      </c>
      <c r="L224" s="45"/>
      <c r="M224" s="226" t="s">
        <v>1</v>
      </c>
      <c r="N224" s="227" t="s">
        <v>41</v>
      </c>
      <c r="O224" s="92"/>
      <c r="P224" s="228">
        <f>O224*H224</f>
        <v>0</v>
      </c>
      <c r="Q224" s="228">
        <v>0.10095</v>
      </c>
      <c r="R224" s="228">
        <f>Q224*H224</f>
        <v>0.6057</v>
      </c>
      <c r="S224" s="228">
        <v>0</v>
      </c>
      <c r="T224" s="229">
        <f>S224*H224</f>
        <v>0</v>
      </c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R224" s="230" t="s">
        <v>135</v>
      </c>
      <c r="AT224" s="230" t="s">
        <v>130</v>
      </c>
      <c r="AU224" s="230" t="s">
        <v>86</v>
      </c>
      <c r="AY224" s="18" t="s">
        <v>128</v>
      </c>
      <c r="BE224" s="231">
        <f>IF(N224="základní",J224,0)</f>
        <v>0</v>
      </c>
      <c r="BF224" s="231">
        <f>IF(N224="snížená",J224,0)</f>
        <v>0</v>
      </c>
      <c r="BG224" s="231">
        <f>IF(N224="zákl. přenesená",J224,0)</f>
        <v>0</v>
      </c>
      <c r="BH224" s="231">
        <f>IF(N224="sníž. přenesená",J224,0)</f>
        <v>0</v>
      </c>
      <c r="BI224" s="231">
        <f>IF(N224="nulová",J224,0)</f>
        <v>0</v>
      </c>
      <c r="BJ224" s="18" t="s">
        <v>84</v>
      </c>
      <c r="BK224" s="231">
        <f>ROUND(I224*H224,2)</f>
        <v>0</v>
      </c>
      <c r="BL224" s="18" t="s">
        <v>135</v>
      </c>
      <c r="BM224" s="230" t="s">
        <v>401</v>
      </c>
    </row>
    <row r="225" spans="1:65" s="2" customFormat="1" ht="49.05" customHeight="1">
      <c r="A225" s="39"/>
      <c r="B225" s="40"/>
      <c r="C225" s="219" t="s">
        <v>402</v>
      </c>
      <c r="D225" s="219" t="s">
        <v>130</v>
      </c>
      <c r="E225" s="220" t="s">
        <v>403</v>
      </c>
      <c r="F225" s="221" t="s">
        <v>404</v>
      </c>
      <c r="G225" s="222" t="s">
        <v>270</v>
      </c>
      <c r="H225" s="223">
        <v>1</v>
      </c>
      <c r="I225" s="224"/>
      <c r="J225" s="225">
        <f>ROUND(I225*H225,2)</f>
        <v>0</v>
      </c>
      <c r="K225" s="221" t="s">
        <v>1</v>
      </c>
      <c r="L225" s="45"/>
      <c r="M225" s="226" t="s">
        <v>1</v>
      </c>
      <c r="N225" s="227" t="s">
        <v>41</v>
      </c>
      <c r="O225" s="92"/>
      <c r="P225" s="228">
        <f>O225*H225</f>
        <v>0</v>
      </c>
      <c r="Q225" s="228">
        <v>0.411</v>
      </c>
      <c r="R225" s="228">
        <f>Q225*H225</f>
        <v>0.411</v>
      </c>
      <c r="S225" s="228">
        <v>0</v>
      </c>
      <c r="T225" s="229">
        <f>S225*H225</f>
        <v>0</v>
      </c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R225" s="230" t="s">
        <v>135</v>
      </c>
      <c r="AT225" s="230" t="s">
        <v>130</v>
      </c>
      <c r="AU225" s="230" t="s">
        <v>86</v>
      </c>
      <c r="AY225" s="18" t="s">
        <v>128</v>
      </c>
      <c r="BE225" s="231">
        <f>IF(N225="základní",J225,0)</f>
        <v>0</v>
      </c>
      <c r="BF225" s="231">
        <f>IF(N225="snížená",J225,0)</f>
        <v>0</v>
      </c>
      <c r="BG225" s="231">
        <f>IF(N225="zákl. přenesená",J225,0)</f>
        <v>0</v>
      </c>
      <c r="BH225" s="231">
        <f>IF(N225="sníž. přenesená",J225,0)</f>
        <v>0</v>
      </c>
      <c r="BI225" s="231">
        <f>IF(N225="nulová",J225,0)</f>
        <v>0</v>
      </c>
      <c r="BJ225" s="18" t="s">
        <v>84</v>
      </c>
      <c r="BK225" s="231">
        <f>ROUND(I225*H225,2)</f>
        <v>0</v>
      </c>
      <c r="BL225" s="18" t="s">
        <v>135</v>
      </c>
      <c r="BM225" s="230" t="s">
        <v>405</v>
      </c>
    </row>
    <row r="226" spans="1:65" s="2" customFormat="1" ht="24.15" customHeight="1">
      <c r="A226" s="39"/>
      <c r="B226" s="40"/>
      <c r="C226" s="219" t="s">
        <v>406</v>
      </c>
      <c r="D226" s="219" t="s">
        <v>130</v>
      </c>
      <c r="E226" s="220" t="s">
        <v>407</v>
      </c>
      <c r="F226" s="221" t="s">
        <v>408</v>
      </c>
      <c r="G226" s="222" t="s">
        <v>270</v>
      </c>
      <c r="H226" s="223">
        <v>1</v>
      </c>
      <c r="I226" s="224"/>
      <c r="J226" s="225">
        <f>ROUND(I226*H226,2)</f>
        <v>0</v>
      </c>
      <c r="K226" s="221" t="s">
        <v>1</v>
      </c>
      <c r="L226" s="45"/>
      <c r="M226" s="226" t="s">
        <v>1</v>
      </c>
      <c r="N226" s="227" t="s">
        <v>41</v>
      </c>
      <c r="O226" s="92"/>
      <c r="P226" s="228">
        <f>O226*H226</f>
        <v>0</v>
      </c>
      <c r="Q226" s="228">
        <v>0.411</v>
      </c>
      <c r="R226" s="228">
        <f>Q226*H226</f>
        <v>0.411</v>
      </c>
      <c r="S226" s="228">
        <v>0</v>
      </c>
      <c r="T226" s="229">
        <f>S226*H226</f>
        <v>0</v>
      </c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R226" s="230" t="s">
        <v>135</v>
      </c>
      <c r="AT226" s="230" t="s">
        <v>130</v>
      </c>
      <c r="AU226" s="230" t="s">
        <v>86</v>
      </c>
      <c r="AY226" s="18" t="s">
        <v>128</v>
      </c>
      <c r="BE226" s="231">
        <f>IF(N226="základní",J226,0)</f>
        <v>0</v>
      </c>
      <c r="BF226" s="231">
        <f>IF(N226="snížená",J226,0)</f>
        <v>0</v>
      </c>
      <c r="BG226" s="231">
        <f>IF(N226="zákl. přenesená",J226,0)</f>
        <v>0</v>
      </c>
      <c r="BH226" s="231">
        <f>IF(N226="sníž. přenesená",J226,0)</f>
        <v>0</v>
      </c>
      <c r="BI226" s="231">
        <f>IF(N226="nulová",J226,0)</f>
        <v>0</v>
      </c>
      <c r="BJ226" s="18" t="s">
        <v>84</v>
      </c>
      <c r="BK226" s="231">
        <f>ROUND(I226*H226,2)</f>
        <v>0</v>
      </c>
      <c r="BL226" s="18" t="s">
        <v>135</v>
      </c>
      <c r="BM226" s="230" t="s">
        <v>409</v>
      </c>
    </row>
    <row r="227" spans="1:65" s="2" customFormat="1" ht="16.5" customHeight="1">
      <c r="A227" s="39"/>
      <c r="B227" s="40"/>
      <c r="C227" s="219" t="s">
        <v>410</v>
      </c>
      <c r="D227" s="219" t="s">
        <v>130</v>
      </c>
      <c r="E227" s="220" t="s">
        <v>411</v>
      </c>
      <c r="F227" s="221" t="s">
        <v>412</v>
      </c>
      <c r="G227" s="222" t="s">
        <v>270</v>
      </c>
      <c r="H227" s="223">
        <v>1</v>
      </c>
      <c r="I227" s="224"/>
      <c r="J227" s="225">
        <f>ROUND(I227*H227,2)</f>
        <v>0</v>
      </c>
      <c r="K227" s="221" t="s">
        <v>1</v>
      </c>
      <c r="L227" s="45"/>
      <c r="M227" s="226" t="s">
        <v>1</v>
      </c>
      <c r="N227" s="227" t="s">
        <v>41</v>
      </c>
      <c r="O227" s="92"/>
      <c r="P227" s="228">
        <f>O227*H227</f>
        <v>0</v>
      </c>
      <c r="Q227" s="228">
        <v>0.411</v>
      </c>
      <c r="R227" s="228">
        <f>Q227*H227</f>
        <v>0.411</v>
      </c>
      <c r="S227" s="228">
        <v>0</v>
      </c>
      <c r="T227" s="229">
        <f>S227*H227</f>
        <v>0</v>
      </c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R227" s="230" t="s">
        <v>135</v>
      </c>
      <c r="AT227" s="230" t="s">
        <v>130</v>
      </c>
      <c r="AU227" s="230" t="s">
        <v>86</v>
      </c>
      <c r="AY227" s="18" t="s">
        <v>128</v>
      </c>
      <c r="BE227" s="231">
        <f>IF(N227="základní",J227,0)</f>
        <v>0</v>
      </c>
      <c r="BF227" s="231">
        <f>IF(N227="snížená",J227,0)</f>
        <v>0</v>
      </c>
      <c r="BG227" s="231">
        <f>IF(N227="zákl. přenesená",J227,0)</f>
        <v>0</v>
      </c>
      <c r="BH227" s="231">
        <f>IF(N227="sníž. přenesená",J227,0)</f>
        <v>0</v>
      </c>
      <c r="BI227" s="231">
        <f>IF(N227="nulová",J227,0)</f>
        <v>0</v>
      </c>
      <c r="BJ227" s="18" t="s">
        <v>84</v>
      </c>
      <c r="BK227" s="231">
        <f>ROUND(I227*H227,2)</f>
        <v>0</v>
      </c>
      <c r="BL227" s="18" t="s">
        <v>135</v>
      </c>
      <c r="BM227" s="230" t="s">
        <v>413</v>
      </c>
    </row>
    <row r="228" spans="1:65" s="2" customFormat="1" ht="62.7" customHeight="1">
      <c r="A228" s="39"/>
      <c r="B228" s="40"/>
      <c r="C228" s="219" t="s">
        <v>414</v>
      </c>
      <c r="D228" s="219" t="s">
        <v>130</v>
      </c>
      <c r="E228" s="220" t="s">
        <v>177</v>
      </c>
      <c r="F228" s="221" t="s">
        <v>178</v>
      </c>
      <c r="G228" s="222" t="s">
        <v>133</v>
      </c>
      <c r="H228" s="223">
        <v>100</v>
      </c>
      <c r="I228" s="224"/>
      <c r="J228" s="225">
        <f>ROUND(I228*H228,2)</f>
        <v>0</v>
      </c>
      <c r="K228" s="221" t="s">
        <v>134</v>
      </c>
      <c r="L228" s="45"/>
      <c r="M228" s="226" t="s">
        <v>1</v>
      </c>
      <c r="N228" s="227" t="s">
        <v>41</v>
      </c>
      <c r="O228" s="92"/>
      <c r="P228" s="228">
        <f>O228*H228</f>
        <v>0</v>
      </c>
      <c r="Q228" s="228">
        <v>0</v>
      </c>
      <c r="R228" s="228">
        <f>Q228*H228</f>
        <v>0</v>
      </c>
      <c r="S228" s="228">
        <v>0.02</v>
      </c>
      <c r="T228" s="229">
        <f>S228*H228</f>
        <v>2</v>
      </c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R228" s="230" t="s">
        <v>135</v>
      </c>
      <c r="AT228" s="230" t="s">
        <v>130</v>
      </c>
      <c r="AU228" s="230" t="s">
        <v>86</v>
      </c>
      <c r="AY228" s="18" t="s">
        <v>128</v>
      </c>
      <c r="BE228" s="231">
        <f>IF(N228="základní",J228,0)</f>
        <v>0</v>
      </c>
      <c r="BF228" s="231">
        <f>IF(N228="snížená",J228,0)</f>
        <v>0</v>
      </c>
      <c r="BG228" s="231">
        <f>IF(N228="zákl. přenesená",J228,0)</f>
        <v>0</v>
      </c>
      <c r="BH228" s="231">
        <f>IF(N228="sníž. přenesená",J228,0)</f>
        <v>0</v>
      </c>
      <c r="BI228" s="231">
        <f>IF(N228="nulová",J228,0)</f>
        <v>0</v>
      </c>
      <c r="BJ228" s="18" t="s">
        <v>84</v>
      </c>
      <c r="BK228" s="231">
        <f>ROUND(I228*H228,2)</f>
        <v>0</v>
      </c>
      <c r="BL228" s="18" t="s">
        <v>135</v>
      </c>
      <c r="BM228" s="230" t="s">
        <v>179</v>
      </c>
    </row>
    <row r="229" spans="1:51" s="13" customFormat="1" ht="12">
      <c r="A229" s="13"/>
      <c r="B229" s="232"/>
      <c r="C229" s="233"/>
      <c r="D229" s="234" t="s">
        <v>137</v>
      </c>
      <c r="E229" s="235" t="s">
        <v>1</v>
      </c>
      <c r="F229" s="236" t="s">
        <v>180</v>
      </c>
      <c r="G229" s="233"/>
      <c r="H229" s="235" t="s">
        <v>1</v>
      </c>
      <c r="I229" s="237"/>
      <c r="J229" s="233"/>
      <c r="K229" s="233"/>
      <c r="L229" s="238"/>
      <c r="M229" s="239"/>
      <c r="N229" s="240"/>
      <c r="O229" s="240"/>
      <c r="P229" s="240"/>
      <c r="Q229" s="240"/>
      <c r="R229" s="240"/>
      <c r="S229" s="240"/>
      <c r="T229" s="241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42" t="s">
        <v>137</v>
      </c>
      <c r="AU229" s="242" t="s">
        <v>86</v>
      </c>
      <c r="AV229" s="13" t="s">
        <v>84</v>
      </c>
      <c r="AW229" s="13" t="s">
        <v>32</v>
      </c>
      <c r="AX229" s="13" t="s">
        <v>76</v>
      </c>
      <c r="AY229" s="242" t="s">
        <v>128</v>
      </c>
    </row>
    <row r="230" spans="1:51" s="14" customFormat="1" ht="12">
      <c r="A230" s="14"/>
      <c r="B230" s="243"/>
      <c r="C230" s="244"/>
      <c r="D230" s="234" t="s">
        <v>137</v>
      </c>
      <c r="E230" s="245" t="s">
        <v>1</v>
      </c>
      <c r="F230" s="246" t="s">
        <v>181</v>
      </c>
      <c r="G230" s="244"/>
      <c r="H230" s="247">
        <v>100</v>
      </c>
      <c r="I230" s="248"/>
      <c r="J230" s="244"/>
      <c r="K230" s="244"/>
      <c r="L230" s="249"/>
      <c r="M230" s="250"/>
      <c r="N230" s="251"/>
      <c r="O230" s="251"/>
      <c r="P230" s="251"/>
      <c r="Q230" s="251"/>
      <c r="R230" s="251"/>
      <c r="S230" s="251"/>
      <c r="T230" s="252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53" t="s">
        <v>137</v>
      </c>
      <c r="AU230" s="253" t="s">
        <v>86</v>
      </c>
      <c r="AV230" s="14" t="s">
        <v>86</v>
      </c>
      <c r="AW230" s="14" t="s">
        <v>32</v>
      </c>
      <c r="AX230" s="14" t="s">
        <v>84</v>
      </c>
      <c r="AY230" s="253" t="s">
        <v>128</v>
      </c>
    </row>
    <row r="231" spans="1:65" s="2" customFormat="1" ht="66.75" customHeight="1">
      <c r="A231" s="39"/>
      <c r="B231" s="40"/>
      <c r="C231" s="219" t="s">
        <v>415</v>
      </c>
      <c r="D231" s="219" t="s">
        <v>130</v>
      </c>
      <c r="E231" s="220" t="s">
        <v>416</v>
      </c>
      <c r="F231" s="221" t="s">
        <v>417</v>
      </c>
      <c r="G231" s="222" t="s">
        <v>308</v>
      </c>
      <c r="H231" s="223">
        <v>6</v>
      </c>
      <c r="I231" s="224"/>
      <c r="J231" s="225">
        <f>ROUND(I231*H231,2)</f>
        <v>0</v>
      </c>
      <c r="K231" s="221" t="s">
        <v>134</v>
      </c>
      <c r="L231" s="45"/>
      <c r="M231" s="226" t="s">
        <v>1</v>
      </c>
      <c r="N231" s="227" t="s">
        <v>41</v>
      </c>
      <c r="O231" s="92"/>
      <c r="P231" s="228">
        <f>O231*H231</f>
        <v>0</v>
      </c>
      <c r="Q231" s="228">
        <v>0</v>
      </c>
      <c r="R231" s="228">
        <f>Q231*H231</f>
        <v>0</v>
      </c>
      <c r="S231" s="228">
        <v>0</v>
      </c>
      <c r="T231" s="229">
        <f>S231*H231</f>
        <v>0</v>
      </c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R231" s="230" t="s">
        <v>135</v>
      </c>
      <c r="AT231" s="230" t="s">
        <v>130</v>
      </c>
      <c r="AU231" s="230" t="s">
        <v>86</v>
      </c>
      <c r="AY231" s="18" t="s">
        <v>128</v>
      </c>
      <c r="BE231" s="231">
        <f>IF(N231="základní",J231,0)</f>
        <v>0</v>
      </c>
      <c r="BF231" s="231">
        <f>IF(N231="snížená",J231,0)</f>
        <v>0</v>
      </c>
      <c r="BG231" s="231">
        <f>IF(N231="zákl. přenesená",J231,0)</f>
        <v>0</v>
      </c>
      <c r="BH231" s="231">
        <f>IF(N231="sníž. přenesená",J231,0)</f>
        <v>0</v>
      </c>
      <c r="BI231" s="231">
        <f>IF(N231="nulová",J231,0)</f>
        <v>0</v>
      </c>
      <c r="BJ231" s="18" t="s">
        <v>84</v>
      </c>
      <c r="BK231" s="231">
        <f>ROUND(I231*H231,2)</f>
        <v>0</v>
      </c>
      <c r="BL231" s="18" t="s">
        <v>135</v>
      </c>
      <c r="BM231" s="230" t="s">
        <v>418</v>
      </c>
    </row>
    <row r="232" spans="1:51" s="13" customFormat="1" ht="12">
      <c r="A232" s="13"/>
      <c r="B232" s="232"/>
      <c r="C232" s="233"/>
      <c r="D232" s="234" t="s">
        <v>137</v>
      </c>
      <c r="E232" s="235" t="s">
        <v>1</v>
      </c>
      <c r="F232" s="236" t="s">
        <v>419</v>
      </c>
      <c r="G232" s="233"/>
      <c r="H232" s="235" t="s">
        <v>1</v>
      </c>
      <c r="I232" s="237"/>
      <c r="J232" s="233"/>
      <c r="K232" s="233"/>
      <c r="L232" s="238"/>
      <c r="M232" s="239"/>
      <c r="N232" s="240"/>
      <c r="O232" s="240"/>
      <c r="P232" s="240"/>
      <c r="Q232" s="240"/>
      <c r="R232" s="240"/>
      <c r="S232" s="240"/>
      <c r="T232" s="241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42" t="s">
        <v>137</v>
      </c>
      <c r="AU232" s="242" t="s">
        <v>86</v>
      </c>
      <c r="AV232" s="13" t="s">
        <v>84</v>
      </c>
      <c r="AW232" s="13" t="s">
        <v>32</v>
      </c>
      <c r="AX232" s="13" t="s">
        <v>76</v>
      </c>
      <c r="AY232" s="242" t="s">
        <v>128</v>
      </c>
    </row>
    <row r="233" spans="1:51" s="14" customFormat="1" ht="12">
      <c r="A233" s="14"/>
      <c r="B233" s="243"/>
      <c r="C233" s="244"/>
      <c r="D233" s="234" t="s">
        <v>137</v>
      </c>
      <c r="E233" s="245" t="s">
        <v>1</v>
      </c>
      <c r="F233" s="246" t="s">
        <v>159</v>
      </c>
      <c r="G233" s="244"/>
      <c r="H233" s="247">
        <v>6</v>
      </c>
      <c r="I233" s="248"/>
      <c r="J233" s="244"/>
      <c r="K233" s="244"/>
      <c r="L233" s="249"/>
      <c r="M233" s="250"/>
      <c r="N233" s="251"/>
      <c r="O233" s="251"/>
      <c r="P233" s="251"/>
      <c r="Q233" s="251"/>
      <c r="R233" s="251"/>
      <c r="S233" s="251"/>
      <c r="T233" s="252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53" t="s">
        <v>137</v>
      </c>
      <c r="AU233" s="253" t="s">
        <v>86</v>
      </c>
      <c r="AV233" s="14" t="s">
        <v>86</v>
      </c>
      <c r="AW233" s="14" t="s">
        <v>32</v>
      </c>
      <c r="AX233" s="14" t="s">
        <v>84</v>
      </c>
      <c r="AY233" s="253" t="s">
        <v>128</v>
      </c>
    </row>
    <row r="234" spans="1:65" s="2" customFormat="1" ht="55.5" customHeight="1">
      <c r="A234" s="39"/>
      <c r="B234" s="40"/>
      <c r="C234" s="219" t="s">
        <v>420</v>
      </c>
      <c r="D234" s="219" t="s">
        <v>130</v>
      </c>
      <c r="E234" s="220" t="s">
        <v>421</v>
      </c>
      <c r="F234" s="221" t="s">
        <v>422</v>
      </c>
      <c r="G234" s="222" t="s">
        <v>133</v>
      </c>
      <c r="H234" s="223">
        <v>2.625</v>
      </c>
      <c r="I234" s="224"/>
      <c r="J234" s="225">
        <f>ROUND(I234*H234,2)</f>
        <v>0</v>
      </c>
      <c r="K234" s="221" t="s">
        <v>134</v>
      </c>
      <c r="L234" s="45"/>
      <c r="M234" s="226" t="s">
        <v>1</v>
      </c>
      <c r="N234" s="227" t="s">
        <v>41</v>
      </c>
      <c r="O234" s="92"/>
      <c r="P234" s="228">
        <f>O234*H234</f>
        <v>0</v>
      </c>
      <c r="Q234" s="228">
        <v>0</v>
      </c>
      <c r="R234" s="228">
        <f>Q234*H234</f>
        <v>0</v>
      </c>
      <c r="S234" s="228">
        <v>0</v>
      </c>
      <c r="T234" s="229">
        <f>S234*H234</f>
        <v>0</v>
      </c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R234" s="230" t="s">
        <v>135</v>
      </c>
      <c r="AT234" s="230" t="s">
        <v>130</v>
      </c>
      <c r="AU234" s="230" t="s">
        <v>86</v>
      </c>
      <c r="AY234" s="18" t="s">
        <v>128</v>
      </c>
      <c r="BE234" s="231">
        <f>IF(N234="základní",J234,0)</f>
        <v>0</v>
      </c>
      <c r="BF234" s="231">
        <f>IF(N234="snížená",J234,0)</f>
        <v>0</v>
      </c>
      <c r="BG234" s="231">
        <f>IF(N234="zákl. přenesená",J234,0)</f>
        <v>0</v>
      </c>
      <c r="BH234" s="231">
        <f>IF(N234="sníž. přenesená",J234,0)</f>
        <v>0</v>
      </c>
      <c r="BI234" s="231">
        <f>IF(N234="nulová",J234,0)</f>
        <v>0</v>
      </c>
      <c r="BJ234" s="18" t="s">
        <v>84</v>
      </c>
      <c r="BK234" s="231">
        <f>ROUND(I234*H234,2)</f>
        <v>0</v>
      </c>
      <c r="BL234" s="18" t="s">
        <v>135</v>
      </c>
      <c r="BM234" s="230" t="s">
        <v>423</v>
      </c>
    </row>
    <row r="235" spans="1:51" s="13" customFormat="1" ht="12">
      <c r="A235" s="13"/>
      <c r="B235" s="232"/>
      <c r="C235" s="233"/>
      <c r="D235" s="234" t="s">
        <v>137</v>
      </c>
      <c r="E235" s="235" t="s">
        <v>1</v>
      </c>
      <c r="F235" s="236" t="s">
        <v>424</v>
      </c>
      <c r="G235" s="233"/>
      <c r="H235" s="235" t="s">
        <v>1</v>
      </c>
      <c r="I235" s="237"/>
      <c r="J235" s="233"/>
      <c r="K235" s="233"/>
      <c r="L235" s="238"/>
      <c r="M235" s="239"/>
      <c r="N235" s="240"/>
      <c r="O235" s="240"/>
      <c r="P235" s="240"/>
      <c r="Q235" s="240"/>
      <c r="R235" s="240"/>
      <c r="S235" s="240"/>
      <c r="T235" s="241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42" t="s">
        <v>137</v>
      </c>
      <c r="AU235" s="242" t="s">
        <v>86</v>
      </c>
      <c r="AV235" s="13" t="s">
        <v>84</v>
      </c>
      <c r="AW235" s="13" t="s">
        <v>32</v>
      </c>
      <c r="AX235" s="13" t="s">
        <v>76</v>
      </c>
      <c r="AY235" s="242" t="s">
        <v>128</v>
      </c>
    </row>
    <row r="236" spans="1:51" s="14" customFormat="1" ht="12">
      <c r="A236" s="14"/>
      <c r="B236" s="243"/>
      <c r="C236" s="244"/>
      <c r="D236" s="234" t="s">
        <v>137</v>
      </c>
      <c r="E236" s="245" t="s">
        <v>1</v>
      </c>
      <c r="F236" s="246" t="s">
        <v>303</v>
      </c>
      <c r="G236" s="244"/>
      <c r="H236" s="247">
        <v>3.3</v>
      </c>
      <c r="I236" s="248"/>
      <c r="J236" s="244"/>
      <c r="K236" s="244"/>
      <c r="L236" s="249"/>
      <c r="M236" s="250"/>
      <c r="N236" s="251"/>
      <c r="O236" s="251"/>
      <c r="P236" s="251"/>
      <c r="Q236" s="251"/>
      <c r="R236" s="251"/>
      <c r="S236" s="251"/>
      <c r="T236" s="252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53" t="s">
        <v>137</v>
      </c>
      <c r="AU236" s="253" t="s">
        <v>86</v>
      </c>
      <c r="AV236" s="14" t="s">
        <v>86</v>
      </c>
      <c r="AW236" s="14" t="s">
        <v>32</v>
      </c>
      <c r="AX236" s="14" t="s">
        <v>76</v>
      </c>
      <c r="AY236" s="253" t="s">
        <v>128</v>
      </c>
    </row>
    <row r="237" spans="1:51" s="14" customFormat="1" ht="12">
      <c r="A237" s="14"/>
      <c r="B237" s="243"/>
      <c r="C237" s="244"/>
      <c r="D237" s="234" t="s">
        <v>137</v>
      </c>
      <c r="E237" s="245" t="s">
        <v>1</v>
      </c>
      <c r="F237" s="246" t="s">
        <v>389</v>
      </c>
      <c r="G237" s="244"/>
      <c r="H237" s="247">
        <v>-0.675</v>
      </c>
      <c r="I237" s="248"/>
      <c r="J237" s="244"/>
      <c r="K237" s="244"/>
      <c r="L237" s="249"/>
      <c r="M237" s="250"/>
      <c r="N237" s="251"/>
      <c r="O237" s="251"/>
      <c r="P237" s="251"/>
      <c r="Q237" s="251"/>
      <c r="R237" s="251"/>
      <c r="S237" s="251"/>
      <c r="T237" s="252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53" t="s">
        <v>137</v>
      </c>
      <c r="AU237" s="253" t="s">
        <v>86</v>
      </c>
      <c r="AV237" s="14" t="s">
        <v>86</v>
      </c>
      <c r="AW237" s="14" t="s">
        <v>32</v>
      </c>
      <c r="AX237" s="14" t="s">
        <v>76</v>
      </c>
      <c r="AY237" s="253" t="s">
        <v>128</v>
      </c>
    </row>
    <row r="238" spans="1:51" s="15" customFormat="1" ht="12">
      <c r="A238" s="15"/>
      <c r="B238" s="254"/>
      <c r="C238" s="255"/>
      <c r="D238" s="234" t="s">
        <v>137</v>
      </c>
      <c r="E238" s="256" t="s">
        <v>1</v>
      </c>
      <c r="F238" s="257" t="s">
        <v>203</v>
      </c>
      <c r="G238" s="255"/>
      <c r="H238" s="258">
        <v>2.625</v>
      </c>
      <c r="I238" s="259"/>
      <c r="J238" s="255"/>
      <c r="K238" s="255"/>
      <c r="L238" s="260"/>
      <c r="M238" s="261"/>
      <c r="N238" s="262"/>
      <c r="O238" s="262"/>
      <c r="P238" s="262"/>
      <c r="Q238" s="262"/>
      <c r="R238" s="262"/>
      <c r="S238" s="262"/>
      <c r="T238" s="263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T238" s="264" t="s">
        <v>137</v>
      </c>
      <c r="AU238" s="264" t="s">
        <v>86</v>
      </c>
      <c r="AV238" s="15" t="s">
        <v>135</v>
      </c>
      <c r="AW238" s="15" t="s">
        <v>32</v>
      </c>
      <c r="AX238" s="15" t="s">
        <v>84</v>
      </c>
      <c r="AY238" s="264" t="s">
        <v>128</v>
      </c>
    </row>
    <row r="239" spans="1:63" s="12" customFormat="1" ht="22.8" customHeight="1">
      <c r="A239" s="12"/>
      <c r="B239" s="203"/>
      <c r="C239" s="204"/>
      <c r="D239" s="205" t="s">
        <v>75</v>
      </c>
      <c r="E239" s="217" t="s">
        <v>187</v>
      </c>
      <c r="F239" s="217" t="s">
        <v>188</v>
      </c>
      <c r="G239" s="204"/>
      <c r="H239" s="204"/>
      <c r="I239" s="207"/>
      <c r="J239" s="218">
        <f>BK239</f>
        <v>0</v>
      </c>
      <c r="K239" s="204"/>
      <c r="L239" s="209"/>
      <c r="M239" s="210"/>
      <c r="N239" s="211"/>
      <c r="O239" s="211"/>
      <c r="P239" s="212">
        <f>SUM(P240:P276)</f>
        <v>0</v>
      </c>
      <c r="Q239" s="211"/>
      <c r="R239" s="212">
        <f>SUM(R240:R276)</f>
        <v>0.132</v>
      </c>
      <c r="S239" s="211"/>
      <c r="T239" s="213">
        <f>SUM(T240:T276)</f>
        <v>0</v>
      </c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R239" s="214" t="s">
        <v>84</v>
      </c>
      <c r="AT239" s="215" t="s">
        <v>75</v>
      </c>
      <c r="AU239" s="215" t="s">
        <v>84</v>
      </c>
      <c r="AY239" s="214" t="s">
        <v>128</v>
      </c>
      <c r="BK239" s="216">
        <f>SUM(BK240:BK276)</f>
        <v>0</v>
      </c>
    </row>
    <row r="240" spans="1:65" s="2" customFormat="1" ht="24.15" customHeight="1">
      <c r="A240" s="39"/>
      <c r="B240" s="40"/>
      <c r="C240" s="219" t="s">
        <v>425</v>
      </c>
      <c r="D240" s="219" t="s">
        <v>130</v>
      </c>
      <c r="E240" s="220" t="s">
        <v>190</v>
      </c>
      <c r="F240" s="221" t="s">
        <v>191</v>
      </c>
      <c r="G240" s="222" t="s">
        <v>192</v>
      </c>
      <c r="H240" s="223">
        <v>6.6</v>
      </c>
      <c r="I240" s="224"/>
      <c r="J240" s="225">
        <f>ROUND(I240*H240,2)</f>
        <v>0</v>
      </c>
      <c r="K240" s="221" t="s">
        <v>1</v>
      </c>
      <c r="L240" s="45"/>
      <c r="M240" s="226" t="s">
        <v>1</v>
      </c>
      <c r="N240" s="227" t="s">
        <v>41</v>
      </c>
      <c r="O240" s="92"/>
      <c r="P240" s="228">
        <f>O240*H240</f>
        <v>0</v>
      </c>
      <c r="Q240" s="228">
        <v>0.02</v>
      </c>
      <c r="R240" s="228">
        <f>Q240*H240</f>
        <v>0.132</v>
      </c>
      <c r="S240" s="228">
        <v>0</v>
      </c>
      <c r="T240" s="229">
        <f>S240*H240</f>
        <v>0</v>
      </c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R240" s="230" t="s">
        <v>135</v>
      </c>
      <c r="AT240" s="230" t="s">
        <v>130</v>
      </c>
      <c r="AU240" s="230" t="s">
        <v>86</v>
      </c>
      <c r="AY240" s="18" t="s">
        <v>128</v>
      </c>
      <c r="BE240" s="231">
        <f>IF(N240="základní",J240,0)</f>
        <v>0</v>
      </c>
      <c r="BF240" s="231">
        <f>IF(N240="snížená",J240,0)</f>
        <v>0</v>
      </c>
      <c r="BG240" s="231">
        <f>IF(N240="zákl. přenesená",J240,0)</f>
        <v>0</v>
      </c>
      <c r="BH240" s="231">
        <f>IF(N240="sníž. přenesená",J240,0)</f>
        <v>0</v>
      </c>
      <c r="BI240" s="231">
        <f>IF(N240="nulová",J240,0)</f>
        <v>0</v>
      </c>
      <c r="BJ240" s="18" t="s">
        <v>84</v>
      </c>
      <c r="BK240" s="231">
        <f>ROUND(I240*H240,2)</f>
        <v>0</v>
      </c>
      <c r="BL240" s="18" t="s">
        <v>135</v>
      </c>
      <c r="BM240" s="230" t="s">
        <v>193</v>
      </c>
    </row>
    <row r="241" spans="1:51" s="13" customFormat="1" ht="12">
      <c r="A241" s="13"/>
      <c r="B241" s="232"/>
      <c r="C241" s="233"/>
      <c r="D241" s="234" t="s">
        <v>137</v>
      </c>
      <c r="E241" s="235" t="s">
        <v>1</v>
      </c>
      <c r="F241" s="236" t="s">
        <v>138</v>
      </c>
      <c r="G241" s="233"/>
      <c r="H241" s="235" t="s">
        <v>1</v>
      </c>
      <c r="I241" s="237"/>
      <c r="J241" s="233"/>
      <c r="K241" s="233"/>
      <c r="L241" s="238"/>
      <c r="M241" s="239"/>
      <c r="N241" s="240"/>
      <c r="O241" s="240"/>
      <c r="P241" s="240"/>
      <c r="Q241" s="240"/>
      <c r="R241" s="240"/>
      <c r="S241" s="240"/>
      <c r="T241" s="241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42" t="s">
        <v>137</v>
      </c>
      <c r="AU241" s="242" t="s">
        <v>86</v>
      </c>
      <c r="AV241" s="13" t="s">
        <v>84</v>
      </c>
      <c r="AW241" s="13" t="s">
        <v>32</v>
      </c>
      <c r="AX241" s="13" t="s">
        <v>76</v>
      </c>
      <c r="AY241" s="242" t="s">
        <v>128</v>
      </c>
    </row>
    <row r="242" spans="1:51" s="13" customFormat="1" ht="12">
      <c r="A242" s="13"/>
      <c r="B242" s="232"/>
      <c r="C242" s="233"/>
      <c r="D242" s="234" t="s">
        <v>137</v>
      </c>
      <c r="E242" s="235" t="s">
        <v>1</v>
      </c>
      <c r="F242" s="236" t="s">
        <v>194</v>
      </c>
      <c r="G242" s="233"/>
      <c r="H242" s="235" t="s">
        <v>1</v>
      </c>
      <c r="I242" s="237"/>
      <c r="J242" s="233"/>
      <c r="K242" s="233"/>
      <c r="L242" s="238"/>
      <c r="M242" s="239"/>
      <c r="N242" s="240"/>
      <c r="O242" s="240"/>
      <c r="P242" s="240"/>
      <c r="Q242" s="240"/>
      <c r="R242" s="240"/>
      <c r="S242" s="240"/>
      <c r="T242" s="241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42" t="s">
        <v>137</v>
      </c>
      <c r="AU242" s="242" t="s">
        <v>86</v>
      </c>
      <c r="AV242" s="13" t="s">
        <v>84</v>
      </c>
      <c r="AW242" s="13" t="s">
        <v>32</v>
      </c>
      <c r="AX242" s="13" t="s">
        <v>76</v>
      </c>
      <c r="AY242" s="242" t="s">
        <v>128</v>
      </c>
    </row>
    <row r="243" spans="1:51" s="14" customFormat="1" ht="12">
      <c r="A243" s="14"/>
      <c r="B243" s="243"/>
      <c r="C243" s="244"/>
      <c r="D243" s="234" t="s">
        <v>137</v>
      </c>
      <c r="E243" s="245" t="s">
        <v>1</v>
      </c>
      <c r="F243" s="246" t="s">
        <v>426</v>
      </c>
      <c r="G243" s="244"/>
      <c r="H243" s="247">
        <v>6.6</v>
      </c>
      <c r="I243" s="248"/>
      <c r="J243" s="244"/>
      <c r="K243" s="244"/>
      <c r="L243" s="249"/>
      <c r="M243" s="250"/>
      <c r="N243" s="251"/>
      <c r="O243" s="251"/>
      <c r="P243" s="251"/>
      <c r="Q243" s="251"/>
      <c r="R243" s="251"/>
      <c r="S243" s="251"/>
      <c r="T243" s="252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253" t="s">
        <v>137</v>
      </c>
      <c r="AU243" s="253" t="s">
        <v>86</v>
      </c>
      <c r="AV243" s="14" t="s">
        <v>86</v>
      </c>
      <c r="AW243" s="14" t="s">
        <v>32</v>
      </c>
      <c r="AX243" s="14" t="s">
        <v>84</v>
      </c>
      <c r="AY243" s="253" t="s">
        <v>128</v>
      </c>
    </row>
    <row r="244" spans="1:65" s="2" customFormat="1" ht="37.8" customHeight="1">
      <c r="A244" s="39"/>
      <c r="B244" s="40"/>
      <c r="C244" s="219" t="s">
        <v>427</v>
      </c>
      <c r="D244" s="219" t="s">
        <v>130</v>
      </c>
      <c r="E244" s="220" t="s">
        <v>197</v>
      </c>
      <c r="F244" s="221" t="s">
        <v>198</v>
      </c>
      <c r="G244" s="222" t="s">
        <v>192</v>
      </c>
      <c r="H244" s="223">
        <v>70.08</v>
      </c>
      <c r="I244" s="224"/>
      <c r="J244" s="225">
        <f>ROUND(I244*H244,2)</f>
        <v>0</v>
      </c>
      <c r="K244" s="221" t="s">
        <v>134</v>
      </c>
      <c r="L244" s="45"/>
      <c r="M244" s="226" t="s">
        <v>1</v>
      </c>
      <c r="N244" s="227" t="s">
        <v>41</v>
      </c>
      <c r="O244" s="92"/>
      <c r="P244" s="228">
        <f>O244*H244</f>
        <v>0</v>
      </c>
      <c r="Q244" s="228">
        <v>0</v>
      </c>
      <c r="R244" s="228">
        <f>Q244*H244</f>
        <v>0</v>
      </c>
      <c r="S244" s="228">
        <v>0</v>
      </c>
      <c r="T244" s="229">
        <f>S244*H244</f>
        <v>0</v>
      </c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R244" s="230" t="s">
        <v>135</v>
      </c>
      <c r="AT244" s="230" t="s">
        <v>130</v>
      </c>
      <c r="AU244" s="230" t="s">
        <v>86</v>
      </c>
      <c r="AY244" s="18" t="s">
        <v>128</v>
      </c>
      <c r="BE244" s="231">
        <f>IF(N244="základní",J244,0)</f>
        <v>0</v>
      </c>
      <c r="BF244" s="231">
        <f>IF(N244="snížená",J244,0)</f>
        <v>0</v>
      </c>
      <c r="BG244" s="231">
        <f>IF(N244="zákl. přenesená",J244,0)</f>
        <v>0</v>
      </c>
      <c r="BH244" s="231">
        <f>IF(N244="sníž. přenesená",J244,0)</f>
        <v>0</v>
      </c>
      <c r="BI244" s="231">
        <f>IF(N244="nulová",J244,0)</f>
        <v>0</v>
      </c>
      <c r="BJ244" s="18" t="s">
        <v>84</v>
      </c>
      <c r="BK244" s="231">
        <f>ROUND(I244*H244,2)</f>
        <v>0</v>
      </c>
      <c r="BL244" s="18" t="s">
        <v>135</v>
      </c>
      <c r="BM244" s="230" t="s">
        <v>199</v>
      </c>
    </row>
    <row r="245" spans="1:51" s="13" customFormat="1" ht="12">
      <c r="A245" s="13"/>
      <c r="B245" s="232"/>
      <c r="C245" s="233"/>
      <c r="D245" s="234" t="s">
        <v>137</v>
      </c>
      <c r="E245" s="235" t="s">
        <v>1</v>
      </c>
      <c r="F245" s="236" t="s">
        <v>428</v>
      </c>
      <c r="G245" s="233"/>
      <c r="H245" s="235" t="s">
        <v>1</v>
      </c>
      <c r="I245" s="237"/>
      <c r="J245" s="233"/>
      <c r="K245" s="233"/>
      <c r="L245" s="238"/>
      <c r="M245" s="239"/>
      <c r="N245" s="240"/>
      <c r="O245" s="240"/>
      <c r="P245" s="240"/>
      <c r="Q245" s="240"/>
      <c r="R245" s="240"/>
      <c r="S245" s="240"/>
      <c r="T245" s="241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42" t="s">
        <v>137</v>
      </c>
      <c r="AU245" s="242" t="s">
        <v>86</v>
      </c>
      <c r="AV245" s="13" t="s">
        <v>84</v>
      </c>
      <c r="AW245" s="13" t="s">
        <v>32</v>
      </c>
      <c r="AX245" s="13" t="s">
        <v>76</v>
      </c>
      <c r="AY245" s="242" t="s">
        <v>128</v>
      </c>
    </row>
    <row r="246" spans="1:51" s="14" customFormat="1" ht="12">
      <c r="A246" s="14"/>
      <c r="B246" s="243"/>
      <c r="C246" s="244"/>
      <c r="D246" s="234" t="s">
        <v>137</v>
      </c>
      <c r="E246" s="245" t="s">
        <v>1</v>
      </c>
      <c r="F246" s="246" t="s">
        <v>429</v>
      </c>
      <c r="G246" s="244"/>
      <c r="H246" s="247">
        <v>68.08</v>
      </c>
      <c r="I246" s="248"/>
      <c r="J246" s="244"/>
      <c r="K246" s="244"/>
      <c r="L246" s="249"/>
      <c r="M246" s="250"/>
      <c r="N246" s="251"/>
      <c r="O246" s="251"/>
      <c r="P246" s="251"/>
      <c r="Q246" s="251"/>
      <c r="R246" s="251"/>
      <c r="S246" s="251"/>
      <c r="T246" s="252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53" t="s">
        <v>137</v>
      </c>
      <c r="AU246" s="253" t="s">
        <v>86</v>
      </c>
      <c r="AV246" s="14" t="s">
        <v>86</v>
      </c>
      <c r="AW246" s="14" t="s">
        <v>32</v>
      </c>
      <c r="AX246" s="14" t="s">
        <v>76</v>
      </c>
      <c r="AY246" s="253" t="s">
        <v>128</v>
      </c>
    </row>
    <row r="247" spans="1:51" s="13" customFormat="1" ht="12">
      <c r="A247" s="13"/>
      <c r="B247" s="232"/>
      <c r="C247" s="233"/>
      <c r="D247" s="234" t="s">
        <v>137</v>
      </c>
      <c r="E247" s="235" t="s">
        <v>1</v>
      </c>
      <c r="F247" s="236" t="s">
        <v>202</v>
      </c>
      <c r="G247" s="233"/>
      <c r="H247" s="235" t="s">
        <v>1</v>
      </c>
      <c r="I247" s="237"/>
      <c r="J247" s="233"/>
      <c r="K247" s="233"/>
      <c r="L247" s="238"/>
      <c r="M247" s="239"/>
      <c r="N247" s="240"/>
      <c r="O247" s="240"/>
      <c r="P247" s="240"/>
      <c r="Q247" s="240"/>
      <c r="R247" s="240"/>
      <c r="S247" s="240"/>
      <c r="T247" s="241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42" t="s">
        <v>137</v>
      </c>
      <c r="AU247" s="242" t="s">
        <v>86</v>
      </c>
      <c r="AV247" s="13" t="s">
        <v>84</v>
      </c>
      <c r="AW247" s="13" t="s">
        <v>32</v>
      </c>
      <c r="AX247" s="13" t="s">
        <v>76</v>
      </c>
      <c r="AY247" s="242" t="s">
        <v>128</v>
      </c>
    </row>
    <row r="248" spans="1:51" s="14" customFormat="1" ht="12">
      <c r="A248" s="14"/>
      <c r="B248" s="243"/>
      <c r="C248" s="244"/>
      <c r="D248" s="234" t="s">
        <v>137</v>
      </c>
      <c r="E248" s="245" t="s">
        <v>1</v>
      </c>
      <c r="F248" s="246" t="s">
        <v>86</v>
      </c>
      <c r="G248" s="244"/>
      <c r="H248" s="247">
        <v>2</v>
      </c>
      <c r="I248" s="248"/>
      <c r="J248" s="244"/>
      <c r="K248" s="244"/>
      <c r="L248" s="249"/>
      <c r="M248" s="250"/>
      <c r="N248" s="251"/>
      <c r="O248" s="251"/>
      <c r="P248" s="251"/>
      <c r="Q248" s="251"/>
      <c r="R248" s="251"/>
      <c r="S248" s="251"/>
      <c r="T248" s="252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53" t="s">
        <v>137</v>
      </c>
      <c r="AU248" s="253" t="s">
        <v>86</v>
      </c>
      <c r="AV248" s="14" t="s">
        <v>86</v>
      </c>
      <c r="AW248" s="14" t="s">
        <v>32</v>
      </c>
      <c r="AX248" s="14" t="s">
        <v>76</v>
      </c>
      <c r="AY248" s="253" t="s">
        <v>128</v>
      </c>
    </row>
    <row r="249" spans="1:51" s="15" customFormat="1" ht="12">
      <c r="A249" s="15"/>
      <c r="B249" s="254"/>
      <c r="C249" s="255"/>
      <c r="D249" s="234" t="s">
        <v>137</v>
      </c>
      <c r="E249" s="256" t="s">
        <v>1</v>
      </c>
      <c r="F249" s="257" t="s">
        <v>203</v>
      </c>
      <c r="G249" s="255"/>
      <c r="H249" s="258">
        <v>70.08</v>
      </c>
      <c r="I249" s="259"/>
      <c r="J249" s="255"/>
      <c r="K249" s="255"/>
      <c r="L249" s="260"/>
      <c r="M249" s="261"/>
      <c r="N249" s="262"/>
      <c r="O249" s="262"/>
      <c r="P249" s="262"/>
      <c r="Q249" s="262"/>
      <c r="R249" s="262"/>
      <c r="S249" s="262"/>
      <c r="T249" s="263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T249" s="264" t="s">
        <v>137</v>
      </c>
      <c r="AU249" s="264" t="s">
        <v>86</v>
      </c>
      <c r="AV249" s="15" t="s">
        <v>135</v>
      </c>
      <c r="AW249" s="15" t="s">
        <v>32</v>
      </c>
      <c r="AX249" s="15" t="s">
        <v>84</v>
      </c>
      <c r="AY249" s="264" t="s">
        <v>128</v>
      </c>
    </row>
    <row r="250" spans="1:65" s="2" customFormat="1" ht="37.8" customHeight="1">
      <c r="A250" s="39"/>
      <c r="B250" s="40"/>
      <c r="C250" s="219" t="s">
        <v>430</v>
      </c>
      <c r="D250" s="219" t="s">
        <v>130</v>
      </c>
      <c r="E250" s="220" t="s">
        <v>205</v>
      </c>
      <c r="F250" s="221" t="s">
        <v>206</v>
      </c>
      <c r="G250" s="222" t="s">
        <v>192</v>
      </c>
      <c r="H250" s="223">
        <v>358.4</v>
      </c>
      <c r="I250" s="224"/>
      <c r="J250" s="225">
        <f>ROUND(I250*H250,2)</f>
        <v>0</v>
      </c>
      <c r="K250" s="221" t="s">
        <v>134</v>
      </c>
      <c r="L250" s="45"/>
      <c r="M250" s="226" t="s">
        <v>1</v>
      </c>
      <c r="N250" s="227" t="s">
        <v>41</v>
      </c>
      <c r="O250" s="92"/>
      <c r="P250" s="228">
        <f>O250*H250</f>
        <v>0</v>
      </c>
      <c r="Q250" s="228">
        <v>0</v>
      </c>
      <c r="R250" s="228">
        <f>Q250*H250</f>
        <v>0</v>
      </c>
      <c r="S250" s="228">
        <v>0</v>
      </c>
      <c r="T250" s="229">
        <f>S250*H250</f>
        <v>0</v>
      </c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R250" s="230" t="s">
        <v>135</v>
      </c>
      <c r="AT250" s="230" t="s">
        <v>130</v>
      </c>
      <c r="AU250" s="230" t="s">
        <v>86</v>
      </c>
      <c r="AY250" s="18" t="s">
        <v>128</v>
      </c>
      <c r="BE250" s="231">
        <f>IF(N250="základní",J250,0)</f>
        <v>0</v>
      </c>
      <c r="BF250" s="231">
        <f>IF(N250="snížená",J250,0)</f>
        <v>0</v>
      </c>
      <c r="BG250" s="231">
        <f>IF(N250="zákl. přenesená",J250,0)</f>
        <v>0</v>
      </c>
      <c r="BH250" s="231">
        <f>IF(N250="sníž. přenesená",J250,0)</f>
        <v>0</v>
      </c>
      <c r="BI250" s="231">
        <f>IF(N250="nulová",J250,0)</f>
        <v>0</v>
      </c>
      <c r="BJ250" s="18" t="s">
        <v>84</v>
      </c>
      <c r="BK250" s="231">
        <f>ROUND(I250*H250,2)</f>
        <v>0</v>
      </c>
      <c r="BL250" s="18" t="s">
        <v>135</v>
      </c>
      <c r="BM250" s="230" t="s">
        <v>207</v>
      </c>
    </row>
    <row r="251" spans="1:51" s="13" customFormat="1" ht="12">
      <c r="A251" s="13"/>
      <c r="B251" s="232"/>
      <c r="C251" s="233"/>
      <c r="D251" s="234" t="s">
        <v>137</v>
      </c>
      <c r="E251" s="235" t="s">
        <v>1</v>
      </c>
      <c r="F251" s="236" t="s">
        <v>428</v>
      </c>
      <c r="G251" s="233"/>
      <c r="H251" s="235" t="s">
        <v>1</v>
      </c>
      <c r="I251" s="237"/>
      <c r="J251" s="233"/>
      <c r="K251" s="233"/>
      <c r="L251" s="238"/>
      <c r="M251" s="239"/>
      <c r="N251" s="240"/>
      <c r="O251" s="240"/>
      <c r="P251" s="240"/>
      <c r="Q251" s="240"/>
      <c r="R251" s="240"/>
      <c r="S251" s="240"/>
      <c r="T251" s="241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42" t="s">
        <v>137</v>
      </c>
      <c r="AU251" s="242" t="s">
        <v>86</v>
      </c>
      <c r="AV251" s="13" t="s">
        <v>84</v>
      </c>
      <c r="AW251" s="13" t="s">
        <v>32</v>
      </c>
      <c r="AX251" s="13" t="s">
        <v>76</v>
      </c>
      <c r="AY251" s="242" t="s">
        <v>128</v>
      </c>
    </row>
    <row r="252" spans="1:51" s="14" customFormat="1" ht="12">
      <c r="A252" s="14"/>
      <c r="B252" s="243"/>
      <c r="C252" s="244"/>
      <c r="D252" s="234" t="s">
        <v>137</v>
      </c>
      <c r="E252" s="245" t="s">
        <v>1</v>
      </c>
      <c r="F252" s="246" t="s">
        <v>431</v>
      </c>
      <c r="G252" s="244"/>
      <c r="H252" s="247">
        <v>340.4</v>
      </c>
      <c r="I252" s="248"/>
      <c r="J252" s="244"/>
      <c r="K252" s="244"/>
      <c r="L252" s="249"/>
      <c r="M252" s="250"/>
      <c r="N252" s="251"/>
      <c r="O252" s="251"/>
      <c r="P252" s="251"/>
      <c r="Q252" s="251"/>
      <c r="R252" s="251"/>
      <c r="S252" s="251"/>
      <c r="T252" s="252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T252" s="253" t="s">
        <v>137</v>
      </c>
      <c r="AU252" s="253" t="s">
        <v>86</v>
      </c>
      <c r="AV252" s="14" t="s">
        <v>86</v>
      </c>
      <c r="AW252" s="14" t="s">
        <v>32</v>
      </c>
      <c r="AX252" s="14" t="s">
        <v>76</v>
      </c>
      <c r="AY252" s="253" t="s">
        <v>128</v>
      </c>
    </row>
    <row r="253" spans="1:51" s="13" customFormat="1" ht="12">
      <c r="A253" s="13"/>
      <c r="B253" s="232"/>
      <c r="C253" s="233"/>
      <c r="D253" s="234" t="s">
        <v>137</v>
      </c>
      <c r="E253" s="235" t="s">
        <v>1</v>
      </c>
      <c r="F253" s="236" t="s">
        <v>202</v>
      </c>
      <c r="G253" s="233"/>
      <c r="H253" s="235" t="s">
        <v>1</v>
      </c>
      <c r="I253" s="237"/>
      <c r="J253" s="233"/>
      <c r="K253" s="233"/>
      <c r="L253" s="238"/>
      <c r="M253" s="239"/>
      <c r="N253" s="240"/>
      <c r="O253" s="240"/>
      <c r="P253" s="240"/>
      <c r="Q253" s="240"/>
      <c r="R253" s="240"/>
      <c r="S253" s="240"/>
      <c r="T253" s="241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42" t="s">
        <v>137</v>
      </c>
      <c r="AU253" s="242" t="s">
        <v>86</v>
      </c>
      <c r="AV253" s="13" t="s">
        <v>84</v>
      </c>
      <c r="AW253" s="13" t="s">
        <v>32</v>
      </c>
      <c r="AX253" s="13" t="s">
        <v>76</v>
      </c>
      <c r="AY253" s="242" t="s">
        <v>128</v>
      </c>
    </row>
    <row r="254" spans="1:51" s="14" customFormat="1" ht="12">
      <c r="A254" s="14"/>
      <c r="B254" s="243"/>
      <c r="C254" s="244"/>
      <c r="D254" s="234" t="s">
        <v>137</v>
      </c>
      <c r="E254" s="245" t="s">
        <v>1</v>
      </c>
      <c r="F254" s="246" t="s">
        <v>210</v>
      </c>
      <c r="G254" s="244"/>
      <c r="H254" s="247">
        <v>18</v>
      </c>
      <c r="I254" s="248"/>
      <c r="J254" s="244"/>
      <c r="K254" s="244"/>
      <c r="L254" s="249"/>
      <c r="M254" s="250"/>
      <c r="N254" s="251"/>
      <c r="O254" s="251"/>
      <c r="P254" s="251"/>
      <c r="Q254" s="251"/>
      <c r="R254" s="251"/>
      <c r="S254" s="251"/>
      <c r="T254" s="252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53" t="s">
        <v>137</v>
      </c>
      <c r="AU254" s="253" t="s">
        <v>86</v>
      </c>
      <c r="AV254" s="14" t="s">
        <v>86</v>
      </c>
      <c r="AW254" s="14" t="s">
        <v>32</v>
      </c>
      <c r="AX254" s="14" t="s">
        <v>76</v>
      </c>
      <c r="AY254" s="253" t="s">
        <v>128</v>
      </c>
    </row>
    <row r="255" spans="1:51" s="15" customFormat="1" ht="12">
      <c r="A255" s="15"/>
      <c r="B255" s="254"/>
      <c r="C255" s="255"/>
      <c r="D255" s="234" t="s">
        <v>137</v>
      </c>
      <c r="E255" s="256" t="s">
        <v>1</v>
      </c>
      <c r="F255" s="257" t="s">
        <v>203</v>
      </c>
      <c r="G255" s="255"/>
      <c r="H255" s="258">
        <v>358.4</v>
      </c>
      <c r="I255" s="259"/>
      <c r="J255" s="255"/>
      <c r="K255" s="255"/>
      <c r="L255" s="260"/>
      <c r="M255" s="261"/>
      <c r="N255" s="262"/>
      <c r="O255" s="262"/>
      <c r="P255" s="262"/>
      <c r="Q255" s="262"/>
      <c r="R255" s="262"/>
      <c r="S255" s="262"/>
      <c r="T255" s="263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T255" s="264" t="s">
        <v>137</v>
      </c>
      <c r="AU255" s="264" t="s">
        <v>86</v>
      </c>
      <c r="AV255" s="15" t="s">
        <v>135</v>
      </c>
      <c r="AW255" s="15" t="s">
        <v>32</v>
      </c>
      <c r="AX255" s="15" t="s">
        <v>84</v>
      </c>
      <c r="AY255" s="264" t="s">
        <v>128</v>
      </c>
    </row>
    <row r="256" spans="1:65" s="2" customFormat="1" ht="37.8" customHeight="1">
      <c r="A256" s="39"/>
      <c r="B256" s="40"/>
      <c r="C256" s="219" t="s">
        <v>432</v>
      </c>
      <c r="D256" s="219" t="s">
        <v>130</v>
      </c>
      <c r="E256" s="220" t="s">
        <v>433</v>
      </c>
      <c r="F256" s="221" t="s">
        <v>434</v>
      </c>
      <c r="G256" s="222" t="s">
        <v>192</v>
      </c>
      <c r="H256" s="223">
        <v>0.25</v>
      </c>
      <c r="I256" s="224"/>
      <c r="J256" s="225">
        <f>ROUND(I256*H256,2)</f>
        <v>0</v>
      </c>
      <c r="K256" s="221" t="s">
        <v>134</v>
      </c>
      <c r="L256" s="45"/>
      <c r="M256" s="226" t="s">
        <v>1</v>
      </c>
      <c r="N256" s="227" t="s">
        <v>41</v>
      </c>
      <c r="O256" s="92"/>
      <c r="P256" s="228">
        <f>O256*H256</f>
        <v>0</v>
      </c>
      <c r="Q256" s="228">
        <v>0</v>
      </c>
      <c r="R256" s="228">
        <f>Q256*H256</f>
        <v>0</v>
      </c>
      <c r="S256" s="228">
        <v>0</v>
      </c>
      <c r="T256" s="229">
        <f>S256*H256</f>
        <v>0</v>
      </c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R256" s="230" t="s">
        <v>135</v>
      </c>
      <c r="AT256" s="230" t="s">
        <v>130</v>
      </c>
      <c r="AU256" s="230" t="s">
        <v>86</v>
      </c>
      <c r="AY256" s="18" t="s">
        <v>128</v>
      </c>
      <c r="BE256" s="231">
        <f>IF(N256="základní",J256,0)</f>
        <v>0</v>
      </c>
      <c r="BF256" s="231">
        <f>IF(N256="snížená",J256,0)</f>
        <v>0</v>
      </c>
      <c r="BG256" s="231">
        <f>IF(N256="zákl. přenesená",J256,0)</f>
        <v>0</v>
      </c>
      <c r="BH256" s="231">
        <f>IF(N256="sníž. přenesená",J256,0)</f>
        <v>0</v>
      </c>
      <c r="BI256" s="231">
        <f>IF(N256="nulová",J256,0)</f>
        <v>0</v>
      </c>
      <c r="BJ256" s="18" t="s">
        <v>84</v>
      </c>
      <c r="BK256" s="231">
        <f>ROUND(I256*H256,2)</f>
        <v>0</v>
      </c>
      <c r="BL256" s="18" t="s">
        <v>135</v>
      </c>
      <c r="BM256" s="230" t="s">
        <v>435</v>
      </c>
    </row>
    <row r="257" spans="1:51" s="13" customFormat="1" ht="12">
      <c r="A257" s="13"/>
      <c r="B257" s="232"/>
      <c r="C257" s="233"/>
      <c r="D257" s="234" t="s">
        <v>137</v>
      </c>
      <c r="E257" s="235" t="s">
        <v>1</v>
      </c>
      <c r="F257" s="236" t="s">
        <v>436</v>
      </c>
      <c r="G257" s="233"/>
      <c r="H257" s="235" t="s">
        <v>1</v>
      </c>
      <c r="I257" s="237"/>
      <c r="J257" s="233"/>
      <c r="K257" s="233"/>
      <c r="L257" s="238"/>
      <c r="M257" s="239"/>
      <c r="N257" s="240"/>
      <c r="O257" s="240"/>
      <c r="P257" s="240"/>
      <c r="Q257" s="240"/>
      <c r="R257" s="240"/>
      <c r="S257" s="240"/>
      <c r="T257" s="241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42" t="s">
        <v>137</v>
      </c>
      <c r="AU257" s="242" t="s">
        <v>86</v>
      </c>
      <c r="AV257" s="13" t="s">
        <v>84</v>
      </c>
      <c r="AW257" s="13" t="s">
        <v>32</v>
      </c>
      <c r="AX257" s="13" t="s">
        <v>76</v>
      </c>
      <c r="AY257" s="242" t="s">
        <v>128</v>
      </c>
    </row>
    <row r="258" spans="1:51" s="14" customFormat="1" ht="12">
      <c r="A258" s="14"/>
      <c r="B258" s="243"/>
      <c r="C258" s="244"/>
      <c r="D258" s="234" t="s">
        <v>137</v>
      </c>
      <c r="E258" s="245" t="s">
        <v>1</v>
      </c>
      <c r="F258" s="246" t="s">
        <v>437</v>
      </c>
      <c r="G258" s="244"/>
      <c r="H258" s="247">
        <v>0.25</v>
      </c>
      <c r="I258" s="248"/>
      <c r="J258" s="244"/>
      <c r="K258" s="244"/>
      <c r="L258" s="249"/>
      <c r="M258" s="250"/>
      <c r="N258" s="251"/>
      <c r="O258" s="251"/>
      <c r="P258" s="251"/>
      <c r="Q258" s="251"/>
      <c r="R258" s="251"/>
      <c r="S258" s="251"/>
      <c r="T258" s="252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T258" s="253" t="s">
        <v>137</v>
      </c>
      <c r="AU258" s="253" t="s">
        <v>86</v>
      </c>
      <c r="AV258" s="14" t="s">
        <v>86</v>
      </c>
      <c r="AW258" s="14" t="s">
        <v>32</v>
      </c>
      <c r="AX258" s="14" t="s">
        <v>84</v>
      </c>
      <c r="AY258" s="253" t="s">
        <v>128</v>
      </c>
    </row>
    <row r="259" spans="1:65" s="2" customFormat="1" ht="37.8" customHeight="1">
      <c r="A259" s="39"/>
      <c r="B259" s="40"/>
      <c r="C259" s="219" t="s">
        <v>438</v>
      </c>
      <c r="D259" s="219" t="s">
        <v>130</v>
      </c>
      <c r="E259" s="220" t="s">
        <v>439</v>
      </c>
      <c r="F259" s="221" t="s">
        <v>206</v>
      </c>
      <c r="G259" s="222" t="s">
        <v>192</v>
      </c>
      <c r="H259" s="223">
        <v>2.25</v>
      </c>
      <c r="I259" s="224"/>
      <c r="J259" s="225">
        <f>ROUND(I259*H259,2)</f>
        <v>0</v>
      </c>
      <c r="K259" s="221" t="s">
        <v>134</v>
      </c>
      <c r="L259" s="45"/>
      <c r="M259" s="226" t="s">
        <v>1</v>
      </c>
      <c r="N259" s="227" t="s">
        <v>41</v>
      </c>
      <c r="O259" s="92"/>
      <c r="P259" s="228">
        <f>O259*H259</f>
        <v>0</v>
      </c>
      <c r="Q259" s="228">
        <v>0</v>
      </c>
      <c r="R259" s="228">
        <f>Q259*H259</f>
        <v>0</v>
      </c>
      <c r="S259" s="228">
        <v>0</v>
      </c>
      <c r="T259" s="229">
        <f>S259*H259</f>
        <v>0</v>
      </c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R259" s="230" t="s">
        <v>135</v>
      </c>
      <c r="AT259" s="230" t="s">
        <v>130</v>
      </c>
      <c r="AU259" s="230" t="s">
        <v>86</v>
      </c>
      <c r="AY259" s="18" t="s">
        <v>128</v>
      </c>
      <c r="BE259" s="231">
        <f>IF(N259="základní",J259,0)</f>
        <v>0</v>
      </c>
      <c r="BF259" s="231">
        <f>IF(N259="snížená",J259,0)</f>
        <v>0</v>
      </c>
      <c r="BG259" s="231">
        <f>IF(N259="zákl. přenesená",J259,0)</f>
        <v>0</v>
      </c>
      <c r="BH259" s="231">
        <f>IF(N259="sníž. přenesená",J259,0)</f>
        <v>0</v>
      </c>
      <c r="BI259" s="231">
        <f>IF(N259="nulová",J259,0)</f>
        <v>0</v>
      </c>
      <c r="BJ259" s="18" t="s">
        <v>84</v>
      </c>
      <c r="BK259" s="231">
        <f>ROUND(I259*H259,2)</f>
        <v>0</v>
      </c>
      <c r="BL259" s="18" t="s">
        <v>135</v>
      </c>
      <c r="BM259" s="230" t="s">
        <v>440</v>
      </c>
    </row>
    <row r="260" spans="1:51" s="13" customFormat="1" ht="12">
      <c r="A260" s="13"/>
      <c r="B260" s="232"/>
      <c r="C260" s="233"/>
      <c r="D260" s="234" t="s">
        <v>137</v>
      </c>
      <c r="E260" s="235" t="s">
        <v>1</v>
      </c>
      <c r="F260" s="236" t="s">
        <v>436</v>
      </c>
      <c r="G260" s="233"/>
      <c r="H260" s="235" t="s">
        <v>1</v>
      </c>
      <c r="I260" s="237"/>
      <c r="J260" s="233"/>
      <c r="K260" s="233"/>
      <c r="L260" s="238"/>
      <c r="M260" s="239"/>
      <c r="N260" s="240"/>
      <c r="O260" s="240"/>
      <c r="P260" s="240"/>
      <c r="Q260" s="240"/>
      <c r="R260" s="240"/>
      <c r="S260" s="240"/>
      <c r="T260" s="241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42" t="s">
        <v>137</v>
      </c>
      <c r="AU260" s="242" t="s">
        <v>86</v>
      </c>
      <c r="AV260" s="13" t="s">
        <v>84</v>
      </c>
      <c r="AW260" s="13" t="s">
        <v>32</v>
      </c>
      <c r="AX260" s="13" t="s">
        <v>76</v>
      </c>
      <c r="AY260" s="242" t="s">
        <v>128</v>
      </c>
    </row>
    <row r="261" spans="1:51" s="14" customFormat="1" ht="12">
      <c r="A261" s="14"/>
      <c r="B261" s="243"/>
      <c r="C261" s="244"/>
      <c r="D261" s="234" t="s">
        <v>137</v>
      </c>
      <c r="E261" s="245" t="s">
        <v>1</v>
      </c>
      <c r="F261" s="246" t="s">
        <v>441</v>
      </c>
      <c r="G261" s="244"/>
      <c r="H261" s="247">
        <v>2.25</v>
      </c>
      <c r="I261" s="248"/>
      <c r="J261" s="244"/>
      <c r="K261" s="244"/>
      <c r="L261" s="249"/>
      <c r="M261" s="250"/>
      <c r="N261" s="251"/>
      <c r="O261" s="251"/>
      <c r="P261" s="251"/>
      <c r="Q261" s="251"/>
      <c r="R261" s="251"/>
      <c r="S261" s="251"/>
      <c r="T261" s="252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53" t="s">
        <v>137</v>
      </c>
      <c r="AU261" s="253" t="s">
        <v>86</v>
      </c>
      <c r="AV261" s="14" t="s">
        <v>86</v>
      </c>
      <c r="AW261" s="14" t="s">
        <v>32</v>
      </c>
      <c r="AX261" s="14" t="s">
        <v>84</v>
      </c>
      <c r="AY261" s="253" t="s">
        <v>128</v>
      </c>
    </row>
    <row r="262" spans="1:65" s="2" customFormat="1" ht="37.8" customHeight="1">
      <c r="A262" s="39"/>
      <c r="B262" s="40"/>
      <c r="C262" s="219" t="s">
        <v>442</v>
      </c>
      <c r="D262" s="219" t="s">
        <v>130</v>
      </c>
      <c r="E262" s="220" t="s">
        <v>212</v>
      </c>
      <c r="F262" s="221" t="s">
        <v>213</v>
      </c>
      <c r="G262" s="222" t="s">
        <v>192</v>
      </c>
      <c r="H262" s="223">
        <v>6.66</v>
      </c>
      <c r="I262" s="224"/>
      <c r="J262" s="225">
        <f>ROUND(I262*H262,2)</f>
        <v>0</v>
      </c>
      <c r="K262" s="221" t="s">
        <v>134</v>
      </c>
      <c r="L262" s="45"/>
      <c r="M262" s="226" t="s">
        <v>1</v>
      </c>
      <c r="N262" s="227" t="s">
        <v>41</v>
      </c>
      <c r="O262" s="92"/>
      <c r="P262" s="228">
        <f>O262*H262</f>
        <v>0</v>
      </c>
      <c r="Q262" s="228">
        <v>0</v>
      </c>
      <c r="R262" s="228">
        <f>Q262*H262</f>
        <v>0</v>
      </c>
      <c r="S262" s="228">
        <v>0</v>
      </c>
      <c r="T262" s="229">
        <f>S262*H262</f>
        <v>0</v>
      </c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R262" s="230" t="s">
        <v>135</v>
      </c>
      <c r="AT262" s="230" t="s">
        <v>130</v>
      </c>
      <c r="AU262" s="230" t="s">
        <v>86</v>
      </c>
      <c r="AY262" s="18" t="s">
        <v>128</v>
      </c>
      <c r="BE262" s="231">
        <f>IF(N262="základní",J262,0)</f>
        <v>0</v>
      </c>
      <c r="BF262" s="231">
        <f>IF(N262="snížená",J262,0)</f>
        <v>0</v>
      </c>
      <c r="BG262" s="231">
        <f>IF(N262="zákl. přenesená",J262,0)</f>
        <v>0</v>
      </c>
      <c r="BH262" s="231">
        <f>IF(N262="sníž. přenesená",J262,0)</f>
        <v>0</v>
      </c>
      <c r="BI262" s="231">
        <f>IF(N262="nulová",J262,0)</f>
        <v>0</v>
      </c>
      <c r="BJ262" s="18" t="s">
        <v>84</v>
      </c>
      <c r="BK262" s="231">
        <f>ROUND(I262*H262,2)</f>
        <v>0</v>
      </c>
      <c r="BL262" s="18" t="s">
        <v>135</v>
      </c>
      <c r="BM262" s="230" t="s">
        <v>214</v>
      </c>
    </row>
    <row r="263" spans="1:51" s="13" customFormat="1" ht="12">
      <c r="A263" s="13"/>
      <c r="B263" s="232"/>
      <c r="C263" s="233"/>
      <c r="D263" s="234" t="s">
        <v>137</v>
      </c>
      <c r="E263" s="235" t="s">
        <v>1</v>
      </c>
      <c r="F263" s="236" t="s">
        <v>443</v>
      </c>
      <c r="G263" s="233"/>
      <c r="H263" s="235" t="s">
        <v>1</v>
      </c>
      <c r="I263" s="237"/>
      <c r="J263" s="233"/>
      <c r="K263" s="233"/>
      <c r="L263" s="238"/>
      <c r="M263" s="239"/>
      <c r="N263" s="240"/>
      <c r="O263" s="240"/>
      <c r="P263" s="240"/>
      <c r="Q263" s="240"/>
      <c r="R263" s="240"/>
      <c r="S263" s="240"/>
      <c r="T263" s="241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42" t="s">
        <v>137</v>
      </c>
      <c r="AU263" s="242" t="s">
        <v>86</v>
      </c>
      <c r="AV263" s="13" t="s">
        <v>84</v>
      </c>
      <c r="AW263" s="13" t="s">
        <v>32</v>
      </c>
      <c r="AX263" s="13" t="s">
        <v>76</v>
      </c>
      <c r="AY263" s="242" t="s">
        <v>128</v>
      </c>
    </row>
    <row r="264" spans="1:51" s="14" customFormat="1" ht="12">
      <c r="A264" s="14"/>
      <c r="B264" s="243"/>
      <c r="C264" s="244"/>
      <c r="D264" s="234" t="s">
        <v>137</v>
      </c>
      <c r="E264" s="245" t="s">
        <v>1</v>
      </c>
      <c r="F264" s="246" t="s">
        <v>444</v>
      </c>
      <c r="G264" s="244"/>
      <c r="H264" s="247">
        <v>6.66</v>
      </c>
      <c r="I264" s="248"/>
      <c r="J264" s="244"/>
      <c r="K264" s="244"/>
      <c r="L264" s="249"/>
      <c r="M264" s="250"/>
      <c r="N264" s="251"/>
      <c r="O264" s="251"/>
      <c r="P264" s="251"/>
      <c r="Q264" s="251"/>
      <c r="R264" s="251"/>
      <c r="S264" s="251"/>
      <c r="T264" s="252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T264" s="253" t="s">
        <v>137</v>
      </c>
      <c r="AU264" s="253" t="s">
        <v>86</v>
      </c>
      <c r="AV264" s="14" t="s">
        <v>86</v>
      </c>
      <c r="AW264" s="14" t="s">
        <v>32</v>
      </c>
      <c r="AX264" s="14" t="s">
        <v>84</v>
      </c>
      <c r="AY264" s="253" t="s">
        <v>128</v>
      </c>
    </row>
    <row r="265" spans="1:65" s="2" customFormat="1" ht="49.05" customHeight="1">
      <c r="A265" s="39"/>
      <c r="B265" s="40"/>
      <c r="C265" s="219" t="s">
        <v>445</v>
      </c>
      <c r="D265" s="219" t="s">
        <v>130</v>
      </c>
      <c r="E265" s="220" t="s">
        <v>216</v>
      </c>
      <c r="F265" s="221" t="s">
        <v>217</v>
      </c>
      <c r="G265" s="222" t="s">
        <v>192</v>
      </c>
      <c r="H265" s="223">
        <v>33.3</v>
      </c>
      <c r="I265" s="224"/>
      <c r="J265" s="225">
        <f>ROUND(I265*H265,2)</f>
        <v>0</v>
      </c>
      <c r="K265" s="221" t="s">
        <v>134</v>
      </c>
      <c r="L265" s="45"/>
      <c r="M265" s="226" t="s">
        <v>1</v>
      </c>
      <c r="N265" s="227" t="s">
        <v>41</v>
      </c>
      <c r="O265" s="92"/>
      <c r="P265" s="228">
        <f>O265*H265</f>
        <v>0</v>
      </c>
      <c r="Q265" s="228">
        <v>0</v>
      </c>
      <c r="R265" s="228">
        <f>Q265*H265</f>
        <v>0</v>
      </c>
      <c r="S265" s="228">
        <v>0</v>
      </c>
      <c r="T265" s="229">
        <f>S265*H265</f>
        <v>0</v>
      </c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R265" s="230" t="s">
        <v>135</v>
      </c>
      <c r="AT265" s="230" t="s">
        <v>130</v>
      </c>
      <c r="AU265" s="230" t="s">
        <v>86</v>
      </c>
      <c r="AY265" s="18" t="s">
        <v>128</v>
      </c>
      <c r="BE265" s="231">
        <f>IF(N265="základní",J265,0)</f>
        <v>0</v>
      </c>
      <c r="BF265" s="231">
        <f>IF(N265="snížená",J265,0)</f>
        <v>0</v>
      </c>
      <c r="BG265" s="231">
        <f>IF(N265="zákl. přenesená",J265,0)</f>
        <v>0</v>
      </c>
      <c r="BH265" s="231">
        <f>IF(N265="sníž. přenesená",J265,0)</f>
        <v>0</v>
      </c>
      <c r="BI265" s="231">
        <f>IF(N265="nulová",J265,0)</f>
        <v>0</v>
      </c>
      <c r="BJ265" s="18" t="s">
        <v>84</v>
      </c>
      <c r="BK265" s="231">
        <f>ROUND(I265*H265,2)</f>
        <v>0</v>
      </c>
      <c r="BL265" s="18" t="s">
        <v>135</v>
      </c>
      <c r="BM265" s="230" t="s">
        <v>218</v>
      </c>
    </row>
    <row r="266" spans="1:51" s="13" customFormat="1" ht="12">
      <c r="A266" s="13"/>
      <c r="B266" s="232"/>
      <c r="C266" s="233"/>
      <c r="D266" s="234" t="s">
        <v>137</v>
      </c>
      <c r="E266" s="235" t="s">
        <v>1</v>
      </c>
      <c r="F266" s="236" t="s">
        <v>446</v>
      </c>
      <c r="G266" s="233"/>
      <c r="H266" s="235" t="s">
        <v>1</v>
      </c>
      <c r="I266" s="237"/>
      <c r="J266" s="233"/>
      <c r="K266" s="233"/>
      <c r="L266" s="238"/>
      <c r="M266" s="239"/>
      <c r="N266" s="240"/>
      <c r="O266" s="240"/>
      <c r="P266" s="240"/>
      <c r="Q266" s="240"/>
      <c r="R266" s="240"/>
      <c r="S266" s="240"/>
      <c r="T266" s="241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42" t="s">
        <v>137</v>
      </c>
      <c r="AU266" s="242" t="s">
        <v>86</v>
      </c>
      <c r="AV266" s="13" t="s">
        <v>84</v>
      </c>
      <c r="AW266" s="13" t="s">
        <v>32</v>
      </c>
      <c r="AX266" s="13" t="s">
        <v>76</v>
      </c>
      <c r="AY266" s="242" t="s">
        <v>128</v>
      </c>
    </row>
    <row r="267" spans="1:51" s="14" customFormat="1" ht="12">
      <c r="A267" s="14"/>
      <c r="B267" s="243"/>
      <c r="C267" s="244"/>
      <c r="D267" s="234" t="s">
        <v>137</v>
      </c>
      <c r="E267" s="245" t="s">
        <v>1</v>
      </c>
      <c r="F267" s="246" t="s">
        <v>447</v>
      </c>
      <c r="G267" s="244"/>
      <c r="H267" s="247">
        <v>33.3</v>
      </c>
      <c r="I267" s="248"/>
      <c r="J267" s="244"/>
      <c r="K267" s="244"/>
      <c r="L267" s="249"/>
      <c r="M267" s="250"/>
      <c r="N267" s="251"/>
      <c r="O267" s="251"/>
      <c r="P267" s="251"/>
      <c r="Q267" s="251"/>
      <c r="R267" s="251"/>
      <c r="S267" s="251"/>
      <c r="T267" s="252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53" t="s">
        <v>137</v>
      </c>
      <c r="AU267" s="253" t="s">
        <v>86</v>
      </c>
      <c r="AV267" s="14" t="s">
        <v>86</v>
      </c>
      <c r="AW267" s="14" t="s">
        <v>32</v>
      </c>
      <c r="AX267" s="14" t="s">
        <v>84</v>
      </c>
      <c r="AY267" s="253" t="s">
        <v>128</v>
      </c>
    </row>
    <row r="268" spans="1:65" s="2" customFormat="1" ht="24.15" customHeight="1">
      <c r="A268" s="39"/>
      <c r="B268" s="40"/>
      <c r="C268" s="219" t="s">
        <v>448</v>
      </c>
      <c r="D268" s="219" t="s">
        <v>130</v>
      </c>
      <c r="E268" s="220" t="s">
        <v>221</v>
      </c>
      <c r="F268" s="221" t="s">
        <v>222</v>
      </c>
      <c r="G268" s="222" t="s">
        <v>192</v>
      </c>
      <c r="H268" s="223">
        <v>6.66</v>
      </c>
      <c r="I268" s="224"/>
      <c r="J268" s="225">
        <f>ROUND(I268*H268,2)</f>
        <v>0</v>
      </c>
      <c r="K268" s="221" t="s">
        <v>134</v>
      </c>
      <c r="L268" s="45"/>
      <c r="M268" s="226" t="s">
        <v>1</v>
      </c>
      <c r="N268" s="227" t="s">
        <v>41</v>
      </c>
      <c r="O268" s="92"/>
      <c r="P268" s="228">
        <f>O268*H268</f>
        <v>0</v>
      </c>
      <c r="Q268" s="228">
        <v>0</v>
      </c>
      <c r="R268" s="228">
        <f>Q268*H268</f>
        <v>0</v>
      </c>
      <c r="S268" s="228">
        <v>0</v>
      </c>
      <c r="T268" s="229">
        <f>S268*H268</f>
        <v>0</v>
      </c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R268" s="230" t="s">
        <v>135</v>
      </c>
      <c r="AT268" s="230" t="s">
        <v>130</v>
      </c>
      <c r="AU268" s="230" t="s">
        <v>86</v>
      </c>
      <c r="AY268" s="18" t="s">
        <v>128</v>
      </c>
      <c r="BE268" s="231">
        <f>IF(N268="základní",J268,0)</f>
        <v>0</v>
      </c>
      <c r="BF268" s="231">
        <f>IF(N268="snížená",J268,0)</f>
        <v>0</v>
      </c>
      <c r="BG268" s="231">
        <f>IF(N268="zákl. přenesená",J268,0)</f>
        <v>0</v>
      </c>
      <c r="BH268" s="231">
        <f>IF(N268="sníž. přenesená",J268,0)</f>
        <v>0</v>
      </c>
      <c r="BI268" s="231">
        <f>IF(N268="nulová",J268,0)</f>
        <v>0</v>
      </c>
      <c r="BJ268" s="18" t="s">
        <v>84</v>
      </c>
      <c r="BK268" s="231">
        <f>ROUND(I268*H268,2)</f>
        <v>0</v>
      </c>
      <c r="BL268" s="18" t="s">
        <v>135</v>
      </c>
      <c r="BM268" s="230" t="s">
        <v>223</v>
      </c>
    </row>
    <row r="269" spans="1:51" s="13" customFormat="1" ht="12">
      <c r="A269" s="13"/>
      <c r="B269" s="232"/>
      <c r="C269" s="233"/>
      <c r="D269" s="234" t="s">
        <v>137</v>
      </c>
      <c r="E269" s="235" t="s">
        <v>1</v>
      </c>
      <c r="F269" s="236" t="s">
        <v>224</v>
      </c>
      <c r="G269" s="233"/>
      <c r="H269" s="235" t="s">
        <v>1</v>
      </c>
      <c r="I269" s="237"/>
      <c r="J269" s="233"/>
      <c r="K269" s="233"/>
      <c r="L269" s="238"/>
      <c r="M269" s="239"/>
      <c r="N269" s="240"/>
      <c r="O269" s="240"/>
      <c r="P269" s="240"/>
      <c r="Q269" s="240"/>
      <c r="R269" s="240"/>
      <c r="S269" s="240"/>
      <c r="T269" s="241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42" t="s">
        <v>137</v>
      </c>
      <c r="AU269" s="242" t="s">
        <v>86</v>
      </c>
      <c r="AV269" s="13" t="s">
        <v>84</v>
      </c>
      <c r="AW269" s="13" t="s">
        <v>32</v>
      </c>
      <c r="AX269" s="13" t="s">
        <v>76</v>
      </c>
      <c r="AY269" s="242" t="s">
        <v>128</v>
      </c>
    </row>
    <row r="270" spans="1:51" s="14" customFormat="1" ht="12">
      <c r="A270" s="14"/>
      <c r="B270" s="243"/>
      <c r="C270" s="244"/>
      <c r="D270" s="234" t="s">
        <v>137</v>
      </c>
      <c r="E270" s="245" t="s">
        <v>1</v>
      </c>
      <c r="F270" s="246" t="s">
        <v>444</v>
      </c>
      <c r="G270" s="244"/>
      <c r="H270" s="247">
        <v>6.66</v>
      </c>
      <c r="I270" s="248"/>
      <c r="J270" s="244"/>
      <c r="K270" s="244"/>
      <c r="L270" s="249"/>
      <c r="M270" s="250"/>
      <c r="N270" s="251"/>
      <c r="O270" s="251"/>
      <c r="P270" s="251"/>
      <c r="Q270" s="251"/>
      <c r="R270" s="251"/>
      <c r="S270" s="251"/>
      <c r="T270" s="252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T270" s="253" t="s">
        <v>137</v>
      </c>
      <c r="AU270" s="253" t="s">
        <v>86</v>
      </c>
      <c r="AV270" s="14" t="s">
        <v>86</v>
      </c>
      <c r="AW270" s="14" t="s">
        <v>32</v>
      </c>
      <c r="AX270" s="14" t="s">
        <v>84</v>
      </c>
      <c r="AY270" s="253" t="s">
        <v>128</v>
      </c>
    </row>
    <row r="271" spans="1:65" s="2" customFormat="1" ht="44.25" customHeight="1">
      <c r="A271" s="39"/>
      <c r="B271" s="40"/>
      <c r="C271" s="219" t="s">
        <v>449</v>
      </c>
      <c r="D271" s="219" t="s">
        <v>130</v>
      </c>
      <c r="E271" s="220" t="s">
        <v>450</v>
      </c>
      <c r="F271" s="221" t="s">
        <v>451</v>
      </c>
      <c r="G271" s="222" t="s">
        <v>192</v>
      </c>
      <c r="H271" s="223">
        <v>0.25</v>
      </c>
      <c r="I271" s="224"/>
      <c r="J271" s="225">
        <f>ROUND(I271*H271,2)</f>
        <v>0</v>
      </c>
      <c r="K271" s="221" t="s">
        <v>134</v>
      </c>
      <c r="L271" s="45"/>
      <c r="M271" s="226" t="s">
        <v>1</v>
      </c>
      <c r="N271" s="227" t="s">
        <v>41</v>
      </c>
      <c r="O271" s="92"/>
      <c r="P271" s="228">
        <f>O271*H271</f>
        <v>0</v>
      </c>
      <c r="Q271" s="228">
        <v>0</v>
      </c>
      <c r="R271" s="228">
        <f>Q271*H271</f>
        <v>0</v>
      </c>
      <c r="S271" s="228">
        <v>0</v>
      </c>
      <c r="T271" s="229">
        <f>S271*H271</f>
        <v>0</v>
      </c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R271" s="230" t="s">
        <v>135</v>
      </c>
      <c r="AT271" s="230" t="s">
        <v>130</v>
      </c>
      <c r="AU271" s="230" t="s">
        <v>86</v>
      </c>
      <c r="AY271" s="18" t="s">
        <v>128</v>
      </c>
      <c r="BE271" s="231">
        <f>IF(N271="základní",J271,0)</f>
        <v>0</v>
      </c>
      <c r="BF271" s="231">
        <f>IF(N271="snížená",J271,0)</f>
        <v>0</v>
      </c>
      <c r="BG271" s="231">
        <f>IF(N271="zákl. přenesená",J271,0)</f>
        <v>0</v>
      </c>
      <c r="BH271" s="231">
        <f>IF(N271="sníž. přenesená",J271,0)</f>
        <v>0</v>
      </c>
      <c r="BI271" s="231">
        <f>IF(N271="nulová",J271,0)</f>
        <v>0</v>
      </c>
      <c r="BJ271" s="18" t="s">
        <v>84</v>
      </c>
      <c r="BK271" s="231">
        <f>ROUND(I271*H271,2)</f>
        <v>0</v>
      </c>
      <c r="BL271" s="18" t="s">
        <v>135</v>
      </c>
      <c r="BM271" s="230" t="s">
        <v>452</v>
      </c>
    </row>
    <row r="272" spans="1:51" s="13" customFormat="1" ht="12">
      <c r="A272" s="13"/>
      <c r="B272" s="232"/>
      <c r="C272" s="233"/>
      <c r="D272" s="234" t="s">
        <v>137</v>
      </c>
      <c r="E272" s="235" t="s">
        <v>1</v>
      </c>
      <c r="F272" s="236" t="s">
        <v>436</v>
      </c>
      <c r="G272" s="233"/>
      <c r="H272" s="235" t="s">
        <v>1</v>
      </c>
      <c r="I272" s="237"/>
      <c r="J272" s="233"/>
      <c r="K272" s="233"/>
      <c r="L272" s="238"/>
      <c r="M272" s="239"/>
      <c r="N272" s="240"/>
      <c r="O272" s="240"/>
      <c r="P272" s="240"/>
      <c r="Q272" s="240"/>
      <c r="R272" s="240"/>
      <c r="S272" s="240"/>
      <c r="T272" s="241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42" t="s">
        <v>137</v>
      </c>
      <c r="AU272" s="242" t="s">
        <v>86</v>
      </c>
      <c r="AV272" s="13" t="s">
        <v>84</v>
      </c>
      <c r="AW272" s="13" t="s">
        <v>32</v>
      </c>
      <c r="AX272" s="13" t="s">
        <v>76</v>
      </c>
      <c r="AY272" s="242" t="s">
        <v>128</v>
      </c>
    </row>
    <row r="273" spans="1:51" s="14" customFormat="1" ht="12">
      <c r="A273" s="14"/>
      <c r="B273" s="243"/>
      <c r="C273" s="244"/>
      <c r="D273" s="234" t="s">
        <v>137</v>
      </c>
      <c r="E273" s="245" t="s">
        <v>1</v>
      </c>
      <c r="F273" s="246" t="s">
        <v>437</v>
      </c>
      <c r="G273" s="244"/>
      <c r="H273" s="247">
        <v>0.25</v>
      </c>
      <c r="I273" s="248"/>
      <c r="J273" s="244"/>
      <c r="K273" s="244"/>
      <c r="L273" s="249"/>
      <c r="M273" s="250"/>
      <c r="N273" s="251"/>
      <c r="O273" s="251"/>
      <c r="P273" s="251"/>
      <c r="Q273" s="251"/>
      <c r="R273" s="251"/>
      <c r="S273" s="251"/>
      <c r="T273" s="252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T273" s="253" t="s">
        <v>137</v>
      </c>
      <c r="AU273" s="253" t="s">
        <v>86</v>
      </c>
      <c r="AV273" s="14" t="s">
        <v>86</v>
      </c>
      <c r="AW273" s="14" t="s">
        <v>32</v>
      </c>
      <c r="AX273" s="14" t="s">
        <v>84</v>
      </c>
      <c r="AY273" s="253" t="s">
        <v>128</v>
      </c>
    </row>
    <row r="274" spans="1:65" s="2" customFormat="1" ht="44.25" customHeight="1">
      <c r="A274" s="39"/>
      <c r="B274" s="40"/>
      <c r="C274" s="219" t="s">
        <v>453</v>
      </c>
      <c r="D274" s="219" t="s">
        <v>130</v>
      </c>
      <c r="E274" s="220" t="s">
        <v>226</v>
      </c>
      <c r="F274" s="221" t="s">
        <v>227</v>
      </c>
      <c r="G274" s="222" t="s">
        <v>192</v>
      </c>
      <c r="H274" s="223">
        <v>2</v>
      </c>
      <c r="I274" s="224"/>
      <c r="J274" s="225">
        <f>ROUND(I274*H274,2)</f>
        <v>0</v>
      </c>
      <c r="K274" s="221" t="s">
        <v>134</v>
      </c>
      <c r="L274" s="45"/>
      <c r="M274" s="226" t="s">
        <v>1</v>
      </c>
      <c r="N274" s="227" t="s">
        <v>41</v>
      </c>
      <c r="O274" s="92"/>
      <c r="P274" s="228">
        <f>O274*H274</f>
        <v>0</v>
      </c>
      <c r="Q274" s="228">
        <v>0</v>
      </c>
      <c r="R274" s="228">
        <f>Q274*H274</f>
        <v>0</v>
      </c>
      <c r="S274" s="228">
        <v>0</v>
      </c>
      <c r="T274" s="229">
        <f>S274*H274</f>
        <v>0</v>
      </c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R274" s="230" t="s">
        <v>135</v>
      </c>
      <c r="AT274" s="230" t="s">
        <v>130</v>
      </c>
      <c r="AU274" s="230" t="s">
        <v>86</v>
      </c>
      <c r="AY274" s="18" t="s">
        <v>128</v>
      </c>
      <c r="BE274" s="231">
        <f>IF(N274="základní",J274,0)</f>
        <v>0</v>
      </c>
      <c r="BF274" s="231">
        <f>IF(N274="snížená",J274,0)</f>
        <v>0</v>
      </c>
      <c r="BG274" s="231">
        <f>IF(N274="zákl. přenesená",J274,0)</f>
        <v>0</v>
      </c>
      <c r="BH274" s="231">
        <f>IF(N274="sníž. přenesená",J274,0)</f>
        <v>0</v>
      </c>
      <c r="BI274" s="231">
        <f>IF(N274="nulová",J274,0)</f>
        <v>0</v>
      </c>
      <c r="BJ274" s="18" t="s">
        <v>84</v>
      </c>
      <c r="BK274" s="231">
        <f>ROUND(I274*H274,2)</f>
        <v>0</v>
      </c>
      <c r="BL274" s="18" t="s">
        <v>135</v>
      </c>
      <c r="BM274" s="230" t="s">
        <v>228</v>
      </c>
    </row>
    <row r="275" spans="1:51" s="13" customFormat="1" ht="12">
      <c r="A275" s="13"/>
      <c r="B275" s="232"/>
      <c r="C275" s="233"/>
      <c r="D275" s="234" t="s">
        <v>137</v>
      </c>
      <c r="E275" s="235" t="s">
        <v>1</v>
      </c>
      <c r="F275" s="236" t="s">
        <v>229</v>
      </c>
      <c r="G275" s="233"/>
      <c r="H275" s="235" t="s">
        <v>1</v>
      </c>
      <c r="I275" s="237"/>
      <c r="J275" s="233"/>
      <c r="K275" s="233"/>
      <c r="L275" s="238"/>
      <c r="M275" s="239"/>
      <c r="N275" s="240"/>
      <c r="O275" s="240"/>
      <c r="P275" s="240"/>
      <c r="Q275" s="240"/>
      <c r="R275" s="240"/>
      <c r="S275" s="240"/>
      <c r="T275" s="241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42" t="s">
        <v>137</v>
      </c>
      <c r="AU275" s="242" t="s">
        <v>86</v>
      </c>
      <c r="AV275" s="13" t="s">
        <v>84</v>
      </c>
      <c r="AW275" s="13" t="s">
        <v>32</v>
      </c>
      <c r="AX275" s="13" t="s">
        <v>76</v>
      </c>
      <c r="AY275" s="242" t="s">
        <v>128</v>
      </c>
    </row>
    <row r="276" spans="1:51" s="14" customFormat="1" ht="12">
      <c r="A276" s="14"/>
      <c r="B276" s="243"/>
      <c r="C276" s="244"/>
      <c r="D276" s="234" t="s">
        <v>137</v>
      </c>
      <c r="E276" s="245" t="s">
        <v>1</v>
      </c>
      <c r="F276" s="246" t="s">
        <v>86</v>
      </c>
      <c r="G276" s="244"/>
      <c r="H276" s="247">
        <v>2</v>
      </c>
      <c r="I276" s="248"/>
      <c r="J276" s="244"/>
      <c r="K276" s="244"/>
      <c r="L276" s="249"/>
      <c r="M276" s="250"/>
      <c r="N276" s="251"/>
      <c r="O276" s="251"/>
      <c r="P276" s="251"/>
      <c r="Q276" s="251"/>
      <c r="R276" s="251"/>
      <c r="S276" s="251"/>
      <c r="T276" s="252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T276" s="253" t="s">
        <v>137</v>
      </c>
      <c r="AU276" s="253" t="s">
        <v>86</v>
      </c>
      <c r="AV276" s="14" t="s">
        <v>86</v>
      </c>
      <c r="AW276" s="14" t="s">
        <v>32</v>
      </c>
      <c r="AX276" s="14" t="s">
        <v>84</v>
      </c>
      <c r="AY276" s="253" t="s">
        <v>128</v>
      </c>
    </row>
    <row r="277" spans="1:63" s="12" customFormat="1" ht="22.8" customHeight="1">
      <c r="A277" s="12"/>
      <c r="B277" s="203"/>
      <c r="C277" s="204"/>
      <c r="D277" s="205" t="s">
        <v>75</v>
      </c>
      <c r="E277" s="217" t="s">
        <v>230</v>
      </c>
      <c r="F277" s="217" t="s">
        <v>231</v>
      </c>
      <c r="G277" s="204"/>
      <c r="H277" s="204"/>
      <c r="I277" s="207"/>
      <c r="J277" s="218">
        <f>BK277</f>
        <v>0</v>
      </c>
      <c r="K277" s="204"/>
      <c r="L277" s="209"/>
      <c r="M277" s="210"/>
      <c r="N277" s="211"/>
      <c r="O277" s="211"/>
      <c r="P277" s="212">
        <f>P278</f>
        <v>0</v>
      </c>
      <c r="Q277" s="211"/>
      <c r="R277" s="212">
        <f>R278</f>
        <v>0</v>
      </c>
      <c r="S277" s="211"/>
      <c r="T277" s="213">
        <f>T278</f>
        <v>0</v>
      </c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R277" s="214" t="s">
        <v>84</v>
      </c>
      <c r="AT277" s="215" t="s">
        <v>75</v>
      </c>
      <c r="AU277" s="215" t="s">
        <v>84</v>
      </c>
      <c r="AY277" s="214" t="s">
        <v>128</v>
      </c>
      <c r="BK277" s="216">
        <f>BK278</f>
        <v>0</v>
      </c>
    </row>
    <row r="278" spans="1:65" s="2" customFormat="1" ht="24.15" customHeight="1">
      <c r="A278" s="39"/>
      <c r="B278" s="40"/>
      <c r="C278" s="219" t="s">
        <v>454</v>
      </c>
      <c r="D278" s="219" t="s">
        <v>130</v>
      </c>
      <c r="E278" s="220" t="s">
        <v>233</v>
      </c>
      <c r="F278" s="221" t="s">
        <v>234</v>
      </c>
      <c r="G278" s="222" t="s">
        <v>192</v>
      </c>
      <c r="H278" s="223">
        <v>86.896</v>
      </c>
      <c r="I278" s="224"/>
      <c r="J278" s="225">
        <f>ROUND(I278*H278,2)</f>
        <v>0</v>
      </c>
      <c r="K278" s="221" t="s">
        <v>134</v>
      </c>
      <c r="L278" s="45"/>
      <c r="M278" s="226" t="s">
        <v>1</v>
      </c>
      <c r="N278" s="227" t="s">
        <v>41</v>
      </c>
      <c r="O278" s="92"/>
      <c r="P278" s="228">
        <f>O278*H278</f>
        <v>0</v>
      </c>
      <c r="Q278" s="228">
        <v>0</v>
      </c>
      <c r="R278" s="228">
        <f>Q278*H278</f>
        <v>0</v>
      </c>
      <c r="S278" s="228">
        <v>0</v>
      </c>
      <c r="T278" s="229">
        <f>S278*H278</f>
        <v>0</v>
      </c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R278" s="230" t="s">
        <v>135</v>
      </c>
      <c r="AT278" s="230" t="s">
        <v>130</v>
      </c>
      <c r="AU278" s="230" t="s">
        <v>86</v>
      </c>
      <c r="AY278" s="18" t="s">
        <v>128</v>
      </c>
      <c r="BE278" s="231">
        <f>IF(N278="základní",J278,0)</f>
        <v>0</v>
      </c>
      <c r="BF278" s="231">
        <f>IF(N278="snížená",J278,0)</f>
        <v>0</v>
      </c>
      <c r="BG278" s="231">
        <f>IF(N278="zákl. přenesená",J278,0)</f>
        <v>0</v>
      </c>
      <c r="BH278" s="231">
        <f>IF(N278="sníž. přenesená",J278,0)</f>
        <v>0</v>
      </c>
      <c r="BI278" s="231">
        <f>IF(N278="nulová",J278,0)</f>
        <v>0</v>
      </c>
      <c r="BJ278" s="18" t="s">
        <v>84</v>
      </c>
      <c r="BK278" s="231">
        <f>ROUND(I278*H278,2)</f>
        <v>0</v>
      </c>
      <c r="BL278" s="18" t="s">
        <v>135</v>
      </c>
      <c r="BM278" s="230" t="s">
        <v>235</v>
      </c>
    </row>
    <row r="279" spans="1:63" s="12" customFormat="1" ht="25.9" customHeight="1">
      <c r="A279" s="12"/>
      <c r="B279" s="203"/>
      <c r="C279" s="204"/>
      <c r="D279" s="205" t="s">
        <v>75</v>
      </c>
      <c r="E279" s="206" t="s">
        <v>236</v>
      </c>
      <c r="F279" s="206" t="s">
        <v>237</v>
      </c>
      <c r="G279" s="204"/>
      <c r="H279" s="204"/>
      <c r="I279" s="207"/>
      <c r="J279" s="208">
        <f>BK279</f>
        <v>0</v>
      </c>
      <c r="K279" s="204"/>
      <c r="L279" s="209"/>
      <c r="M279" s="210"/>
      <c r="N279" s="211"/>
      <c r="O279" s="211"/>
      <c r="P279" s="212">
        <f>P280</f>
        <v>0</v>
      </c>
      <c r="Q279" s="211"/>
      <c r="R279" s="212">
        <f>R280</f>
        <v>0.00029390000000000004</v>
      </c>
      <c r="S279" s="211"/>
      <c r="T279" s="213">
        <f>T280</f>
        <v>0</v>
      </c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R279" s="214" t="s">
        <v>86</v>
      </c>
      <c r="AT279" s="215" t="s">
        <v>75</v>
      </c>
      <c r="AU279" s="215" t="s">
        <v>76</v>
      </c>
      <c r="AY279" s="214" t="s">
        <v>128</v>
      </c>
      <c r="BK279" s="216">
        <f>BK280</f>
        <v>0</v>
      </c>
    </row>
    <row r="280" spans="1:63" s="12" customFormat="1" ht="22.8" customHeight="1">
      <c r="A280" s="12"/>
      <c r="B280" s="203"/>
      <c r="C280" s="204"/>
      <c r="D280" s="205" t="s">
        <v>75</v>
      </c>
      <c r="E280" s="217" t="s">
        <v>238</v>
      </c>
      <c r="F280" s="217" t="s">
        <v>239</v>
      </c>
      <c r="G280" s="204"/>
      <c r="H280" s="204"/>
      <c r="I280" s="207"/>
      <c r="J280" s="218">
        <f>BK280</f>
        <v>0</v>
      </c>
      <c r="K280" s="204"/>
      <c r="L280" s="209"/>
      <c r="M280" s="210"/>
      <c r="N280" s="211"/>
      <c r="O280" s="211"/>
      <c r="P280" s="212">
        <f>SUM(P281:P304)</f>
        <v>0</v>
      </c>
      <c r="Q280" s="211"/>
      <c r="R280" s="212">
        <f>SUM(R281:R304)</f>
        <v>0.00029390000000000004</v>
      </c>
      <c r="S280" s="211"/>
      <c r="T280" s="213">
        <f>SUM(T281:T304)</f>
        <v>0</v>
      </c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R280" s="214" t="s">
        <v>86</v>
      </c>
      <c r="AT280" s="215" t="s">
        <v>75</v>
      </c>
      <c r="AU280" s="215" t="s">
        <v>84</v>
      </c>
      <c r="AY280" s="214" t="s">
        <v>128</v>
      </c>
      <c r="BK280" s="216">
        <f>SUM(BK281:BK304)</f>
        <v>0</v>
      </c>
    </row>
    <row r="281" spans="1:65" s="2" customFormat="1" ht="24.15" customHeight="1">
      <c r="A281" s="39"/>
      <c r="B281" s="40"/>
      <c r="C281" s="219" t="s">
        <v>139</v>
      </c>
      <c r="D281" s="219" t="s">
        <v>130</v>
      </c>
      <c r="E281" s="220" t="s">
        <v>241</v>
      </c>
      <c r="F281" s="221" t="s">
        <v>242</v>
      </c>
      <c r="G281" s="222" t="s">
        <v>133</v>
      </c>
      <c r="H281" s="223">
        <v>14.695</v>
      </c>
      <c r="I281" s="224"/>
      <c r="J281" s="225">
        <f>ROUND(I281*H281,2)</f>
        <v>0</v>
      </c>
      <c r="K281" s="221" t="s">
        <v>134</v>
      </c>
      <c r="L281" s="45"/>
      <c r="M281" s="226" t="s">
        <v>1</v>
      </c>
      <c r="N281" s="227" t="s">
        <v>41</v>
      </c>
      <c r="O281" s="92"/>
      <c r="P281" s="228">
        <f>O281*H281</f>
        <v>0</v>
      </c>
      <c r="Q281" s="228">
        <v>2E-05</v>
      </c>
      <c r="R281" s="228">
        <f>Q281*H281</f>
        <v>0.00029390000000000004</v>
      </c>
      <c r="S281" s="228">
        <v>0</v>
      </c>
      <c r="T281" s="229">
        <f>S281*H281</f>
        <v>0</v>
      </c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R281" s="230" t="s">
        <v>220</v>
      </c>
      <c r="AT281" s="230" t="s">
        <v>130</v>
      </c>
      <c r="AU281" s="230" t="s">
        <v>86</v>
      </c>
      <c r="AY281" s="18" t="s">
        <v>128</v>
      </c>
      <c r="BE281" s="231">
        <f>IF(N281="základní",J281,0)</f>
        <v>0</v>
      </c>
      <c r="BF281" s="231">
        <f>IF(N281="snížená",J281,0)</f>
        <v>0</v>
      </c>
      <c r="BG281" s="231">
        <f>IF(N281="zákl. přenesená",J281,0)</f>
        <v>0</v>
      </c>
      <c r="BH281" s="231">
        <f>IF(N281="sníž. přenesená",J281,0)</f>
        <v>0</v>
      </c>
      <c r="BI281" s="231">
        <f>IF(N281="nulová",J281,0)</f>
        <v>0</v>
      </c>
      <c r="BJ281" s="18" t="s">
        <v>84</v>
      </c>
      <c r="BK281" s="231">
        <f>ROUND(I281*H281,2)</f>
        <v>0</v>
      </c>
      <c r="BL281" s="18" t="s">
        <v>220</v>
      </c>
      <c r="BM281" s="230" t="s">
        <v>243</v>
      </c>
    </row>
    <row r="282" spans="1:51" s="13" customFormat="1" ht="12">
      <c r="A282" s="13"/>
      <c r="B282" s="232"/>
      <c r="C282" s="233"/>
      <c r="D282" s="234" t="s">
        <v>137</v>
      </c>
      <c r="E282" s="235" t="s">
        <v>1</v>
      </c>
      <c r="F282" s="236" t="s">
        <v>244</v>
      </c>
      <c r="G282" s="233"/>
      <c r="H282" s="235" t="s">
        <v>1</v>
      </c>
      <c r="I282" s="237"/>
      <c r="J282" s="233"/>
      <c r="K282" s="233"/>
      <c r="L282" s="238"/>
      <c r="M282" s="239"/>
      <c r="N282" s="240"/>
      <c r="O282" s="240"/>
      <c r="P282" s="240"/>
      <c r="Q282" s="240"/>
      <c r="R282" s="240"/>
      <c r="S282" s="240"/>
      <c r="T282" s="241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42" t="s">
        <v>137</v>
      </c>
      <c r="AU282" s="242" t="s">
        <v>86</v>
      </c>
      <c r="AV282" s="13" t="s">
        <v>84</v>
      </c>
      <c r="AW282" s="13" t="s">
        <v>32</v>
      </c>
      <c r="AX282" s="13" t="s">
        <v>76</v>
      </c>
      <c r="AY282" s="242" t="s">
        <v>128</v>
      </c>
    </row>
    <row r="283" spans="1:51" s="13" customFormat="1" ht="12">
      <c r="A283" s="13"/>
      <c r="B283" s="232"/>
      <c r="C283" s="233"/>
      <c r="D283" s="234" t="s">
        <v>137</v>
      </c>
      <c r="E283" s="235" t="s">
        <v>1</v>
      </c>
      <c r="F283" s="236" t="s">
        <v>455</v>
      </c>
      <c r="G283" s="233"/>
      <c r="H283" s="235" t="s">
        <v>1</v>
      </c>
      <c r="I283" s="237"/>
      <c r="J283" s="233"/>
      <c r="K283" s="233"/>
      <c r="L283" s="238"/>
      <c r="M283" s="239"/>
      <c r="N283" s="240"/>
      <c r="O283" s="240"/>
      <c r="P283" s="240"/>
      <c r="Q283" s="240"/>
      <c r="R283" s="240"/>
      <c r="S283" s="240"/>
      <c r="T283" s="241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42" t="s">
        <v>137</v>
      </c>
      <c r="AU283" s="242" t="s">
        <v>86</v>
      </c>
      <c r="AV283" s="13" t="s">
        <v>84</v>
      </c>
      <c r="AW283" s="13" t="s">
        <v>32</v>
      </c>
      <c r="AX283" s="13" t="s">
        <v>76</v>
      </c>
      <c r="AY283" s="242" t="s">
        <v>128</v>
      </c>
    </row>
    <row r="284" spans="1:51" s="14" customFormat="1" ht="12">
      <c r="A284" s="14"/>
      <c r="B284" s="243"/>
      <c r="C284" s="244"/>
      <c r="D284" s="234" t="s">
        <v>137</v>
      </c>
      <c r="E284" s="245" t="s">
        <v>1</v>
      </c>
      <c r="F284" s="246" t="s">
        <v>456</v>
      </c>
      <c r="G284" s="244"/>
      <c r="H284" s="247">
        <v>6.029</v>
      </c>
      <c r="I284" s="248"/>
      <c r="J284" s="244"/>
      <c r="K284" s="244"/>
      <c r="L284" s="249"/>
      <c r="M284" s="250"/>
      <c r="N284" s="251"/>
      <c r="O284" s="251"/>
      <c r="P284" s="251"/>
      <c r="Q284" s="251"/>
      <c r="R284" s="251"/>
      <c r="S284" s="251"/>
      <c r="T284" s="252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T284" s="253" t="s">
        <v>137</v>
      </c>
      <c r="AU284" s="253" t="s">
        <v>86</v>
      </c>
      <c r="AV284" s="14" t="s">
        <v>86</v>
      </c>
      <c r="AW284" s="14" t="s">
        <v>32</v>
      </c>
      <c r="AX284" s="14" t="s">
        <v>76</v>
      </c>
      <c r="AY284" s="253" t="s">
        <v>128</v>
      </c>
    </row>
    <row r="285" spans="1:51" s="13" customFormat="1" ht="12">
      <c r="A285" s="13"/>
      <c r="B285" s="232"/>
      <c r="C285" s="233"/>
      <c r="D285" s="234" t="s">
        <v>137</v>
      </c>
      <c r="E285" s="235" t="s">
        <v>1</v>
      </c>
      <c r="F285" s="236" t="s">
        <v>457</v>
      </c>
      <c r="G285" s="233"/>
      <c r="H285" s="235" t="s">
        <v>1</v>
      </c>
      <c r="I285" s="237"/>
      <c r="J285" s="233"/>
      <c r="K285" s="233"/>
      <c r="L285" s="238"/>
      <c r="M285" s="239"/>
      <c r="N285" s="240"/>
      <c r="O285" s="240"/>
      <c r="P285" s="240"/>
      <c r="Q285" s="240"/>
      <c r="R285" s="240"/>
      <c r="S285" s="240"/>
      <c r="T285" s="241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42" t="s">
        <v>137</v>
      </c>
      <c r="AU285" s="242" t="s">
        <v>86</v>
      </c>
      <c r="AV285" s="13" t="s">
        <v>84</v>
      </c>
      <c r="AW285" s="13" t="s">
        <v>32</v>
      </c>
      <c r="AX285" s="13" t="s">
        <v>76</v>
      </c>
      <c r="AY285" s="242" t="s">
        <v>128</v>
      </c>
    </row>
    <row r="286" spans="1:51" s="14" customFormat="1" ht="12">
      <c r="A286" s="14"/>
      <c r="B286" s="243"/>
      <c r="C286" s="244"/>
      <c r="D286" s="234" t="s">
        <v>137</v>
      </c>
      <c r="E286" s="245" t="s">
        <v>1</v>
      </c>
      <c r="F286" s="246" t="s">
        <v>458</v>
      </c>
      <c r="G286" s="244"/>
      <c r="H286" s="247">
        <v>7.536</v>
      </c>
      <c r="I286" s="248"/>
      <c r="J286" s="244"/>
      <c r="K286" s="244"/>
      <c r="L286" s="249"/>
      <c r="M286" s="250"/>
      <c r="N286" s="251"/>
      <c r="O286" s="251"/>
      <c r="P286" s="251"/>
      <c r="Q286" s="251"/>
      <c r="R286" s="251"/>
      <c r="S286" s="251"/>
      <c r="T286" s="252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T286" s="253" t="s">
        <v>137</v>
      </c>
      <c r="AU286" s="253" t="s">
        <v>86</v>
      </c>
      <c r="AV286" s="14" t="s">
        <v>86</v>
      </c>
      <c r="AW286" s="14" t="s">
        <v>32</v>
      </c>
      <c r="AX286" s="14" t="s">
        <v>76</v>
      </c>
      <c r="AY286" s="253" t="s">
        <v>128</v>
      </c>
    </row>
    <row r="287" spans="1:51" s="13" customFormat="1" ht="12">
      <c r="A287" s="13"/>
      <c r="B287" s="232"/>
      <c r="C287" s="233"/>
      <c r="D287" s="234" t="s">
        <v>137</v>
      </c>
      <c r="E287" s="235" t="s">
        <v>1</v>
      </c>
      <c r="F287" s="236" t="s">
        <v>459</v>
      </c>
      <c r="G287" s="233"/>
      <c r="H287" s="235" t="s">
        <v>1</v>
      </c>
      <c r="I287" s="237"/>
      <c r="J287" s="233"/>
      <c r="K287" s="233"/>
      <c r="L287" s="238"/>
      <c r="M287" s="239"/>
      <c r="N287" s="240"/>
      <c r="O287" s="240"/>
      <c r="P287" s="240"/>
      <c r="Q287" s="240"/>
      <c r="R287" s="240"/>
      <c r="S287" s="240"/>
      <c r="T287" s="241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42" t="s">
        <v>137</v>
      </c>
      <c r="AU287" s="242" t="s">
        <v>86</v>
      </c>
      <c r="AV287" s="13" t="s">
        <v>84</v>
      </c>
      <c r="AW287" s="13" t="s">
        <v>32</v>
      </c>
      <c r="AX287" s="13" t="s">
        <v>76</v>
      </c>
      <c r="AY287" s="242" t="s">
        <v>128</v>
      </c>
    </row>
    <row r="288" spans="1:51" s="14" customFormat="1" ht="12">
      <c r="A288" s="14"/>
      <c r="B288" s="243"/>
      <c r="C288" s="244"/>
      <c r="D288" s="234" t="s">
        <v>137</v>
      </c>
      <c r="E288" s="245" t="s">
        <v>1</v>
      </c>
      <c r="F288" s="246" t="s">
        <v>460</v>
      </c>
      <c r="G288" s="244"/>
      <c r="H288" s="247">
        <v>1.13</v>
      </c>
      <c r="I288" s="248"/>
      <c r="J288" s="244"/>
      <c r="K288" s="244"/>
      <c r="L288" s="249"/>
      <c r="M288" s="250"/>
      <c r="N288" s="251"/>
      <c r="O288" s="251"/>
      <c r="P288" s="251"/>
      <c r="Q288" s="251"/>
      <c r="R288" s="251"/>
      <c r="S288" s="251"/>
      <c r="T288" s="252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T288" s="253" t="s">
        <v>137</v>
      </c>
      <c r="AU288" s="253" t="s">
        <v>86</v>
      </c>
      <c r="AV288" s="14" t="s">
        <v>86</v>
      </c>
      <c r="AW288" s="14" t="s">
        <v>32</v>
      </c>
      <c r="AX288" s="14" t="s">
        <v>76</v>
      </c>
      <c r="AY288" s="253" t="s">
        <v>128</v>
      </c>
    </row>
    <row r="289" spans="1:51" s="15" customFormat="1" ht="12">
      <c r="A289" s="15"/>
      <c r="B289" s="254"/>
      <c r="C289" s="255"/>
      <c r="D289" s="234" t="s">
        <v>137</v>
      </c>
      <c r="E289" s="256" t="s">
        <v>1</v>
      </c>
      <c r="F289" s="257" t="s">
        <v>203</v>
      </c>
      <c r="G289" s="255"/>
      <c r="H289" s="258">
        <v>14.695</v>
      </c>
      <c r="I289" s="259"/>
      <c r="J289" s="255"/>
      <c r="K289" s="255"/>
      <c r="L289" s="260"/>
      <c r="M289" s="261"/>
      <c r="N289" s="262"/>
      <c r="O289" s="262"/>
      <c r="P289" s="262"/>
      <c r="Q289" s="262"/>
      <c r="R289" s="262"/>
      <c r="S289" s="262"/>
      <c r="T289" s="263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T289" s="264" t="s">
        <v>137</v>
      </c>
      <c r="AU289" s="264" t="s">
        <v>86</v>
      </c>
      <c r="AV289" s="15" t="s">
        <v>135</v>
      </c>
      <c r="AW289" s="15" t="s">
        <v>32</v>
      </c>
      <c r="AX289" s="15" t="s">
        <v>84</v>
      </c>
      <c r="AY289" s="264" t="s">
        <v>128</v>
      </c>
    </row>
    <row r="290" spans="1:65" s="2" customFormat="1" ht="24.15" customHeight="1">
      <c r="A290" s="39"/>
      <c r="B290" s="40"/>
      <c r="C290" s="219" t="s">
        <v>461</v>
      </c>
      <c r="D290" s="219" t="s">
        <v>130</v>
      </c>
      <c r="E290" s="220" t="s">
        <v>248</v>
      </c>
      <c r="F290" s="221" t="s">
        <v>249</v>
      </c>
      <c r="G290" s="222" t="s">
        <v>133</v>
      </c>
      <c r="H290" s="223">
        <v>14.695</v>
      </c>
      <c r="I290" s="224"/>
      <c r="J290" s="225">
        <f>ROUND(I290*H290,2)</f>
        <v>0</v>
      </c>
      <c r="K290" s="221" t="s">
        <v>134</v>
      </c>
      <c r="L290" s="45"/>
      <c r="M290" s="226" t="s">
        <v>1</v>
      </c>
      <c r="N290" s="227" t="s">
        <v>41</v>
      </c>
      <c r="O290" s="92"/>
      <c r="P290" s="228">
        <f>O290*H290</f>
        <v>0</v>
      </c>
      <c r="Q290" s="228">
        <v>0</v>
      </c>
      <c r="R290" s="228">
        <f>Q290*H290</f>
        <v>0</v>
      </c>
      <c r="S290" s="228">
        <v>0</v>
      </c>
      <c r="T290" s="229">
        <f>S290*H290</f>
        <v>0</v>
      </c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R290" s="230" t="s">
        <v>220</v>
      </c>
      <c r="AT290" s="230" t="s">
        <v>130</v>
      </c>
      <c r="AU290" s="230" t="s">
        <v>86</v>
      </c>
      <c r="AY290" s="18" t="s">
        <v>128</v>
      </c>
      <c r="BE290" s="231">
        <f>IF(N290="základní",J290,0)</f>
        <v>0</v>
      </c>
      <c r="BF290" s="231">
        <f>IF(N290="snížená",J290,0)</f>
        <v>0</v>
      </c>
      <c r="BG290" s="231">
        <f>IF(N290="zákl. přenesená",J290,0)</f>
        <v>0</v>
      </c>
      <c r="BH290" s="231">
        <f>IF(N290="sníž. přenesená",J290,0)</f>
        <v>0</v>
      </c>
      <c r="BI290" s="231">
        <f>IF(N290="nulová",J290,0)</f>
        <v>0</v>
      </c>
      <c r="BJ290" s="18" t="s">
        <v>84</v>
      </c>
      <c r="BK290" s="231">
        <f>ROUND(I290*H290,2)</f>
        <v>0</v>
      </c>
      <c r="BL290" s="18" t="s">
        <v>220</v>
      </c>
      <c r="BM290" s="230" t="s">
        <v>250</v>
      </c>
    </row>
    <row r="291" spans="1:65" s="2" customFormat="1" ht="24.15" customHeight="1">
      <c r="A291" s="39"/>
      <c r="B291" s="40"/>
      <c r="C291" s="219" t="s">
        <v>462</v>
      </c>
      <c r="D291" s="219" t="s">
        <v>130</v>
      </c>
      <c r="E291" s="220" t="s">
        <v>251</v>
      </c>
      <c r="F291" s="221" t="s">
        <v>252</v>
      </c>
      <c r="G291" s="222" t="s">
        <v>133</v>
      </c>
      <c r="H291" s="223">
        <v>23.362</v>
      </c>
      <c r="I291" s="224"/>
      <c r="J291" s="225">
        <f>ROUND(I291*H291,2)</f>
        <v>0</v>
      </c>
      <c r="K291" s="221" t="s">
        <v>134</v>
      </c>
      <c r="L291" s="45"/>
      <c r="M291" s="226" t="s">
        <v>1</v>
      </c>
      <c r="N291" s="227" t="s">
        <v>41</v>
      </c>
      <c r="O291" s="92"/>
      <c r="P291" s="228">
        <f>O291*H291</f>
        <v>0</v>
      </c>
      <c r="Q291" s="228">
        <v>0</v>
      </c>
      <c r="R291" s="228">
        <f>Q291*H291</f>
        <v>0</v>
      </c>
      <c r="S291" s="228">
        <v>0</v>
      </c>
      <c r="T291" s="229">
        <f>S291*H291</f>
        <v>0</v>
      </c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R291" s="230" t="s">
        <v>220</v>
      </c>
      <c r="AT291" s="230" t="s">
        <v>130</v>
      </c>
      <c r="AU291" s="230" t="s">
        <v>86</v>
      </c>
      <c r="AY291" s="18" t="s">
        <v>128</v>
      </c>
      <c r="BE291" s="231">
        <f>IF(N291="základní",J291,0)</f>
        <v>0</v>
      </c>
      <c r="BF291" s="231">
        <f>IF(N291="snížená",J291,0)</f>
        <v>0</v>
      </c>
      <c r="BG291" s="231">
        <f>IF(N291="zákl. přenesená",J291,0)</f>
        <v>0</v>
      </c>
      <c r="BH291" s="231">
        <f>IF(N291="sníž. přenesená",J291,0)</f>
        <v>0</v>
      </c>
      <c r="BI291" s="231">
        <f>IF(N291="nulová",J291,0)</f>
        <v>0</v>
      </c>
      <c r="BJ291" s="18" t="s">
        <v>84</v>
      </c>
      <c r="BK291" s="231">
        <f>ROUND(I291*H291,2)</f>
        <v>0</v>
      </c>
      <c r="BL291" s="18" t="s">
        <v>220</v>
      </c>
      <c r="BM291" s="230" t="s">
        <v>253</v>
      </c>
    </row>
    <row r="292" spans="1:51" s="13" customFormat="1" ht="12">
      <c r="A292" s="13"/>
      <c r="B292" s="232"/>
      <c r="C292" s="233"/>
      <c r="D292" s="234" t="s">
        <v>137</v>
      </c>
      <c r="E292" s="235" t="s">
        <v>1</v>
      </c>
      <c r="F292" s="236" t="s">
        <v>463</v>
      </c>
      <c r="G292" s="233"/>
      <c r="H292" s="235" t="s">
        <v>1</v>
      </c>
      <c r="I292" s="237"/>
      <c r="J292" s="233"/>
      <c r="K292" s="233"/>
      <c r="L292" s="238"/>
      <c r="M292" s="239"/>
      <c r="N292" s="240"/>
      <c r="O292" s="240"/>
      <c r="P292" s="240"/>
      <c r="Q292" s="240"/>
      <c r="R292" s="240"/>
      <c r="S292" s="240"/>
      <c r="T292" s="241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42" t="s">
        <v>137</v>
      </c>
      <c r="AU292" s="242" t="s">
        <v>86</v>
      </c>
      <c r="AV292" s="13" t="s">
        <v>84</v>
      </c>
      <c r="AW292" s="13" t="s">
        <v>32</v>
      </c>
      <c r="AX292" s="13" t="s">
        <v>76</v>
      </c>
      <c r="AY292" s="242" t="s">
        <v>128</v>
      </c>
    </row>
    <row r="293" spans="1:51" s="13" customFormat="1" ht="12">
      <c r="A293" s="13"/>
      <c r="B293" s="232"/>
      <c r="C293" s="233"/>
      <c r="D293" s="234" t="s">
        <v>137</v>
      </c>
      <c r="E293" s="235" t="s">
        <v>1</v>
      </c>
      <c r="F293" s="236" t="s">
        <v>464</v>
      </c>
      <c r="G293" s="233"/>
      <c r="H293" s="235" t="s">
        <v>1</v>
      </c>
      <c r="I293" s="237"/>
      <c r="J293" s="233"/>
      <c r="K293" s="233"/>
      <c r="L293" s="238"/>
      <c r="M293" s="239"/>
      <c r="N293" s="240"/>
      <c r="O293" s="240"/>
      <c r="P293" s="240"/>
      <c r="Q293" s="240"/>
      <c r="R293" s="240"/>
      <c r="S293" s="240"/>
      <c r="T293" s="241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42" t="s">
        <v>137</v>
      </c>
      <c r="AU293" s="242" t="s">
        <v>86</v>
      </c>
      <c r="AV293" s="13" t="s">
        <v>84</v>
      </c>
      <c r="AW293" s="13" t="s">
        <v>32</v>
      </c>
      <c r="AX293" s="13" t="s">
        <v>76</v>
      </c>
      <c r="AY293" s="242" t="s">
        <v>128</v>
      </c>
    </row>
    <row r="294" spans="1:51" s="13" customFormat="1" ht="12">
      <c r="A294" s="13"/>
      <c r="B294" s="232"/>
      <c r="C294" s="233"/>
      <c r="D294" s="234" t="s">
        <v>137</v>
      </c>
      <c r="E294" s="235" t="s">
        <v>1</v>
      </c>
      <c r="F294" s="236" t="s">
        <v>455</v>
      </c>
      <c r="G294" s="233"/>
      <c r="H294" s="235" t="s">
        <v>1</v>
      </c>
      <c r="I294" s="237"/>
      <c r="J294" s="233"/>
      <c r="K294" s="233"/>
      <c r="L294" s="238"/>
      <c r="M294" s="239"/>
      <c r="N294" s="240"/>
      <c r="O294" s="240"/>
      <c r="P294" s="240"/>
      <c r="Q294" s="240"/>
      <c r="R294" s="240"/>
      <c r="S294" s="240"/>
      <c r="T294" s="241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42" t="s">
        <v>137</v>
      </c>
      <c r="AU294" s="242" t="s">
        <v>86</v>
      </c>
      <c r="AV294" s="13" t="s">
        <v>84</v>
      </c>
      <c r="AW294" s="13" t="s">
        <v>32</v>
      </c>
      <c r="AX294" s="13" t="s">
        <v>76</v>
      </c>
      <c r="AY294" s="242" t="s">
        <v>128</v>
      </c>
    </row>
    <row r="295" spans="1:51" s="14" customFormat="1" ht="12">
      <c r="A295" s="14"/>
      <c r="B295" s="243"/>
      <c r="C295" s="244"/>
      <c r="D295" s="234" t="s">
        <v>137</v>
      </c>
      <c r="E295" s="245" t="s">
        <v>1</v>
      </c>
      <c r="F295" s="246" t="s">
        <v>456</v>
      </c>
      <c r="G295" s="244"/>
      <c r="H295" s="247">
        <v>6.029</v>
      </c>
      <c r="I295" s="248"/>
      <c r="J295" s="244"/>
      <c r="K295" s="244"/>
      <c r="L295" s="249"/>
      <c r="M295" s="250"/>
      <c r="N295" s="251"/>
      <c r="O295" s="251"/>
      <c r="P295" s="251"/>
      <c r="Q295" s="251"/>
      <c r="R295" s="251"/>
      <c r="S295" s="251"/>
      <c r="T295" s="252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T295" s="253" t="s">
        <v>137</v>
      </c>
      <c r="AU295" s="253" t="s">
        <v>86</v>
      </c>
      <c r="AV295" s="14" t="s">
        <v>86</v>
      </c>
      <c r="AW295" s="14" t="s">
        <v>32</v>
      </c>
      <c r="AX295" s="14" t="s">
        <v>76</v>
      </c>
      <c r="AY295" s="253" t="s">
        <v>128</v>
      </c>
    </row>
    <row r="296" spans="1:51" s="16" customFormat="1" ht="12">
      <c r="A296" s="16"/>
      <c r="B296" s="278"/>
      <c r="C296" s="279"/>
      <c r="D296" s="234" t="s">
        <v>137</v>
      </c>
      <c r="E296" s="280" t="s">
        <v>1</v>
      </c>
      <c r="F296" s="281" t="s">
        <v>465</v>
      </c>
      <c r="G296" s="279"/>
      <c r="H296" s="282">
        <v>6.029</v>
      </c>
      <c r="I296" s="283"/>
      <c r="J296" s="279"/>
      <c r="K296" s="279"/>
      <c r="L296" s="284"/>
      <c r="M296" s="285"/>
      <c r="N296" s="286"/>
      <c r="O296" s="286"/>
      <c r="P296" s="286"/>
      <c r="Q296" s="286"/>
      <c r="R296" s="286"/>
      <c r="S296" s="286"/>
      <c r="T296" s="287"/>
      <c r="U296" s="16"/>
      <c r="V296" s="16"/>
      <c r="W296" s="16"/>
      <c r="X296" s="16"/>
      <c r="Y296" s="16"/>
      <c r="Z296" s="16"/>
      <c r="AA296" s="16"/>
      <c r="AB296" s="16"/>
      <c r="AC296" s="16"/>
      <c r="AD296" s="16"/>
      <c r="AE296" s="16"/>
      <c r="AT296" s="288" t="s">
        <v>137</v>
      </c>
      <c r="AU296" s="288" t="s">
        <v>86</v>
      </c>
      <c r="AV296" s="16" t="s">
        <v>144</v>
      </c>
      <c r="AW296" s="16" t="s">
        <v>32</v>
      </c>
      <c r="AX296" s="16" t="s">
        <v>76</v>
      </c>
      <c r="AY296" s="288" t="s">
        <v>128</v>
      </c>
    </row>
    <row r="297" spans="1:51" s="13" customFormat="1" ht="12">
      <c r="A297" s="13"/>
      <c r="B297" s="232"/>
      <c r="C297" s="233"/>
      <c r="D297" s="234" t="s">
        <v>137</v>
      </c>
      <c r="E297" s="235" t="s">
        <v>1</v>
      </c>
      <c r="F297" s="236" t="s">
        <v>466</v>
      </c>
      <c r="G297" s="233"/>
      <c r="H297" s="235" t="s">
        <v>1</v>
      </c>
      <c r="I297" s="237"/>
      <c r="J297" s="233"/>
      <c r="K297" s="233"/>
      <c r="L297" s="238"/>
      <c r="M297" s="239"/>
      <c r="N297" s="240"/>
      <c r="O297" s="240"/>
      <c r="P297" s="240"/>
      <c r="Q297" s="240"/>
      <c r="R297" s="240"/>
      <c r="S297" s="240"/>
      <c r="T297" s="241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42" t="s">
        <v>137</v>
      </c>
      <c r="AU297" s="242" t="s">
        <v>86</v>
      </c>
      <c r="AV297" s="13" t="s">
        <v>84</v>
      </c>
      <c r="AW297" s="13" t="s">
        <v>32</v>
      </c>
      <c r="AX297" s="13" t="s">
        <v>76</v>
      </c>
      <c r="AY297" s="242" t="s">
        <v>128</v>
      </c>
    </row>
    <row r="298" spans="1:51" s="13" customFormat="1" ht="12">
      <c r="A298" s="13"/>
      <c r="B298" s="232"/>
      <c r="C298" s="233"/>
      <c r="D298" s="234" t="s">
        <v>137</v>
      </c>
      <c r="E298" s="235" t="s">
        <v>1</v>
      </c>
      <c r="F298" s="236" t="s">
        <v>457</v>
      </c>
      <c r="G298" s="233"/>
      <c r="H298" s="235" t="s">
        <v>1</v>
      </c>
      <c r="I298" s="237"/>
      <c r="J298" s="233"/>
      <c r="K298" s="233"/>
      <c r="L298" s="238"/>
      <c r="M298" s="239"/>
      <c r="N298" s="240"/>
      <c r="O298" s="240"/>
      <c r="P298" s="240"/>
      <c r="Q298" s="240"/>
      <c r="R298" s="240"/>
      <c r="S298" s="240"/>
      <c r="T298" s="241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42" t="s">
        <v>137</v>
      </c>
      <c r="AU298" s="242" t="s">
        <v>86</v>
      </c>
      <c r="AV298" s="13" t="s">
        <v>84</v>
      </c>
      <c r="AW298" s="13" t="s">
        <v>32</v>
      </c>
      <c r="AX298" s="13" t="s">
        <v>76</v>
      </c>
      <c r="AY298" s="242" t="s">
        <v>128</v>
      </c>
    </row>
    <row r="299" spans="1:51" s="14" customFormat="1" ht="12">
      <c r="A299" s="14"/>
      <c r="B299" s="243"/>
      <c r="C299" s="244"/>
      <c r="D299" s="234" t="s">
        <v>137</v>
      </c>
      <c r="E299" s="245" t="s">
        <v>1</v>
      </c>
      <c r="F299" s="246" t="s">
        <v>467</v>
      </c>
      <c r="G299" s="244"/>
      <c r="H299" s="247">
        <v>15.072</v>
      </c>
      <c r="I299" s="248"/>
      <c r="J299" s="244"/>
      <c r="K299" s="244"/>
      <c r="L299" s="249"/>
      <c r="M299" s="250"/>
      <c r="N299" s="251"/>
      <c r="O299" s="251"/>
      <c r="P299" s="251"/>
      <c r="Q299" s="251"/>
      <c r="R299" s="251"/>
      <c r="S299" s="251"/>
      <c r="T299" s="252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T299" s="253" t="s">
        <v>137</v>
      </c>
      <c r="AU299" s="253" t="s">
        <v>86</v>
      </c>
      <c r="AV299" s="14" t="s">
        <v>86</v>
      </c>
      <c r="AW299" s="14" t="s">
        <v>32</v>
      </c>
      <c r="AX299" s="14" t="s">
        <v>76</v>
      </c>
      <c r="AY299" s="253" t="s">
        <v>128</v>
      </c>
    </row>
    <row r="300" spans="1:51" s="13" customFormat="1" ht="12">
      <c r="A300" s="13"/>
      <c r="B300" s="232"/>
      <c r="C300" s="233"/>
      <c r="D300" s="234" t="s">
        <v>137</v>
      </c>
      <c r="E300" s="235" t="s">
        <v>1</v>
      </c>
      <c r="F300" s="236" t="s">
        <v>459</v>
      </c>
      <c r="G300" s="233"/>
      <c r="H300" s="235" t="s">
        <v>1</v>
      </c>
      <c r="I300" s="237"/>
      <c r="J300" s="233"/>
      <c r="K300" s="233"/>
      <c r="L300" s="238"/>
      <c r="M300" s="239"/>
      <c r="N300" s="240"/>
      <c r="O300" s="240"/>
      <c r="P300" s="240"/>
      <c r="Q300" s="240"/>
      <c r="R300" s="240"/>
      <c r="S300" s="240"/>
      <c r="T300" s="241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42" t="s">
        <v>137</v>
      </c>
      <c r="AU300" s="242" t="s">
        <v>86</v>
      </c>
      <c r="AV300" s="13" t="s">
        <v>84</v>
      </c>
      <c r="AW300" s="13" t="s">
        <v>32</v>
      </c>
      <c r="AX300" s="13" t="s">
        <v>76</v>
      </c>
      <c r="AY300" s="242" t="s">
        <v>128</v>
      </c>
    </row>
    <row r="301" spans="1:51" s="14" customFormat="1" ht="12">
      <c r="A301" s="14"/>
      <c r="B301" s="243"/>
      <c r="C301" s="244"/>
      <c r="D301" s="234" t="s">
        <v>137</v>
      </c>
      <c r="E301" s="245" t="s">
        <v>1</v>
      </c>
      <c r="F301" s="246" t="s">
        <v>468</v>
      </c>
      <c r="G301" s="244"/>
      <c r="H301" s="247">
        <v>2.261</v>
      </c>
      <c r="I301" s="248"/>
      <c r="J301" s="244"/>
      <c r="K301" s="244"/>
      <c r="L301" s="249"/>
      <c r="M301" s="250"/>
      <c r="N301" s="251"/>
      <c r="O301" s="251"/>
      <c r="P301" s="251"/>
      <c r="Q301" s="251"/>
      <c r="R301" s="251"/>
      <c r="S301" s="251"/>
      <c r="T301" s="252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T301" s="253" t="s">
        <v>137</v>
      </c>
      <c r="AU301" s="253" t="s">
        <v>86</v>
      </c>
      <c r="AV301" s="14" t="s">
        <v>86</v>
      </c>
      <c r="AW301" s="14" t="s">
        <v>32</v>
      </c>
      <c r="AX301" s="14" t="s">
        <v>76</v>
      </c>
      <c r="AY301" s="253" t="s">
        <v>128</v>
      </c>
    </row>
    <row r="302" spans="1:51" s="16" customFormat="1" ht="12">
      <c r="A302" s="16"/>
      <c r="B302" s="278"/>
      <c r="C302" s="279"/>
      <c r="D302" s="234" t="s">
        <v>137</v>
      </c>
      <c r="E302" s="280" t="s">
        <v>1</v>
      </c>
      <c r="F302" s="281" t="s">
        <v>465</v>
      </c>
      <c r="G302" s="279"/>
      <c r="H302" s="282">
        <v>17.333</v>
      </c>
      <c r="I302" s="283"/>
      <c r="J302" s="279"/>
      <c r="K302" s="279"/>
      <c r="L302" s="284"/>
      <c r="M302" s="285"/>
      <c r="N302" s="286"/>
      <c r="O302" s="286"/>
      <c r="P302" s="286"/>
      <c r="Q302" s="286"/>
      <c r="R302" s="286"/>
      <c r="S302" s="286"/>
      <c r="T302" s="287"/>
      <c r="U302" s="16"/>
      <c r="V302" s="16"/>
      <c r="W302" s="16"/>
      <c r="X302" s="16"/>
      <c r="Y302" s="16"/>
      <c r="Z302" s="16"/>
      <c r="AA302" s="16"/>
      <c r="AB302" s="16"/>
      <c r="AC302" s="16"/>
      <c r="AD302" s="16"/>
      <c r="AE302" s="16"/>
      <c r="AT302" s="288" t="s">
        <v>137</v>
      </c>
      <c r="AU302" s="288" t="s">
        <v>86</v>
      </c>
      <c r="AV302" s="16" t="s">
        <v>144</v>
      </c>
      <c r="AW302" s="16" t="s">
        <v>32</v>
      </c>
      <c r="AX302" s="16" t="s">
        <v>76</v>
      </c>
      <c r="AY302" s="288" t="s">
        <v>128</v>
      </c>
    </row>
    <row r="303" spans="1:51" s="15" customFormat="1" ht="12">
      <c r="A303" s="15"/>
      <c r="B303" s="254"/>
      <c r="C303" s="255"/>
      <c r="D303" s="234" t="s">
        <v>137</v>
      </c>
      <c r="E303" s="256" t="s">
        <v>1</v>
      </c>
      <c r="F303" s="257" t="s">
        <v>203</v>
      </c>
      <c r="G303" s="255"/>
      <c r="H303" s="258">
        <v>23.362</v>
      </c>
      <c r="I303" s="259"/>
      <c r="J303" s="255"/>
      <c r="K303" s="255"/>
      <c r="L303" s="260"/>
      <c r="M303" s="261"/>
      <c r="N303" s="262"/>
      <c r="O303" s="262"/>
      <c r="P303" s="262"/>
      <c r="Q303" s="262"/>
      <c r="R303" s="262"/>
      <c r="S303" s="262"/>
      <c r="T303" s="263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T303" s="264" t="s">
        <v>137</v>
      </c>
      <c r="AU303" s="264" t="s">
        <v>86</v>
      </c>
      <c r="AV303" s="15" t="s">
        <v>135</v>
      </c>
      <c r="AW303" s="15" t="s">
        <v>32</v>
      </c>
      <c r="AX303" s="15" t="s">
        <v>84</v>
      </c>
      <c r="AY303" s="264" t="s">
        <v>128</v>
      </c>
    </row>
    <row r="304" spans="1:65" s="2" customFormat="1" ht="16.5" customHeight="1">
      <c r="A304" s="39"/>
      <c r="B304" s="40"/>
      <c r="C304" s="219" t="s">
        <v>469</v>
      </c>
      <c r="D304" s="219" t="s">
        <v>130</v>
      </c>
      <c r="E304" s="220" t="s">
        <v>470</v>
      </c>
      <c r="F304" s="221" t="s">
        <v>471</v>
      </c>
      <c r="G304" s="222" t="s">
        <v>270</v>
      </c>
      <c r="H304" s="223">
        <v>1</v>
      </c>
      <c r="I304" s="224"/>
      <c r="J304" s="225">
        <f>ROUND(I304*H304,2)</f>
        <v>0</v>
      </c>
      <c r="K304" s="221" t="s">
        <v>1</v>
      </c>
      <c r="L304" s="45"/>
      <c r="M304" s="226" t="s">
        <v>1</v>
      </c>
      <c r="N304" s="227" t="s">
        <v>41</v>
      </c>
      <c r="O304" s="92"/>
      <c r="P304" s="228">
        <f>O304*H304</f>
        <v>0</v>
      </c>
      <c r="Q304" s="228">
        <v>0</v>
      </c>
      <c r="R304" s="228">
        <f>Q304*H304</f>
        <v>0</v>
      </c>
      <c r="S304" s="228">
        <v>0</v>
      </c>
      <c r="T304" s="229">
        <f>S304*H304</f>
        <v>0</v>
      </c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R304" s="230" t="s">
        <v>220</v>
      </c>
      <c r="AT304" s="230" t="s">
        <v>130</v>
      </c>
      <c r="AU304" s="230" t="s">
        <v>86</v>
      </c>
      <c r="AY304" s="18" t="s">
        <v>128</v>
      </c>
      <c r="BE304" s="231">
        <f>IF(N304="základní",J304,0)</f>
        <v>0</v>
      </c>
      <c r="BF304" s="231">
        <f>IF(N304="snížená",J304,0)</f>
        <v>0</v>
      </c>
      <c r="BG304" s="231">
        <f>IF(N304="zákl. přenesená",J304,0)</f>
        <v>0</v>
      </c>
      <c r="BH304" s="231">
        <f>IF(N304="sníž. přenesená",J304,0)</f>
        <v>0</v>
      </c>
      <c r="BI304" s="231">
        <f>IF(N304="nulová",J304,0)</f>
        <v>0</v>
      </c>
      <c r="BJ304" s="18" t="s">
        <v>84</v>
      </c>
      <c r="BK304" s="231">
        <f>ROUND(I304*H304,2)</f>
        <v>0</v>
      </c>
      <c r="BL304" s="18" t="s">
        <v>220</v>
      </c>
      <c r="BM304" s="230" t="s">
        <v>472</v>
      </c>
    </row>
    <row r="305" spans="1:63" s="12" customFormat="1" ht="25.9" customHeight="1">
      <c r="A305" s="12"/>
      <c r="B305" s="203"/>
      <c r="C305" s="204"/>
      <c r="D305" s="205" t="s">
        <v>75</v>
      </c>
      <c r="E305" s="206" t="s">
        <v>272</v>
      </c>
      <c r="F305" s="206" t="s">
        <v>273</v>
      </c>
      <c r="G305" s="204"/>
      <c r="H305" s="204"/>
      <c r="I305" s="207"/>
      <c r="J305" s="208">
        <f>BK305</f>
        <v>0</v>
      </c>
      <c r="K305" s="204"/>
      <c r="L305" s="209"/>
      <c r="M305" s="210"/>
      <c r="N305" s="211"/>
      <c r="O305" s="211"/>
      <c r="P305" s="212">
        <f>P306+P310+P314+P318</f>
        <v>0</v>
      </c>
      <c r="Q305" s="211"/>
      <c r="R305" s="212">
        <f>R306+R310+R314+R318</f>
        <v>0</v>
      </c>
      <c r="S305" s="211"/>
      <c r="T305" s="213">
        <f>T306+T310+T314+T318</f>
        <v>0</v>
      </c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R305" s="214" t="s">
        <v>153</v>
      </c>
      <c r="AT305" s="215" t="s">
        <v>75</v>
      </c>
      <c r="AU305" s="215" t="s">
        <v>76</v>
      </c>
      <c r="AY305" s="214" t="s">
        <v>128</v>
      </c>
      <c r="BK305" s="216">
        <f>BK306+BK310+BK314+BK318</f>
        <v>0</v>
      </c>
    </row>
    <row r="306" spans="1:63" s="12" customFormat="1" ht="22.8" customHeight="1">
      <c r="A306" s="12"/>
      <c r="B306" s="203"/>
      <c r="C306" s="204"/>
      <c r="D306" s="205" t="s">
        <v>75</v>
      </c>
      <c r="E306" s="217" t="s">
        <v>274</v>
      </c>
      <c r="F306" s="217" t="s">
        <v>275</v>
      </c>
      <c r="G306" s="204"/>
      <c r="H306" s="204"/>
      <c r="I306" s="207"/>
      <c r="J306" s="218">
        <f>BK306</f>
        <v>0</v>
      </c>
      <c r="K306" s="204"/>
      <c r="L306" s="209"/>
      <c r="M306" s="210"/>
      <c r="N306" s="211"/>
      <c r="O306" s="211"/>
      <c r="P306" s="212">
        <f>SUM(P307:P309)</f>
        <v>0</v>
      </c>
      <c r="Q306" s="211"/>
      <c r="R306" s="212">
        <f>SUM(R307:R309)</f>
        <v>0</v>
      </c>
      <c r="S306" s="211"/>
      <c r="T306" s="213">
        <f>SUM(T307:T309)</f>
        <v>0</v>
      </c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R306" s="214" t="s">
        <v>153</v>
      </c>
      <c r="AT306" s="215" t="s">
        <v>75</v>
      </c>
      <c r="AU306" s="215" t="s">
        <v>84</v>
      </c>
      <c r="AY306" s="214" t="s">
        <v>128</v>
      </c>
      <c r="BK306" s="216">
        <f>SUM(BK307:BK309)</f>
        <v>0</v>
      </c>
    </row>
    <row r="307" spans="1:65" s="2" customFormat="1" ht="16.5" customHeight="1">
      <c r="A307" s="39"/>
      <c r="B307" s="40"/>
      <c r="C307" s="219" t="s">
        <v>473</v>
      </c>
      <c r="D307" s="219" t="s">
        <v>130</v>
      </c>
      <c r="E307" s="220" t="s">
        <v>277</v>
      </c>
      <c r="F307" s="221" t="s">
        <v>278</v>
      </c>
      <c r="G307" s="222" t="s">
        <v>279</v>
      </c>
      <c r="H307" s="223">
        <v>1</v>
      </c>
      <c r="I307" s="224"/>
      <c r="J307" s="225">
        <f>ROUND(I307*H307,2)</f>
        <v>0</v>
      </c>
      <c r="K307" s="221" t="s">
        <v>134</v>
      </c>
      <c r="L307" s="45"/>
      <c r="M307" s="226" t="s">
        <v>1</v>
      </c>
      <c r="N307" s="227" t="s">
        <v>41</v>
      </c>
      <c r="O307" s="92"/>
      <c r="P307" s="228">
        <f>O307*H307</f>
        <v>0</v>
      </c>
      <c r="Q307" s="228">
        <v>0</v>
      </c>
      <c r="R307" s="228">
        <f>Q307*H307</f>
        <v>0</v>
      </c>
      <c r="S307" s="228">
        <v>0</v>
      </c>
      <c r="T307" s="229">
        <f>S307*H307</f>
        <v>0</v>
      </c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R307" s="230" t="s">
        <v>280</v>
      </c>
      <c r="AT307" s="230" t="s">
        <v>130</v>
      </c>
      <c r="AU307" s="230" t="s">
        <v>86</v>
      </c>
      <c r="AY307" s="18" t="s">
        <v>128</v>
      </c>
      <c r="BE307" s="231">
        <f>IF(N307="základní",J307,0)</f>
        <v>0</v>
      </c>
      <c r="BF307" s="231">
        <f>IF(N307="snížená",J307,0)</f>
        <v>0</v>
      </c>
      <c r="BG307" s="231">
        <f>IF(N307="zákl. přenesená",J307,0)</f>
        <v>0</v>
      </c>
      <c r="BH307" s="231">
        <f>IF(N307="sníž. přenesená",J307,0)</f>
        <v>0</v>
      </c>
      <c r="BI307" s="231">
        <f>IF(N307="nulová",J307,0)</f>
        <v>0</v>
      </c>
      <c r="BJ307" s="18" t="s">
        <v>84</v>
      </c>
      <c r="BK307" s="231">
        <f>ROUND(I307*H307,2)</f>
        <v>0</v>
      </c>
      <c r="BL307" s="18" t="s">
        <v>280</v>
      </c>
      <c r="BM307" s="230" t="s">
        <v>281</v>
      </c>
    </row>
    <row r="308" spans="1:51" s="13" customFormat="1" ht="12">
      <c r="A308" s="13"/>
      <c r="B308" s="232"/>
      <c r="C308" s="233"/>
      <c r="D308" s="234" t="s">
        <v>137</v>
      </c>
      <c r="E308" s="235" t="s">
        <v>1</v>
      </c>
      <c r="F308" s="236" t="s">
        <v>282</v>
      </c>
      <c r="G308" s="233"/>
      <c r="H308" s="235" t="s">
        <v>1</v>
      </c>
      <c r="I308" s="237"/>
      <c r="J308" s="233"/>
      <c r="K308" s="233"/>
      <c r="L308" s="238"/>
      <c r="M308" s="239"/>
      <c r="N308" s="240"/>
      <c r="O308" s="240"/>
      <c r="P308" s="240"/>
      <c r="Q308" s="240"/>
      <c r="R308" s="240"/>
      <c r="S308" s="240"/>
      <c r="T308" s="241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42" t="s">
        <v>137</v>
      </c>
      <c r="AU308" s="242" t="s">
        <v>86</v>
      </c>
      <c r="AV308" s="13" t="s">
        <v>84</v>
      </c>
      <c r="AW308" s="13" t="s">
        <v>32</v>
      </c>
      <c r="AX308" s="13" t="s">
        <v>76</v>
      </c>
      <c r="AY308" s="242" t="s">
        <v>128</v>
      </c>
    </row>
    <row r="309" spans="1:51" s="14" customFormat="1" ht="12">
      <c r="A309" s="14"/>
      <c r="B309" s="243"/>
      <c r="C309" s="244"/>
      <c r="D309" s="234" t="s">
        <v>137</v>
      </c>
      <c r="E309" s="245" t="s">
        <v>1</v>
      </c>
      <c r="F309" s="246" t="s">
        <v>84</v>
      </c>
      <c r="G309" s="244"/>
      <c r="H309" s="247">
        <v>1</v>
      </c>
      <c r="I309" s="248"/>
      <c r="J309" s="244"/>
      <c r="K309" s="244"/>
      <c r="L309" s="249"/>
      <c r="M309" s="250"/>
      <c r="N309" s="251"/>
      <c r="O309" s="251"/>
      <c r="P309" s="251"/>
      <c r="Q309" s="251"/>
      <c r="R309" s="251"/>
      <c r="S309" s="251"/>
      <c r="T309" s="252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T309" s="253" t="s">
        <v>137</v>
      </c>
      <c r="AU309" s="253" t="s">
        <v>86</v>
      </c>
      <c r="AV309" s="14" t="s">
        <v>86</v>
      </c>
      <c r="AW309" s="14" t="s">
        <v>32</v>
      </c>
      <c r="AX309" s="14" t="s">
        <v>84</v>
      </c>
      <c r="AY309" s="253" t="s">
        <v>128</v>
      </c>
    </row>
    <row r="310" spans="1:63" s="12" customFormat="1" ht="22.8" customHeight="1">
      <c r="A310" s="12"/>
      <c r="B310" s="203"/>
      <c r="C310" s="204"/>
      <c r="D310" s="205" t="s">
        <v>75</v>
      </c>
      <c r="E310" s="217" t="s">
        <v>283</v>
      </c>
      <c r="F310" s="217" t="s">
        <v>284</v>
      </c>
      <c r="G310" s="204"/>
      <c r="H310" s="204"/>
      <c r="I310" s="207"/>
      <c r="J310" s="218">
        <f>BK310</f>
        <v>0</v>
      </c>
      <c r="K310" s="204"/>
      <c r="L310" s="209"/>
      <c r="M310" s="210"/>
      <c r="N310" s="211"/>
      <c r="O310" s="211"/>
      <c r="P310" s="212">
        <f>SUM(P311:P313)</f>
        <v>0</v>
      </c>
      <c r="Q310" s="211"/>
      <c r="R310" s="212">
        <f>SUM(R311:R313)</f>
        <v>0</v>
      </c>
      <c r="S310" s="211"/>
      <c r="T310" s="213">
        <f>SUM(T311:T313)</f>
        <v>0</v>
      </c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R310" s="214" t="s">
        <v>153</v>
      </c>
      <c r="AT310" s="215" t="s">
        <v>75</v>
      </c>
      <c r="AU310" s="215" t="s">
        <v>84</v>
      </c>
      <c r="AY310" s="214" t="s">
        <v>128</v>
      </c>
      <c r="BK310" s="216">
        <f>SUM(BK311:BK313)</f>
        <v>0</v>
      </c>
    </row>
    <row r="311" spans="1:65" s="2" customFormat="1" ht="16.5" customHeight="1">
      <c r="A311" s="39"/>
      <c r="B311" s="40"/>
      <c r="C311" s="219" t="s">
        <v>474</v>
      </c>
      <c r="D311" s="219" t="s">
        <v>130</v>
      </c>
      <c r="E311" s="220" t="s">
        <v>286</v>
      </c>
      <c r="F311" s="221" t="s">
        <v>284</v>
      </c>
      <c r="G311" s="222" t="s">
        <v>279</v>
      </c>
      <c r="H311" s="223">
        <v>1</v>
      </c>
      <c r="I311" s="224"/>
      <c r="J311" s="225">
        <f>ROUND(I311*H311,2)</f>
        <v>0</v>
      </c>
      <c r="K311" s="221" t="s">
        <v>134</v>
      </c>
      <c r="L311" s="45"/>
      <c r="M311" s="226" t="s">
        <v>1</v>
      </c>
      <c r="N311" s="227" t="s">
        <v>41</v>
      </c>
      <c r="O311" s="92"/>
      <c r="P311" s="228">
        <f>O311*H311</f>
        <v>0</v>
      </c>
      <c r="Q311" s="228">
        <v>0</v>
      </c>
      <c r="R311" s="228">
        <f>Q311*H311</f>
        <v>0</v>
      </c>
      <c r="S311" s="228">
        <v>0</v>
      </c>
      <c r="T311" s="229">
        <f>S311*H311</f>
        <v>0</v>
      </c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R311" s="230" t="s">
        <v>280</v>
      </c>
      <c r="AT311" s="230" t="s">
        <v>130</v>
      </c>
      <c r="AU311" s="230" t="s">
        <v>86</v>
      </c>
      <c r="AY311" s="18" t="s">
        <v>128</v>
      </c>
      <c r="BE311" s="231">
        <f>IF(N311="základní",J311,0)</f>
        <v>0</v>
      </c>
      <c r="BF311" s="231">
        <f>IF(N311="snížená",J311,0)</f>
        <v>0</v>
      </c>
      <c r="BG311" s="231">
        <f>IF(N311="zákl. přenesená",J311,0)</f>
        <v>0</v>
      </c>
      <c r="BH311" s="231">
        <f>IF(N311="sníž. přenesená",J311,0)</f>
        <v>0</v>
      </c>
      <c r="BI311" s="231">
        <f>IF(N311="nulová",J311,0)</f>
        <v>0</v>
      </c>
      <c r="BJ311" s="18" t="s">
        <v>84</v>
      </c>
      <c r="BK311" s="231">
        <f>ROUND(I311*H311,2)</f>
        <v>0</v>
      </c>
      <c r="BL311" s="18" t="s">
        <v>280</v>
      </c>
      <c r="BM311" s="230" t="s">
        <v>287</v>
      </c>
    </row>
    <row r="312" spans="1:51" s="13" customFormat="1" ht="12">
      <c r="A312" s="13"/>
      <c r="B312" s="232"/>
      <c r="C312" s="233"/>
      <c r="D312" s="234" t="s">
        <v>137</v>
      </c>
      <c r="E312" s="235" t="s">
        <v>1</v>
      </c>
      <c r="F312" s="236" t="s">
        <v>288</v>
      </c>
      <c r="G312" s="233"/>
      <c r="H312" s="235" t="s">
        <v>1</v>
      </c>
      <c r="I312" s="237"/>
      <c r="J312" s="233"/>
      <c r="K312" s="233"/>
      <c r="L312" s="238"/>
      <c r="M312" s="239"/>
      <c r="N312" s="240"/>
      <c r="O312" s="240"/>
      <c r="P312" s="240"/>
      <c r="Q312" s="240"/>
      <c r="R312" s="240"/>
      <c r="S312" s="240"/>
      <c r="T312" s="241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42" t="s">
        <v>137</v>
      </c>
      <c r="AU312" s="242" t="s">
        <v>86</v>
      </c>
      <c r="AV312" s="13" t="s">
        <v>84</v>
      </c>
      <c r="AW312" s="13" t="s">
        <v>32</v>
      </c>
      <c r="AX312" s="13" t="s">
        <v>76</v>
      </c>
      <c r="AY312" s="242" t="s">
        <v>128</v>
      </c>
    </row>
    <row r="313" spans="1:51" s="14" customFormat="1" ht="12">
      <c r="A313" s="14"/>
      <c r="B313" s="243"/>
      <c r="C313" s="244"/>
      <c r="D313" s="234" t="s">
        <v>137</v>
      </c>
      <c r="E313" s="245" t="s">
        <v>1</v>
      </c>
      <c r="F313" s="246" t="s">
        <v>84</v>
      </c>
      <c r="G313" s="244"/>
      <c r="H313" s="247">
        <v>1</v>
      </c>
      <c r="I313" s="248"/>
      <c r="J313" s="244"/>
      <c r="K313" s="244"/>
      <c r="L313" s="249"/>
      <c r="M313" s="250"/>
      <c r="N313" s="251"/>
      <c r="O313" s="251"/>
      <c r="P313" s="251"/>
      <c r="Q313" s="251"/>
      <c r="R313" s="251"/>
      <c r="S313" s="251"/>
      <c r="T313" s="252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T313" s="253" t="s">
        <v>137</v>
      </c>
      <c r="AU313" s="253" t="s">
        <v>86</v>
      </c>
      <c r="AV313" s="14" t="s">
        <v>86</v>
      </c>
      <c r="AW313" s="14" t="s">
        <v>32</v>
      </c>
      <c r="AX313" s="14" t="s">
        <v>84</v>
      </c>
      <c r="AY313" s="253" t="s">
        <v>128</v>
      </c>
    </row>
    <row r="314" spans="1:63" s="12" customFormat="1" ht="22.8" customHeight="1">
      <c r="A314" s="12"/>
      <c r="B314" s="203"/>
      <c r="C314" s="204"/>
      <c r="D314" s="205" t="s">
        <v>75</v>
      </c>
      <c r="E314" s="217" t="s">
        <v>289</v>
      </c>
      <c r="F314" s="217" t="s">
        <v>290</v>
      </c>
      <c r="G314" s="204"/>
      <c r="H314" s="204"/>
      <c r="I314" s="207"/>
      <c r="J314" s="218">
        <f>BK314</f>
        <v>0</v>
      </c>
      <c r="K314" s="204"/>
      <c r="L314" s="209"/>
      <c r="M314" s="210"/>
      <c r="N314" s="211"/>
      <c r="O314" s="211"/>
      <c r="P314" s="212">
        <f>SUM(P315:P317)</f>
        <v>0</v>
      </c>
      <c r="Q314" s="211"/>
      <c r="R314" s="212">
        <f>SUM(R315:R317)</f>
        <v>0</v>
      </c>
      <c r="S314" s="211"/>
      <c r="T314" s="213">
        <f>SUM(T315:T317)</f>
        <v>0</v>
      </c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R314" s="214" t="s">
        <v>153</v>
      </c>
      <c r="AT314" s="215" t="s">
        <v>75</v>
      </c>
      <c r="AU314" s="215" t="s">
        <v>84</v>
      </c>
      <c r="AY314" s="214" t="s">
        <v>128</v>
      </c>
      <c r="BK314" s="216">
        <f>SUM(BK315:BK317)</f>
        <v>0</v>
      </c>
    </row>
    <row r="315" spans="1:65" s="2" customFormat="1" ht="16.5" customHeight="1">
      <c r="A315" s="39"/>
      <c r="B315" s="40"/>
      <c r="C315" s="219" t="s">
        <v>475</v>
      </c>
      <c r="D315" s="219" t="s">
        <v>130</v>
      </c>
      <c r="E315" s="220" t="s">
        <v>292</v>
      </c>
      <c r="F315" s="221" t="s">
        <v>293</v>
      </c>
      <c r="G315" s="222" t="s">
        <v>279</v>
      </c>
      <c r="H315" s="223">
        <v>1</v>
      </c>
      <c r="I315" s="224"/>
      <c r="J315" s="225">
        <f>ROUND(I315*H315,2)</f>
        <v>0</v>
      </c>
      <c r="K315" s="221" t="s">
        <v>134</v>
      </c>
      <c r="L315" s="45"/>
      <c r="M315" s="226" t="s">
        <v>1</v>
      </c>
      <c r="N315" s="227" t="s">
        <v>41</v>
      </c>
      <c r="O315" s="92"/>
      <c r="P315" s="228">
        <f>O315*H315</f>
        <v>0</v>
      </c>
      <c r="Q315" s="228">
        <v>0</v>
      </c>
      <c r="R315" s="228">
        <f>Q315*H315</f>
        <v>0</v>
      </c>
      <c r="S315" s="228">
        <v>0</v>
      </c>
      <c r="T315" s="229">
        <f>S315*H315</f>
        <v>0</v>
      </c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R315" s="230" t="s">
        <v>280</v>
      </c>
      <c r="AT315" s="230" t="s">
        <v>130</v>
      </c>
      <c r="AU315" s="230" t="s">
        <v>86</v>
      </c>
      <c r="AY315" s="18" t="s">
        <v>128</v>
      </c>
      <c r="BE315" s="231">
        <f>IF(N315="základní",J315,0)</f>
        <v>0</v>
      </c>
      <c r="BF315" s="231">
        <f>IF(N315="snížená",J315,0)</f>
        <v>0</v>
      </c>
      <c r="BG315" s="231">
        <f>IF(N315="zákl. přenesená",J315,0)</f>
        <v>0</v>
      </c>
      <c r="BH315" s="231">
        <f>IF(N315="sníž. přenesená",J315,0)</f>
        <v>0</v>
      </c>
      <c r="BI315" s="231">
        <f>IF(N315="nulová",J315,0)</f>
        <v>0</v>
      </c>
      <c r="BJ315" s="18" t="s">
        <v>84</v>
      </c>
      <c r="BK315" s="231">
        <f>ROUND(I315*H315,2)</f>
        <v>0</v>
      </c>
      <c r="BL315" s="18" t="s">
        <v>280</v>
      </c>
      <c r="BM315" s="230" t="s">
        <v>294</v>
      </c>
    </row>
    <row r="316" spans="1:51" s="13" customFormat="1" ht="12">
      <c r="A316" s="13"/>
      <c r="B316" s="232"/>
      <c r="C316" s="233"/>
      <c r="D316" s="234" t="s">
        <v>137</v>
      </c>
      <c r="E316" s="235" t="s">
        <v>1</v>
      </c>
      <c r="F316" s="236" t="s">
        <v>295</v>
      </c>
      <c r="G316" s="233"/>
      <c r="H316" s="235" t="s">
        <v>1</v>
      </c>
      <c r="I316" s="237"/>
      <c r="J316" s="233"/>
      <c r="K316" s="233"/>
      <c r="L316" s="238"/>
      <c r="M316" s="239"/>
      <c r="N316" s="240"/>
      <c r="O316" s="240"/>
      <c r="P316" s="240"/>
      <c r="Q316" s="240"/>
      <c r="R316" s="240"/>
      <c r="S316" s="240"/>
      <c r="T316" s="241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42" t="s">
        <v>137</v>
      </c>
      <c r="AU316" s="242" t="s">
        <v>86</v>
      </c>
      <c r="AV316" s="13" t="s">
        <v>84</v>
      </c>
      <c r="AW316" s="13" t="s">
        <v>32</v>
      </c>
      <c r="AX316" s="13" t="s">
        <v>76</v>
      </c>
      <c r="AY316" s="242" t="s">
        <v>128</v>
      </c>
    </row>
    <row r="317" spans="1:51" s="14" customFormat="1" ht="12">
      <c r="A317" s="14"/>
      <c r="B317" s="243"/>
      <c r="C317" s="244"/>
      <c r="D317" s="234" t="s">
        <v>137</v>
      </c>
      <c r="E317" s="245" t="s">
        <v>1</v>
      </c>
      <c r="F317" s="246" t="s">
        <v>84</v>
      </c>
      <c r="G317" s="244"/>
      <c r="H317" s="247">
        <v>1</v>
      </c>
      <c r="I317" s="248"/>
      <c r="J317" s="244"/>
      <c r="K317" s="244"/>
      <c r="L317" s="249"/>
      <c r="M317" s="250"/>
      <c r="N317" s="251"/>
      <c r="O317" s="251"/>
      <c r="P317" s="251"/>
      <c r="Q317" s="251"/>
      <c r="R317" s="251"/>
      <c r="S317" s="251"/>
      <c r="T317" s="252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T317" s="253" t="s">
        <v>137</v>
      </c>
      <c r="AU317" s="253" t="s">
        <v>86</v>
      </c>
      <c r="AV317" s="14" t="s">
        <v>86</v>
      </c>
      <c r="AW317" s="14" t="s">
        <v>32</v>
      </c>
      <c r="AX317" s="14" t="s">
        <v>84</v>
      </c>
      <c r="AY317" s="253" t="s">
        <v>128</v>
      </c>
    </row>
    <row r="318" spans="1:63" s="12" customFormat="1" ht="22.8" customHeight="1">
      <c r="A318" s="12"/>
      <c r="B318" s="203"/>
      <c r="C318" s="204"/>
      <c r="D318" s="205" t="s">
        <v>75</v>
      </c>
      <c r="E318" s="217" t="s">
        <v>476</v>
      </c>
      <c r="F318" s="217" t="s">
        <v>477</v>
      </c>
      <c r="G318" s="204"/>
      <c r="H318" s="204"/>
      <c r="I318" s="207"/>
      <c r="J318" s="218">
        <f>BK318</f>
        <v>0</v>
      </c>
      <c r="K318" s="204"/>
      <c r="L318" s="209"/>
      <c r="M318" s="210"/>
      <c r="N318" s="211"/>
      <c r="O318" s="211"/>
      <c r="P318" s="212">
        <f>SUM(P319:P321)</f>
        <v>0</v>
      </c>
      <c r="Q318" s="211"/>
      <c r="R318" s="212">
        <f>SUM(R319:R321)</f>
        <v>0</v>
      </c>
      <c r="S318" s="211"/>
      <c r="T318" s="213">
        <f>SUM(T319:T321)</f>
        <v>0</v>
      </c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R318" s="214" t="s">
        <v>153</v>
      </c>
      <c r="AT318" s="215" t="s">
        <v>75</v>
      </c>
      <c r="AU318" s="215" t="s">
        <v>84</v>
      </c>
      <c r="AY318" s="214" t="s">
        <v>128</v>
      </c>
      <c r="BK318" s="216">
        <f>SUM(BK319:BK321)</f>
        <v>0</v>
      </c>
    </row>
    <row r="319" spans="1:65" s="2" customFormat="1" ht="16.5" customHeight="1">
      <c r="A319" s="39"/>
      <c r="B319" s="40"/>
      <c r="C319" s="219" t="s">
        <v>478</v>
      </c>
      <c r="D319" s="219" t="s">
        <v>130</v>
      </c>
      <c r="E319" s="220" t="s">
        <v>479</v>
      </c>
      <c r="F319" s="221" t="s">
        <v>480</v>
      </c>
      <c r="G319" s="222" t="s">
        <v>279</v>
      </c>
      <c r="H319" s="223">
        <v>1</v>
      </c>
      <c r="I319" s="224"/>
      <c r="J319" s="225">
        <f>ROUND(I319*H319,2)</f>
        <v>0</v>
      </c>
      <c r="K319" s="221" t="s">
        <v>134</v>
      </c>
      <c r="L319" s="45"/>
      <c r="M319" s="226" t="s">
        <v>1</v>
      </c>
      <c r="N319" s="227" t="s">
        <v>41</v>
      </c>
      <c r="O319" s="92"/>
      <c r="P319" s="228">
        <f>O319*H319</f>
        <v>0</v>
      </c>
      <c r="Q319" s="228">
        <v>0</v>
      </c>
      <c r="R319" s="228">
        <f>Q319*H319</f>
        <v>0</v>
      </c>
      <c r="S319" s="228">
        <v>0</v>
      </c>
      <c r="T319" s="229">
        <f>S319*H319</f>
        <v>0</v>
      </c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R319" s="230" t="s">
        <v>280</v>
      </c>
      <c r="AT319" s="230" t="s">
        <v>130</v>
      </c>
      <c r="AU319" s="230" t="s">
        <v>86</v>
      </c>
      <c r="AY319" s="18" t="s">
        <v>128</v>
      </c>
      <c r="BE319" s="231">
        <f>IF(N319="základní",J319,0)</f>
        <v>0</v>
      </c>
      <c r="BF319" s="231">
        <f>IF(N319="snížená",J319,0)</f>
        <v>0</v>
      </c>
      <c r="BG319" s="231">
        <f>IF(N319="zákl. přenesená",J319,0)</f>
        <v>0</v>
      </c>
      <c r="BH319" s="231">
        <f>IF(N319="sníž. přenesená",J319,0)</f>
        <v>0</v>
      </c>
      <c r="BI319" s="231">
        <f>IF(N319="nulová",J319,0)</f>
        <v>0</v>
      </c>
      <c r="BJ319" s="18" t="s">
        <v>84</v>
      </c>
      <c r="BK319" s="231">
        <f>ROUND(I319*H319,2)</f>
        <v>0</v>
      </c>
      <c r="BL319" s="18" t="s">
        <v>280</v>
      </c>
      <c r="BM319" s="230" t="s">
        <v>481</v>
      </c>
    </row>
    <row r="320" spans="1:51" s="13" customFormat="1" ht="12">
      <c r="A320" s="13"/>
      <c r="B320" s="232"/>
      <c r="C320" s="233"/>
      <c r="D320" s="234" t="s">
        <v>137</v>
      </c>
      <c r="E320" s="235" t="s">
        <v>1</v>
      </c>
      <c r="F320" s="236" t="s">
        <v>482</v>
      </c>
      <c r="G320" s="233"/>
      <c r="H320" s="235" t="s">
        <v>1</v>
      </c>
      <c r="I320" s="237"/>
      <c r="J320" s="233"/>
      <c r="K320" s="233"/>
      <c r="L320" s="238"/>
      <c r="M320" s="239"/>
      <c r="N320" s="240"/>
      <c r="O320" s="240"/>
      <c r="P320" s="240"/>
      <c r="Q320" s="240"/>
      <c r="R320" s="240"/>
      <c r="S320" s="240"/>
      <c r="T320" s="241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42" t="s">
        <v>137</v>
      </c>
      <c r="AU320" s="242" t="s">
        <v>86</v>
      </c>
      <c r="AV320" s="13" t="s">
        <v>84</v>
      </c>
      <c r="AW320" s="13" t="s">
        <v>32</v>
      </c>
      <c r="AX320" s="13" t="s">
        <v>76</v>
      </c>
      <c r="AY320" s="242" t="s">
        <v>128</v>
      </c>
    </row>
    <row r="321" spans="1:51" s="14" customFormat="1" ht="12">
      <c r="A321" s="14"/>
      <c r="B321" s="243"/>
      <c r="C321" s="244"/>
      <c r="D321" s="234" t="s">
        <v>137</v>
      </c>
      <c r="E321" s="245" t="s">
        <v>1</v>
      </c>
      <c r="F321" s="246" t="s">
        <v>84</v>
      </c>
      <c r="G321" s="244"/>
      <c r="H321" s="247">
        <v>1</v>
      </c>
      <c r="I321" s="248"/>
      <c r="J321" s="244"/>
      <c r="K321" s="244"/>
      <c r="L321" s="249"/>
      <c r="M321" s="265"/>
      <c r="N321" s="266"/>
      <c r="O321" s="266"/>
      <c r="P321" s="266"/>
      <c r="Q321" s="266"/>
      <c r="R321" s="266"/>
      <c r="S321" s="266"/>
      <c r="T321" s="267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T321" s="253" t="s">
        <v>137</v>
      </c>
      <c r="AU321" s="253" t="s">
        <v>86</v>
      </c>
      <c r="AV321" s="14" t="s">
        <v>86</v>
      </c>
      <c r="AW321" s="14" t="s">
        <v>32</v>
      </c>
      <c r="AX321" s="14" t="s">
        <v>84</v>
      </c>
      <c r="AY321" s="253" t="s">
        <v>128</v>
      </c>
    </row>
    <row r="322" spans="1:31" s="2" customFormat="1" ht="6.95" customHeight="1">
      <c r="A322" s="39"/>
      <c r="B322" s="67"/>
      <c r="C322" s="68"/>
      <c r="D322" s="68"/>
      <c r="E322" s="68"/>
      <c r="F322" s="68"/>
      <c r="G322" s="68"/>
      <c r="H322" s="68"/>
      <c r="I322" s="68"/>
      <c r="J322" s="68"/>
      <c r="K322" s="68"/>
      <c r="L322" s="45"/>
      <c r="M322" s="39"/>
      <c r="O322" s="39"/>
      <c r="P322" s="39"/>
      <c r="Q322" s="39"/>
      <c r="R322" s="39"/>
      <c r="S322" s="39"/>
      <c r="T322" s="39"/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</row>
  </sheetData>
  <sheetProtection password="CC35" sheet="1" objects="1" scenarios="1" formatColumns="0" formatRows="0" autoFilter="0"/>
  <autoFilter ref="C129:K321"/>
  <mergeCells count="9">
    <mergeCell ref="E7:H7"/>
    <mergeCell ref="E9:H9"/>
    <mergeCell ref="E18:H18"/>
    <mergeCell ref="E27:H27"/>
    <mergeCell ref="E85:H85"/>
    <mergeCell ref="E87:H87"/>
    <mergeCell ref="E120:H120"/>
    <mergeCell ref="E122:H12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0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92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86</v>
      </c>
    </row>
    <row r="4" spans="2:46" s="1" customFormat="1" ht="24.95" customHeight="1">
      <c r="B4" s="21"/>
      <c r="D4" s="139" t="s">
        <v>93</v>
      </c>
      <c r="L4" s="21"/>
      <c r="M4" s="14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1" t="s">
        <v>16</v>
      </c>
      <c r="L6" s="21"/>
    </row>
    <row r="7" spans="2:12" s="1" customFormat="1" ht="16.5" customHeight="1">
      <c r="B7" s="21"/>
      <c r="E7" s="142" t="str">
        <f>'Rekapitulace stavby'!K6</f>
        <v>Rekonstrukce dopadových ploch na DH Dobiášova</v>
      </c>
      <c r="F7" s="141"/>
      <c r="G7" s="141"/>
      <c r="H7" s="141"/>
      <c r="L7" s="21"/>
    </row>
    <row r="8" spans="1:31" s="2" customFormat="1" ht="12" customHeight="1">
      <c r="A8" s="39"/>
      <c r="B8" s="45"/>
      <c r="C8" s="39"/>
      <c r="D8" s="141" t="s">
        <v>94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3" t="s">
        <v>483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20</v>
      </c>
      <c r="E12" s="39"/>
      <c r="F12" s="144" t="s">
        <v>21</v>
      </c>
      <c r="G12" s="39"/>
      <c r="H12" s="39"/>
      <c r="I12" s="141" t="s">
        <v>22</v>
      </c>
      <c r="J12" s="145" t="str">
        <f>'Rekapitulace stavby'!AN8</f>
        <v>26. 1. 2023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">
        <v>26</v>
      </c>
      <c r="F15" s="39"/>
      <c r="G15" s="39"/>
      <c r="H15" s="39"/>
      <c r="I15" s="141" t="s">
        <v>27</v>
      </c>
      <c r="J15" s="144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28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30</v>
      </c>
      <c r="E20" s="39"/>
      <c r="F20" s="39"/>
      <c r="G20" s="39"/>
      <c r="H20" s="39"/>
      <c r="I20" s="141" t="s">
        <v>25</v>
      </c>
      <c r="J20" s="144" t="str">
        <f>IF('Rekapitulace stavby'!AN16="","",'Rekapitulace stavby'!AN16)</f>
        <v/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tr">
        <f>IF('Rekapitulace stavby'!E17="","",'Rekapitulace stavby'!E17)</f>
        <v xml:space="preserve"> </v>
      </c>
      <c r="F21" s="39"/>
      <c r="G21" s="39"/>
      <c r="H21" s="39"/>
      <c r="I21" s="141" t="s">
        <v>27</v>
      </c>
      <c r="J21" s="144" t="str">
        <f>IF('Rekapitulace stavby'!AN17="","",'Rekapitulace stavby'!AN17)</f>
        <v/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33</v>
      </c>
      <c r="E23" s="39"/>
      <c r="F23" s="39"/>
      <c r="G23" s="39"/>
      <c r="H23" s="39"/>
      <c r="I23" s="141" t="s">
        <v>25</v>
      </c>
      <c r="J23" s="144" t="str">
        <f>IF('Rekapitulace stavby'!AN19="","",'Rekapitulace stavby'!AN19)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tr">
        <f>IF('Rekapitulace stavby'!E20="","",'Rekapitulace stavby'!E20)</f>
        <v xml:space="preserve"> </v>
      </c>
      <c r="F24" s="39"/>
      <c r="G24" s="39"/>
      <c r="H24" s="39"/>
      <c r="I24" s="141" t="s">
        <v>27</v>
      </c>
      <c r="J24" s="144" t="str">
        <f>IF('Rekapitulace stavby'!AN20="","",'Rekapitulace stavby'!AN20)</f>
        <v/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34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1" t="s">
        <v>36</v>
      </c>
      <c r="E30" s="39"/>
      <c r="F30" s="39"/>
      <c r="G30" s="39"/>
      <c r="H30" s="39"/>
      <c r="I30" s="39"/>
      <c r="J30" s="152">
        <f>ROUND(J126,2)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3" t="s">
        <v>38</v>
      </c>
      <c r="G32" s="39"/>
      <c r="H32" s="39"/>
      <c r="I32" s="153" t="s">
        <v>37</v>
      </c>
      <c r="J32" s="153" t="s">
        <v>39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40</v>
      </c>
      <c r="E33" s="141" t="s">
        <v>41</v>
      </c>
      <c r="F33" s="155">
        <f>ROUND((SUM(BE126:BE206)),2)</f>
        <v>0</v>
      </c>
      <c r="G33" s="39"/>
      <c r="H33" s="39"/>
      <c r="I33" s="156">
        <v>0.21</v>
      </c>
      <c r="J33" s="155">
        <f>ROUND(((SUM(BE126:BE206))*I33),2)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1" t="s">
        <v>42</v>
      </c>
      <c r="F34" s="155">
        <f>ROUND((SUM(BF126:BF206)),2)</f>
        <v>0</v>
      </c>
      <c r="G34" s="39"/>
      <c r="H34" s="39"/>
      <c r="I34" s="156">
        <v>0.15</v>
      </c>
      <c r="J34" s="155">
        <f>ROUND(((SUM(BF126:BF206))*I34),2)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1" t="s">
        <v>43</v>
      </c>
      <c r="F35" s="155">
        <f>ROUND((SUM(BG126:BG206)),2)</f>
        <v>0</v>
      </c>
      <c r="G35" s="39"/>
      <c r="H35" s="39"/>
      <c r="I35" s="156">
        <v>0.21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1" t="s">
        <v>44</v>
      </c>
      <c r="F36" s="155">
        <f>ROUND((SUM(BH126:BH206)),2)</f>
        <v>0</v>
      </c>
      <c r="G36" s="39"/>
      <c r="H36" s="39"/>
      <c r="I36" s="156">
        <v>0.15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45</v>
      </c>
      <c r="F37" s="155">
        <f>ROUND((SUM(BI126:BI206)),2)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46</v>
      </c>
      <c r="E39" s="159"/>
      <c r="F39" s="159"/>
      <c r="G39" s="160" t="s">
        <v>47</v>
      </c>
      <c r="H39" s="161" t="s">
        <v>48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4" t="s">
        <v>49</v>
      </c>
      <c r="E50" s="165"/>
      <c r="F50" s="165"/>
      <c r="G50" s="164" t="s">
        <v>50</v>
      </c>
      <c r="H50" s="165"/>
      <c r="I50" s="165"/>
      <c r="J50" s="165"/>
      <c r="K50" s="16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6" t="s">
        <v>51</v>
      </c>
      <c r="E61" s="167"/>
      <c r="F61" s="168" t="s">
        <v>52</v>
      </c>
      <c r="G61" s="166" t="s">
        <v>51</v>
      </c>
      <c r="H61" s="167"/>
      <c r="I61" s="167"/>
      <c r="J61" s="169" t="s">
        <v>52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4" t="s">
        <v>53</v>
      </c>
      <c r="E65" s="170"/>
      <c r="F65" s="170"/>
      <c r="G65" s="164" t="s">
        <v>54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6" t="s">
        <v>51</v>
      </c>
      <c r="E76" s="167"/>
      <c r="F76" s="168" t="s">
        <v>52</v>
      </c>
      <c r="G76" s="166" t="s">
        <v>51</v>
      </c>
      <c r="H76" s="167"/>
      <c r="I76" s="167"/>
      <c r="J76" s="169" t="s">
        <v>52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96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5" t="str">
        <f>E7</f>
        <v>Rekonstrukce dopadových ploch na DH Dobiášova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94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SO 03 - Herní prvky - plocha 76 m2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>Liberec</v>
      </c>
      <c r="G89" s="41"/>
      <c r="H89" s="41"/>
      <c r="I89" s="33" t="s">
        <v>22</v>
      </c>
      <c r="J89" s="80" t="str">
        <f>IF(J12="","",J12)</f>
        <v>26. 1. 2023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>Statutární Město Liberec</v>
      </c>
      <c r="G91" s="41"/>
      <c r="H91" s="41"/>
      <c r="I91" s="33" t="s">
        <v>30</v>
      </c>
      <c r="J91" s="37" t="str">
        <f>E21</f>
        <v xml:space="preserve"> 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 xml:space="preserve"> 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6" t="s">
        <v>97</v>
      </c>
      <c r="D94" s="177"/>
      <c r="E94" s="177"/>
      <c r="F94" s="177"/>
      <c r="G94" s="177"/>
      <c r="H94" s="177"/>
      <c r="I94" s="177"/>
      <c r="J94" s="178" t="s">
        <v>98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79" t="s">
        <v>99</v>
      </c>
      <c r="D96" s="41"/>
      <c r="E96" s="41"/>
      <c r="F96" s="41"/>
      <c r="G96" s="41"/>
      <c r="H96" s="41"/>
      <c r="I96" s="41"/>
      <c r="J96" s="111">
        <f>J126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100</v>
      </c>
    </row>
    <row r="97" spans="1:31" s="9" customFormat="1" ht="24.95" customHeight="1">
      <c r="A97" s="9"/>
      <c r="B97" s="180"/>
      <c r="C97" s="181"/>
      <c r="D97" s="182" t="s">
        <v>101</v>
      </c>
      <c r="E97" s="183"/>
      <c r="F97" s="183"/>
      <c r="G97" s="183"/>
      <c r="H97" s="183"/>
      <c r="I97" s="183"/>
      <c r="J97" s="184">
        <f>J127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6"/>
      <c r="C98" s="187"/>
      <c r="D98" s="188" t="s">
        <v>102</v>
      </c>
      <c r="E98" s="189"/>
      <c r="F98" s="189"/>
      <c r="G98" s="189"/>
      <c r="H98" s="189"/>
      <c r="I98" s="189"/>
      <c r="J98" s="190">
        <f>J128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6"/>
      <c r="C99" s="187"/>
      <c r="D99" s="188" t="s">
        <v>103</v>
      </c>
      <c r="E99" s="189"/>
      <c r="F99" s="189"/>
      <c r="G99" s="189"/>
      <c r="H99" s="189"/>
      <c r="I99" s="189"/>
      <c r="J99" s="190">
        <f>J143</f>
        <v>0</v>
      </c>
      <c r="K99" s="187"/>
      <c r="L99" s="19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6"/>
      <c r="C100" s="187"/>
      <c r="D100" s="188" t="s">
        <v>104</v>
      </c>
      <c r="E100" s="189"/>
      <c r="F100" s="189"/>
      <c r="G100" s="189"/>
      <c r="H100" s="189"/>
      <c r="I100" s="189"/>
      <c r="J100" s="190">
        <f>J153</f>
        <v>0</v>
      </c>
      <c r="K100" s="187"/>
      <c r="L100" s="19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6"/>
      <c r="C101" s="187"/>
      <c r="D101" s="188" t="s">
        <v>105</v>
      </c>
      <c r="E101" s="189"/>
      <c r="F101" s="189"/>
      <c r="G101" s="189"/>
      <c r="H101" s="189"/>
      <c r="I101" s="189"/>
      <c r="J101" s="190">
        <f>J163</f>
        <v>0</v>
      </c>
      <c r="K101" s="187"/>
      <c r="L101" s="19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6"/>
      <c r="C102" s="187"/>
      <c r="D102" s="188" t="s">
        <v>106</v>
      </c>
      <c r="E102" s="189"/>
      <c r="F102" s="189"/>
      <c r="G102" s="189"/>
      <c r="H102" s="189"/>
      <c r="I102" s="189"/>
      <c r="J102" s="190">
        <f>J192</f>
        <v>0</v>
      </c>
      <c r="K102" s="187"/>
      <c r="L102" s="191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9" customFormat="1" ht="24.95" customHeight="1">
      <c r="A103" s="9"/>
      <c r="B103" s="180"/>
      <c r="C103" s="181"/>
      <c r="D103" s="182" t="s">
        <v>109</v>
      </c>
      <c r="E103" s="183"/>
      <c r="F103" s="183"/>
      <c r="G103" s="183"/>
      <c r="H103" s="183"/>
      <c r="I103" s="183"/>
      <c r="J103" s="184">
        <f>J194</f>
        <v>0</v>
      </c>
      <c r="K103" s="181"/>
      <c r="L103" s="185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10" customFormat="1" ht="19.9" customHeight="1">
      <c r="A104" s="10"/>
      <c r="B104" s="186"/>
      <c r="C104" s="187"/>
      <c r="D104" s="188" t="s">
        <v>110</v>
      </c>
      <c r="E104" s="189"/>
      <c r="F104" s="189"/>
      <c r="G104" s="189"/>
      <c r="H104" s="189"/>
      <c r="I104" s="189"/>
      <c r="J104" s="190">
        <f>J195</f>
        <v>0</v>
      </c>
      <c r="K104" s="187"/>
      <c r="L104" s="191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86"/>
      <c r="C105" s="187"/>
      <c r="D105" s="188" t="s">
        <v>111</v>
      </c>
      <c r="E105" s="189"/>
      <c r="F105" s="189"/>
      <c r="G105" s="189"/>
      <c r="H105" s="189"/>
      <c r="I105" s="189"/>
      <c r="J105" s="190">
        <f>J199</f>
        <v>0</v>
      </c>
      <c r="K105" s="187"/>
      <c r="L105" s="191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86"/>
      <c r="C106" s="187"/>
      <c r="D106" s="188" t="s">
        <v>112</v>
      </c>
      <c r="E106" s="189"/>
      <c r="F106" s="189"/>
      <c r="G106" s="189"/>
      <c r="H106" s="189"/>
      <c r="I106" s="189"/>
      <c r="J106" s="190">
        <f>J203</f>
        <v>0</v>
      </c>
      <c r="K106" s="187"/>
      <c r="L106" s="191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2" customFormat="1" ht="21.8" customHeight="1">
      <c r="A107" s="39"/>
      <c r="B107" s="40"/>
      <c r="C107" s="41"/>
      <c r="D107" s="41"/>
      <c r="E107" s="41"/>
      <c r="F107" s="41"/>
      <c r="G107" s="41"/>
      <c r="H107" s="41"/>
      <c r="I107" s="41"/>
      <c r="J107" s="41"/>
      <c r="K107" s="41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6.95" customHeight="1">
      <c r="A108" s="39"/>
      <c r="B108" s="67"/>
      <c r="C108" s="68"/>
      <c r="D108" s="68"/>
      <c r="E108" s="68"/>
      <c r="F108" s="68"/>
      <c r="G108" s="68"/>
      <c r="H108" s="68"/>
      <c r="I108" s="68"/>
      <c r="J108" s="68"/>
      <c r="K108" s="68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12" spans="1:31" s="2" customFormat="1" ht="6.95" customHeight="1">
      <c r="A112" s="39"/>
      <c r="B112" s="69"/>
      <c r="C112" s="70"/>
      <c r="D112" s="70"/>
      <c r="E112" s="70"/>
      <c r="F112" s="70"/>
      <c r="G112" s="70"/>
      <c r="H112" s="70"/>
      <c r="I112" s="70"/>
      <c r="J112" s="70"/>
      <c r="K112" s="70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24.95" customHeight="1">
      <c r="A113" s="39"/>
      <c r="B113" s="40"/>
      <c r="C113" s="24" t="s">
        <v>113</v>
      </c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6.95" customHeight="1">
      <c r="A114" s="39"/>
      <c r="B114" s="40"/>
      <c r="C114" s="41"/>
      <c r="D114" s="41"/>
      <c r="E114" s="41"/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2" customHeight="1">
      <c r="A115" s="39"/>
      <c r="B115" s="40"/>
      <c r="C115" s="33" t="s">
        <v>16</v>
      </c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6.5" customHeight="1">
      <c r="A116" s="39"/>
      <c r="B116" s="40"/>
      <c r="C116" s="41"/>
      <c r="D116" s="41"/>
      <c r="E116" s="175" t="str">
        <f>E7</f>
        <v>Rekonstrukce dopadových ploch na DH Dobiášova</v>
      </c>
      <c r="F116" s="33"/>
      <c r="G116" s="33"/>
      <c r="H116" s="33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2" customHeight="1">
      <c r="A117" s="39"/>
      <c r="B117" s="40"/>
      <c r="C117" s="33" t="s">
        <v>94</v>
      </c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6.5" customHeight="1">
      <c r="A118" s="39"/>
      <c r="B118" s="40"/>
      <c r="C118" s="41"/>
      <c r="D118" s="41"/>
      <c r="E118" s="77" t="str">
        <f>E9</f>
        <v>SO 03 - Herní prvky - plocha 76 m2</v>
      </c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6.95" customHeight="1">
      <c r="A119" s="39"/>
      <c r="B119" s="40"/>
      <c r="C119" s="41"/>
      <c r="D119" s="41"/>
      <c r="E119" s="41"/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2" customHeight="1">
      <c r="A120" s="39"/>
      <c r="B120" s="40"/>
      <c r="C120" s="33" t="s">
        <v>20</v>
      </c>
      <c r="D120" s="41"/>
      <c r="E120" s="41"/>
      <c r="F120" s="28" t="str">
        <f>F12</f>
        <v>Liberec</v>
      </c>
      <c r="G120" s="41"/>
      <c r="H120" s="41"/>
      <c r="I120" s="33" t="s">
        <v>22</v>
      </c>
      <c r="J120" s="80" t="str">
        <f>IF(J12="","",J12)</f>
        <v>26. 1. 2023</v>
      </c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6.95" customHeight="1">
      <c r="A121" s="39"/>
      <c r="B121" s="40"/>
      <c r="C121" s="41"/>
      <c r="D121" s="41"/>
      <c r="E121" s="41"/>
      <c r="F121" s="41"/>
      <c r="G121" s="41"/>
      <c r="H121" s="41"/>
      <c r="I121" s="41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15.15" customHeight="1">
      <c r="A122" s="39"/>
      <c r="B122" s="40"/>
      <c r="C122" s="33" t="s">
        <v>24</v>
      </c>
      <c r="D122" s="41"/>
      <c r="E122" s="41"/>
      <c r="F122" s="28" t="str">
        <f>E15</f>
        <v>Statutární Město Liberec</v>
      </c>
      <c r="G122" s="41"/>
      <c r="H122" s="41"/>
      <c r="I122" s="33" t="s">
        <v>30</v>
      </c>
      <c r="J122" s="37" t="str">
        <f>E21</f>
        <v xml:space="preserve"> </v>
      </c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15.15" customHeight="1">
      <c r="A123" s="39"/>
      <c r="B123" s="40"/>
      <c r="C123" s="33" t="s">
        <v>28</v>
      </c>
      <c r="D123" s="41"/>
      <c r="E123" s="41"/>
      <c r="F123" s="28" t="str">
        <f>IF(E18="","",E18)</f>
        <v>Vyplň údaj</v>
      </c>
      <c r="G123" s="41"/>
      <c r="H123" s="41"/>
      <c r="I123" s="33" t="s">
        <v>33</v>
      </c>
      <c r="J123" s="37" t="str">
        <f>E24</f>
        <v xml:space="preserve"> </v>
      </c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10.3" customHeight="1">
      <c r="A124" s="39"/>
      <c r="B124" s="40"/>
      <c r="C124" s="41"/>
      <c r="D124" s="41"/>
      <c r="E124" s="41"/>
      <c r="F124" s="41"/>
      <c r="G124" s="41"/>
      <c r="H124" s="41"/>
      <c r="I124" s="41"/>
      <c r="J124" s="41"/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11" customFormat="1" ht="29.25" customHeight="1">
      <c r="A125" s="192"/>
      <c r="B125" s="193"/>
      <c r="C125" s="194" t="s">
        <v>114</v>
      </c>
      <c r="D125" s="195" t="s">
        <v>61</v>
      </c>
      <c r="E125" s="195" t="s">
        <v>57</v>
      </c>
      <c r="F125" s="195" t="s">
        <v>58</v>
      </c>
      <c r="G125" s="195" t="s">
        <v>115</v>
      </c>
      <c r="H125" s="195" t="s">
        <v>116</v>
      </c>
      <c r="I125" s="195" t="s">
        <v>117</v>
      </c>
      <c r="J125" s="195" t="s">
        <v>98</v>
      </c>
      <c r="K125" s="196" t="s">
        <v>118</v>
      </c>
      <c r="L125" s="197"/>
      <c r="M125" s="101" t="s">
        <v>1</v>
      </c>
      <c r="N125" s="102" t="s">
        <v>40</v>
      </c>
      <c r="O125" s="102" t="s">
        <v>119</v>
      </c>
      <c r="P125" s="102" t="s">
        <v>120</v>
      </c>
      <c r="Q125" s="102" t="s">
        <v>121</v>
      </c>
      <c r="R125" s="102" t="s">
        <v>122</v>
      </c>
      <c r="S125" s="102" t="s">
        <v>123</v>
      </c>
      <c r="T125" s="103" t="s">
        <v>124</v>
      </c>
      <c r="U125" s="192"/>
      <c r="V125" s="192"/>
      <c r="W125" s="192"/>
      <c r="X125" s="192"/>
      <c r="Y125" s="192"/>
      <c r="Z125" s="192"/>
      <c r="AA125" s="192"/>
      <c r="AB125" s="192"/>
      <c r="AC125" s="192"/>
      <c r="AD125" s="192"/>
      <c r="AE125" s="192"/>
    </row>
    <row r="126" spans="1:63" s="2" customFormat="1" ht="22.8" customHeight="1">
      <c r="A126" s="39"/>
      <c r="B126" s="40"/>
      <c r="C126" s="108" t="s">
        <v>125</v>
      </c>
      <c r="D126" s="41"/>
      <c r="E126" s="41"/>
      <c r="F126" s="41"/>
      <c r="G126" s="41"/>
      <c r="H126" s="41"/>
      <c r="I126" s="41"/>
      <c r="J126" s="198">
        <f>BK126</f>
        <v>0</v>
      </c>
      <c r="K126" s="41"/>
      <c r="L126" s="45"/>
      <c r="M126" s="104"/>
      <c r="N126" s="199"/>
      <c r="O126" s="105"/>
      <c r="P126" s="200">
        <f>P127+P194</f>
        <v>0</v>
      </c>
      <c r="Q126" s="105"/>
      <c r="R126" s="200">
        <f>R127+R194</f>
        <v>40.691159999999996</v>
      </c>
      <c r="S126" s="105"/>
      <c r="T126" s="201">
        <f>T127+T194</f>
        <v>40.38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T126" s="18" t="s">
        <v>75</v>
      </c>
      <c r="AU126" s="18" t="s">
        <v>100</v>
      </c>
      <c r="BK126" s="202">
        <f>BK127+BK194</f>
        <v>0</v>
      </c>
    </row>
    <row r="127" spans="1:63" s="12" customFormat="1" ht="25.9" customHeight="1">
      <c r="A127" s="12"/>
      <c r="B127" s="203"/>
      <c r="C127" s="204"/>
      <c r="D127" s="205" t="s">
        <v>75</v>
      </c>
      <c r="E127" s="206" t="s">
        <v>126</v>
      </c>
      <c r="F127" s="206" t="s">
        <v>127</v>
      </c>
      <c r="G127" s="204"/>
      <c r="H127" s="204"/>
      <c r="I127" s="207"/>
      <c r="J127" s="208">
        <f>BK127</f>
        <v>0</v>
      </c>
      <c r="K127" s="204"/>
      <c r="L127" s="209"/>
      <c r="M127" s="210"/>
      <c r="N127" s="211"/>
      <c r="O127" s="211"/>
      <c r="P127" s="212">
        <f>P128+P143+P153+P163+P192</f>
        <v>0</v>
      </c>
      <c r="Q127" s="211"/>
      <c r="R127" s="212">
        <f>R128+R143+R153+R163+R192</f>
        <v>40.691159999999996</v>
      </c>
      <c r="S127" s="211"/>
      <c r="T127" s="213">
        <f>T128+T143+T153+T163+T192</f>
        <v>40.38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14" t="s">
        <v>84</v>
      </c>
      <c r="AT127" s="215" t="s">
        <v>75</v>
      </c>
      <c r="AU127" s="215" t="s">
        <v>76</v>
      </c>
      <c r="AY127" s="214" t="s">
        <v>128</v>
      </c>
      <c r="BK127" s="216">
        <f>BK128+BK143+BK153+BK163+BK192</f>
        <v>0</v>
      </c>
    </row>
    <row r="128" spans="1:63" s="12" customFormat="1" ht="22.8" customHeight="1">
      <c r="A128" s="12"/>
      <c r="B128" s="203"/>
      <c r="C128" s="204"/>
      <c r="D128" s="205" t="s">
        <v>75</v>
      </c>
      <c r="E128" s="217" t="s">
        <v>84</v>
      </c>
      <c r="F128" s="217" t="s">
        <v>129</v>
      </c>
      <c r="G128" s="204"/>
      <c r="H128" s="204"/>
      <c r="I128" s="207"/>
      <c r="J128" s="218">
        <f>BK128</f>
        <v>0</v>
      </c>
      <c r="K128" s="204"/>
      <c r="L128" s="209"/>
      <c r="M128" s="210"/>
      <c r="N128" s="211"/>
      <c r="O128" s="211"/>
      <c r="P128" s="212">
        <f>SUM(P129:P142)</f>
        <v>0</v>
      </c>
      <c r="Q128" s="211"/>
      <c r="R128" s="212">
        <f>SUM(R129:R142)</f>
        <v>0</v>
      </c>
      <c r="S128" s="211"/>
      <c r="T128" s="213">
        <f>SUM(T129:T142)</f>
        <v>38.38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14" t="s">
        <v>84</v>
      </c>
      <c r="AT128" s="215" t="s">
        <v>75</v>
      </c>
      <c r="AU128" s="215" t="s">
        <v>84</v>
      </c>
      <c r="AY128" s="214" t="s">
        <v>128</v>
      </c>
      <c r="BK128" s="216">
        <f>SUM(BK129:BK142)</f>
        <v>0</v>
      </c>
    </row>
    <row r="129" spans="1:65" s="2" customFormat="1" ht="66.75" customHeight="1">
      <c r="A129" s="39"/>
      <c r="B129" s="40"/>
      <c r="C129" s="219" t="s">
        <v>84</v>
      </c>
      <c r="D129" s="219" t="s">
        <v>130</v>
      </c>
      <c r="E129" s="220" t="s">
        <v>131</v>
      </c>
      <c r="F129" s="221" t="s">
        <v>132</v>
      </c>
      <c r="G129" s="222" t="s">
        <v>133</v>
      </c>
      <c r="H129" s="223">
        <v>76</v>
      </c>
      <c r="I129" s="224"/>
      <c r="J129" s="225">
        <f>ROUND(I129*H129,2)</f>
        <v>0</v>
      </c>
      <c r="K129" s="221" t="s">
        <v>134</v>
      </c>
      <c r="L129" s="45"/>
      <c r="M129" s="226" t="s">
        <v>1</v>
      </c>
      <c r="N129" s="227" t="s">
        <v>41</v>
      </c>
      <c r="O129" s="92"/>
      <c r="P129" s="228">
        <f>O129*H129</f>
        <v>0</v>
      </c>
      <c r="Q129" s="228">
        <v>0</v>
      </c>
      <c r="R129" s="228">
        <f>Q129*H129</f>
        <v>0</v>
      </c>
      <c r="S129" s="228">
        <v>0.045</v>
      </c>
      <c r="T129" s="229">
        <f>S129*H129</f>
        <v>3.42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30" t="s">
        <v>135</v>
      </c>
      <c r="AT129" s="230" t="s">
        <v>130</v>
      </c>
      <c r="AU129" s="230" t="s">
        <v>86</v>
      </c>
      <c r="AY129" s="18" t="s">
        <v>128</v>
      </c>
      <c r="BE129" s="231">
        <f>IF(N129="základní",J129,0)</f>
        <v>0</v>
      </c>
      <c r="BF129" s="231">
        <f>IF(N129="snížená",J129,0)</f>
        <v>0</v>
      </c>
      <c r="BG129" s="231">
        <f>IF(N129="zákl. přenesená",J129,0)</f>
        <v>0</v>
      </c>
      <c r="BH129" s="231">
        <f>IF(N129="sníž. přenesená",J129,0)</f>
        <v>0</v>
      </c>
      <c r="BI129" s="231">
        <f>IF(N129="nulová",J129,0)</f>
        <v>0</v>
      </c>
      <c r="BJ129" s="18" t="s">
        <v>84</v>
      </c>
      <c r="BK129" s="231">
        <f>ROUND(I129*H129,2)</f>
        <v>0</v>
      </c>
      <c r="BL129" s="18" t="s">
        <v>135</v>
      </c>
      <c r="BM129" s="230" t="s">
        <v>136</v>
      </c>
    </row>
    <row r="130" spans="1:51" s="13" customFormat="1" ht="12">
      <c r="A130" s="13"/>
      <c r="B130" s="232"/>
      <c r="C130" s="233"/>
      <c r="D130" s="234" t="s">
        <v>137</v>
      </c>
      <c r="E130" s="235" t="s">
        <v>1</v>
      </c>
      <c r="F130" s="236" t="s">
        <v>138</v>
      </c>
      <c r="G130" s="233"/>
      <c r="H130" s="235" t="s">
        <v>1</v>
      </c>
      <c r="I130" s="237"/>
      <c r="J130" s="233"/>
      <c r="K130" s="233"/>
      <c r="L130" s="238"/>
      <c r="M130" s="239"/>
      <c r="N130" s="240"/>
      <c r="O130" s="240"/>
      <c r="P130" s="240"/>
      <c r="Q130" s="240"/>
      <c r="R130" s="240"/>
      <c r="S130" s="240"/>
      <c r="T130" s="241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2" t="s">
        <v>137</v>
      </c>
      <c r="AU130" s="242" t="s">
        <v>86</v>
      </c>
      <c r="AV130" s="13" t="s">
        <v>84</v>
      </c>
      <c r="AW130" s="13" t="s">
        <v>32</v>
      </c>
      <c r="AX130" s="13" t="s">
        <v>76</v>
      </c>
      <c r="AY130" s="242" t="s">
        <v>128</v>
      </c>
    </row>
    <row r="131" spans="1:51" s="14" customFormat="1" ht="12">
      <c r="A131" s="14"/>
      <c r="B131" s="243"/>
      <c r="C131" s="244"/>
      <c r="D131" s="234" t="s">
        <v>137</v>
      </c>
      <c r="E131" s="245" t="s">
        <v>1</v>
      </c>
      <c r="F131" s="246" t="s">
        <v>484</v>
      </c>
      <c r="G131" s="244"/>
      <c r="H131" s="247">
        <v>76</v>
      </c>
      <c r="I131" s="248"/>
      <c r="J131" s="244"/>
      <c r="K131" s="244"/>
      <c r="L131" s="249"/>
      <c r="M131" s="250"/>
      <c r="N131" s="251"/>
      <c r="O131" s="251"/>
      <c r="P131" s="251"/>
      <c r="Q131" s="251"/>
      <c r="R131" s="251"/>
      <c r="S131" s="251"/>
      <c r="T131" s="252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53" t="s">
        <v>137</v>
      </c>
      <c r="AU131" s="253" t="s">
        <v>86</v>
      </c>
      <c r="AV131" s="14" t="s">
        <v>86</v>
      </c>
      <c r="AW131" s="14" t="s">
        <v>32</v>
      </c>
      <c r="AX131" s="14" t="s">
        <v>84</v>
      </c>
      <c r="AY131" s="253" t="s">
        <v>128</v>
      </c>
    </row>
    <row r="132" spans="1:65" s="2" customFormat="1" ht="62.7" customHeight="1">
      <c r="A132" s="39"/>
      <c r="B132" s="40"/>
      <c r="C132" s="219" t="s">
        <v>86</v>
      </c>
      <c r="D132" s="219" t="s">
        <v>130</v>
      </c>
      <c r="E132" s="220" t="s">
        <v>140</v>
      </c>
      <c r="F132" s="221" t="s">
        <v>141</v>
      </c>
      <c r="G132" s="222" t="s">
        <v>133</v>
      </c>
      <c r="H132" s="223">
        <v>76</v>
      </c>
      <c r="I132" s="224"/>
      <c r="J132" s="225">
        <f>ROUND(I132*H132,2)</f>
        <v>0</v>
      </c>
      <c r="K132" s="221" t="s">
        <v>134</v>
      </c>
      <c r="L132" s="45"/>
      <c r="M132" s="226" t="s">
        <v>1</v>
      </c>
      <c r="N132" s="227" t="s">
        <v>41</v>
      </c>
      <c r="O132" s="92"/>
      <c r="P132" s="228">
        <f>O132*H132</f>
        <v>0</v>
      </c>
      <c r="Q132" s="228">
        <v>0</v>
      </c>
      <c r="R132" s="228">
        <f>Q132*H132</f>
        <v>0</v>
      </c>
      <c r="S132" s="228">
        <v>0.17</v>
      </c>
      <c r="T132" s="229">
        <f>S132*H132</f>
        <v>12.920000000000002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30" t="s">
        <v>135</v>
      </c>
      <c r="AT132" s="230" t="s">
        <v>130</v>
      </c>
      <c r="AU132" s="230" t="s">
        <v>86</v>
      </c>
      <c r="AY132" s="18" t="s">
        <v>128</v>
      </c>
      <c r="BE132" s="231">
        <f>IF(N132="základní",J132,0)</f>
        <v>0</v>
      </c>
      <c r="BF132" s="231">
        <f>IF(N132="snížená",J132,0)</f>
        <v>0</v>
      </c>
      <c r="BG132" s="231">
        <f>IF(N132="zákl. přenesená",J132,0)</f>
        <v>0</v>
      </c>
      <c r="BH132" s="231">
        <f>IF(N132="sníž. přenesená",J132,0)</f>
        <v>0</v>
      </c>
      <c r="BI132" s="231">
        <f>IF(N132="nulová",J132,0)</f>
        <v>0</v>
      </c>
      <c r="BJ132" s="18" t="s">
        <v>84</v>
      </c>
      <c r="BK132" s="231">
        <f>ROUND(I132*H132,2)</f>
        <v>0</v>
      </c>
      <c r="BL132" s="18" t="s">
        <v>135</v>
      </c>
      <c r="BM132" s="230" t="s">
        <v>142</v>
      </c>
    </row>
    <row r="133" spans="1:51" s="13" customFormat="1" ht="12">
      <c r="A133" s="13"/>
      <c r="B133" s="232"/>
      <c r="C133" s="233"/>
      <c r="D133" s="234" t="s">
        <v>137</v>
      </c>
      <c r="E133" s="235" t="s">
        <v>1</v>
      </c>
      <c r="F133" s="236" t="s">
        <v>305</v>
      </c>
      <c r="G133" s="233"/>
      <c r="H133" s="235" t="s">
        <v>1</v>
      </c>
      <c r="I133" s="237"/>
      <c r="J133" s="233"/>
      <c r="K133" s="233"/>
      <c r="L133" s="238"/>
      <c r="M133" s="239"/>
      <c r="N133" s="240"/>
      <c r="O133" s="240"/>
      <c r="P133" s="240"/>
      <c r="Q133" s="240"/>
      <c r="R133" s="240"/>
      <c r="S133" s="240"/>
      <c r="T133" s="241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2" t="s">
        <v>137</v>
      </c>
      <c r="AU133" s="242" t="s">
        <v>86</v>
      </c>
      <c r="AV133" s="13" t="s">
        <v>84</v>
      </c>
      <c r="AW133" s="13" t="s">
        <v>32</v>
      </c>
      <c r="AX133" s="13" t="s">
        <v>76</v>
      </c>
      <c r="AY133" s="242" t="s">
        <v>128</v>
      </c>
    </row>
    <row r="134" spans="1:51" s="13" customFormat="1" ht="12">
      <c r="A134" s="13"/>
      <c r="B134" s="232"/>
      <c r="C134" s="233"/>
      <c r="D134" s="234" t="s">
        <v>137</v>
      </c>
      <c r="E134" s="235" t="s">
        <v>1</v>
      </c>
      <c r="F134" s="236" t="s">
        <v>143</v>
      </c>
      <c r="G134" s="233"/>
      <c r="H134" s="235" t="s">
        <v>1</v>
      </c>
      <c r="I134" s="237"/>
      <c r="J134" s="233"/>
      <c r="K134" s="233"/>
      <c r="L134" s="238"/>
      <c r="M134" s="239"/>
      <c r="N134" s="240"/>
      <c r="O134" s="240"/>
      <c r="P134" s="240"/>
      <c r="Q134" s="240"/>
      <c r="R134" s="240"/>
      <c r="S134" s="240"/>
      <c r="T134" s="241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2" t="s">
        <v>137</v>
      </c>
      <c r="AU134" s="242" t="s">
        <v>86</v>
      </c>
      <c r="AV134" s="13" t="s">
        <v>84</v>
      </c>
      <c r="AW134" s="13" t="s">
        <v>32</v>
      </c>
      <c r="AX134" s="13" t="s">
        <v>76</v>
      </c>
      <c r="AY134" s="242" t="s">
        <v>128</v>
      </c>
    </row>
    <row r="135" spans="1:51" s="14" customFormat="1" ht="12">
      <c r="A135" s="14"/>
      <c r="B135" s="243"/>
      <c r="C135" s="244"/>
      <c r="D135" s="234" t="s">
        <v>137</v>
      </c>
      <c r="E135" s="245" t="s">
        <v>1</v>
      </c>
      <c r="F135" s="246" t="s">
        <v>484</v>
      </c>
      <c r="G135" s="244"/>
      <c r="H135" s="247">
        <v>76</v>
      </c>
      <c r="I135" s="248"/>
      <c r="J135" s="244"/>
      <c r="K135" s="244"/>
      <c r="L135" s="249"/>
      <c r="M135" s="250"/>
      <c r="N135" s="251"/>
      <c r="O135" s="251"/>
      <c r="P135" s="251"/>
      <c r="Q135" s="251"/>
      <c r="R135" s="251"/>
      <c r="S135" s="251"/>
      <c r="T135" s="252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53" t="s">
        <v>137</v>
      </c>
      <c r="AU135" s="253" t="s">
        <v>86</v>
      </c>
      <c r="AV135" s="14" t="s">
        <v>86</v>
      </c>
      <c r="AW135" s="14" t="s">
        <v>32</v>
      </c>
      <c r="AX135" s="14" t="s">
        <v>84</v>
      </c>
      <c r="AY135" s="253" t="s">
        <v>128</v>
      </c>
    </row>
    <row r="136" spans="1:65" s="2" customFormat="1" ht="66.75" customHeight="1">
      <c r="A136" s="39"/>
      <c r="B136" s="40"/>
      <c r="C136" s="219" t="s">
        <v>144</v>
      </c>
      <c r="D136" s="219" t="s">
        <v>130</v>
      </c>
      <c r="E136" s="220" t="s">
        <v>145</v>
      </c>
      <c r="F136" s="221" t="s">
        <v>146</v>
      </c>
      <c r="G136" s="222" t="s">
        <v>133</v>
      </c>
      <c r="H136" s="223">
        <v>76</v>
      </c>
      <c r="I136" s="224"/>
      <c r="J136" s="225">
        <f>ROUND(I136*H136,2)</f>
        <v>0</v>
      </c>
      <c r="K136" s="221" t="s">
        <v>134</v>
      </c>
      <c r="L136" s="45"/>
      <c r="M136" s="226" t="s">
        <v>1</v>
      </c>
      <c r="N136" s="227" t="s">
        <v>41</v>
      </c>
      <c r="O136" s="92"/>
      <c r="P136" s="228">
        <f>O136*H136</f>
        <v>0</v>
      </c>
      <c r="Q136" s="228">
        <v>0</v>
      </c>
      <c r="R136" s="228">
        <f>Q136*H136</f>
        <v>0</v>
      </c>
      <c r="S136" s="228">
        <v>0.29</v>
      </c>
      <c r="T136" s="229">
        <f>S136*H136</f>
        <v>22.04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30" t="s">
        <v>135</v>
      </c>
      <c r="AT136" s="230" t="s">
        <v>130</v>
      </c>
      <c r="AU136" s="230" t="s">
        <v>86</v>
      </c>
      <c r="AY136" s="18" t="s">
        <v>128</v>
      </c>
      <c r="BE136" s="231">
        <f>IF(N136="základní",J136,0)</f>
        <v>0</v>
      </c>
      <c r="BF136" s="231">
        <f>IF(N136="snížená",J136,0)</f>
        <v>0</v>
      </c>
      <c r="BG136" s="231">
        <f>IF(N136="zákl. přenesená",J136,0)</f>
        <v>0</v>
      </c>
      <c r="BH136" s="231">
        <f>IF(N136="sníž. přenesená",J136,0)</f>
        <v>0</v>
      </c>
      <c r="BI136" s="231">
        <f>IF(N136="nulová",J136,0)</f>
        <v>0</v>
      </c>
      <c r="BJ136" s="18" t="s">
        <v>84</v>
      </c>
      <c r="BK136" s="231">
        <f>ROUND(I136*H136,2)</f>
        <v>0</v>
      </c>
      <c r="BL136" s="18" t="s">
        <v>135</v>
      </c>
      <c r="BM136" s="230" t="s">
        <v>147</v>
      </c>
    </row>
    <row r="137" spans="1:51" s="13" customFormat="1" ht="12">
      <c r="A137" s="13"/>
      <c r="B137" s="232"/>
      <c r="C137" s="233"/>
      <c r="D137" s="234" t="s">
        <v>137</v>
      </c>
      <c r="E137" s="235" t="s">
        <v>1</v>
      </c>
      <c r="F137" s="236" t="s">
        <v>305</v>
      </c>
      <c r="G137" s="233"/>
      <c r="H137" s="235" t="s">
        <v>1</v>
      </c>
      <c r="I137" s="237"/>
      <c r="J137" s="233"/>
      <c r="K137" s="233"/>
      <c r="L137" s="238"/>
      <c r="M137" s="239"/>
      <c r="N137" s="240"/>
      <c r="O137" s="240"/>
      <c r="P137" s="240"/>
      <c r="Q137" s="240"/>
      <c r="R137" s="240"/>
      <c r="S137" s="240"/>
      <c r="T137" s="241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2" t="s">
        <v>137</v>
      </c>
      <c r="AU137" s="242" t="s">
        <v>86</v>
      </c>
      <c r="AV137" s="13" t="s">
        <v>84</v>
      </c>
      <c r="AW137" s="13" t="s">
        <v>32</v>
      </c>
      <c r="AX137" s="13" t="s">
        <v>76</v>
      </c>
      <c r="AY137" s="242" t="s">
        <v>128</v>
      </c>
    </row>
    <row r="138" spans="1:51" s="13" customFormat="1" ht="12">
      <c r="A138" s="13"/>
      <c r="B138" s="232"/>
      <c r="C138" s="233"/>
      <c r="D138" s="234" t="s">
        <v>137</v>
      </c>
      <c r="E138" s="235" t="s">
        <v>1</v>
      </c>
      <c r="F138" s="236" t="s">
        <v>148</v>
      </c>
      <c r="G138" s="233"/>
      <c r="H138" s="235" t="s">
        <v>1</v>
      </c>
      <c r="I138" s="237"/>
      <c r="J138" s="233"/>
      <c r="K138" s="233"/>
      <c r="L138" s="238"/>
      <c r="M138" s="239"/>
      <c r="N138" s="240"/>
      <c r="O138" s="240"/>
      <c r="P138" s="240"/>
      <c r="Q138" s="240"/>
      <c r="R138" s="240"/>
      <c r="S138" s="240"/>
      <c r="T138" s="241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2" t="s">
        <v>137</v>
      </c>
      <c r="AU138" s="242" t="s">
        <v>86</v>
      </c>
      <c r="AV138" s="13" t="s">
        <v>84</v>
      </c>
      <c r="AW138" s="13" t="s">
        <v>32</v>
      </c>
      <c r="AX138" s="13" t="s">
        <v>76</v>
      </c>
      <c r="AY138" s="242" t="s">
        <v>128</v>
      </c>
    </row>
    <row r="139" spans="1:51" s="14" customFormat="1" ht="12">
      <c r="A139" s="14"/>
      <c r="B139" s="243"/>
      <c r="C139" s="244"/>
      <c r="D139" s="234" t="s">
        <v>137</v>
      </c>
      <c r="E139" s="245" t="s">
        <v>1</v>
      </c>
      <c r="F139" s="246" t="s">
        <v>484</v>
      </c>
      <c r="G139" s="244"/>
      <c r="H139" s="247">
        <v>76</v>
      </c>
      <c r="I139" s="248"/>
      <c r="J139" s="244"/>
      <c r="K139" s="244"/>
      <c r="L139" s="249"/>
      <c r="M139" s="250"/>
      <c r="N139" s="251"/>
      <c r="O139" s="251"/>
      <c r="P139" s="251"/>
      <c r="Q139" s="251"/>
      <c r="R139" s="251"/>
      <c r="S139" s="251"/>
      <c r="T139" s="252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53" t="s">
        <v>137</v>
      </c>
      <c r="AU139" s="253" t="s">
        <v>86</v>
      </c>
      <c r="AV139" s="14" t="s">
        <v>86</v>
      </c>
      <c r="AW139" s="14" t="s">
        <v>32</v>
      </c>
      <c r="AX139" s="14" t="s">
        <v>84</v>
      </c>
      <c r="AY139" s="253" t="s">
        <v>128</v>
      </c>
    </row>
    <row r="140" spans="1:65" s="2" customFormat="1" ht="33" customHeight="1">
      <c r="A140" s="39"/>
      <c r="B140" s="40"/>
      <c r="C140" s="219" t="s">
        <v>135</v>
      </c>
      <c r="D140" s="219" t="s">
        <v>130</v>
      </c>
      <c r="E140" s="220" t="s">
        <v>149</v>
      </c>
      <c r="F140" s="221" t="s">
        <v>150</v>
      </c>
      <c r="G140" s="222" t="s">
        <v>133</v>
      </c>
      <c r="H140" s="223">
        <v>76</v>
      </c>
      <c r="I140" s="224"/>
      <c r="J140" s="225">
        <f>ROUND(I140*H140,2)</f>
        <v>0</v>
      </c>
      <c r="K140" s="221" t="s">
        <v>134</v>
      </c>
      <c r="L140" s="45"/>
      <c r="M140" s="226" t="s">
        <v>1</v>
      </c>
      <c r="N140" s="227" t="s">
        <v>41</v>
      </c>
      <c r="O140" s="92"/>
      <c r="P140" s="228">
        <f>O140*H140</f>
        <v>0</v>
      </c>
      <c r="Q140" s="228">
        <v>0</v>
      </c>
      <c r="R140" s="228">
        <f>Q140*H140</f>
        <v>0</v>
      </c>
      <c r="S140" s="228">
        <v>0</v>
      </c>
      <c r="T140" s="229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30" t="s">
        <v>135</v>
      </c>
      <c r="AT140" s="230" t="s">
        <v>130</v>
      </c>
      <c r="AU140" s="230" t="s">
        <v>86</v>
      </c>
      <c r="AY140" s="18" t="s">
        <v>128</v>
      </c>
      <c r="BE140" s="231">
        <f>IF(N140="základní",J140,0)</f>
        <v>0</v>
      </c>
      <c r="BF140" s="231">
        <f>IF(N140="snížená",J140,0)</f>
        <v>0</v>
      </c>
      <c r="BG140" s="231">
        <f>IF(N140="zákl. přenesená",J140,0)</f>
        <v>0</v>
      </c>
      <c r="BH140" s="231">
        <f>IF(N140="sníž. přenesená",J140,0)</f>
        <v>0</v>
      </c>
      <c r="BI140" s="231">
        <f>IF(N140="nulová",J140,0)</f>
        <v>0</v>
      </c>
      <c r="BJ140" s="18" t="s">
        <v>84</v>
      </c>
      <c r="BK140" s="231">
        <f>ROUND(I140*H140,2)</f>
        <v>0</v>
      </c>
      <c r="BL140" s="18" t="s">
        <v>135</v>
      </c>
      <c r="BM140" s="230" t="s">
        <v>151</v>
      </c>
    </row>
    <row r="141" spans="1:51" s="13" customFormat="1" ht="12">
      <c r="A141" s="13"/>
      <c r="B141" s="232"/>
      <c r="C141" s="233"/>
      <c r="D141" s="234" t="s">
        <v>137</v>
      </c>
      <c r="E141" s="235" t="s">
        <v>1</v>
      </c>
      <c r="F141" s="236" t="s">
        <v>152</v>
      </c>
      <c r="G141" s="233"/>
      <c r="H141" s="235" t="s">
        <v>1</v>
      </c>
      <c r="I141" s="237"/>
      <c r="J141" s="233"/>
      <c r="K141" s="233"/>
      <c r="L141" s="238"/>
      <c r="M141" s="239"/>
      <c r="N141" s="240"/>
      <c r="O141" s="240"/>
      <c r="P141" s="240"/>
      <c r="Q141" s="240"/>
      <c r="R141" s="240"/>
      <c r="S141" s="240"/>
      <c r="T141" s="241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2" t="s">
        <v>137</v>
      </c>
      <c r="AU141" s="242" t="s">
        <v>86</v>
      </c>
      <c r="AV141" s="13" t="s">
        <v>84</v>
      </c>
      <c r="AW141" s="13" t="s">
        <v>32</v>
      </c>
      <c r="AX141" s="13" t="s">
        <v>76</v>
      </c>
      <c r="AY141" s="242" t="s">
        <v>128</v>
      </c>
    </row>
    <row r="142" spans="1:51" s="14" customFormat="1" ht="12">
      <c r="A142" s="14"/>
      <c r="B142" s="243"/>
      <c r="C142" s="244"/>
      <c r="D142" s="234" t="s">
        <v>137</v>
      </c>
      <c r="E142" s="245" t="s">
        <v>1</v>
      </c>
      <c r="F142" s="246" t="s">
        <v>484</v>
      </c>
      <c r="G142" s="244"/>
      <c r="H142" s="247">
        <v>76</v>
      </c>
      <c r="I142" s="248"/>
      <c r="J142" s="244"/>
      <c r="K142" s="244"/>
      <c r="L142" s="249"/>
      <c r="M142" s="250"/>
      <c r="N142" s="251"/>
      <c r="O142" s="251"/>
      <c r="P142" s="251"/>
      <c r="Q142" s="251"/>
      <c r="R142" s="251"/>
      <c r="S142" s="251"/>
      <c r="T142" s="252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53" t="s">
        <v>137</v>
      </c>
      <c r="AU142" s="253" t="s">
        <v>86</v>
      </c>
      <c r="AV142" s="14" t="s">
        <v>86</v>
      </c>
      <c r="AW142" s="14" t="s">
        <v>32</v>
      </c>
      <c r="AX142" s="14" t="s">
        <v>84</v>
      </c>
      <c r="AY142" s="253" t="s">
        <v>128</v>
      </c>
    </row>
    <row r="143" spans="1:63" s="12" customFormat="1" ht="22.8" customHeight="1">
      <c r="A143" s="12"/>
      <c r="B143" s="203"/>
      <c r="C143" s="204"/>
      <c r="D143" s="205" t="s">
        <v>75</v>
      </c>
      <c r="E143" s="217" t="s">
        <v>153</v>
      </c>
      <c r="F143" s="217" t="s">
        <v>154</v>
      </c>
      <c r="G143" s="204"/>
      <c r="H143" s="204"/>
      <c r="I143" s="207"/>
      <c r="J143" s="218">
        <f>BK143</f>
        <v>0</v>
      </c>
      <c r="K143" s="204"/>
      <c r="L143" s="209"/>
      <c r="M143" s="210"/>
      <c r="N143" s="211"/>
      <c r="O143" s="211"/>
      <c r="P143" s="212">
        <f>SUM(P144:P152)</f>
        <v>0</v>
      </c>
      <c r="Q143" s="211"/>
      <c r="R143" s="212">
        <f>SUM(R144:R152)</f>
        <v>40.62276</v>
      </c>
      <c r="S143" s="211"/>
      <c r="T143" s="213">
        <f>SUM(T144:T152)</f>
        <v>0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214" t="s">
        <v>84</v>
      </c>
      <c r="AT143" s="215" t="s">
        <v>75</v>
      </c>
      <c r="AU143" s="215" t="s">
        <v>84</v>
      </c>
      <c r="AY143" s="214" t="s">
        <v>128</v>
      </c>
      <c r="BK143" s="216">
        <f>SUM(BK144:BK152)</f>
        <v>0</v>
      </c>
    </row>
    <row r="144" spans="1:65" s="2" customFormat="1" ht="33" customHeight="1">
      <c r="A144" s="39"/>
      <c r="B144" s="40"/>
      <c r="C144" s="219" t="s">
        <v>153</v>
      </c>
      <c r="D144" s="219" t="s">
        <v>130</v>
      </c>
      <c r="E144" s="220" t="s">
        <v>155</v>
      </c>
      <c r="F144" s="221" t="s">
        <v>156</v>
      </c>
      <c r="G144" s="222" t="s">
        <v>133</v>
      </c>
      <c r="H144" s="223">
        <v>76</v>
      </c>
      <c r="I144" s="224"/>
      <c r="J144" s="225">
        <f>ROUND(I144*H144,2)</f>
        <v>0</v>
      </c>
      <c r="K144" s="221" t="s">
        <v>134</v>
      </c>
      <c r="L144" s="45"/>
      <c r="M144" s="226" t="s">
        <v>1</v>
      </c>
      <c r="N144" s="227" t="s">
        <v>41</v>
      </c>
      <c r="O144" s="92"/>
      <c r="P144" s="228">
        <f>O144*H144</f>
        <v>0</v>
      </c>
      <c r="Q144" s="228">
        <v>0.069</v>
      </c>
      <c r="R144" s="228">
        <f>Q144*H144</f>
        <v>5.244000000000001</v>
      </c>
      <c r="S144" s="228">
        <v>0</v>
      </c>
      <c r="T144" s="229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30" t="s">
        <v>135</v>
      </c>
      <c r="AT144" s="230" t="s">
        <v>130</v>
      </c>
      <c r="AU144" s="230" t="s">
        <v>86</v>
      </c>
      <c r="AY144" s="18" t="s">
        <v>128</v>
      </c>
      <c r="BE144" s="231">
        <f>IF(N144="základní",J144,0)</f>
        <v>0</v>
      </c>
      <c r="BF144" s="231">
        <f>IF(N144="snížená",J144,0)</f>
        <v>0</v>
      </c>
      <c r="BG144" s="231">
        <f>IF(N144="zákl. přenesená",J144,0)</f>
        <v>0</v>
      </c>
      <c r="BH144" s="231">
        <f>IF(N144="sníž. přenesená",J144,0)</f>
        <v>0</v>
      </c>
      <c r="BI144" s="231">
        <f>IF(N144="nulová",J144,0)</f>
        <v>0</v>
      </c>
      <c r="BJ144" s="18" t="s">
        <v>84</v>
      </c>
      <c r="BK144" s="231">
        <f>ROUND(I144*H144,2)</f>
        <v>0</v>
      </c>
      <c r="BL144" s="18" t="s">
        <v>135</v>
      </c>
      <c r="BM144" s="230" t="s">
        <v>157</v>
      </c>
    </row>
    <row r="145" spans="1:51" s="13" customFormat="1" ht="12">
      <c r="A145" s="13"/>
      <c r="B145" s="232"/>
      <c r="C145" s="233"/>
      <c r="D145" s="234" t="s">
        <v>137</v>
      </c>
      <c r="E145" s="235" t="s">
        <v>1</v>
      </c>
      <c r="F145" s="236" t="s">
        <v>158</v>
      </c>
      <c r="G145" s="233"/>
      <c r="H145" s="235" t="s">
        <v>1</v>
      </c>
      <c r="I145" s="237"/>
      <c r="J145" s="233"/>
      <c r="K145" s="233"/>
      <c r="L145" s="238"/>
      <c r="M145" s="239"/>
      <c r="N145" s="240"/>
      <c r="O145" s="240"/>
      <c r="P145" s="240"/>
      <c r="Q145" s="240"/>
      <c r="R145" s="240"/>
      <c r="S145" s="240"/>
      <c r="T145" s="241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2" t="s">
        <v>137</v>
      </c>
      <c r="AU145" s="242" t="s">
        <v>86</v>
      </c>
      <c r="AV145" s="13" t="s">
        <v>84</v>
      </c>
      <c r="AW145" s="13" t="s">
        <v>32</v>
      </c>
      <c r="AX145" s="13" t="s">
        <v>76</v>
      </c>
      <c r="AY145" s="242" t="s">
        <v>128</v>
      </c>
    </row>
    <row r="146" spans="1:51" s="14" customFormat="1" ht="12">
      <c r="A146" s="14"/>
      <c r="B146" s="243"/>
      <c r="C146" s="244"/>
      <c r="D146" s="234" t="s">
        <v>137</v>
      </c>
      <c r="E146" s="245" t="s">
        <v>1</v>
      </c>
      <c r="F146" s="246" t="s">
        <v>484</v>
      </c>
      <c r="G146" s="244"/>
      <c r="H146" s="247">
        <v>76</v>
      </c>
      <c r="I146" s="248"/>
      <c r="J146" s="244"/>
      <c r="K146" s="244"/>
      <c r="L146" s="249"/>
      <c r="M146" s="250"/>
      <c r="N146" s="251"/>
      <c r="O146" s="251"/>
      <c r="P146" s="251"/>
      <c r="Q146" s="251"/>
      <c r="R146" s="251"/>
      <c r="S146" s="251"/>
      <c r="T146" s="252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53" t="s">
        <v>137</v>
      </c>
      <c r="AU146" s="253" t="s">
        <v>86</v>
      </c>
      <c r="AV146" s="14" t="s">
        <v>86</v>
      </c>
      <c r="AW146" s="14" t="s">
        <v>32</v>
      </c>
      <c r="AX146" s="14" t="s">
        <v>84</v>
      </c>
      <c r="AY146" s="253" t="s">
        <v>128</v>
      </c>
    </row>
    <row r="147" spans="1:65" s="2" customFormat="1" ht="33" customHeight="1">
      <c r="A147" s="39"/>
      <c r="B147" s="40"/>
      <c r="C147" s="219" t="s">
        <v>159</v>
      </c>
      <c r="D147" s="219" t="s">
        <v>130</v>
      </c>
      <c r="E147" s="220" t="s">
        <v>160</v>
      </c>
      <c r="F147" s="221" t="s">
        <v>161</v>
      </c>
      <c r="G147" s="222" t="s">
        <v>133</v>
      </c>
      <c r="H147" s="223">
        <v>76</v>
      </c>
      <c r="I147" s="224"/>
      <c r="J147" s="225">
        <f>ROUND(I147*H147,2)</f>
        <v>0</v>
      </c>
      <c r="K147" s="221" t="s">
        <v>134</v>
      </c>
      <c r="L147" s="45"/>
      <c r="M147" s="226" t="s">
        <v>1</v>
      </c>
      <c r="N147" s="227" t="s">
        <v>41</v>
      </c>
      <c r="O147" s="92"/>
      <c r="P147" s="228">
        <f>O147*H147</f>
        <v>0</v>
      </c>
      <c r="Q147" s="228">
        <v>0.414</v>
      </c>
      <c r="R147" s="228">
        <f>Q147*H147</f>
        <v>31.464</v>
      </c>
      <c r="S147" s="228">
        <v>0</v>
      </c>
      <c r="T147" s="229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30" t="s">
        <v>135</v>
      </c>
      <c r="AT147" s="230" t="s">
        <v>130</v>
      </c>
      <c r="AU147" s="230" t="s">
        <v>86</v>
      </c>
      <c r="AY147" s="18" t="s">
        <v>128</v>
      </c>
      <c r="BE147" s="231">
        <f>IF(N147="základní",J147,0)</f>
        <v>0</v>
      </c>
      <c r="BF147" s="231">
        <f>IF(N147="snížená",J147,0)</f>
        <v>0</v>
      </c>
      <c r="BG147" s="231">
        <f>IF(N147="zákl. přenesená",J147,0)</f>
        <v>0</v>
      </c>
      <c r="BH147" s="231">
        <f>IF(N147="sníž. přenesená",J147,0)</f>
        <v>0</v>
      </c>
      <c r="BI147" s="231">
        <f>IF(N147="nulová",J147,0)</f>
        <v>0</v>
      </c>
      <c r="BJ147" s="18" t="s">
        <v>84</v>
      </c>
      <c r="BK147" s="231">
        <f>ROUND(I147*H147,2)</f>
        <v>0</v>
      </c>
      <c r="BL147" s="18" t="s">
        <v>135</v>
      </c>
      <c r="BM147" s="230" t="s">
        <v>162</v>
      </c>
    </row>
    <row r="148" spans="1:51" s="13" customFormat="1" ht="12">
      <c r="A148" s="13"/>
      <c r="B148" s="232"/>
      <c r="C148" s="233"/>
      <c r="D148" s="234" t="s">
        <v>137</v>
      </c>
      <c r="E148" s="235" t="s">
        <v>1</v>
      </c>
      <c r="F148" s="236" t="s">
        <v>163</v>
      </c>
      <c r="G148" s="233"/>
      <c r="H148" s="235" t="s">
        <v>1</v>
      </c>
      <c r="I148" s="237"/>
      <c r="J148" s="233"/>
      <c r="K148" s="233"/>
      <c r="L148" s="238"/>
      <c r="M148" s="239"/>
      <c r="N148" s="240"/>
      <c r="O148" s="240"/>
      <c r="P148" s="240"/>
      <c r="Q148" s="240"/>
      <c r="R148" s="240"/>
      <c r="S148" s="240"/>
      <c r="T148" s="241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2" t="s">
        <v>137</v>
      </c>
      <c r="AU148" s="242" t="s">
        <v>86</v>
      </c>
      <c r="AV148" s="13" t="s">
        <v>84</v>
      </c>
      <c r="AW148" s="13" t="s">
        <v>32</v>
      </c>
      <c r="AX148" s="13" t="s">
        <v>76</v>
      </c>
      <c r="AY148" s="242" t="s">
        <v>128</v>
      </c>
    </row>
    <row r="149" spans="1:51" s="14" customFormat="1" ht="12">
      <c r="A149" s="14"/>
      <c r="B149" s="243"/>
      <c r="C149" s="244"/>
      <c r="D149" s="234" t="s">
        <v>137</v>
      </c>
      <c r="E149" s="245" t="s">
        <v>1</v>
      </c>
      <c r="F149" s="246" t="s">
        <v>484</v>
      </c>
      <c r="G149" s="244"/>
      <c r="H149" s="247">
        <v>76</v>
      </c>
      <c r="I149" s="248"/>
      <c r="J149" s="244"/>
      <c r="K149" s="244"/>
      <c r="L149" s="249"/>
      <c r="M149" s="250"/>
      <c r="N149" s="251"/>
      <c r="O149" s="251"/>
      <c r="P149" s="251"/>
      <c r="Q149" s="251"/>
      <c r="R149" s="251"/>
      <c r="S149" s="251"/>
      <c r="T149" s="252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53" t="s">
        <v>137</v>
      </c>
      <c r="AU149" s="253" t="s">
        <v>86</v>
      </c>
      <c r="AV149" s="14" t="s">
        <v>86</v>
      </c>
      <c r="AW149" s="14" t="s">
        <v>32</v>
      </c>
      <c r="AX149" s="14" t="s">
        <v>84</v>
      </c>
      <c r="AY149" s="253" t="s">
        <v>128</v>
      </c>
    </row>
    <row r="150" spans="1:65" s="2" customFormat="1" ht="44.25" customHeight="1">
      <c r="A150" s="39"/>
      <c r="B150" s="40"/>
      <c r="C150" s="219" t="s">
        <v>164</v>
      </c>
      <c r="D150" s="219" t="s">
        <v>130</v>
      </c>
      <c r="E150" s="220" t="s">
        <v>165</v>
      </c>
      <c r="F150" s="221" t="s">
        <v>166</v>
      </c>
      <c r="G150" s="222" t="s">
        <v>133</v>
      </c>
      <c r="H150" s="223">
        <v>76</v>
      </c>
      <c r="I150" s="224"/>
      <c r="J150" s="225">
        <f>ROUND(I150*H150,2)</f>
        <v>0</v>
      </c>
      <c r="K150" s="221" t="s">
        <v>1</v>
      </c>
      <c r="L150" s="45"/>
      <c r="M150" s="226" t="s">
        <v>1</v>
      </c>
      <c r="N150" s="227" t="s">
        <v>41</v>
      </c>
      <c r="O150" s="92"/>
      <c r="P150" s="228">
        <f>O150*H150</f>
        <v>0</v>
      </c>
      <c r="Q150" s="228">
        <v>0.05151</v>
      </c>
      <c r="R150" s="228">
        <f>Q150*H150</f>
        <v>3.9147600000000002</v>
      </c>
      <c r="S150" s="228">
        <v>0</v>
      </c>
      <c r="T150" s="229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30" t="s">
        <v>135</v>
      </c>
      <c r="AT150" s="230" t="s">
        <v>130</v>
      </c>
      <c r="AU150" s="230" t="s">
        <v>86</v>
      </c>
      <c r="AY150" s="18" t="s">
        <v>128</v>
      </c>
      <c r="BE150" s="231">
        <f>IF(N150="základní",J150,0)</f>
        <v>0</v>
      </c>
      <c r="BF150" s="231">
        <f>IF(N150="snížená",J150,0)</f>
        <v>0</v>
      </c>
      <c r="BG150" s="231">
        <f>IF(N150="zákl. přenesená",J150,0)</f>
        <v>0</v>
      </c>
      <c r="BH150" s="231">
        <f>IF(N150="sníž. přenesená",J150,0)</f>
        <v>0</v>
      </c>
      <c r="BI150" s="231">
        <f>IF(N150="nulová",J150,0)</f>
        <v>0</v>
      </c>
      <c r="BJ150" s="18" t="s">
        <v>84</v>
      </c>
      <c r="BK150" s="231">
        <f>ROUND(I150*H150,2)</f>
        <v>0</v>
      </c>
      <c r="BL150" s="18" t="s">
        <v>135</v>
      </c>
      <c r="BM150" s="230" t="s">
        <v>167</v>
      </c>
    </row>
    <row r="151" spans="1:65" s="2" customFormat="1" ht="24.15" customHeight="1">
      <c r="A151" s="39"/>
      <c r="B151" s="40"/>
      <c r="C151" s="219" t="s">
        <v>170</v>
      </c>
      <c r="D151" s="219" t="s">
        <v>130</v>
      </c>
      <c r="E151" s="220" t="s">
        <v>485</v>
      </c>
      <c r="F151" s="221" t="s">
        <v>486</v>
      </c>
      <c r="G151" s="222" t="s">
        <v>133</v>
      </c>
      <c r="H151" s="223">
        <v>331</v>
      </c>
      <c r="I151" s="224"/>
      <c r="J151" s="225">
        <f>ROUND(I151*H151,2)</f>
        <v>0</v>
      </c>
      <c r="K151" s="221" t="s">
        <v>134</v>
      </c>
      <c r="L151" s="45"/>
      <c r="M151" s="226" t="s">
        <v>1</v>
      </c>
      <c r="N151" s="227" t="s">
        <v>41</v>
      </c>
      <c r="O151" s="92"/>
      <c r="P151" s="228">
        <f>O151*H151</f>
        <v>0</v>
      </c>
      <c r="Q151" s="228">
        <v>0</v>
      </c>
      <c r="R151" s="228">
        <f>Q151*H151</f>
        <v>0</v>
      </c>
      <c r="S151" s="228">
        <v>0</v>
      </c>
      <c r="T151" s="229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30" t="s">
        <v>135</v>
      </c>
      <c r="AT151" s="230" t="s">
        <v>130</v>
      </c>
      <c r="AU151" s="230" t="s">
        <v>86</v>
      </c>
      <c r="AY151" s="18" t="s">
        <v>128</v>
      </c>
      <c r="BE151" s="231">
        <f>IF(N151="základní",J151,0)</f>
        <v>0</v>
      </c>
      <c r="BF151" s="231">
        <f>IF(N151="snížená",J151,0)</f>
        <v>0</v>
      </c>
      <c r="BG151" s="231">
        <f>IF(N151="zákl. přenesená",J151,0)</f>
        <v>0</v>
      </c>
      <c r="BH151" s="231">
        <f>IF(N151="sníž. přenesená",J151,0)</f>
        <v>0</v>
      </c>
      <c r="BI151" s="231">
        <f>IF(N151="nulová",J151,0)</f>
        <v>0</v>
      </c>
      <c r="BJ151" s="18" t="s">
        <v>84</v>
      </c>
      <c r="BK151" s="231">
        <f>ROUND(I151*H151,2)</f>
        <v>0</v>
      </c>
      <c r="BL151" s="18" t="s">
        <v>135</v>
      </c>
      <c r="BM151" s="230" t="s">
        <v>487</v>
      </c>
    </row>
    <row r="152" spans="1:65" s="2" customFormat="1" ht="24.15" customHeight="1">
      <c r="A152" s="39"/>
      <c r="B152" s="40"/>
      <c r="C152" s="219" t="s">
        <v>168</v>
      </c>
      <c r="D152" s="219" t="s">
        <v>130</v>
      </c>
      <c r="E152" s="220" t="s">
        <v>488</v>
      </c>
      <c r="F152" s="221" t="s">
        <v>489</v>
      </c>
      <c r="G152" s="222" t="s">
        <v>133</v>
      </c>
      <c r="H152" s="223">
        <v>331</v>
      </c>
      <c r="I152" s="224"/>
      <c r="J152" s="225">
        <f>ROUND(I152*H152,2)</f>
        <v>0</v>
      </c>
      <c r="K152" s="221" t="s">
        <v>134</v>
      </c>
      <c r="L152" s="45"/>
      <c r="M152" s="226" t="s">
        <v>1</v>
      </c>
      <c r="N152" s="227" t="s">
        <v>41</v>
      </c>
      <c r="O152" s="92"/>
      <c r="P152" s="228">
        <f>O152*H152</f>
        <v>0</v>
      </c>
      <c r="Q152" s="228">
        <v>0</v>
      </c>
      <c r="R152" s="228">
        <f>Q152*H152</f>
        <v>0</v>
      </c>
      <c r="S152" s="228">
        <v>0</v>
      </c>
      <c r="T152" s="229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30" t="s">
        <v>135</v>
      </c>
      <c r="AT152" s="230" t="s">
        <v>130</v>
      </c>
      <c r="AU152" s="230" t="s">
        <v>86</v>
      </c>
      <c r="AY152" s="18" t="s">
        <v>128</v>
      </c>
      <c r="BE152" s="231">
        <f>IF(N152="základní",J152,0)</f>
        <v>0</v>
      </c>
      <c r="BF152" s="231">
        <f>IF(N152="snížená",J152,0)</f>
        <v>0</v>
      </c>
      <c r="BG152" s="231">
        <f>IF(N152="zákl. přenesená",J152,0)</f>
        <v>0</v>
      </c>
      <c r="BH152" s="231">
        <f>IF(N152="sníž. přenesená",J152,0)</f>
        <v>0</v>
      </c>
      <c r="BI152" s="231">
        <f>IF(N152="nulová",J152,0)</f>
        <v>0</v>
      </c>
      <c r="BJ152" s="18" t="s">
        <v>84</v>
      </c>
      <c r="BK152" s="231">
        <f>ROUND(I152*H152,2)</f>
        <v>0</v>
      </c>
      <c r="BL152" s="18" t="s">
        <v>135</v>
      </c>
      <c r="BM152" s="230" t="s">
        <v>490</v>
      </c>
    </row>
    <row r="153" spans="1:63" s="12" customFormat="1" ht="22.8" customHeight="1">
      <c r="A153" s="12"/>
      <c r="B153" s="203"/>
      <c r="C153" s="204"/>
      <c r="D153" s="205" t="s">
        <v>75</v>
      </c>
      <c r="E153" s="217" t="s">
        <v>168</v>
      </c>
      <c r="F153" s="217" t="s">
        <v>169</v>
      </c>
      <c r="G153" s="204"/>
      <c r="H153" s="204"/>
      <c r="I153" s="207"/>
      <c r="J153" s="218">
        <f>BK153</f>
        <v>0</v>
      </c>
      <c r="K153" s="204"/>
      <c r="L153" s="209"/>
      <c r="M153" s="210"/>
      <c r="N153" s="211"/>
      <c r="O153" s="211"/>
      <c r="P153" s="212">
        <f>SUM(P154:P162)</f>
        <v>0</v>
      </c>
      <c r="Q153" s="211"/>
      <c r="R153" s="212">
        <f>SUM(R154:R162)</f>
        <v>0</v>
      </c>
      <c r="S153" s="211"/>
      <c r="T153" s="213">
        <f>SUM(T154:T162)</f>
        <v>2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214" t="s">
        <v>84</v>
      </c>
      <c r="AT153" s="215" t="s">
        <v>75</v>
      </c>
      <c r="AU153" s="215" t="s">
        <v>84</v>
      </c>
      <c r="AY153" s="214" t="s">
        <v>128</v>
      </c>
      <c r="BK153" s="216">
        <f>SUM(BK154:BK162)</f>
        <v>0</v>
      </c>
    </row>
    <row r="154" spans="1:65" s="2" customFormat="1" ht="16.5" customHeight="1">
      <c r="A154" s="39"/>
      <c r="B154" s="40"/>
      <c r="C154" s="219" t="s">
        <v>182</v>
      </c>
      <c r="D154" s="219" t="s">
        <v>130</v>
      </c>
      <c r="E154" s="220" t="s">
        <v>491</v>
      </c>
      <c r="F154" s="221" t="s">
        <v>492</v>
      </c>
      <c r="G154" s="222" t="s">
        <v>308</v>
      </c>
      <c r="H154" s="223">
        <v>21</v>
      </c>
      <c r="I154" s="224"/>
      <c r="J154" s="225">
        <f>ROUND(I154*H154,2)</f>
        <v>0</v>
      </c>
      <c r="K154" s="221" t="s">
        <v>1</v>
      </c>
      <c r="L154" s="45"/>
      <c r="M154" s="226" t="s">
        <v>1</v>
      </c>
      <c r="N154" s="227" t="s">
        <v>41</v>
      </c>
      <c r="O154" s="92"/>
      <c r="P154" s="228">
        <f>O154*H154</f>
        <v>0</v>
      </c>
      <c r="Q154" s="228">
        <v>0</v>
      </c>
      <c r="R154" s="228">
        <f>Q154*H154</f>
        <v>0</v>
      </c>
      <c r="S154" s="228">
        <v>0</v>
      </c>
      <c r="T154" s="229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30" t="s">
        <v>135</v>
      </c>
      <c r="AT154" s="230" t="s">
        <v>130</v>
      </c>
      <c r="AU154" s="230" t="s">
        <v>86</v>
      </c>
      <c r="AY154" s="18" t="s">
        <v>128</v>
      </c>
      <c r="BE154" s="231">
        <f>IF(N154="základní",J154,0)</f>
        <v>0</v>
      </c>
      <c r="BF154" s="231">
        <f>IF(N154="snížená",J154,0)</f>
        <v>0</v>
      </c>
      <c r="BG154" s="231">
        <f>IF(N154="zákl. přenesená",J154,0)</f>
        <v>0</v>
      </c>
      <c r="BH154" s="231">
        <f>IF(N154="sníž. přenesená",J154,0)</f>
        <v>0</v>
      </c>
      <c r="BI154" s="231">
        <f>IF(N154="nulová",J154,0)</f>
        <v>0</v>
      </c>
      <c r="BJ154" s="18" t="s">
        <v>84</v>
      </c>
      <c r="BK154" s="231">
        <f>ROUND(I154*H154,2)</f>
        <v>0</v>
      </c>
      <c r="BL154" s="18" t="s">
        <v>135</v>
      </c>
      <c r="BM154" s="230" t="s">
        <v>493</v>
      </c>
    </row>
    <row r="155" spans="1:51" s="13" customFormat="1" ht="12">
      <c r="A155" s="13"/>
      <c r="B155" s="232"/>
      <c r="C155" s="233"/>
      <c r="D155" s="234" t="s">
        <v>137</v>
      </c>
      <c r="E155" s="235" t="s">
        <v>1</v>
      </c>
      <c r="F155" s="236" t="s">
        <v>494</v>
      </c>
      <c r="G155" s="233"/>
      <c r="H155" s="235" t="s">
        <v>1</v>
      </c>
      <c r="I155" s="237"/>
      <c r="J155" s="233"/>
      <c r="K155" s="233"/>
      <c r="L155" s="238"/>
      <c r="M155" s="239"/>
      <c r="N155" s="240"/>
      <c r="O155" s="240"/>
      <c r="P155" s="240"/>
      <c r="Q155" s="240"/>
      <c r="R155" s="240"/>
      <c r="S155" s="240"/>
      <c r="T155" s="241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2" t="s">
        <v>137</v>
      </c>
      <c r="AU155" s="242" t="s">
        <v>86</v>
      </c>
      <c r="AV155" s="13" t="s">
        <v>84</v>
      </c>
      <c r="AW155" s="13" t="s">
        <v>32</v>
      </c>
      <c r="AX155" s="13" t="s">
        <v>76</v>
      </c>
      <c r="AY155" s="242" t="s">
        <v>128</v>
      </c>
    </row>
    <row r="156" spans="1:51" s="14" customFormat="1" ht="12">
      <c r="A156" s="14"/>
      <c r="B156" s="243"/>
      <c r="C156" s="244"/>
      <c r="D156" s="234" t="s">
        <v>137</v>
      </c>
      <c r="E156" s="245" t="s">
        <v>1</v>
      </c>
      <c r="F156" s="246" t="s">
        <v>7</v>
      </c>
      <c r="G156" s="244"/>
      <c r="H156" s="247">
        <v>21</v>
      </c>
      <c r="I156" s="248"/>
      <c r="J156" s="244"/>
      <c r="K156" s="244"/>
      <c r="L156" s="249"/>
      <c r="M156" s="250"/>
      <c r="N156" s="251"/>
      <c r="O156" s="251"/>
      <c r="P156" s="251"/>
      <c r="Q156" s="251"/>
      <c r="R156" s="251"/>
      <c r="S156" s="251"/>
      <c r="T156" s="252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53" t="s">
        <v>137</v>
      </c>
      <c r="AU156" s="253" t="s">
        <v>86</v>
      </c>
      <c r="AV156" s="14" t="s">
        <v>86</v>
      </c>
      <c r="AW156" s="14" t="s">
        <v>32</v>
      </c>
      <c r="AX156" s="14" t="s">
        <v>84</v>
      </c>
      <c r="AY156" s="253" t="s">
        <v>128</v>
      </c>
    </row>
    <row r="157" spans="1:65" s="2" customFormat="1" ht="62.7" customHeight="1">
      <c r="A157" s="39"/>
      <c r="B157" s="40"/>
      <c r="C157" s="219" t="s">
        <v>189</v>
      </c>
      <c r="D157" s="219" t="s">
        <v>130</v>
      </c>
      <c r="E157" s="220" t="s">
        <v>177</v>
      </c>
      <c r="F157" s="221" t="s">
        <v>178</v>
      </c>
      <c r="G157" s="222" t="s">
        <v>133</v>
      </c>
      <c r="H157" s="223">
        <v>100</v>
      </c>
      <c r="I157" s="224"/>
      <c r="J157" s="225">
        <f>ROUND(I157*H157,2)</f>
        <v>0</v>
      </c>
      <c r="K157" s="221" t="s">
        <v>134</v>
      </c>
      <c r="L157" s="45"/>
      <c r="M157" s="226" t="s">
        <v>1</v>
      </c>
      <c r="N157" s="227" t="s">
        <v>41</v>
      </c>
      <c r="O157" s="92"/>
      <c r="P157" s="228">
        <f>O157*H157</f>
        <v>0</v>
      </c>
      <c r="Q157" s="228">
        <v>0</v>
      </c>
      <c r="R157" s="228">
        <f>Q157*H157</f>
        <v>0</v>
      </c>
      <c r="S157" s="228">
        <v>0.02</v>
      </c>
      <c r="T157" s="229">
        <f>S157*H157</f>
        <v>2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30" t="s">
        <v>135</v>
      </c>
      <c r="AT157" s="230" t="s">
        <v>130</v>
      </c>
      <c r="AU157" s="230" t="s">
        <v>86</v>
      </c>
      <c r="AY157" s="18" t="s">
        <v>128</v>
      </c>
      <c r="BE157" s="231">
        <f>IF(N157="základní",J157,0)</f>
        <v>0</v>
      </c>
      <c r="BF157" s="231">
        <f>IF(N157="snížená",J157,0)</f>
        <v>0</v>
      </c>
      <c r="BG157" s="231">
        <f>IF(N157="zákl. přenesená",J157,0)</f>
        <v>0</v>
      </c>
      <c r="BH157" s="231">
        <f>IF(N157="sníž. přenesená",J157,0)</f>
        <v>0</v>
      </c>
      <c r="BI157" s="231">
        <f>IF(N157="nulová",J157,0)</f>
        <v>0</v>
      </c>
      <c r="BJ157" s="18" t="s">
        <v>84</v>
      </c>
      <c r="BK157" s="231">
        <f>ROUND(I157*H157,2)</f>
        <v>0</v>
      </c>
      <c r="BL157" s="18" t="s">
        <v>135</v>
      </c>
      <c r="BM157" s="230" t="s">
        <v>179</v>
      </c>
    </row>
    <row r="158" spans="1:51" s="13" customFormat="1" ht="12">
      <c r="A158" s="13"/>
      <c r="B158" s="232"/>
      <c r="C158" s="233"/>
      <c r="D158" s="234" t="s">
        <v>137</v>
      </c>
      <c r="E158" s="235" t="s">
        <v>1</v>
      </c>
      <c r="F158" s="236" t="s">
        <v>180</v>
      </c>
      <c r="G158" s="233"/>
      <c r="H158" s="235" t="s">
        <v>1</v>
      </c>
      <c r="I158" s="237"/>
      <c r="J158" s="233"/>
      <c r="K158" s="233"/>
      <c r="L158" s="238"/>
      <c r="M158" s="239"/>
      <c r="N158" s="240"/>
      <c r="O158" s="240"/>
      <c r="P158" s="240"/>
      <c r="Q158" s="240"/>
      <c r="R158" s="240"/>
      <c r="S158" s="240"/>
      <c r="T158" s="241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2" t="s">
        <v>137</v>
      </c>
      <c r="AU158" s="242" t="s">
        <v>86</v>
      </c>
      <c r="AV158" s="13" t="s">
        <v>84</v>
      </c>
      <c r="AW158" s="13" t="s">
        <v>32</v>
      </c>
      <c r="AX158" s="13" t="s">
        <v>76</v>
      </c>
      <c r="AY158" s="242" t="s">
        <v>128</v>
      </c>
    </row>
    <row r="159" spans="1:51" s="14" customFormat="1" ht="12">
      <c r="A159" s="14"/>
      <c r="B159" s="243"/>
      <c r="C159" s="244"/>
      <c r="D159" s="234" t="s">
        <v>137</v>
      </c>
      <c r="E159" s="245" t="s">
        <v>1</v>
      </c>
      <c r="F159" s="246" t="s">
        <v>181</v>
      </c>
      <c r="G159" s="244"/>
      <c r="H159" s="247">
        <v>100</v>
      </c>
      <c r="I159" s="248"/>
      <c r="J159" s="244"/>
      <c r="K159" s="244"/>
      <c r="L159" s="249"/>
      <c r="M159" s="250"/>
      <c r="N159" s="251"/>
      <c r="O159" s="251"/>
      <c r="P159" s="251"/>
      <c r="Q159" s="251"/>
      <c r="R159" s="251"/>
      <c r="S159" s="251"/>
      <c r="T159" s="252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53" t="s">
        <v>137</v>
      </c>
      <c r="AU159" s="253" t="s">
        <v>86</v>
      </c>
      <c r="AV159" s="14" t="s">
        <v>86</v>
      </c>
      <c r="AW159" s="14" t="s">
        <v>32</v>
      </c>
      <c r="AX159" s="14" t="s">
        <v>84</v>
      </c>
      <c r="AY159" s="253" t="s">
        <v>128</v>
      </c>
    </row>
    <row r="160" spans="1:65" s="2" customFormat="1" ht="21.75" customHeight="1">
      <c r="A160" s="39"/>
      <c r="B160" s="40"/>
      <c r="C160" s="219" t="s">
        <v>196</v>
      </c>
      <c r="D160" s="219" t="s">
        <v>130</v>
      </c>
      <c r="E160" s="220" t="s">
        <v>495</v>
      </c>
      <c r="F160" s="221" t="s">
        <v>496</v>
      </c>
      <c r="G160" s="222" t="s">
        <v>173</v>
      </c>
      <c r="H160" s="223">
        <v>17</v>
      </c>
      <c r="I160" s="224"/>
      <c r="J160" s="225">
        <f>ROUND(I160*H160,2)</f>
        <v>0</v>
      </c>
      <c r="K160" s="221" t="s">
        <v>1</v>
      </c>
      <c r="L160" s="45"/>
      <c r="M160" s="226" t="s">
        <v>1</v>
      </c>
      <c r="N160" s="227" t="s">
        <v>41</v>
      </c>
      <c r="O160" s="92"/>
      <c r="P160" s="228">
        <f>O160*H160</f>
        <v>0</v>
      </c>
      <c r="Q160" s="228">
        <v>0</v>
      </c>
      <c r="R160" s="228">
        <f>Q160*H160</f>
        <v>0</v>
      </c>
      <c r="S160" s="228">
        <v>0</v>
      </c>
      <c r="T160" s="229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30" t="s">
        <v>135</v>
      </c>
      <c r="AT160" s="230" t="s">
        <v>130</v>
      </c>
      <c r="AU160" s="230" t="s">
        <v>86</v>
      </c>
      <c r="AY160" s="18" t="s">
        <v>128</v>
      </c>
      <c r="BE160" s="231">
        <f>IF(N160="základní",J160,0)</f>
        <v>0</v>
      </c>
      <c r="BF160" s="231">
        <f>IF(N160="snížená",J160,0)</f>
        <v>0</v>
      </c>
      <c r="BG160" s="231">
        <f>IF(N160="zákl. přenesená",J160,0)</f>
        <v>0</v>
      </c>
      <c r="BH160" s="231">
        <f>IF(N160="sníž. přenesená",J160,0)</f>
        <v>0</v>
      </c>
      <c r="BI160" s="231">
        <f>IF(N160="nulová",J160,0)</f>
        <v>0</v>
      </c>
      <c r="BJ160" s="18" t="s">
        <v>84</v>
      </c>
      <c r="BK160" s="231">
        <f>ROUND(I160*H160,2)</f>
        <v>0</v>
      </c>
      <c r="BL160" s="18" t="s">
        <v>135</v>
      </c>
      <c r="BM160" s="230" t="s">
        <v>497</v>
      </c>
    </row>
    <row r="161" spans="1:65" s="2" customFormat="1" ht="16.5" customHeight="1">
      <c r="A161" s="39"/>
      <c r="B161" s="40"/>
      <c r="C161" s="219" t="s">
        <v>204</v>
      </c>
      <c r="D161" s="219" t="s">
        <v>130</v>
      </c>
      <c r="E161" s="220" t="s">
        <v>498</v>
      </c>
      <c r="F161" s="221" t="s">
        <v>499</v>
      </c>
      <c r="G161" s="222" t="s">
        <v>270</v>
      </c>
      <c r="H161" s="223">
        <v>1</v>
      </c>
      <c r="I161" s="224"/>
      <c r="J161" s="225">
        <f>ROUND(I161*H161,2)</f>
        <v>0</v>
      </c>
      <c r="K161" s="221" t="s">
        <v>1</v>
      </c>
      <c r="L161" s="45"/>
      <c r="M161" s="226" t="s">
        <v>1</v>
      </c>
      <c r="N161" s="227" t="s">
        <v>41</v>
      </c>
      <c r="O161" s="92"/>
      <c r="P161" s="228">
        <f>O161*H161</f>
        <v>0</v>
      </c>
      <c r="Q161" s="228">
        <v>0</v>
      </c>
      <c r="R161" s="228">
        <f>Q161*H161</f>
        <v>0</v>
      </c>
      <c r="S161" s="228">
        <v>0</v>
      </c>
      <c r="T161" s="229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30" t="s">
        <v>135</v>
      </c>
      <c r="AT161" s="230" t="s">
        <v>130</v>
      </c>
      <c r="AU161" s="230" t="s">
        <v>86</v>
      </c>
      <c r="AY161" s="18" t="s">
        <v>128</v>
      </c>
      <c r="BE161" s="231">
        <f>IF(N161="základní",J161,0)</f>
        <v>0</v>
      </c>
      <c r="BF161" s="231">
        <f>IF(N161="snížená",J161,0)</f>
        <v>0</v>
      </c>
      <c r="BG161" s="231">
        <f>IF(N161="zákl. přenesená",J161,0)</f>
        <v>0</v>
      </c>
      <c r="BH161" s="231">
        <f>IF(N161="sníž. přenesená",J161,0)</f>
        <v>0</v>
      </c>
      <c r="BI161" s="231">
        <f>IF(N161="nulová",J161,0)</f>
        <v>0</v>
      </c>
      <c r="BJ161" s="18" t="s">
        <v>84</v>
      </c>
      <c r="BK161" s="231">
        <f>ROUND(I161*H161,2)</f>
        <v>0</v>
      </c>
      <c r="BL161" s="18" t="s">
        <v>135</v>
      </c>
      <c r="BM161" s="230" t="s">
        <v>500</v>
      </c>
    </row>
    <row r="162" spans="1:65" s="2" customFormat="1" ht="49.05" customHeight="1">
      <c r="A162" s="39"/>
      <c r="B162" s="40"/>
      <c r="C162" s="219" t="s">
        <v>211</v>
      </c>
      <c r="D162" s="219" t="s">
        <v>130</v>
      </c>
      <c r="E162" s="220" t="s">
        <v>501</v>
      </c>
      <c r="F162" s="221" t="s">
        <v>502</v>
      </c>
      <c r="G162" s="222" t="s">
        <v>173</v>
      </c>
      <c r="H162" s="223">
        <v>2</v>
      </c>
      <c r="I162" s="224"/>
      <c r="J162" s="225">
        <f>ROUND(I162*H162,2)</f>
        <v>0</v>
      </c>
      <c r="K162" s="221" t="s">
        <v>1</v>
      </c>
      <c r="L162" s="45"/>
      <c r="M162" s="226" t="s">
        <v>1</v>
      </c>
      <c r="N162" s="227" t="s">
        <v>41</v>
      </c>
      <c r="O162" s="92"/>
      <c r="P162" s="228">
        <f>O162*H162</f>
        <v>0</v>
      </c>
      <c r="Q162" s="228">
        <v>0</v>
      </c>
      <c r="R162" s="228">
        <f>Q162*H162</f>
        <v>0</v>
      </c>
      <c r="S162" s="228">
        <v>0</v>
      </c>
      <c r="T162" s="229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30" t="s">
        <v>135</v>
      </c>
      <c r="AT162" s="230" t="s">
        <v>130</v>
      </c>
      <c r="AU162" s="230" t="s">
        <v>86</v>
      </c>
      <c r="AY162" s="18" t="s">
        <v>128</v>
      </c>
      <c r="BE162" s="231">
        <f>IF(N162="základní",J162,0)</f>
        <v>0</v>
      </c>
      <c r="BF162" s="231">
        <f>IF(N162="snížená",J162,0)</f>
        <v>0</v>
      </c>
      <c r="BG162" s="231">
        <f>IF(N162="zákl. přenesená",J162,0)</f>
        <v>0</v>
      </c>
      <c r="BH162" s="231">
        <f>IF(N162="sníž. přenesená",J162,0)</f>
        <v>0</v>
      </c>
      <c r="BI162" s="231">
        <f>IF(N162="nulová",J162,0)</f>
        <v>0</v>
      </c>
      <c r="BJ162" s="18" t="s">
        <v>84</v>
      </c>
      <c r="BK162" s="231">
        <f>ROUND(I162*H162,2)</f>
        <v>0</v>
      </c>
      <c r="BL162" s="18" t="s">
        <v>135</v>
      </c>
      <c r="BM162" s="230" t="s">
        <v>503</v>
      </c>
    </row>
    <row r="163" spans="1:63" s="12" customFormat="1" ht="22.8" customHeight="1">
      <c r="A163" s="12"/>
      <c r="B163" s="203"/>
      <c r="C163" s="204"/>
      <c r="D163" s="205" t="s">
        <v>75</v>
      </c>
      <c r="E163" s="217" t="s">
        <v>187</v>
      </c>
      <c r="F163" s="217" t="s">
        <v>188</v>
      </c>
      <c r="G163" s="204"/>
      <c r="H163" s="204"/>
      <c r="I163" s="207"/>
      <c r="J163" s="218">
        <f>BK163</f>
        <v>0</v>
      </c>
      <c r="K163" s="204"/>
      <c r="L163" s="209"/>
      <c r="M163" s="210"/>
      <c r="N163" s="211"/>
      <c r="O163" s="211"/>
      <c r="P163" s="212">
        <f>SUM(P164:P191)</f>
        <v>0</v>
      </c>
      <c r="Q163" s="211"/>
      <c r="R163" s="212">
        <f>SUM(R164:R191)</f>
        <v>0.0684</v>
      </c>
      <c r="S163" s="211"/>
      <c r="T163" s="213">
        <f>SUM(T164:T191)</f>
        <v>0</v>
      </c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R163" s="214" t="s">
        <v>84</v>
      </c>
      <c r="AT163" s="215" t="s">
        <v>75</v>
      </c>
      <c r="AU163" s="215" t="s">
        <v>84</v>
      </c>
      <c r="AY163" s="214" t="s">
        <v>128</v>
      </c>
      <c r="BK163" s="216">
        <f>SUM(BK164:BK191)</f>
        <v>0</v>
      </c>
    </row>
    <row r="164" spans="1:65" s="2" customFormat="1" ht="24.15" customHeight="1">
      <c r="A164" s="39"/>
      <c r="B164" s="40"/>
      <c r="C164" s="219" t="s">
        <v>8</v>
      </c>
      <c r="D164" s="219" t="s">
        <v>130</v>
      </c>
      <c r="E164" s="220" t="s">
        <v>190</v>
      </c>
      <c r="F164" s="221" t="s">
        <v>191</v>
      </c>
      <c r="G164" s="222" t="s">
        <v>192</v>
      </c>
      <c r="H164" s="223">
        <v>3.42</v>
      </c>
      <c r="I164" s="224"/>
      <c r="J164" s="225">
        <f>ROUND(I164*H164,2)</f>
        <v>0</v>
      </c>
      <c r="K164" s="221" t="s">
        <v>1</v>
      </c>
      <c r="L164" s="45"/>
      <c r="M164" s="226" t="s">
        <v>1</v>
      </c>
      <c r="N164" s="227" t="s">
        <v>41</v>
      </c>
      <c r="O164" s="92"/>
      <c r="P164" s="228">
        <f>O164*H164</f>
        <v>0</v>
      </c>
      <c r="Q164" s="228">
        <v>0.02</v>
      </c>
      <c r="R164" s="228">
        <f>Q164*H164</f>
        <v>0.0684</v>
      </c>
      <c r="S164" s="228">
        <v>0</v>
      </c>
      <c r="T164" s="229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30" t="s">
        <v>135</v>
      </c>
      <c r="AT164" s="230" t="s">
        <v>130</v>
      </c>
      <c r="AU164" s="230" t="s">
        <v>86</v>
      </c>
      <c r="AY164" s="18" t="s">
        <v>128</v>
      </c>
      <c r="BE164" s="231">
        <f>IF(N164="základní",J164,0)</f>
        <v>0</v>
      </c>
      <c r="BF164" s="231">
        <f>IF(N164="snížená",J164,0)</f>
        <v>0</v>
      </c>
      <c r="BG164" s="231">
        <f>IF(N164="zákl. přenesená",J164,0)</f>
        <v>0</v>
      </c>
      <c r="BH164" s="231">
        <f>IF(N164="sníž. přenesená",J164,0)</f>
        <v>0</v>
      </c>
      <c r="BI164" s="231">
        <f>IF(N164="nulová",J164,0)</f>
        <v>0</v>
      </c>
      <c r="BJ164" s="18" t="s">
        <v>84</v>
      </c>
      <c r="BK164" s="231">
        <f>ROUND(I164*H164,2)</f>
        <v>0</v>
      </c>
      <c r="BL164" s="18" t="s">
        <v>135</v>
      </c>
      <c r="BM164" s="230" t="s">
        <v>193</v>
      </c>
    </row>
    <row r="165" spans="1:51" s="13" customFormat="1" ht="12">
      <c r="A165" s="13"/>
      <c r="B165" s="232"/>
      <c r="C165" s="233"/>
      <c r="D165" s="234" t="s">
        <v>137</v>
      </c>
      <c r="E165" s="235" t="s">
        <v>1</v>
      </c>
      <c r="F165" s="236" t="s">
        <v>138</v>
      </c>
      <c r="G165" s="233"/>
      <c r="H165" s="235" t="s">
        <v>1</v>
      </c>
      <c r="I165" s="237"/>
      <c r="J165" s="233"/>
      <c r="K165" s="233"/>
      <c r="L165" s="238"/>
      <c r="M165" s="239"/>
      <c r="N165" s="240"/>
      <c r="O165" s="240"/>
      <c r="P165" s="240"/>
      <c r="Q165" s="240"/>
      <c r="R165" s="240"/>
      <c r="S165" s="240"/>
      <c r="T165" s="241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2" t="s">
        <v>137</v>
      </c>
      <c r="AU165" s="242" t="s">
        <v>86</v>
      </c>
      <c r="AV165" s="13" t="s">
        <v>84</v>
      </c>
      <c r="AW165" s="13" t="s">
        <v>32</v>
      </c>
      <c r="AX165" s="13" t="s">
        <v>76</v>
      </c>
      <c r="AY165" s="242" t="s">
        <v>128</v>
      </c>
    </row>
    <row r="166" spans="1:51" s="13" customFormat="1" ht="12">
      <c r="A166" s="13"/>
      <c r="B166" s="232"/>
      <c r="C166" s="233"/>
      <c r="D166" s="234" t="s">
        <v>137</v>
      </c>
      <c r="E166" s="235" t="s">
        <v>1</v>
      </c>
      <c r="F166" s="236" t="s">
        <v>194</v>
      </c>
      <c r="G166" s="233"/>
      <c r="H166" s="235" t="s">
        <v>1</v>
      </c>
      <c r="I166" s="237"/>
      <c r="J166" s="233"/>
      <c r="K166" s="233"/>
      <c r="L166" s="238"/>
      <c r="M166" s="239"/>
      <c r="N166" s="240"/>
      <c r="O166" s="240"/>
      <c r="P166" s="240"/>
      <c r="Q166" s="240"/>
      <c r="R166" s="240"/>
      <c r="S166" s="240"/>
      <c r="T166" s="241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42" t="s">
        <v>137</v>
      </c>
      <c r="AU166" s="242" t="s">
        <v>86</v>
      </c>
      <c r="AV166" s="13" t="s">
        <v>84</v>
      </c>
      <c r="AW166" s="13" t="s">
        <v>32</v>
      </c>
      <c r="AX166" s="13" t="s">
        <v>76</v>
      </c>
      <c r="AY166" s="242" t="s">
        <v>128</v>
      </c>
    </row>
    <row r="167" spans="1:51" s="14" customFormat="1" ht="12">
      <c r="A167" s="14"/>
      <c r="B167" s="243"/>
      <c r="C167" s="244"/>
      <c r="D167" s="234" t="s">
        <v>137</v>
      </c>
      <c r="E167" s="245" t="s">
        <v>1</v>
      </c>
      <c r="F167" s="246" t="s">
        <v>504</v>
      </c>
      <c r="G167" s="244"/>
      <c r="H167" s="247">
        <v>3.42</v>
      </c>
      <c r="I167" s="248"/>
      <c r="J167" s="244"/>
      <c r="K167" s="244"/>
      <c r="L167" s="249"/>
      <c r="M167" s="250"/>
      <c r="N167" s="251"/>
      <c r="O167" s="251"/>
      <c r="P167" s="251"/>
      <c r="Q167" s="251"/>
      <c r="R167" s="251"/>
      <c r="S167" s="251"/>
      <c r="T167" s="252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53" t="s">
        <v>137</v>
      </c>
      <c r="AU167" s="253" t="s">
        <v>86</v>
      </c>
      <c r="AV167" s="14" t="s">
        <v>86</v>
      </c>
      <c r="AW167" s="14" t="s">
        <v>32</v>
      </c>
      <c r="AX167" s="14" t="s">
        <v>84</v>
      </c>
      <c r="AY167" s="253" t="s">
        <v>128</v>
      </c>
    </row>
    <row r="168" spans="1:65" s="2" customFormat="1" ht="37.8" customHeight="1">
      <c r="A168" s="39"/>
      <c r="B168" s="40"/>
      <c r="C168" s="219" t="s">
        <v>220</v>
      </c>
      <c r="D168" s="219" t="s">
        <v>130</v>
      </c>
      <c r="E168" s="220" t="s">
        <v>197</v>
      </c>
      <c r="F168" s="221" t="s">
        <v>198</v>
      </c>
      <c r="G168" s="222" t="s">
        <v>192</v>
      </c>
      <c r="H168" s="223">
        <v>37.46</v>
      </c>
      <c r="I168" s="224"/>
      <c r="J168" s="225">
        <f>ROUND(I168*H168,2)</f>
        <v>0</v>
      </c>
      <c r="K168" s="221" t="s">
        <v>134</v>
      </c>
      <c r="L168" s="45"/>
      <c r="M168" s="226" t="s">
        <v>1</v>
      </c>
      <c r="N168" s="227" t="s">
        <v>41</v>
      </c>
      <c r="O168" s="92"/>
      <c r="P168" s="228">
        <f>O168*H168</f>
        <v>0</v>
      </c>
      <c r="Q168" s="228">
        <v>0</v>
      </c>
      <c r="R168" s="228">
        <f>Q168*H168</f>
        <v>0</v>
      </c>
      <c r="S168" s="228">
        <v>0</v>
      </c>
      <c r="T168" s="229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30" t="s">
        <v>135</v>
      </c>
      <c r="AT168" s="230" t="s">
        <v>130</v>
      </c>
      <c r="AU168" s="230" t="s">
        <v>86</v>
      </c>
      <c r="AY168" s="18" t="s">
        <v>128</v>
      </c>
      <c r="BE168" s="231">
        <f>IF(N168="základní",J168,0)</f>
        <v>0</v>
      </c>
      <c r="BF168" s="231">
        <f>IF(N168="snížená",J168,0)</f>
        <v>0</v>
      </c>
      <c r="BG168" s="231">
        <f>IF(N168="zákl. přenesená",J168,0)</f>
        <v>0</v>
      </c>
      <c r="BH168" s="231">
        <f>IF(N168="sníž. přenesená",J168,0)</f>
        <v>0</v>
      </c>
      <c r="BI168" s="231">
        <f>IF(N168="nulová",J168,0)</f>
        <v>0</v>
      </c>
      <c r="BJ168" s="18" t="s">
        <v>84</v>
      </c>
      <c r="BK168" s="231">
        <f>ROUND(I168*H168,2)</f>
        <v>0</v>
      </c>
      <c r="BL168" s="18" t="s">
        <v>135</v>
      </c>
      <c r="BM168" s="230" t="s">
        <v>199</v>
      </c>
    </row>
    <row r="169" spans="1:51" s="13" customFormat="1" ht="12">
      <c r="A169" s="13"/>
      <c r="B169" s="232"/>
      <c r="C169" s="233"/>
      <c r="D169" s="234" t="s">
        <v>137</v>
      </c>
      <c r="E169" s="235" t="s">
        <v>1</v>
      </c>
      <c r="F169" s="236" t="s">
        <v>200</v>
      </c>
      <c r="G169" s="233"/>
      <c r="H169" s="235" t="s">
        <v>1</v>
      </c>
      <c r="I169" s="237"/>
      <c r="J169" s="233"/>
      <c r="K169" s="233"/>
      <c r="L169" s="238"/>
      <c r="M169" s="239"/>
      <c r="N169" s="240"/>
      <c r="O169" s="240"/>
      <c r="P169" s="240"/>
      <c r="Q169" s="240"/>
      <c r="R169" s="240"/>
      <c r="S169" s="240"/>
      <c r="T169" s="241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42" t="s">
        <v>137</v>
      </c>
      <c r="AU169" s="242" t="s">
        <v>86</v>
      </c>
      <c r="AV169" s="13" t="s">
        <v>84</v>
      </c>
      <c r="AW169" s="13" t="s">
        <v>32</v>
      </c>
      <c r="AX169" s="13" t="s">
        <v>76</v>
      </c>
      <c r="AY169" s="242" t="s">
        <v>128</v>
      </c>
    </row>
    <row r="170" spans="1:51" s="14" customFormat="1" ht="12">
      <c r="A170" s="14"/>
      <c r="B170" s="243"/>
      <c r="C170" s="244"/>
      <c r="D170" s="234" t="s">
        <v>137</v>
      </c>
      <c r="E170" s="245" t="s">
        <v>1</v>
      </c>
      <c r="F170" s="246" t="s">
        <v>505</v>
      </c>
      <c r="G170" s="244"/>
      <c r="H170" s="247">
        <v>34.96</v>
      </c>
      <c r="I170" s="248"/>
      <c r="J170" s="244"/>
      <c r="K170" s="244"/>
      <c r="L170" s="249"/>
      <c r="M170" s="250"/>
      <c r="N170" s="251"/>
      <c r="O170" s="251"/>
      <c r="P170" s="251"/>
      <c r="Q170" s="251"/>
      <c r="R170" s="251"/>
      <c r="S170" s="251"/>
      <c r="T170" s="252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53" t="s">
        <v>137</v>
      </c>
      <c r="AU170" s="253" t="s">
        <v>86</v>
      </c>
      <c r="AV170" s="14" t="s">
        <v>86</v>
      </c>
      <c r="AW170" s="14" t="s">
        <v>32</v>
      </c>
      <c r="AX170" s="14" t="s">
        <v>76</v>
      </c>
      <c r="AY170" s="253" t="s">
        <v>128</v>
      </c>
    </row>
    <row r="171" spans="1:51" s="13" customFormat="1" ht="12">
      <c r="A171" s="13"/>
      <c r="B171" s="232"/>
      <c r="C171" s="233"/>
      <c r="D171" s="234" t="s">
        <v>137</v>
      </c>
      <c r="E171" s="235" t="s">
        <v>1</v>
      </c>
      <c r="F171" s="236" t="s">
        <v>506</v>
      </c>
      <c r="G171" s="233"/>
      <c r="H171" s="235" t="s">
        <v>1</v>
      </c>
      <c r="I171" s="237"/>
      <c r="J171" s="233"/>
      <c r="K171" s="233"/>
      <c r="L171" s="238"/>
      <c r="M171" s="239"/>
      <c r="N171" s="240"/>
      <c r="O171" s="240"/>
      <c r="P171" s="240"/>
      <c r="Q171" s="240"/>
      <c r="R171" s="240"/>
      <c r="S171" s="240"/>
      <c r="T171" s="241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2" t="s">
        <v>137</v>
      </c>
      <c r="AU171" s="242" t="s">
        <v>86</v>
      </c>
      <c r="AV171" s="13" t="s">
        <v>84</v>
      </c>
      <c r="AW171" s="13" t="s">
        <v>32</v>
      </c>
      <c r="AX171" s="13" t="s">
        <v>76</v>
      </c>
      <c r="AY171" s="242" t="s">
        <v>128</v>
      </c>
    </row>
    <row r="172" spans="1:51" s="14" customFormat="1" ht="12">
      <c r="A172" s="14"/>
      <c r="B172" s="243"/>
      <c r="C172" s="244"/>
      <c r="D172" s="234" t="s">
        <v>137</v>
      </c>
      <c r="E172" s="245" t="s">
        <v>1</v>
      </c>
      <c r="F172" s="246" t="s">
        <v>507</v>
      </c>
      <c r="G172" s="244"/>
      <c r="H172" s="247">
        <v>2.5</v>
      </c>
      <c r="I172" s="248"/>
      <c r="J172" s="244"/>
      <c r="K172" s="244"/>
      <c r="L172" s="249"/>
      <c r="M172" s="250"/>
      <c r="N172" s="251"/>
      <c r="O172" s="251"/>
      <c r="P172" s="251"/>
      <c r="Q172" s="251"/>
      <c r="R172" s="251"/>
      <c r="S172" s="251"/>
      <c r="T172" s="252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53" t="s">
        <v>137</v>
      </c>
      <c r="AU172" s="253" t="s">
        <v>86</v>
      </c>
      <c r="AV172" s="14" t="s">
        <v>86</v>
      </c>
      <c r="AW172" s="14" t="s">
        <v>32</v>
      </c>
      <c r="AX172" s="14" t="s">
        <v>76</v>
      </c>
      <c r="AY172" s="253" t="s">
        <v>128</v>
      </c>
    </row>
    <row r="173" spans="1:51" s="15" customFormat="1" ht="12">
      <c r="A173" s="15"/>
      <c r="B173" s="254"/>
      <c r="C173" s="255"/>
      <c r="D173" s="234" t="s">
        <v>137</v>
      </c>
      <c r="E173" s="256" t="s">
        <v>1</v>
      </c>
      <c r="F173" s="257" t="s">
        <v>203</v>
      </c>
      <c r="G173" s="255"/>
      <c r="H173" s="258">
        <v>37.46</v>
      </c>
      <c r="I173" s="259"/>
      <c r="J173" s="255"/>
      <c r="K173" s="255"/>
      <c r="L173" s="260"/>
      <c r="M173" s="261"/>
      <c r="N173" s="262"/>
      <c r="O173" s="262"/>
      <c r="P173" s="262"/>
      <c r="Q173" s="262"/>
      <c r="R173" s="262"/>
      <c r="S173" s="262"/>
      <c r="T173" s="263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T173" s="264" t="s">
        <v>137</v>
      </c>
      <c r="AU173" s="264" t="s">
        <v>86</v>
      </c>
      <c r="AV173" s="15" t="s">
        <v>135</v>
      </c>
      <c r="AW173" s="15" t="s">
        <v>32</v>
      </c>
      <c r="AX173" s="15" t="s">
        <v>84</v>
      </c>
      <c r="AY173" s="264" t="s">
        <v>128</v>
      </c>
    </row>
    <row r="174" spans="1:65" s="2" customFormat="1" ht="37.8" customHeight="1">
      <c r="A174" s="39"/>
      <c r="B174" s="40"/>
      <c r="C174" s="219" t="s">
        <v>225</v>
      </c>
      <c r="D174" s="219" t="s">
        <v>130</v>
      </c>
      <c r="E174" s="220" t="s">
        <v>205</v>
      </c>
      <c r="F174" s="221" t="s">
        <v>206</v>
      </c>
      <c r="G174" s="222" t="s">
        <v>192</v>
      </c>
      <c r="H174" s="223">
        <v>197.3</v>
      </c>
      <c r="I174" s="224"/>
      <c r="J174" s="225">
        <f>ROUND(I174*H174,2)</f>
        <v>0</v>
      </c>
      <c r="K174" s="221" t="s">
        <v>134</v>
      </c>
      <c r="L174" s="45"/>
      <c r="M174" s="226" t="s">
        <v>1</v>
      </c>
      <c r="N174" s="227" t="s">
        <v>41</v>
      </c>
      <c r="O174" s="92"/>
      <c r="P174" s="228">
        <f>O174*H174</f>
        <v>0</v>
      </c>
      <c r="Q174" s="228">
        <v>0</v>
      </c>
      <c r="R174" s="228">
        <f>Q174*H174</f>
        <v>0</v>
      </c>
      <c r="S174" s="228">
        <v>0</v>
      </c>
      <c r="T174" s="229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30" t="s">
        <v>135</v>
      </c>
      <c r="AT174" s="230" t="s">
        <v>130</v>
      </c>
      <c r="AU174" s="230" t="s">
        <v>86</v>
      </c>
      <c r="AY174" s="18" t="s">
        <v>128</v>
      </c>
      <c r="BE174" s="231">
        <f>IF(N174="základní",J174,0)</f>
        <v>0</v>
      </c>
      <c r="BF174" s="231">
        <f>IF(N174="snížená",J174,0)</f>
        <v>0</v>
      </c>
      <c r="BG174" s="231">
        <f>IF(N174="zákl. přenesená",J174,0)</f>
        <v>0</v>
      </c>
      <c r="BH174" s="231">
        <f>IF(N174="sníž. přenesená",J174,0)</f>
        <v>0</v>
      </c>
      <c r="BI174" s="231">
        <f>IF(N174="nulová",J174,0)</f>
        <v>0</v>
      </c>
      <c r="BJ174" s="18" t="s">
        <v>84</v>
      </c>
      <c r="BK174" s="231">
        <f>ROUND(I174*H174,2)</f>
        <v>0</v>
      </c>
      <c r="BL174" s="18" t="s">
        <v>135</v>
      </c>
      <c r="BM174" s="230" t="s">
        <v>207</v>
      </c>
    </row>
    <row r="175" spans="1:51" s="13" customFormat="1" ht="12">
      <c r="A175" s="13"/>
      <c r="B175" s="232"/>
      <c r="C175" s="233"/>
      <c r="D175" s="234" t="s">
        <v>137</v>
      </c>
      <c r="E175" s="235" t="s">
        <v>1</v>
      </c>
      <c r="F175" s="236" t="s">
        <v>200</v>
      </c>
      <c r="G175" s="233"/>
      <c r="H175" s="235" t="s">
        <v>1</v>
      </c>
      <c r="I175" s="237"/>
      <c r="J175" s="233"/>
      <c r="K175" s="233"/>
      <c r="L175" s="238"/>
      <c r="M175" s="239"/>
      <c r="N175" s="240"/>
      <c r="O175" s="240"/>
      <c r="P175" s="240"/>
      <c r="Q175" s="240"/>
      <c r="R175" s="240"/>
      <c r="S175" s="240"/>
      <c r="T175" s="241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42" t="s">
        <v>137</v>
      </c>
      <c r="AU175" s="242" t="s">
        <v>86</v>
      </c>
      <c r="AV175" s="13" t="s">
        <v>84</v>
      </c>
      <c r="AW175" s="13" t="s">
        <v>32</v>
      </c>
      <c r="AX175" s="13" t="s">
        <v>76</v>
      </c>
      <c r="AY175" s="242" t="s">
        <v>128</v>
      </c>
    </row>
    <row r="176" spans="1:51" s="14" customFormat="1" ht="12">
      <c r="A176" s="14"/>
      <c r="B176" s="243"/>
      <c r="C176" s="244"/>
      <c r="D176" s="234" t="s">
        <v>137</v>
      </c>
      <c r="E176" s="245" t="s">
        <v>1</v>
      </c>
      <c r="F176" s="246" t="s">
        <v>508</v>
      </c>
      <c r="G176" s="244"/>
      <c r="H176" s="247">
        <v>174.8</v>
      </c>
      <c r="I176" s="248"/>
      <c r="J176" s="244"/>
      <c r="K176" s="244"/>
      <c r="L176" s="249"/>
      <c r="M176" s="250"/>
      <c r="N176" s="251"/>
      <c r="O176" s="251"/>
      <c r="P176" s="251"/>
      <c r="Q176" s="251"/>
      <c r="R176" s="251"/>
      <c r="S176" s="251"/>
      <c r="T176" s="252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53" t="s">
        <v>137</v>
      </c>
      <c r="AU176" s="253" t="s">
        <v>86</v>
      </c>
      <c r="AV176" s="14" t="s">
        <v>86</v>
      </c>
      <c r="AW176" s="14" t="s">
        <v>32</v>
      </c>
      <c r="AX176" s="14" t="s">
        <v>76</v>
      </c>
      <c r="AY176" s="253" t="s">
        <v>128</v>
      </c>
    </row>
    <row r="177" spans="1:51" s="13" customFormat="1" ht="12">
      <c r="A177" s="13"/>
      <c r="B177" s="232"/>
      <c r="C177" s="233"/>
      <c r="D177" s="234" t="s">
        <v>137</v>
      </c>
      <c r="E177" s="235" t="s">
        <v>1</v>
      </c>
      <c r="F177" s="236" t="s">
        <v>506</v>
      </c>
      <c r="G177" s="233"/>
      <c r="H177" s="235" t="s">
        <v>1</v>
      </c>
      <c r="I177" s="237"/>
      <c r="J177" s="233"/>
      <c r="K177" s="233"/>
      <c r="L177" s="238"/>
      <c r="M177" s="239"/>
      <c r="N177" s="240"/>
      <c r="O177" s="240"/>
      <c r="P177" s="240"/>
      <c r="Q177" s="240"/>
      <c r="R177" s="240"/>
      <c r="S177" s="240"/>
      <c r="T177" s="241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2" t="s">
        <v>137</v>
      </c>
      <c r="AU177" s="242" t="s">
        <v>86</v>
      </c>
      <c r="AV177" s="13" t="s">
        <v>84</v>
      </c>
      <c r="AW177" s="13" t="s">
        <v>32</v>
      </c>
      <c r="AX177" s="13" t="s">
        <v>76</v>
      </c>
      <c r="AY177" s="242" t="s">
        <v>128</v>
      </c>
    </row>
    <row r="178" spans="1:51" s="14" customFormat="1" ht="12">
      <c r="A178" s="14"/>
      <c r="B178" s="243"/>
      <c r="C178" s="244"/>
      <c r="D178" s="234" t="s">
        <v>137</v>
      </c>
      <c r="E178" s="245" t="s">
        <v>1</v>
      </c>
      <c r="F178" s="246" t="s">
        <v>509</v>
      </c>
      <c r="G178" s="244"/>
      <c r="H178" s="247">
        <v>22.5</v>
      </c>
      <c r="I178" s="248"/>
      <c r="J178" s="244"/>
      <c r="K178" s="244"/>
      <c r="L178" s="249"/>
      <c r="M178" s="250"/>
      <c r="N178" s="251"/>
      <c r="O178" s="251"/>
      <c r="P178" s="251"/>
      <c r="Q178" s="251"/>
      <c r="R178" s="251"/>
      <c r="S178" s="251"/>
      <c r="T178" s="252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53" t="s">
        <v>137</v>
      </c>
      <c r="AU178" s="253" t="s">
        <v>86</v>
      </c>
      <c r="AV178" s="14" t="s">
        <v>86</v>
      </c>
      <c r="AW178" s="14" t="s">
        <v>32</v>
      </c>
      <c r="AX178" s="14" t="s">
        <v>76</v>
      </c>
      <c r="AY178" s="253" t="s">
        <v>128</v>
      </c>
    </row>
    <row r="179" spans="1:51" s="15" customFormat="1" ht="12">
      <c r="A179" s="15"/>
      <c r="B179" s="254"/>
      <c r="C179" s="255"/>
      <c r="D179" s="234" t="s">
        <v>137</v>
      </c>
      <c r="E179" s="256" t="s">
        <v>1</v>
      </c>
      <c r="F179" s="257" t="s">
        <v>203</v>
      </c>
      <c r="G179" s="255"/>
      <c r="H179" s="258">
        <v>197.3</v>
      </c>
      <c r="I179" s="259"/>
      <c r="J179" s="255"/>
      <c r="K179" s="255"/>
      <c r="L179" s="260"/>
      <c r="M179" s="261"/>
      <c r="N179" s="262"/>
      <c r="O179" s="262"/>
      <c r="P179" s="262"/>
      <c r="Q179" s="262"/>
      <c r="R179" s="262"/>
      <c r="S179" s="262"/>
      <c r="T179" s="263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T179" s="264" t="s">
        <v>137</v>
      </c>
      <c r="AU179" s="264" t="s">
        <v>86</v>
      </c>
      <c r="AV179" s="15" t="s">
        <v>135</v>
      </c>
      <c r="AW179" s="15" t="s">
        <v>32</v>
      </c>
      <c r="AX179" s="15" t="s">
        <v>84</v>
      </c>
      <c r="AY179" s="264" t="s">
        <v>128</v>
      </c>
    </row>
    <row r="180" spans="1:65" s="2" customFormat="1" ht="37.8" customHeight="1">
      <c r="A180" s="39"/>
      <c r="B180" s="40"/>
      <c r="C180" s="219" t="s">
        <v>232</v>
      </c>
      <c r="D180" s="219" t="s">
        <v>130</v>
      </c>
      <c r="E180" s="220" t="s">
        <v>212</v>
      </c>
      <c r="F180" s="221" t="s">
        <v>213</v>
      </c>
      <c r="G180" s="222" t="s">
        <v>192</v>
      </c>
      <c r="H180" s="223">
        <v>3.42</v>
      </c>
      <c r="I180" s="224"/>
      <c r="J180" s="225">
        <f>ROUND(I180*H180,2)</f>
        <v>0</v>
      </c>
      <c r="K180" s="221" t="s">
        <v>134</v>
      </c>
      <c r="L180" s="45"/>
      <c r="M180" s="226" t="s">
        <v>1</v>
      </c>
      <c r="N180" s="227" t="s">
        <v>41</v>
      </c>
      <c r="O180" s="92"/>
      <c r="P180" s="228">
        <f>O180*H180</f>
        <v>0</v>
      </c>
      <c r="Q180" s="228">
        <v>0</v>
      </c>
      <c r="R180" s="228">
        <f>Q180*H180</f>
        <v>0</v>
      </c>
      <c r="S180" s="228">
        <v>0</v>
      </c>
      <c r="T180" s="229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30" t="s">
        <v>135</v>
      </c>
      <c r="AT180" s="230" t="s">
        <v>130</v>
      </c>
      <c r="AU180" s="230" t="s">
        <v>86</v>
      </c>
      <c r="AY180" s="18" t="s">
        <v>128</v>
      </c>
      <c r="BE180" s="231">
        <f>IF(N180="základní",J180,0)</f>
        <v>0</v>
      </c>
      <c r="BF180" s="231">
        <f>IF(N180="snížená",J180,0)</f>
        <v>0</v>
      </c>
      <c r="BG180" s="231">
        <f>IF(N180="zákl. přenesená",J180,0)</f>
        <v>0</v>
      </c>
      <c r="BH180" s="231">
        <f>IF(N180="sníž. přenesená",J180,0)</f>
        <v>0</v>
      </c>
      <c r="BI180" s="231">
        <f>IF(N180="nulová",J180,0)</f>
        <v>0</v>
      </c>
      <c r="BJ180" s="18" t="s">
        <v>84</v>
      </c>
      <c r="BK180" s="231">
        <f>ROUND(I180*H180,2)</f>
        <v>0</v>
      </c>
      <c r="BL180" s="18" t="s">
        <v>135</v>
      </c>
      <c r="BM180" s="230" t="s">
        <v>214</v>
      </c>
    </row>
    <row r="181" spans="1:51" s="13" customFormat="1" ht="12">
      <c r="A181" s="13"/>
      <c r="B181" s="232"/>
      <c r="C181" s="233"/>
      <c r="D181" s="234" t="s">
        <v>137</v>
      </c>
      <c r="E181" s="235" t="s">
        <v>1</v>
      </c>
      <c r="F181" s="236" t="s">
        <v>215</v>
      </c>
      <c r="G181" s="233"/>
      <c r="H181" s="235" t="s">
        <v>1</v>
      </c>
      <c r="I181" s="237"/>
      <c r="J181" s="233"/>
      <c r="K181" s="233"/>
      <c r="L181" s="238"/>
      <c r="M181" s="239"/>
      <c r="N181" s="240"/>
      <c r="O181" s="240"/>
      <c r="P181" s="240"/>
      <c r="Q181" s="240"/>
      <c r="R181" s="240"/>
      <c r="S181" s="240"/>
      <c r="T181" s="241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42" t="s">
        <v>137</v>
      </c>
      <c r="AU181" s="242" t="s">
        <v>86</v>
      </c>
      <c r="AV181" s="13" t="s">
        <v>84</v>
      </c>
      <c r="AW181" s="13" t="s">
        <v>32</v>
      </c>
      <c r="AX181" s="13" t="s">
        <v>76</v>
      </c>
      <c r="AY181" s="242" t="s">
        <v>128</v>
      </c>
    </row>
    <row r="182" spans="1:51" s="14" customFormat="1" ht="12">
      <c r="A182" s="14"/>
      <c r="B182" s="243"/>
      <c r="C182" s="244"/>
      <c r="D182" s="234" t="s">
        <v>137</v>
      </c>
      <c r="E182" s="245" t="s">
        <v>1</v>
      </c>
      <c r="F182" s="246" t="s">
        <v>504</v>
      </c>
      <c r="G182" s="244"/>
      <c r="H182" s="247">
        <v>3.42</v>
      </c>
      <c r="I182" s="248"/>
      <c r="J182" s="244"/>
      <c r="K182" s="244"/>
      <c r="L182" s="249"/>
      <c r="M182" s="250"/>
      <c r="N182" s="251"/>
      <c r="O182" s="251"/>
      <c r="P182" s="251"/>
      <c r="Q182" s="251"/>
      <c r="R182" s="251"/>
      <c r="S182" s="251"/>
      <c r="T182" s="252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53" t="s">
        <v>137</v>
      </c>
      <c r="AU182" s="253" t="s">
        <v>86</v>
      </c>
      <c r="AV182" s="14" t="s">
        <v>86</v>
      </c>
      <c r="AW182" s="14" t="s">
        <v>32</v>
      </c>
      <c r="AX182" s="14" t="s">
        <v>84</v>
      </c>
      <c r="AY182" s="253" t="s">
        <v>128</v>
      </c>
    </row>
    <row r="183" spans="1:65" s="2" customFormat="1" ht="49.05" customHeight="1">
      <c r="A183" s="39"/>
      <c r="B183" s="40"/>
      <c r="C183" s="219" t="s">
        <v>240</v>
      </c>
      <c r="D183" s="219" t="s">
        <v>130</v>
      </c>
      <c r="E183" s="220" t="s">
        <v>216</v>
      </c>
      <c r="F183" s="221" t="s">
        <v>217</v>
      </c>
      <c r="G183" s="222" t="s">
        <v>192</v>
      </c>
      <c r="H183" s="223">
        <v>17.1</v>
      </c>
      <c r="I183" s="224"/>
      <c r="J183" s="225">
        <f>ROUND(I183*H183,2)</f>
        <v>0</v>
      </c>
      <c r="K183" s="221" t="s">
        <v>134</v>
      </c>
      <c r="L183" s="45"/>
      <c r="M183" s="226" t="s">
        <v>1</v>
      </c>
      <c r="N183" s="227" t="s">
        <v>41</v>
      </c>
      <c r="O183" s="92"/>
      <c r="P183" s="228">
        <f>O183*H183</f>
        <v>0</v>
      </c>
      <c r="Q183" s="228">
        <v>0</v>
      </c>
      <c r="R183" s="228">
        <f>Q183*H183</f>
        <v>0</v>
      </c>
      <c r="S183" s="228">
        <v>0</v>
      </c>
      <c r="T183" s="229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30" t="s">
        <v>135</v>
      </c>
      <c r="AT183" s="230" t="s">
        <v>130</v>
      </c>
      <c r="AU183" s="230" t="s">
        <v>86</v>
      </c>
      <c r="AY183" s="18" t="s">
        <v>128</v>
      </c>
      <c r="BE183" s="231">
        <f>IF(N183="základní",J183,0)</f>
        <v>0</v>
      </c>
      <c r="BF183" s="231">
        <f>IF(N183="snížená",J183,0)</f>
        <v>0</v>
      </c>
      <c r="BG183" s="231">
        <f>IF(N183="zákl. přenesená",J183,0)</f>
        <v>0</v>
      </c>
      <c r="BH183" s="231">
        <f>IF(N183="sníž. přenesená",J183,0)</f>
        <v>0</v>
      </c>
      <c r="BI183" s="231">
        <f>IF(N183="nulová",J183,0)</f>
        <v>0</v>
      </c>
      <c r="BJ183" s="18" t="s">
        <v>84</v>
      </c>
      <c r="BK183" s="231">
        <f>ROUND(I183*H183,2)</f>
        <v>0</v>
      </c>
      <c r="BL183" s="18" t="s">
        <v>135</v>
      </c>
      <c r="BM183" s="230" t="s">
        <v>218</v>
      </c>
    </row>
    <row r="184" spans="1:51" s="13" customFormat="1" ht="12">
      <c r="A184" s="13"/>
      <c r="B184" s="232"/>
      <c r="C184" s="233"/>
      <c r="D184" s="234" t="s">
        <v>137</v>
      </c>
      <c r="E184" s="235" t="s">
        <v>1</v>
      </c>
      <c r="F184" s="236" t="s">
        <v>215</v>
      </c>
      <c r="G184" s="233"/>
      <c r="H184" s="235" t="s">
        <v>1</v>
      </c>
      <c r="I184" s="237"/>
      <c r="J184" s="233"/>
      <c r="K184" s="233"/>
      <c r="L184" s="238"/>
      <c r="M184" s="239"/>
      <c r="N184" s="240"/>
      <c r="O184" s="240"/>
      <c r="P184" s="240"/>
      <c r="Q184" s="240"/>
      <c r="R184" s="240"/>
      <c r="S184" s="240"/>
      <c r="T184" s="241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42" t="s">
        <v>137</v>
      </c>
      <c r="AU184" s="242" t="s">
        <v>86</v>
      </c>
      <c r="AV184" s="13" t="s">
        <v>84</v>
      </c>
      <c r="AW184" s="13" t="s">
        <v>32</v>
      </c>
      <c r="AX184" s="13" t="s">
        <v>76</v>
      </c>
      <c r="AY184" s="242" t="s">
        <v>128</v>
      </c>
    </row>
    <row r="185" spans="1:51" s="14" customFormat="1" ht="12">
      <c r="A185" s="14"/>
      <c r="B185" s="243"/>
      <c r="C185" s="244"/>
      <c r="D185" s="234" t="s">
        <v>137</v>
      </c>
      <c r="E185" s="245" t="s">
        <v>1</v>
      </c>
      <c r="F185" s="246" t="s">
        <v>510</v>
      </c>
      <c r="G185" s="244"/>
      <c r="H185" s="247">
        <v>17.1</v>
      </c>
      <c r="I185" s="248"/>
      <c r="J185" s="244"/>
      <c r="K185" s="244"/>
      <c r="L185" s="249"/>
      <c r="M185" s="250"/>
      <c r="N185" s="251"/>
      <c r="O185" s="251"/>
      <c r="P185" s="251"/>
      <c r="Q185" s="251"/>
      <c r="R185" s="251"/>
      <c r="S185" s="251"/>
      <c r="T185" s="252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53" t="s">
        <v>137</v>
      </c>
      <c r="AU185" s="253" t="s">
        <v>86</v>
      </c>
      <c r="AV185" s="14" t="s">
        <v>86</v>
      </c>
      <c r="AW185" s="14" t="s">
        <v>32</v>
      </c>
      <c r="AX185" s="14" t="s">
        <v>84</v>
      </c>
      <c r="AY185" s="253" t="s">
        <v>128</v>
      </c>
    </row>
    <row r="186" spans="1:65" s="2" customFormat="1" ht="24.15" customHeight="1">
      <c r="A186" s="39"/>
      <c r="B186" s="40"/>
      <c r="C186" s="219" t="s">
        <v>247</v>
      </c>
      <c r="D186" s="219" t="s">
        <v>130</v>
      </c>
      <c r="E186" s="220" t="s">
        <v>221</v>
      </c>
      <c r="F186" s="221" t="s">
        <v>222</v>
      </c>
      <c r="G186" s="222" t="s">
        <v>192</v>
      </c>
      <c r="H186" s="223">
        <v>3.42</v>
      </c>
      <c r="I186" s="224"/>
      <c r="J186" s="225">
        <f>ROUND(I186*H186,2)</f>
        <v>0</v>
      </c>
      <c r="K186" s="221" t="s">
        <v>134</v>
      </c>
      <c r="L186" s="45"/>
      <c r="M186" s="226" t="s">
        <v>1</v>
      </c>
      <c r="N186" s="227" t="s">
        <v>41</v>
      </c>
      <c r="O186" s="92"/>
      <c r="P186" s="228">
        <f>O186*H186</f>
        <v>0</v>
      </c>
      <c r="Q186" s="228">
        <v>0</v>
      </c>
      <c r="R186" s="228">
        <f>Q186*H186</f>
        <v>0</v>
      </c>
      <c r="S186" s="228">
        <v>0</v>
      </c>
      <c r="T186" s="229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30" t="s">
        <v>135</v>
      </c>
      <c r="AT186" s="230" t="s">
        <v>130</v>
      </c>
      <c r="AU186" s="230" t="s">
        <v>86</v>
      </c>
      <c r="AY186" s="18" t="s">
        <v>128</v>
      </c>
      <c r="BE186" s="231">
        <f>IF(N186="základní",J186,0)</f>
        <v>0</v>
      </c>
      <c r="BF186" s="231">
        <f>IF(N186="snížená",J186,0)</f>
        <v>0</v>
      </c>
      <c r="BG186" s="231">
        <f>IF(N186="zákl. přenesená",J186,0)</f>
        <v>0</v>
      </c>
      <c r="BH186" s="231">
        <f>IF(N186="sníž. přenesená",J186,0)</f>
        <v>0</v>
      </c>
      <c r="BI186" s="231">
        <f>IF(N186="nulová",J186,0)</f>
        <v>0</v>
      </c>
      <c r="BJ186" s="18" t="s">
        <v>84</v>
      </c>
      <c r="BK186" s="231">
        <f>ROUND(I186*H186,2)</f>
        <v>0</v>
      </c>
      <c r="BL186" s="18" t="s">
        <v>135</v>
      </c>
      <c r="BM186" s="230" t="s">
        <v>223</v>
      </c>
    </row>
    <row r="187" spans="1:51" s="13" customFormat="1" ht="12">
      <c r="A187" s="13"/>
      <c r="B187" s="232"/>
      <c r="C187" s="233"/>
      <c r="D187" s="234" t="s">
        <v>137</v>
      </c>
      <c r="E187" s="235" t="s">
        <v>1</v>
      </c>
      <c r="F187" s="236" t="s">
        <v>224</v>
      </c>
      <c r="G187" s="233"/>
      <c r="H187" s="235" t="s">
        <v>1</v>
      </c>
      <c r="I187" s="237"/>
      <c r="J187" s="233"/>
      <c r="K187" s="233"/>
      <c r="L187" s="238"/>
      <c r="M187" s="239"/>
      <c r="N187" s="240"/>
      <c r="O187" s="240"/>
      <c r="P187" s="240"/>
      <c r="Q187" s="240"/>
      <c r="R187" s="240"/>
      <c r="S187" s="240"/>
      <c r="T187" s="241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42" t="s">
        <v>137</v>
      </c>
      <c r="AU187" s="242" t="s">
        <v>86</v>
      </c>
      <c r="AV187" s="13" t="s">
        <v>84</v>
      </c>
      <c r="AW187" s="13" t="s">
        <v>32</v>
      </c>
      <c r="AX187" s="13" t="s">
        <v>76</v>
      </c>
      <c r="AY187" s="242" t="s">
        <v>128</v>
      </c>
    </row>
    <row r="188" spans="1:51" s="14" customFormat="1" ht="12">
      <c r="A188" s="14"/>
      <c r="B188" s="243"/>
      <c r="C188" s="244"/>
      <c r="D188" s="234" t="s">
        <v>137</v>
      </c>
      <c r="E188" s="245" t="s">
        <v>1</v>
      </c>
      <c r="F188" s="246" t="s">
        <v>504</v>
      </c>
      <c r="G188" s="244"/>
      <c r="H188" s="247">
        <v>3.42</v>
      </c>
      <c r="I188" s="248"/>
      <c r="J188" s="244"/>
      <c r="K188" s="244"/>
      <c r="L188" s="249"/>
      <c r="M188" s="250"/>
      <c r="N188" s="251"/>
      <c r="O188" s="251"/>
      <c r="P188" s="251"/>
      <c r="Q188" s="251"/>
      <c r="R188" s="251"/>
      <c r="S188" s="251"/>
      <c r="T188" s="252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53" t="s">
        <v>137</v>
      </c>
      <c r="AU188" s="253" t="s">
        <v>86</v>
      </c>
      <c r="AV188" s="14" t="s">
        <v>86</v>
      </c>
      <c r="AW188" s="14" t="s">
        <v>32</v>
      </c>
      <c r="AX188" s="14" t="s">
        <v>84</v>
      </c>
      <c r="AY188" s="253" t="s">
        <v>128</v>
      </c>
    </row>
    <row r="189" spans="1:65" s="2" customFormat="1" ht="44.25" customHeight="1">
      <c r="A189" s="39"/>
      <c r="B189" s="40"/>
      <c r="C189" s="219" t="s">
        <v>7</v>
      </c>
      <c r="D189" s="219" t="s">
        <v>130</v>
      </c>
      <c r="E189" s="220" t="s">
        <v>226</v>
      </c>
      <c r="F189" s="221" t="s">
        <v>227</v>
      </c>
      <c r="G189" s="222" t="s">
        <v>192</v>
      </c>
      <c r="H189" s="223">
        <v>2.5</v>
      </c>
      <c r="I189" s="224"/>
      <c r="J189" s="225">
        <f>ROUND(I189*H189,2)</f>
        <v>0</v>
      </c>
      <c r="K189" s="221" t="s">
        <v>134</v>
      </c>
      <c r="L189" s="45"/>
      <c r="M189" s="226" t="s">
        <v>1</v>
      </c>
      <c r="N189" s="227" t="s">
        <v>41</v>
      </c>
      <c r="O189" s="92"/>
      <c r="P189" s="228">
        <f>O189*H189</f>
        <v>0</v>
      </c>
      <c r="Q189" s="228">
        <v>0</v>
      </c>
      <c r="R189" s="228">
        <f>Q189*H189</f>
        <v>0</v>
      </c>
      <c r="S189" s="228">
        <v>0</v>
      </c>
      <c r="T189" s="229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30" t="s">
        <v>135</v>
      </c>
      <c r="AT189" s="230" t="s">
        <v>130</v>
      </c>
      <c r="AU189" s="230" t="s">
        <v>86</v>
      </c>
      <c r="AY189" s="18" t="s">
        <v>128</v>
      </c>
      <c r="BE189" s="231">
        <f>IF(N189="základní",J189,0)</f>
        <v>0</v>
      </c>
      <c r="BF189" s="231">
        <f>IF(N189="snížená",J189,0)</f>
        <v>0</v>
      </c>
      <c r="BG189" s="231">
        <f>IF(N189="zákl. přenesená",J189,0)</f>
        <v>0</v>
      </c>
      <c r="BH189" s="231">
        <f>IF(N189="sníž. přenesená",J189,0)</f>
        <v>0</v>
      </c>
      <c r="BI189" s="231">
        <f>IF(N189="nulová",J189,0)</f>
        <v>0</v>
      </c>
      <c r="BJ189" s="18" t="s">
        <v>84</v>
      </c>
      <c r="BK189" s="231">
        <f>ROUND(I189*H189,2)</f>
        <v>0</v>
      </c>
      <c r="BL189" s="18" t="s">
        <v>135</v>
      </c>
      <c r="BM189" s="230" t="s">
        <v>228</v>
      </c>
    </row>
    <row r="190" spans="1:51" s="13" customFormat="1" ht="12">
      <c r="A190" s="13"/>
      <c r="B190" s="232"/>
      <c r="C190" s="233"/>
      <c r="D190" s="234" t="s">
        <v>137</v>
      </c>
      <c r="E190" s="235" t="s">
        <v>1</v>
      </c>
      <c r="F190" s="236" t="s">
        <v>506</v>
      </c>
      <c r="G190" s="233"/>
      <c r="H190" s="235" t="s">
        <v>1</v>
      </c>
      <c r="I190" s="237"/>
      <c r="J190" s="233"/>
      <c r="K190" s="233"/>
      <c r="L190" s="238"/>
      <c r="M190" s="239"/>
      <c r="N190" s="240"/>
      <c r="O190" s="240"/>
      <c r="P190" s="240"/>
      <c r="Q190" s="240"/>
      <c r="R190" s="240"/>
      <c r="S190" s="240"/>
      <c r="T190" s="241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42" t="s">
        <v>137</v>
      </c>
      <c r="AU190" s="242" t="s">
        <v>86</v>
      </c>
      <c r="AV190" s="13" t="s">
        <v>84</v>
      </c>
      <c r="AW190" s="13" t="s">
        <v>32</v>
      </c>
      <c r="AX190" s="13" t="s">
        <v>76</v>
      </c>
      <c r="AY190" s="242" t="s">
        <v>128</v>
      </c>
    </row>
    <row r="191" spans="1:51" s="14" customFormat="1" ht="12">
      <c r="A191" s="14"/>
      <c r="B191" s="243"/>
      <c r="C191" s="244"/>
      <c r="D191" s="234" t="s">
        <v>137</v>
      </c>
      <c r="E191" s="245" t="s">
        <v>1</v>
      </c>
      <c r="F191" s="246" t="s">
        <v>507</v>
      </c>
      <c r="G191" s="244"/>
      <c r="H191" s="247">
        <v>2.5</v>
      </c>
      <c r="I191" s="248"/>
      <c r="J191" s="244"/>
      <c r="K191" s="244"/>
      <c r="L191" s="249"/>
      <c r="M191" s="250"/>
      <c r="N191" s="251"/>
      <c r="O191" s="251"/>
      <c r="P191" s="251"/>
      <c r="Q191" s="251"/>
      <c r="R191" s="251"/>
      <c r="S191" s="251"/>
      <c r="T191" s="252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53" t="s">
        <v>137</v>
      </c>
      <c r="AU191" s="253" t="s">
        <v>86</v>
      </c>
      <c r="AV191" s="14" t="s">
        <v>86</v>
      </c>
      <c r="AW191" s="14" t="s">
        <v>32</v>
      </c>
      <c r="AX191" s="14" t="s">
        <v>84</v>
      </c>
      <c r="AY191" s="253" t="s">
        <v>128</v>
      </c>
    </row>
    <row r="192" spans="1:63" s="12" customFormat="1" ht="22.8" customHeight="1">
      <c r="A192" s="12"/>
      <c r="B192" s="203"/>
      <c r="C192" s="204"/>
      <c r="D192" s="205" t="s">
        <v>75</v>
      </c>
      <c r="E192" s="217" t="s">
        <v>230</v>
      </c>
      <c r="F192" s="217" t="s">
        <v>231</v>
      </c>
      <c r="G192" s="204"/>
      <c r="H192" s="204"/>
      <c r="I192" s="207"/>
      <c r="J192" s="218">
        <f>BK192</f>
        <v>0</v>
      </c>
      <c r="K192" s="204"/>
      <c r="L192" s="209"/>
      <c r="M192" s="210"/>
      <c r="N192" s="211"/>
      <c r="O192" s="211"/>
      <c r="P192" s="212">
        <f>P193</f>
        <v>0</v>
      </c>
      <c r="Q192" s="211"/>
      <c r="R192" s="212">
        <f>R193</f>
        <v>0</v>
      </c>
      <c r="S192" s="211"/>
      <c r="T192" s="213">
        <f>T193</f>
        <v>0</v>
      </c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R192" s="214" t="s">
        <v>84</v>
      </c>
      <c r="AT192" s="215" t="s">
        <v>75</v>
      </c>
      <c r="AU192" s="215" t="s">
        <v>84</v>
      </c>
      <c r="AY192" s="214" t="s">
        <v>128</v>
      </c>
      <c r="BK192" s="216">
        <f>BK193</f>
        <v>0</v>
      </c>
    </row>
    <row r="193" spans="1:65" s="2" customFormat="1" ht="24.15" customHeight="1">
      <c r="A193" s="39"/>
      <c r="B193" s="40"/>
      <c r="C193" s="219" t="s">
        <v>256</v>
      </c>
      <c r="D193" s="219" t="s">
        <v>130</v>
      </c>
      <c r="E193" s="220" t="s">
        <v>233</v>
      </c>
      <c r="F193" s="221" t="s">
        <v>234</v>
      </c>
      <c r="G193" s="222" t="s">
        <v>192</v>
      </c>
      <c r="H193" s="223">
        <v>40.691</v>
      </c>
      <c r="I193" s="224"/>
      <c r="J193" s="225">
        <f>ROUND(I193*H193,2)</f>
        <v>0</v>
      </c>
      <c r="K193" s="221" t="s">
        <v>134</v>
      </c>
      <c r="L193" s="45"/>
      <c r="M193" s="226" t="s">
        <v>1</v>
      </c>
      <c r="N193" s="227" t="s">
        <v>41</v>
      </c>
      <c r="O193" s="92"/>
      <c r="P193" s="228">
        <f>O193*H193</f>
        <v>0</v>
      </c>
      <c r="Q193" s="228">
        <v>0</v>
      </c>
      <c r="R193" s="228">
        <f>Q193*H193</f>
        <v>0</v>
      </c>
      <c r="S193" s="228">
        <v>0</v>
      </c>
      <c r="T193" s="229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30" t="s">
        <v>135</v>
      </c>
      <c r="AT193" s="230" t="s">
        <v>130</v>
      </c>
      <c r="AU193" s="230" t="s">
        <v>86</v>
      </c>
      <c r="AY193" s="18" t="s">
        <v>128</v>
      </c>
      <c r="BE193" s="231">
        <f>IF(N193="základní",J193,0)</f>
        <v>0</v>
      </c>
      <c r="BF193" s="231">
        <f>IF(N193="snížená",J193,0)</f>
        <v>0</v>
      </c>
      <c r="BG193" s="231">
        <f>IF(N193="zákl. přenesená",J193,0)</f>
        <v>0</v>
      </c>
      <c r="BH193" s="231">
        <f>IF(N193="sníž. přenesená",J193,0)</f>
        <v>0</v>
      </c>
      <c r="BI193" s="231">
        <f>IF(N193="nulová",J193,0)</f>
        <v>0</v>
      </c>
      <c r="BJ193" s="18" t="s">
        <v>84</v>
      </c>
      <c r="BK193" s="231">
        <f>ROUND(I193*H193,2)</f>
        <v>0</v>
      </c>
      <c r="BL193" s="18" t="s">
        <v>135</v>
      </c>
      <c r="BM193" s="230" t="s">
        <v>235</v>
      </c>
    </row>
    <row r="194" spans="1:63" s="12" customFormat="1" ht="25.9" customHeight="1">
      <c r="A194" s="12"/>
      <c r="B194" s="203"/>
      <c r="C194" s="204"/>
      <c r="D194" s="205" t="s">
        <v>75</v>
      </c>
      <c r="E194" s="206" t="s">
        <v>272</v>
      </c>
      <c r="F194" s="206" t="s">
        <v>273</v>
      </c>
      <c r="G194" s="204"/>
      <c r="H194" s="204"/>
      <c r="I194" s="207"/>
      <c r="J194" s="208">
        <f>BK194</f>
        <v>0</v>
      </c>
      <c r="K194" s="204"/>
      <c r="L194" s="209"/>
      <c r="M194" s="210"/>
      <c r="N194" s="211"/>
      <c r="O194" s="211"/>
      <c r="P194" s="212">
        <f>P195+P199+P203</f>
        <v>0</v>
      </c>
      <c r="Q194" s="211"/>
      <c r="R194" s="212">
        <f>R195+R199+R203</f>
        <v>0</v>
      </c>
      <c r="S194" s="211"/>
      <c r="T194" s="213">
        <f>T195+T199+T203</f>
        <v>0</v>
      </c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R194" s="214" t="s">
        <v>153</v>
      </c>
      <c r="AT194" s="215" t="s">
        <v>75</v>
      </c>
      <c r="AU194" s="215" t="s">
        <v>76</v>
      </c>
      <c r="AY194" s="214" t="s">
        <v>128</v>
      </c>
      <c r="BK194" s="216">
        <f>BK195+BK199+BK203</f>
        <v>0</v>
      </c>
    </row>
    <row r="195" spans="1:63" s="12" customFormat="1" ht="22.8" customHeight="1">
      <c r="A195" s="12"/>
      <c r="B195" s="203"/>
      <c r="C195" s="204"/>
      <c r="D195" s="205" t="s">
        <v>75</v>
      </c>
      <c r="E195" s="217" t="s">
        <v>274</v>
      </c>
      <c r="F195" s="217" t="s">
        <v>275</v>
      </c>
      <c r="G195" s="204"/>
      <c r="H195" s="204"/>
      <c r="I195" s="207"/>
      <c r="J195" s="218">
        <f>BK195</f>
        <v>0</v>
      </c>
      <c r="K195" s="204"/>
      <c r="L195" s="209"/>
      <c r="M195" s="210"/>
      <c r="N195" s="211"/>
      <c r="O195" s="211"/>
      <c r="P195" s="212">
        <f>SUM(P196:P198)</f>
        <v>0</v>
      </c>
      <c r="Q195" s="211"/>
      <c r="R195" s="212">
        <f>SUM(R196:R198)</f>
        <v>0</v>
      </c>
      <c r="S195" s="211"/>
      <c r="T195" s="213">
        <f>SUM(T196:T198)</f>
        <v>0</v>
      </c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R195" s="214" t="s">
        <v>153</v>
      </c>
      <c r="AT195" s="215" t="s">
        <v>75</v>
      </c>
      <c r="AU195" s="215" t="s">
        <v>84</v>
      </c>
      <c r="AY195" s="214" t="s">
        <v>128</v>
      </c>
      <c r="BK195" s="216">
        <f>SUM(BK196:BK198)</f>
        <v>0</v>
      </c>
    </row>
    <row r="196" spans="1:65" s="2" customFormat="1" ht="16.5" customHeight="1">
      <c r="A196" s="39"/>
      <c r="B196" s="40"/>
      <c r="C196" s="219" t="s">
        <v>263</v>
      </c>
      <c r="D196" s="219" t="s">
        <v>130</v>
      </c>
      <c r="E196" s="220" t="s">
        <v>277</v>
      </c>
      <c r="F196" s="221" t="s">
        <v>278</v>
      </c>
      <c r="G196" s="222" t="s">
        <v>279</v>
      </c>
      <c r="H196" s="223">
        <v>1</v>
      </c>
      <c r="I196" s="224"/>
      <c r="J196" s="225">
        <f>ROUND(I196*H196,2)</f>
        <v>0</v>
      </c>
      <c r="K196" s="221" t="s">
        <v>134</v>
      </c>
      <c r="L196" s="45"/>
      <c r="M196" s="226" t="s">
        <v>1</v>
      </c>
      <c r="N196" s="227" t="s">
        <v>41</v>
      </c>
      <c r="O196" s="92"/>
      <c r="P196" s="228">
        <f>O196*H196</f>
        <v>0</v>
      </c>
      <c r="Q196" s="228">
        <v>0</v>
      </c>
      <c r="R196" s="228">
        <f>Q196*H196</f>
        <v>0</v>
      </c>
      <c r="S196" s="228">
        <v>0</v>
      </c>
      <c r="T196" s="229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30" t="s">
        <v>280</v>
      </c>
      <c r="AT196" s="230" t="s">
        <v>130</v>
      </c>
      <c r="AU196" s="230" t="s">
        <v>86</v>
      </c>
      <c r="AY196" s="18" t="s">
        <v>128</v>
      </c>
      <c r="BE196" s="231">
        <f>IF(N196="základní",J196,0)</f>
        <v>0</v>
      </c>
      <c r="BF196" s="231">
        <f>IF(N196="snížená",J196,0)</f>
        <v>0</v>
      </c>
      <c r="BG196" s="231">
        <f>IF(N196="zákl. přenesená",J196,0)</f>
        <v>0</v>
      </c>
      <c r="BH196" s="231">
        <f>IF(N196="sníž. přenesená",J196,0)</f>
        <v>0</v>
      </c>
      <c r="BI196" s="231">
        <f>IF(N196="nulová",J196,0)</f>
        <v>0</v>
      </c>
      <c r="BJ196" s="18" t="s">
        <v>84</v>
      </c>
      <c r="BK196" s="231">
        <f>ROUND(I196*H196,2)</f>
        <v>0</v>
      </c>
      <c r="BL196" s="18" t="s">
        <v>280</v>
      </c>
      <c r="BM196" s="230" t="s">
        <v>281</v>
      </c>
    </row>
    <row r="197" spans="1:51" s="13" customFormat="1" ht="12">
      <c r="A197" s="13"/>
      <c r="B197" s="232"/>
      <c r="C197" s="233"/>
      <c r="D197" s="234" t="s">
        <v>137</v>
      </c>
      <c r="E197" s="235" t="s">
        <v>1</v>
      </c>
      <c r="F197" s="236" t="s">
        <v>282</v>
      </c>
      <c r="G197" s="233"/>
      <c r="H197" s="235" t="s">
        <v>1</v>
      </c>
      <c r="I197" s="237"/>
      <c r="J197" s="233"/>
      <c r="K197" s="233"/>
      <c r="L197" s="238"/>
      <c r="M197" s="239"/>
      <c r="N197" s="240"/>
      <c r="O197" s="240"/>
      <c r="P197" s="240"/>
      <c r="Q197" s="240"/>
      <c r="R197" s="240"/>
      <c r="S197" s="240"/>
      <c r="T197" s="241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42" t="s">
        <v>137</v>
      </c>
      <c r="AU197" s="242" t="s">
        <v>86</v>
      </c>
      <c r="AV197" s="13" t="s">
        <v>84</v>
      </c>
      <c r="AW197" s="13" t="s">
        <v>32</v>
      </c>
      <c r="AX197" s="13" t="s">
        <v>76</v>
      </c>
      <c r="AY197" s="242" t="s">
        <v>128</v>
      </c>
    </row>
    <row r="198" spans="1:51" s="14" customFormat="1" ht="12">
      <c r="A198" s="14"/>
      <c r="B198" s="243"/>
      <c r="C198" s="244"/>
      <c r="D198" s="234" t="s">
        <v>137</v>
      </c>
      <c r="E198" s="245" t="s">
        <v>1</v>
      </c>
      <c r="F198" s="246" t="s">
        <v>84</v>
      </c>
      <c r="G198" s="244"/>
      <c r="H198" s="247">
        <v>1</v>
      </c>
      <c r="I198" s="248"/>
      <c r="J198" s="244"/>
      <c r="K198" s="244"/>
      <c r="L198" s="249"/>
      <c r="M198" s="250"/>
      <c r="N198" s="251"/>
      <c r="O198" s="251"/>
      <c r="P198" s="251"/>
      <c r="Q198" s="251"/>
      <c r="R198" s="251"/>
      <c r="S198" s="251"/>
      <c r="T198" s="252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53" t="s">
        <v>137</v>
      </c>
      <c r="AU198" s="253" t="s">
        <v>86</v>
      </c>
      <c r="AV198" s="14" t="s">
        <v>86</v>
      </c>
      <c r="AW198" s="14" t="s">
        <v>32</v>
      </c>
      <c r="AX198" s="14" t="s">
        <v>84</v>
      </c>
      <c r="AY198" s="253" t="s">
        <v>128</v>
      </c>
    </row>
    <row r="199" spans="1:63" s="12" customFormat="1" ht="22.8" customHeight="1">
      <c r="A199" s="12"/>
      <c r="B199" s="203"/>
      <c r="C199" s="204"/>
      <c r="D199" s="205" t="s">
        <v>75</v>
      </c>
      <c r="E199" s="217" t="s">
        <v>283</v>
      </c>
      <c r="F199" s="217" t="s">
        <v>284</v>
      </c>
      <c r="G199" s="204"/>
      <c r="H199" s="204"/>
      <c r="I199" s="207"/>
      <c r="J199" s="218">
        <f>BK199</f>
        <v>0</v>
      </c>
      <c r="K199" s="204"/>
      <c r="L199" s="209"/>
      <c r="M199" s="210"/>
      <c r="N199" s="211"/>
      <c r="O199" s="211"/>
      <c r="P199" s="212">
        <f>SUM(P200:P202)</f>
        <v>0</v>
      </c>
      <c r="Q199" s="211"/>
      <c r="R199" s="212">
        <f>SUM(R200:R202)</f>
        <v>0</v>
      </c>
      <c r="S199" s="211"/>
      <c r="T199" s="213">
        <f>SUM(T200:T202)</f>
        <v>0</v>
      </c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R199" s="214" t="s">
        <v>153</v>
      </c>
      <c r="AT199" s="215" t="s">
        <v>75</v>
      </c>
      <c r="AU199" s="215" t="s">
        <v>84</v>
      </c>
      <c r="AY199" s="214" t="s">
        <v>128</v>
      </c>
      <c r="BK199" s="216">
        <f>SUM(BK200:BK202)</f>
        <v>0</v>
      </c>
    </row>
    <row r="200" spans="1:65" s="2" customFormat="1" ht="16.5" customHeight="1">
      <c r="A200" s="39"/>
      <c r="B200" s="40"/>
      <c r="C200" s="219" t="s">
        <v>267</v>
      </c>
      <c r="D200" s="219" t="s">
        <v>130</v>
      </c>
      <c r="E200" s="220" t="s">
        <v>286</v>
      </c>
      <c r="F200" s="221" t="s">
        <v>284</v>
      </c>
      <c r="G200" s="222" t="s">
        <v>279</v>
      </c>
      <c r="H200" s="223">
        <v>1</v>
      </c>
      <c r="I200" s="224"/>
      <c r="J200" s="225">
        <f>ROUND(I200*H200,2)</f>
        <v>0</v>
      </c>
      <c r="K200" s="221" t="s">
        <v>134</v>
      </c>
      <c r="L200" s="45"/>
      <c r="M200" s="226" t="s">
        <v>1</v>
      </c>
      <c r="N200" s="227" t="s">
        <v>41</v>
      </c>
      <c r="O200" s="92"/>
      <c r="P200" s="228">
        <f>O200*H200</f>
        <v>0</v>
      </c>
      <c r="Q200" s="228">
        <v>0</v>
      </c>
      <c r="R200" s="228">
        <f>Q200*H200</f>
        <v>0</v>
      </c>
      <c r="S200" s="228">
        <v>0</v>
      </c>
      <c r="T200" s="229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30" t="s">
        <v>280</v>
      </c>
      <c r="AT200" s="230" t="s">
        <v>130</v>
      </c>
      <c r="AU200" s="230" t="s">
        <v>86</v>
      </c>
      <c r="AY200" s="18" t="s">
        <v>128</v>
      </c>
      <c r="BE200" s="231">
        <f>IF(N200="základní",J200,0)</f>
        <v>0</v>
      </c>
      <c r="BF200" s="231">
        <f>IF(N200="snížená",J200,0)</f>
        <v>0</v>
      </c>
      <c r="BG200" s="231">
        <f>IF(N200="zákl. přenesená",J200,0)</f>
        <v>0</v>
      </c>
      <c r="BH200" s="231">
        <f>IF(N200="sníž. přenesená",J200,0)</f>
        <v>0</v>
      </c>
      <c r="BI200" s="231">
        <f>IF(N200="nulová",J200,0)</f>
        <v>0</v>
      </c>
      <c r="BJ200" s="18" t="s">
        <v>84</v>
      </c>
      <c r="BK200" s="231">
        <f>ROUND(I200*H200,2)</f>
        <v>0</v>
      </c>
      <c r="BL200" s="18" t="s">
        <v>280</v>
      </c>
      <c r="BM200" s="230" t="s">
        <v>287</v>
      </c>
    </row>
    <row r="201" spans="1:51" s="13" customFormat="1" ht="12">
      <c r="A201" s="13"/>
      <c r="B201" s="232"/>
      <c r="C201" s="233"/>
      <c r="D201" s="234" t="s">
        <v>137</v>
      </c>
      <c r="E201" s="235" t="s">
        <v>1</v>
      </c>
      <c r="F201" s="236" t="s">
        <v>288</v>
      </c>
      <c r="G201" s="233"/>
      <c r="H201" s="235" t="s">
        <v>1</v>
      </c>
      <c r="I201" s="237"/>
      <c r="J201" s="233"/>
      <c r="K201" s="233"/>
      <c r="L201" s="238"/>
      <c r="M201" s="239"/>
      <c r="N201" s="240"/>
      <c r="O201" s="240"/>
      <c r="P201" s="240"/>
      <c r="Q201" s="240"/>
      <c r="R201" s="240"/>
      <c r="S201" s="240"/>
      <c r="T201" s="241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42" t="s">
        <v>137</v>
      </c>
      <c r="AU201" s="242" t="s">
        <v>86</v>
      </c>
      <c r="AV201" s="13" t="s">
        <v>84</v>
      </c>
      <c r="AW201" s="13" t="s">
        <v>32</v>
      </c>
      <c r="AX201" s="13" t="s">
        <v>76</v>
      </c>
      <c r="AY201" s="242" t="s">
        <v>128</v>
      </c>
    </row>
    <row r="202" spans="1:51" s="14" customFormat="1" ht="12">
      <c r="A202" s="14"/>
      <c r="B202" s="243"/>
      <c r="C202" s="244"/>
      <c r="D202" s="234" t="s">
        <v>137</v>
      </c>
      <c r="E202" s="245" t="s">
        <v>1</v>
      </c>
      <c r="F202" s="246" t="s">
        <v>84</v>
      </c>
      <c r="G202" s="244"/>
      <c r="H202" s="247">
        <v>1</v>
      </c>
      <c r="I202" s="248"/>
      <c r="J202" s="244"/>
      <c r="K202" s="244"/>
      <c r="L202" s="249"/>
      <c r="M202" s="250"/>
      <c r="N202" s="251"/>
      <c r="O202" s="251"/>
      <c r="P202" s="251"/>
      <c r="Q202" s="251"/>
      <c r="R202" s="251"/>
      <c r="S202" s="251"/>
      <c r="T202" s="252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53" t="s">
        <v>137</v>
      </c>
      <c r="AU202" s="253" t="s">
        <v>86</v>
      </c>
      <c r="AV202" s="14" t="s">
        <v>86</v>
      </c>
      <c r="AW202" s="14" t="s">
        <v>32</v>
      </c>
      <c r="AX202" s="14" t="s">
        <v>84</v>
      </c>
      <c r="AY202" s="253" t="s">
        <v>128</v>
      </c>
    </row>
    <row r="203" spans="1:63" s="12" customFormat="1" ht="22.8" customHeight="1">
      <c r="A203" s="12"/>
      <c r="B203" s="203"/>
      <c r="C203" s="204"/>
      <c r="D203" s="205" t="s">
        <v>75</v>
      </c>
      <c r="E203" s="217" t="s">
        <v>289</v>
      </c>
      <c r="F203" s="217" t="s">
        <v>290</v>
      </c>
      <c r="G203" s="204"/>
      <c r="H203" s="204"/>
      <c r="I203" s="207"/>
      <c r="J203" s="218">
        <f>BK203</f>
        <v>0</v>
      </c>
      <c r="K203" s="204"/>
      <c r="L203" s="209"/>
      <c r="M203" s="210"/>
      <c r="N203" s="211"/>
      <c r="O203" s="211"/>
      <c r="P203" s="212">
        <f>SUM(P204:P206)</f>
        <v>0</v>
      </c>
      <c r="Q203" s="211"/>
      <c r="R203" s="212">
        <f>SUM(R204:R206)</f>
        <v>0</v>
      </c>
      <c r="S203" s="211"/>
      <c r="T203" s="213">
        <f>SUM(T204:T206)</f>
        <v>0</v>
      </c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R203" s="214" t="s">
        <v>153</v>
      </c>
      <c r="AT203" s="215" t="s">
        <v>75</v>
      </c>
      <c r="AU203" s="215" t="s">
        <v>84</v>
      </c>
      <c r="AY203" s="214" t="s">
        <v>128</v>
      </c>
      <c r="BK203" s="216">
        <f>SUM(BK204:BK206)</f>
        <v>0</v>
      </c>
    </row>
    <row r="204" spans="1:65" s="2" customFormat="1" ht="16.5" customHeight="1">
      <c r="A204" s="39"/>
      <c r="B204" s="40"/>
      <c r="C204" s="219" t="s">
        <v>276</v>
      </c>
      <c r="D204" s="219" t="s">
        <v>130</v>
      </c>
      <c r="E204" s="220" t="s">
        <v>292</v>
      </c>
      <c r="F204" s="221" t="s">
        <v>293</v>
      </c>
      <c r="G204" s="222" t="s">
        <v>279</v>
      </c>
      <c r="H204" s="223">
        <v>1</v>
      </c>
      <c r="I204" s="224"/>
      <c r="J204" s="225">
        <f>ROUND(I204*H204,2)</f>
        <v>0</v>
      </c>
      <c r="K204" s="221" t="s">
        <v>134</v>
      </c>
      <c r="L204" s="45"/>
      <c r="M204" s="226" t="s">
        <v>1</v>
      </c>
      <c r="N204" s="227" t="s">
        <v>41</v>
      </c>
      <c r="O204" s="92"/>
      <c r="P204" s="228">
        <f>O204*H204</f>
        <v>0</v>
      </c>
      <c r="Q204" s="228">
        <v>0</v>
      </c>
      <c r="R204" s="228">
        <f>Q204*H204</f>
        <v>0</v>
      </c>
      <c r="S204" s="228">
        <v>0</v>
      </c>
      <c r="T204" s="229">
        <f>S204*H204</f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30" t="s">
        <v>280</v>
      </c>
      <c r="AT204" s="230" t="s">
        <v>130</v>
      </c>
      <c r="AU204" s="230" t="s">
        <v>86</v>
      </c>
      <c r="AY204" s="18" t="s">
        <v>128</v>
      </c>
      <c r="BE204" s="231">
        <f>IF(N204="základní",J204,0)</f>
        <v>0</v>
      </c>
      <c r="BF204" s="231">
        <f>IF(N204="snížená",J204,0)</f>
        <v>0</v>
      </c>
      <c r="BG204" s="231">
        <f>IF(N204="zákl. přenesená",J204,0)</f>
        <v>0</v>
      </c>
      <c r="BH204" s="231">
        <f>IF(N204="sníž. přenesená",J204,0)</f>
        <v>0</v>
      </c>
      <c r="BI204" s="231">
        <f>IF(N204="nulová",J204,0)</f>
        <v>0</v>
      </c>
      <c r="BJ204" s="18" t="s">
        <v>84</v>
      </c>
      <c r="BK204" s="231">
        <f>ROUND(I204*H204,2)</f>
        <v>0</v>
      </c>
      <c r="BL204" s="18" t="s">
        <v>280</v>
      </c>
      <c r="BM204" s="230" t="s">
        <v>294</v>
      </c>
    </row>
    <row r="205" spans="1:51" s="13" customFormat="1" ht="12">
      <c r="A205" s="13"/>
      <c r="B205" s="232"/>
      <c r="C205" s="233"/>
      <c r="D205" s="234" t="s">
        <v>137</v>
      </c>
      <c r="E205" s="235" t="s">
        <v>1</v>
      </c>
      <c r="F205" s="236" t="s">
        <v>295</v>
      </c>
      <c r="G205" s="233"/>
      <c r="H205" s="235" t="s">
        <v>1</v>
      </c>
      <c r="I205" s="237"/>
      <c r="J205" s="233"/>
      <c r="K205" s="233"/>
      <c r="L205" s="238"/>
      <c r="M205" s="239"/>
      <c r="N205" s="240"/>
      <c r="O205" s="240"/>
      <c r="P205" s="240"/>
      <c r="Q205" s="240"/>
      <c r="R205" s="240"/>
      <c r="S205" s="240"/>
      <c r="T205" s="241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42" t="s">
        <v>137</v>
      </c>
      <c r="AU205" s="242" t="s">
        <v>86</v>
      </c>
      <c r="AV205" s="13" t="s">
        <v>84</v>
      </c>
      <c r="AW205" s="13" t="s">
        <v>32</v>
      </c>
      <c r="AX205" s="13" t="s">
        <v>76</v>
      </c>
      <c r="AY205" s="242" t="s">
        <v>128</v>
      </c>
    </row>
    <row r="206" spans="1:51" s="14" customFormat="1" ht="12">
      <c r="A206" s="14"/>
      <c r="B206" s="243"/>
      <c r="C206" s="244"/>
      <c r="D206" s="234" t="s">
        <v>137</v>
      </c>
      <c r="E206" s="245" t="s">
        <v>1</v>
      </c>
      <c r="F206" s="246" t="s">
        <v>84</v>
      </c>
      <c r="G206" s="244"/>
      <c r="H206" s="247">
        <v>1</v>
      </c>
      <c r="I206" s="248"/>
      <c r="J206" s="244"/>
      <c r="K206" s="244"/>
      <c r="L206" s="249"/>
      <c r="M206" s="265"/>
      <c r="N206" s="266"/>
      <c r="O206" s="266"/>
      <c r="P206" s="266"/>
      <c r="Q206" s="266"/>
      <c r="R206" s="266"/>
      <c r="S206" s="266"/>
      <c r="T206" s="267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53" t="s">
        <v>137</v>
      </c>
      <c r="AU206" s="253" t="s">
        <v>86</v>
      </c>
      <c r="AV206" s="14" t="s">
        <v>86</v>
      </c>
      <c r="AW206" s="14" t="s">
        <v>32</v>
      </c>
      <c r="AX206" s="14" t="s">
        <v>84</v>
      </c>
      <c r="AY206" s="253" t="s">
        <v>128</v>
      </c>
    </row>
    <row r="207" spans="1:31" s="2" customFormat="1" ht="6.95" customHeight="1">
      <c r="A207" s="39"/>
      <c r="B207" s="67"/>
      <c r="C207" s="68"/>
      <c r="D207" s="68"/>
      <c r="E207" s="68"/>
      <c r="F207" s="68"/>
      <c r="G207" s="68"/>
      <c r="H207" s="68"/>
      <c r="I207" s="68"/>
      <c r="J207" s="68"/>
      <c r="K207" s="68"/>
      <c r="L207" s="45"/>
      <c r="M207" s="39"/>
      <c r="O207" s="39"/>
      <c r="P207" s="39"/>
      <c r="Q207" s="39"/>
      <c r="R207" s="39"/>
      <c r="S207" s="39"/>
      <c r="T207" s="39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</row>
  </sheetData>
  <sheetProtection password="CC35" sheet="1" objects="1" scenarios="1" formatColumns="0" formatRows="0" autoFilter="0"/>
  <autoFilter ref="C125:K206"/>
  <mergeCells count="9">
    <mergeCell ref="E7:H7"/>
    <mergeCell ref="E9:H9"/>
    <mergeCell ref="E18:H18"/>
    <mergeCell ref="E27:H27"/>
    <mergeCell ref="E85:H85"/>
    <mergeCell ref="E87:H87"/>
    <mergeCell ref="E116:H116"/>
    <mergeCell ref="E118:H11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PC08-PC\PC08</dc:creator>
  <cp:keywords/>
  <dc:description/>
  <cp:lastModifiedBy>PC08-PC\PC08</cp:lastModifiedBy>
  <dcterms:created xsi:type="dcterms:W3CDTF">2023-02-01T07:09:20Z</dcterms:created>
  <dcterms:modified xsi:type="dcterms:W3CDTF">2023-02-01T07:09:26Z</dcterms:modified>
  <cp:category/>
  <cp:version/>
  <cp:contentType/>
  <cp:contentStatus/>
</cp:coreProperties>
</file>