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08\Desktop\Soubory k odeslání\"/>
    </mc:Choice>
  </mc:AlternateContent>
  <bookViews>
    <workbookView xWindow="0" yWindow="0" windowWidth="0" windowHeight="0"/>
  </bookViews>
  <sheets>
    <sheet name="Rekapitulace stavby" sheetId="1" r:id="rId1"/>
    <sheet name="SO 01 - Houpačka - plocha..." sheetId="2" r:id="rId2"/>
    <sheet name="SO 02 - Lanovka - plocha ..." sheetId="3" r:id="rId3"/>
    <sheet name="SO 03 - Herní prvky - plo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01 - Houpačka - plocha...'!$C$127:$K$222</definedName>
    <definedName name="_xlnm.Print_Area" localSheetId="1">'SO 01 - Houpačka - plocha...'!$C$4:$J$76,'SO 01 - Houpačka - plocha...'!$C$82:$J$109,'SO 01 - Houpačka - plocha...'!$C$115:$K$222</definedName>
    <definedName name="_xlnm.Print_Titles" localSheetId="1">'SO 01 - Houpačka - plocha...'!$127:$127</definedName>
    <definedName name="_xlnm._FilterDatabase" localSheetId="2" hidden="1">'SO 02 - Lanovka - plocha ...'!$C$129:$K$321</definedName>
    <definedName name="_xlnm.Print_Area" localSheetId="2">'SO 02 - Lanovka - plocha ...'!$C$4:$J$76,'SO 02 - Lanovka - plocha ...'!$C$82:$J$111,'SO 02 - Lanovka - plocha ...'!$C$117:$K$321</definedName>
    <definedName name="_xlnm.Print_Titles" localSheetId="2">'SO 02 - Lanovka - plocha ...'!$129:$129</definedName>
    <definedName name="_xlnm._FilterDatabase" localSheetId="3" hidden="1">'SO 03 - Herní prvky - plo...'!$C$125:$K$206</definedName>
    <definedName name="_xlnm.Print_Area" localSheetId="3">'SO 03 - Herní prvky - plo...'!$C$4:$J$76,'SO 03 - Herní prvky - plo...'!$C$82:$J$107,'SO 03 - Herní prvky - plo...'!$C$113:$K$206</definedName>
    <definedName name="_xlnm.Print_Titles" localSheetId="3">'SO 03 - Herní prvky - plo...'!$125:$125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204"/>
  <c r="BH204"/>
  <c r="BG204"/>
  <c r="BF204"/>
  <c r="T204"/>
  <c r="T203"/>
  <c r="R204"/>
  <c r="R203"/>
  <c r="P204"/>
  <c r="P203"/>
  <c r="BI200"/>
  <c r="BH200"/>
  <c r="BG200"/>
  <c r="BF200"/>
  <c r="T200"/>
  <c r="T199"/>
  <c r="R200"/>
  <c r="R199"/>
  <c r="P200"/>
  <c r="P199"/>
  <c r="BI196"/>
  <c r="BH196"/>
  <c r="BG196"/>
  <c r="BF196"/>
  <c r="T196"/>
  <c r="T195"/>
  <c r="T194"/>
  <c r="R196"/>
  <c r="R195"/>
  <c r="R194"/>
  <c r="P196"/>
  <c r="P195"/>
  <c r="P194"/>
  <c r="BI193"/>
  <c r="BH193"/>
  <c r="BG193"/>
  <c r="BF193"/>
  <c r="T193"/>
  <c r="T192"/>
  <c r="R193"/>
  <c r="R192"/>
  <c r="P193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F122"/>
  <c r="F120"/>
  <c r="E118"/>
  <c r="F91"/>
  <c r="F89"/>
  <c r="E87"/>
  <c r="J24"/>
  <c r="E24"/>
  <c r="J92"/>
  <c r="J23"/>
  <c r="J21"/>
  <c r="E21"/>
  <c r="J91"/>
  <c r="J20"/>
  <c r="J18"/>
  <c r="E18"/>
  <c r="F123"/>
  <c r="J17"/>
  <c r="J12"/>
  <c r="J120"/>
  <c r="E7"/>
  <c r="E116"/>
  <c i="3" r="J37"/>
  <c r="J36"/>
  <c i="1" r="AY96"/>
  <c i="3" r="J35"/>
  <c i="1" r="AX96"/>
  <c i="3" r="BI319"/>
  <c r="BH319"/>
  <c r="BG319"/>
  <c r="BF319"/>
  <c r="T319"/>
  <c r="T318"/>
  <c r="R319"/>
  <c r="R318"/>
  <c r="P319"/>
  <c r="P318"/>
  <c r="BI315"/>
  <c r="BH315"/>
  <c r="BG315"/>
  <c r="BF315"/>
  <c r="T315"/>
  <c r="T314"/>
  <c r="R315"/>
  <c r="R314"/>
  <c r="P315"/>
  <c r="P314"/>
  <c r="BI311"/>
  <c r="BH311"/>
  <c r="BG311"/>
  <c r="BF311"/>
  <c r="T311"/>
  <c r="T310"/>
  <c r="R311"/>
  <c r="R310"/>
  <c r="P311"/>
  <c r="P310"/>
  <c r="BI307"/>
  <c r="BH307"/>
  <c r="BG307"/>
  <c r="BF307"/>
  <c r="T307"/>
  <c r="T306"/>
  <c r="T305"/>
  <c r="R307"/>
  <c r="R306"/>
  <c r="P307"/>
  <c r="P306"/>
  <c r="P305"/>
  <c r="BI304"/>
  <c r="BH304"/>
  <c r="BG304"/>
  <c r="BF304"/>
  <c r="T304"/>
  <c r="R304"/>
  <c r="P304"/>
  <c r="BI291"/>
  <c r="BH291"/>
  <c r="BG291"/>
  <c r="BF291"/>
  <c r="T291"/>
  <c r="R291"/>
  <c r="P291"/>
  <c r="BI290"/>
  <c r="BH290"/>
  <c r="BG290"/>
  <c r="BF290"/>
  <c r="T290"/>
  <c r="R290"/>
  <c r="P290"/>
  <c r="BI281"/>
  <c r="BH281"/>
  <c r="BG281"/>
  <c r="BF281"/>
  <c r="T281"/>
  <c r="R281"/>
  <c r="P281"/>
  <c r="BI278"/>
  <c r="BH278"/>
  <c r="BG278"/>
  <c r="BF278"/>
  <c r="T278"/>
  <c r="T277"/>
  <c r="R278"/>
  <c r="R277"/>
  <c r="P278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6"/>
  <c r="F124"/>
  <c r="E122"/>
  <c r="F91"/>
  <c r="F89"/>
  <c r="E87"/>
  <c r="J24"/>
  <c r="E24"/>
  <c r="J92"/>
  <c r="J23"/>
  <c r="J21"/>
  <c r="E21"/>
  <c r="J126"/>
  <c r="J20"/>
  <c r="J18"/>
  <c r="E18"/>
  <c r="F127"/>
  <c r="J17"/>
  <c r="J12"/>
  <c r="J89"/>
  <c r="E7"/>
  <c r="E120"/>
  <c i="2" r="J37"/>
  <c r="J36"/>
  <c i="1" r="AY95"/>
  <c i="2" r="J35"/>
  <c i="1" r="AX95"/>
  <c i="2" r="BI220"/>
  <c r="BH220"/>
  <c r="BG220"/>
  <c r="BF220"/>
  <c r="T220"/>
  <c r="T219"/>
  <c r="R220"/>
  <c r="R219"/>
  <c r="P220"/>
  <c r="P219"/>
  <c r="BI216"/>
  <c r="BH216"/>
  <c r="BG216"/>
  <c r="BF216"/>
  <c r="T216"/>
  <c r="T215"/>
  <c r="R216"/>
  <c r="R215"/>
  <c r="P216"/>
  <c r="P215"/>
  <c r="BI212"/>
  <c r="BH212"/>
  <c r="BG212"/>
  <c r="BF212"/>
  <c r="T212"/>
  <c r="T211"/>
  <c r="T210"/>
  <c r="R212"/>
  <c r="R211"/>
  <c r="R210"/>
  <c r="P212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T191"/>
  <c r="R192"/>
  <c r="R191"/>
  <c r="P192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F124"/>
  <c r="F122"/>
  <c r="E120"/>
  <c r="F91"/>
  <c r="F89"/>
  <c r="E87"/>
  <c r="J24"/>
  <c r="E24"/>
  <c r="J125"/>
  <c r="J23"/>
  <c r="J21"/>
  <c r="E21"/>
  <c r="J91"/>
  <c r="J20"/>
  <c r="J18"/>
  <c r="E18"/>
  <c r="F125"/>
  <c r="J17"/>
  <c r="J12"/>
  <c r="J122"/>
  <c r="E7"/>
  <c r="E118"/>
  <c i="1" r="L90"/>
  <c r="AM90"/>
  <c r="AM89"/>
  <c r="L89"/>
  <c r="AM87"/>
  <c r="L87"/>
  <c r="L85"/>
  <c r="L84"/>
  <c i="2" r="BK216"/>
  <c r="BK204"/>
  <c r="BK192"/>
  <c r="BK167"/>
  <c i="1" r="AS94"/>
  <c i="2" r="BK195"/>
  <c r="J167"/>
  <c r="BK144"/>
  <c r="BK159"/>
  <c r="BK137"/>
  <c r="BK173"/>
  <c r="BK134"/>
  <c i="3" r="J290"/>
  <c r="BK262"/>
  <c r="J234"/>
  <c r="BK227"/>
  <c r="BK213"/>
  <c r="J174"/>
  <c r="J159"/>
  <c r="BK139"/>
  <c r="BK315"/>
  <c r="J281"/>
  <c r="J231"/>
  <c r="BK195"/>
  <c r="J165"/>
  <c r="J133"/>
  <c r="BK290"/>
  <c r="BK271"/>
  <c r="BK250"/>
  <c r="J222"/>
  <c r="BK196"/>
  <c r="J147"/>
  <c r="BK278"/>
  <c r="J250"/>
  <c r="BK228"/>
  <c r="BK219"/>
  <c r="J192"/>
  <c r="BK143"/>
  <c i="4" r="J196"/>
  <c r="J183"/>
  <c r="J152"/>
  <c r="BK136"/>
  <c r="BK193"/>
  <c r="BK162"/>
  <c r="J200"/>
  <c r="BK168"/>
  <c r="BK147"/>
  <c r="J129"/>
  <c r="BK180"/>
  <c r="BK154"/>
  <c r="J140"/>
  <c i="2" r="J209"/>
  <c r="BK199"/>
  <c r="J182"/>
  <c r="BK147"/>
  <c r="J220"/>
  <c r="BK212"/>
  <c r="J204"/>
  <c r="J188"/>
  <c r="J163"/>
  <c r="BK152"/>
  <c r="BK163"/>
  <c r="J144"/>
  <c r="BK182"/>
  <c r="J140"/>
  <c i="3" r="BK311"/>
  <c r="J268"/>
  <c r="J259"/>
  <c r="J228"/>
  <c r="BK205"/>
  <c r="J169"/>
  <c r="BK162"/>
  <c r="BK147"/>
  <c r="J319"/>
  <c r="BK307"/>
  <c r="BK234"/>
  <c r="J209"/>
  <c r="BK181"/>
  <c r="J153"/>
  <c r="J315"/>
  <c r="BK281"/>
  <c r="BK268"/>
  <c r="BK244"/>
  <c r="J205"/>
  <c r="BK169"/>
  <c r="J143"/>
  <c r="J271"/>
  <c r="J256"/>
  <c r="J227"/>
  <c r="BK214"/>
  <c r="J185"/>
  <c r="J166"/>
  <c i="4" r="J193"/>
  <c r="J162"/>
  <c r="J154"/>
  <c r="BK144"/>
  <c r="J180"/>
  <c r="J161"/>
  <c r="BK186"/>
  <c r="J174"/>
  <c r="J150"/>
  <c r="BK132"/>
  <c r="J186"/>
  <c r="J157"/>
  <c r="J147"/>
  <c i="2" r="BK220"/>
  <c r="J208"/>
  <c r="J195"/>
  <c r="BK179"/>
  <c r="J137"/>
  <c r="J216"/>
  <c r="BK208"/>
  <c r="J199"/>
  <c r="BK185"/>
  <c r="J156"/>
  <c r="BK140"/>
  <c r="J152"/>
  <c r="J134"/>
  <c r="BK156"/>
  <c r="J147"/>
  <c i="3" r="J291"/>
  <c r="BK265"/>
  <c r="BK256"/>
  <c r="J224"/>
  <c r="BK202"/>
  <c r="BK166"/>
  <c r="J150"/>
  <c r="BK133"/>
  <c r="BK304"/>
  <c r="J240"/>
  <c r="J214"/>
  <c r="BK192"/>
  <c r="J172"/>
  <c r="J311"/>
  <c r="J278"/>
  <c r="BK259"/>
  <c r="BK224"/>
  <c r="BK174"/>
  <c r="BK150"/>
  <c r="J265"/>
  <c r="J244"/>
  <c r="BK226"/>
  <c r="BK209"/>
  <c r="J202"/>
  <c r="J195"/>
  <c r="J181"/>
  <c r="BK159"/>
  <c i="4" r="J204"/>
  <c r="J168"/>
  <c r="BK157"/>
  <c r="BK150"/>
  <c r="BK200"/>
  <c r="BK160"/>
  <c r="BK183"/>
  <c r="J164"/>
  <c r="J136"/>
  <c r="J189"/>
  <c r="BK161"/>
  <c r="J151"/>
  <c r="BK129"/>
  <c i="2" r="J212"/>
  <c r="BK200"/>
  <c r="BK188"/>
  <c r="J173"/>
  <c r="BK131"/>
  <c r="BK209"/>
  <c r="J200"/>
  <c r="J192"/>
  <c r="J179"/>
  <c r="J159"/>
  <c r="J185"/>
  <c r="J150"/>
  <c r="J131"/>
  <c r="BK150"/>
  <c i="3" r="BK319"/>
  <c r="BK274"/>
  <c r="BK231"/>
  <c r="BK222"/>
  <c r="BK185"/>
  <c r="BK165"/>
  <c r="BK153"/>
  <c r="J136"/>
  <c r="BK291"/>
  <c r="J225"/>
  <c r="J196"/>
  <c r="BK177"/>
  <c r="J139"/>
  <c r="J304"/>
  <c r="J274"/>
  <c r="J226"/>
  <c r="J219"/>
  <c r="J177"/>
  <c r="J162"/>
  <c r="J307"/>
  <c r="J262"/>
  <c r="BK240"/>
  <c r="BK225"/>
  <c r="J213"/>
  <c r="BK172"/>
  <c r="BK136"/>
  <c i="4" r="BK189"/>
  <c r="J160"/>
  <c r="BK151"/>
  <c r="BK140"/>
  <c r="BK204"/>
  <c r="BK164"/>
  <c r="J144"/>
  <c r="BK196"/>
  <c r="BK174"/>
  <c r="BK152"/>
  <c r="J132"/>
  <c i="3" l="1" r="R305"/>
  <c i="2" r="R130"/>
  <c r="T143"/>
  <c r="T151"/>
  <c r="BK162"/>
  <c r="J162"/>
  <c r="J101"/>
  <c r="BK194"/>
  <c r="J194"/>
  <c r="J104"/>
  <c i="3" r="R132"/>
  <c r="T184"/>
  <c r="R204"/>
  <c r="R223"/>
  <c r="T239"/>
  <c r="BK280"/>
  <c r="J280"/>
  <c r="J105"/>
  <c i="4" r="T128"/>
  <c r="T143"/>
  <c r="P163"/>
  <c i="2" r="BK130"/>
  <c r="J130"/>
  <c r="J98"/>
  <c r="BK143"/>
  <c r="J143"/>
  <c r="J99"/>
  <c r="P151"/>
  <c r="R162"/>
  <c r="T194"/>
  <c r="T193"/>
  <c i="3" r="BK132"/>
  <c r="J132"/>
  <c r="J98"/>
  <c r="R184"/>
  <c r="P204"/>
  <c r="BK223"/>
  <c r="J223"/>
  <c r="J101"/>
  <c r="BK239"/>
  <c r="J239"/>
  <c r="J102"/>
  <c r="T280"/>
  <c r="T279"/>
  <c i="4" r="R128"/>
  <c r="R143"/>
  <c r="R153"/>
  <c r="T163"/>
  <c i="2" r="P130"/>
  <c r="R143"/>
  <c r="BK151"/>
  <c r="J151"/>
  <c r="J100"/>
  <c r="P162"/>
  <c r="R194"/>
  <c r="R193"/>
  <c i="3" r="P132"/>
  <c r="P184"/>
  <c r="T204"/>
  <c r="T223"/>
  <c r="R239"/>
  <c r="P280"/>
  <c r="P279"/>
  <c i="4" r="P128"/>
  <c r="P143"/>
  <c r="P153"/>
  <c r="R163"/>
  <c i="2" r="T130"/>
  <c r="P143"/>
  <c r="R151"/>
  <c r="T162"/>
  <c r="P194"/>
  <c r="P193"/>
  <c i="3" r="T132"/>
  <c r="T131"/>
  <c r="T130"/>
  <c r="BK184"/>
  <c r="J184"/>
  <c r="J99"/>
  <c r="BK204"/>
  <c r="J204"/>
  <c r="J100"/>
  <c r="P223"/>
  <c r="P239"/>
  <c r="R280"/>
  <c r="R279"/>
  <c i="4" r="BK128"/>
  <c r="J128"/>
  <c r="J98"/>
  <c r="BK143"/>
  <c r="J143"/>
  <c r="J99"/>
  <c r="BK153"/>
  <c r="J153"/>
  <c r="J100"/>
  <c r="T153"/>
  <c r="BK163"/>
  <c r="J163"/>
  <c r="J101"/>
  <c i="2" r="BK211"/>
  <c r="J211"/>
  <c r="J106"/>
  <c r="BK215"/>
  <c r="J215"/>
  <c r="J107"/>
  <c r="BK219"/>
  <c r="J219"/>
  <c r="J108"/>
  <c i="3" r="BK306"/>
  <c r="J306"/>
  <c r="J107"/>
  <c r="BK310"/>
  <c r="J310"/>
  <c r="J108"/>
  <c r="BK314"/>
  <c r="J314"/>
  <c r="J109"/>
  <c r="BK318"/>
  <c r="J318"/>
  <c r="J110"/>
  <c r="BK277"/>
  <c r="J277"/>
  <c r="J103"/>
  <c i="2" r="BK191"/>
  <c r="J191"/>
  <c r="J102"/>
  <c i="4" r="BK192"/>
  <c r="J192"/>
  <c r="J102"/>
  <c r="BK195"/>
  <c r="J195"/>
  <c r="J104"/>
  <c r="BK199"/>
  <c r="J199"/>
  <c r="J105"/>
  <c r="BK203"/>
  <c r="J203"/>
  <c r="J106"/>
  <c r="E85"/>
  <c r="J89"/>
  <c r="F92"/>
  <c r="J122"/>
  <c r="J123"/>
  <c r="BE144"/>
  <c r="BE147"/>
  <c r="BE162"/>
  <c r="BE164"/>
  <c i="3" r="BK305"/>
  <c i="4" r="BE140"/>
  <c r="BE152"/>
  <c r="BE154"/>
  <c r="BE161"/>
  <c r="BE180"/>
  <c r="BE189"/>
  <c r="BE193"/>
  <c r="BE204"/>
  <c r="BE150"/>
  <c r="BE151"/>
  <c r="BE157"/>
  <c r="BE168"/>
  <c r="BE186"/>
  <c r="BE196"/>
  <c r="BE129"/>
  <c r="BE132"/>
  <c r="BE136"/>
  <c r="BE160"/>
  <c r="BE174"/>
  <c r="BE183"/>
  <c r="BE200"/>
  <c i="3" r="E85"/>
  <c r="J124"/>
  <c r="J127"/>
  <c r="BE147"/>
  <c r="BE162"/>
  <c r="BE165"/>
  <c r="BE169"/>
  <c r="BE195"/>
  <c r="BE222"/>
  <c r="BE231"/>
  <c r="BE265"/>
  <c r="BE281"/>
  <c r="BE290"/>
  <c r="BE291"/>
  <c r="BE304"/>
  <c r="J91"/>
  <c r="BE133"/>
  <c r="BE153"/>
  <c r="BE177"/>
  <c r="BE185"/>
  <c r="BE209"/>
  <c r="BE227"/>
  <c r="BE228"/>
  <c r="BE234"/>
  <c r="BE262"/>
  <c r="F92"/>
  <c r="BE136"/>
  <c r="BE139"/>
  <c r="BE143"/>
  <c r="BE150"/>
  <c r="BE159"/>
  <c r="BE166"/>
  <c r="BE172"/>
  <c r="BE196"/>
  <c r="BE202"/>
  <c r="BE205"/>
  <c r="BE213"/>
  <c r="BE219"/>
  <c r="BE224"/>
  <c r="BE226"/>
  <c r="BE240"/>
  <c r="BE244"/>
  <c r="BE250"/>
  <c r="BE256"/>
  <c r="BE259"/>
  <c r="BE268"/>
  <c r="BE271"/>
  <c r="BE274"/>
  <c r="BE174"/>
  <c r="BE181"/>
  <c r="BE192"/>
  <c r="BE214"/>
  <c r="BE225"/>
  <c r="BE278"/>
  <c r="BE307"/>
  <c r="BE311"/>
  <c r="BE315"/>
  <c r="BE319"/>
  <c i="2" r="F92"/>
  <c r="J124"/>
  <c r="BE134"/>
  <c r="BE137"/>
  <c r="BE159"/>
  <c r="BE163"/>
  <c r="J89"/>
  <c r="J92"/>
  <c r="BE147"/>
  <c r="BE173"/>
  <c r="E85"/>
  <c r="BE131"/>
  <c r="BE156"/>
  <c r="BE167"/>
  <c r="BE179"/>
  <c r="BE208"/>
  <c r="BE212"/>
  <c r="BE216"/>
  <c r="BE220"/>
  <c r="BE140"/>
  <c r="BE144"/>
  <c r="BE150"/>
  <c r="BE152"/>
  <c r="BE182"/>
  <c r="BE185"/>
  <c r="BE188"/>
  <c r="BE192"/>
  <c r="BE195"/>
  <c r="BE199"/>
  <c r="BE200"/>
  <c r="BE204"/>
  <c r="BE209"/>
  <c r="F34"/>
  <c i="1" r="BA95"/>
  <c i="2" r="F36"/>
  <c i="1" r="BC95"/>
  <c i="3" r="F37"/>
  <c i="1" r="BD96"/>
  <c i="4" r="F36"/>
  <c i="1" r="BC97"/>
  <c i="2" r="F35"/>
  <c i="1" r="BB95"/>
  <c i="3" r="J34"/>
  <c i="1" r="AW96"/>
  <c i="4" r="F34"/>
  <c i="1" r="BA97"/>
  <c i="4" r="F35"/>
  <c i="1" r="BB97"/>
  <c i="2" r="J34"/>
  <c i="1" r="AW95"/>
  <c i="3" r="F36"/>
  <c i="1" r="BC96"/>
  <c i="4" r="J34"/>
  <c i="1" r="AW97"/>
  <c i="2" r="F37"/>
  <c i="1" r="BD95"/>
  <c i="3" r="F35"/>
  <c i="1" r="BB96"/>
  <c i="3" r="F34"/>
  <c i="1" r="BA96"/>
  <c i="4" r="F37"/>
  <c i="1" r="BD97"/>
  <c i="3" l="1" r="P131"/>
  <c r="P130"/>
  <c i="1" r="AU96"/>
  <c i="4" r="T127"/>
  <c r="T126"/>
  <c i="2" r="R129"/>
  <c r="R128"/>
  <c r="T129"/>
  <c r="T128"/>
  <c i="4" r="P127"/>
  <c r="P126"/>
  <c i="1" r="AU97"/>
  <c i="2" r="P129"/>
  <c r="P128"/>
  <c i="1" r="AU95"/>
  <c i="4" r="R127"/>
  <c r="R126"/>
  <c i="3" r="R131"/>
  <c r="R130"/>
  <c i="4" r="BK127"/>
  <c r="J127"/>
  <c r="J97"/>
  <c r="BK194"/>
  <c r="J194"/>
  <c r="J103"/>
  <c i="2" r="BK193"/>
  <c r="J193"/>
  <c r="J103"/>
  <c r="BK210"/>
  <c r="J210"/>
  <c r="J105"/>
  <c r="BK129"/>
  <c r="J129"/>
  <c r="J97"/>
  <c i="3" r="BK131"/>
  <c r="J131"/>
  <c r="J97"/>
  <c r="BK279"/>
  <c r="J279"/>
  <c r="J104"/>
  <c r="J305"/>
  <c r="J106"/>
  <c i="2" r="F33"/>
  <c i="1" r="AZ95"/>
  <c i="4" r="J33"/>
  <c i="1" r="AV97"/>
  <c r="AT97"/>
  <c r="BC94"/>
  <c r="W32"/>
  <c r="BA94"/>
  <c r="AW94"/>
  <c r="AK30"/>
  <c i="4" r="F33"/>
  <c i="1" r="AZ97"/>
  <c r="BB94"/>
  <c r="W31"/>
  <c r="BD94"/>
  <c r="W33"/>
  <c i="3" r="F33"/>
  <c i="1" r="AZ96"/>
  <c i="2" r="J33"/>
  <c i="1" r="AV95"/>
  <c r="AT95"/>
  <c i="3" r="J33"/>
  <c i="1" r="AV96"/>
  <c r="AT96"/>
  <c i="4" l="1" r="BK126"/>
  <c r="J126"/>
  <c r="J96"/>
  <c i="3" r="BK130"/>
  <c r="J130"/>
  <c r="J96"/>
  <c i="2" r="BK128"/>
  <c r="J128"/>
  <c i="1" r="AU94"/>
  <c r="AX94"/>
  <c r="AY94"/>
  <c r="W30"/>
  <c i="2" r="J30"/>
  <c i="1" r="AG95"/>
  <c r="AZ94"/>
  <c r="W29"/>
  <c i="2" l="1" r="J39"/>
  <c r="J96"/>
  <c i="1" r="AN95"/>
  <c i="3" r="J30"/>
  <c i="1" r="AG96"/>
  <c i="4" r="J30"/>
  <c i="1" r="AG97"/>
  <c r="AV94"/>
  <c r="AK29"/>
  <c i="4" l="1" r="J39"/>
  <c i="3" r="J39"/>
  <c i="1" r="AN96"/>
  <c r="AN97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<sst xmlns="http://schemas.openxmlformats.org/spreadsheetml/2006/main">
  <si>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</si>
  <si>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</si>
  <si>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</si>
  <si>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</si>
  <si>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</si>
  <si>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{9ab3e775-72c1-4e9e-a88d-486ab5bbb4dd}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</si>
  <si>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</si>
  <si>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</si>
  <si>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</si>
  <si>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</si>
  <si>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</si>
  <si>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</si>
  <si>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</si>
  <si>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</si>
  <si>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</si>
  <si>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</si>
  <si>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</si>
  <si>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dopadových ploch na DH Dobiášova</t>
  </si>
  <si>
    <t>KSO:</t>
  </si>
  <si>
    <t>CC-CZ:</t>
  </si>
  <si>
    <t>Místo:</t>
  </si>
  <si>
    <t>Liberec</t>
  </si>
  <si>
    <t>Datum:</t>
  </si>
  <si>
    <t>26. 1. 2023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</si>
  <si>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</si>
  <si>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</si>
  <si>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</si>
  <si>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</si>
  <si>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</si>
  <si>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</si>
  <si>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</si>
  <si>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</si>
  <si>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</si>
  <si>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</si>
  <si>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</si>
  <si>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</si>
  <si>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</si>
  <si>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</si>
  <si>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</si>
  <si>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</si>
  <si>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</si>
  <si>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</si>
  <si>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</si>
  <si>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</si>
  <si>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</si>
  <si>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</si>
  <si>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</si>
  <si>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</si>
  <si>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</si>
  <si>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</si>
  <si>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</si>
  <si>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</si>
  <si>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</si>
  <si>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</si>
  <si>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</si>
  <si>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</si>
  <si>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</si>
  <si>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</si>
  <si>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</si>
  <si>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</si>
  <si>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</si>
  <si>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</si>
  <si>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</si>
  <si>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</si>
  <si>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</si>
  <si>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</si>
  <si>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</si>
  <si>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</si>
  <si>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</si>
  <si>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</si>
  <si>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</si>
  <si>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</si>
  <si>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</si>
  <si>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</si>
  <si>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</si>
  <si>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</si>
  <si>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</si>
  <si>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</si>
  <si>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</si>
  <si>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</si>
  <si>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</si>
  <si>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</si>
  <si>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Houpačka - plocha 46 m2</t>
  </si>
  <si>
    <t>STA</t>
  </si>
  <si>
    <t>1</t>
  </si>
  <si>
    <t>{c65f5556-7979-46c5-a56e-2c9a1cb11d78}</t>
  </si>
  <si>
    <t>2</t>
  </si>
  <si>
    <t>SO 02</t>
  </si>
  <si>
    <t>Lanovka - plocha 148 m2</t>
  </si>
  <si>
    <t>{acd37b9e-77d6-4264-b7f0-6f35ccea7d7e}</t>
  </si>
  <si>
    <t>SO 03</t>
  </si>
  <si>
    <t>Herní prvky - plocha 76 m2</t>
  </si>
  <si>
    <t>{edd0232b-cc68-4b4c-8eb1-12d0fe9f980c}</t>
  </si>
  <si>
    <t>KRYCÍ LIST SOUPISU PRACÍ</t>
  </si>
  <si>
    <t>Objekt:</t>
  </si>
  <si>
    <t>SO 01 - Houpačka - plocha 46 m2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</si>
  <si>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</si>
  <si>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</si>
  <si>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</si>
  <si>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</si>
  <si>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</si>
  <si>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</si>
  <si>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</si>
  <si>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</si>
  <si>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</si>
  <si>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</si>
  <si>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</si>
  <si>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</si>
  <si>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</si>
  <si>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</si>
  <si>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</si>
  <si>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</si>
  <si>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</si>
  <si>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</si>
  <si>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</si>
  <si>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</si>
  <si>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</si>
  <si>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</si>
  <si>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</si>
  <si>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</si>
  <si>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</si>
  <si>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</si>
  <si>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</si>
  <si>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</si>
  <si>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</si>
  <si>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</si>
  <si>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</si>
  <si>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</si>
  <si>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</si>
  <si>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</si>
  <si>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</si>
  <si>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113106124</t>
  </si>
  <si>
    <t>Rozebrání dlažeb komunikací pro pěší s přemístěním hmot na skládku na vzdálenost do 3 m nebo s naložením na dopravní prostředek s ložem z kameniva nebo živice a s jakoukoliv výplní spár ručně z plastových nebo pryžových dlaždic</t>
  </si>
  <si>
    <t>m2</t>
  </si>
  <si>
    <t>CS ÚRS 2023 01</t>
  </si>
  <si>
    <t>4</t>
  </si>
  <si>
    <t>-436034304</t>
  </si>
  <si>
    <t>VV</t>
  </si>
  <si>
    <t>"stávající pryžová dlažba"</t>
  </si>
  <si>
    <t>46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</si>
  <si>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</si>
  <si>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</si>
  <si>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794117922</t>
  </si>
  <si>
    <t>"předpoklad 4/8 5-10cm"</t>
  </si>
  <si>
    <t>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</si>
  <si>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</si>
  <si>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</si>
  <si>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-273247194</t>
  </si>
  <si>
    <t>"předpoklad 16/32 5-20cm"</t>
  </si>
  <si>
    <t>181912112</t>
  </si>
  <si>
    <t>Úprava pláně vyrovnáním výškových rozdílů ručně v hornině třídy těžitelnosti I skupiny 3 se zhutněním</t>
  </si>
  <si>
    <t>-1518817000</t>
  </si>
  <si>
    <t>"srovnání a zhutnění pláně po odebrání původních konstrukčních vrstev"</t>
  </si>
  <si>
    <t>5</t>
  </si>
  <si>
    <t>Komunikace pozemní</t>
  </si>
  <si>
    <t>564801011</t>
  </si>
  <si>
    <t>Podklad ze štěrkodrti ŠD s rozprostřením a zhutněním plochy jednotlivě do 100 m2, po zhutnění tl. 30 mm</t>
  </si>
  <si>
    <t>1802203700</t>
  </si>
  <si>
    <t>"frakce 0-4 (tl. 20-30 mm)"</t>
  </si>
  <si>
    <t>6</t>
  </si>
  <si>
    <t>564851014</t>
  </si>
  <si>
    <t>Podklad ze štěrkodrti ŠD s rozprostřením a zhutněním plochy jednotlivě do 100 m2, po zhutnění tl. 180 mm</t>
  </si>
  <si>
    <t>-1342829440</t>
  </si>
  <si>
    <t>"minimální požadovaná tl. podkladní konstrukce 180 mm"</t>
  </si>
  <si>
    <t>7</t>
  </si>
  <si>
    <t>579231316-R</t>
  </si>
  <si>
    <t>Dopadová plocha - bezpečný polyuretanový povrch např. SmartSoft EPDM 35 mm (25 mm SBR + 10 mm EPDM), HIC min. 1,6 m, povrch dvoubarevný</t>
  </si>
  <si>
    <t>280120243</t>
  </si>
  <si>
    <t>9</t>
  </si>
  <si>
    <t>Ostatní konstrukce a práce, bourání</t>
  </si>
  <si>
    <t>8</t>
  </si>
  <si>
    <t>936005212</t>
  </si>
  <si>
    <t>Montáž dětské houpačky řetízkové s ocelovou konstrukcí dvoumístné</t>
  </si>
  <si>
    <t>kus</t>
  </si>
  <si>
    <t>2013319429</t>
  </si>
  <si>
    <t>"zpětná montáž houpačky"</t>
  </si>
  <si>
    <t>"vč. zkrácení řetězů (4x), včetně případné výměna poškozených částí závěsů ze skladu SML"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</si>
  <si>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</si>
  <si>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</si>
  <si>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-1236152271</t>
  </si>
  <si>
    <t>"očištění zámkové dlažby a dotčených ploch - odhad 100 m2"</t>
  </si>
  <si>
    <t>100</t>
  </si>
  <si>
    <t>10</t>
  </si>
  <si>
    <t>966001111-R</t>
  </si>
  <si>
    <t>Demontáž dětské houpačky vč. konstrukce pro zpětné použití s nutným přemístěním a uskladněním</t>
  </si>
  <si>
    <t>1921684125</t>
  </si>
  <si>
    <t>"demontáž s ohledem pro zpětnou montáž"</t>
  </si>
  <si>
    <t>997</t>
  </si>
  <si>
    <t>Přesun sutě</t>
  </si>
  <si>
    <t>11</t>
  </si>
  <si>
    <t>997006003-R</t>
  </si>
  <si>
    <t xml:space="preserve">Složení odstraněné pryžové dlažby na palety opatření PE folií </t>
  </si>
  <si>
    <t>t</t>
  </si>
  <si>
    <t>1947713670</t>
  </si>
  <si>
    <t>"složení na palety opatření PE folií"</t>
  </si>
  <si>
    <t>2,07</t>
  </si>
  <si>
    <t>12</t>
  </si>
  <si>
    <t>997221551</t>
  </si>
  <si>
    <t>Vodorovná doprava suti bez naložení, ale se složením a s hrubým urovnáním ze sypkých materiálů, na vzdálenost do 1 km</t>
  </si>
  <si>
    <t>2135565911</t>
  </si>
  <si>
    <t>"odvoz kameniva do skladu a areálu TSML Erbenova ul. (6 km)"</t>
  </si>
  <si>
    <t>7,82+13,34</t>
  </si>
  <si>
    <t>"smetky z čištění komunikací na skládku (10 km)"</t>
  </si>
  <si>
    <t>Součet</t>
  </si>
  <si>
    <t>13</t>
  </si>
  <si>
    <t>997221559</t>
  </si>
  <si>
    <t>Vodorovná doprava suti bez naložení, ale se složením a s hrubým urovnáním Příplatek k ceně za každý další i započatý 1 km přes 1 km</t>
  </si>
  <si>
    <t>1775171112</t>
  </si>
  <si>
    <t>"odvozk ameniva do skladu a areálu TSML Erbenova ul. (6 km)"</t>
  </si>
  <si>
    <t>(7,82+13,34)*5</t>
  </si>
  <si>
    <t>2*9</t>
  </si>
  <si>
    <t>14</t>
  </si>
  <si>
    <t>997221571</t>
  </si>
  <si>
    <t>Vodorovná doprava vybouraných hmot bez naložení, ale se složením a s hrubým urovnáním na vzdálenost do 1 km</t>
  </si>
  <si>
    <t>-1388517608</t>
  </si>
  <si>
    <t>"odvoz pryžové dlažby do skladu a areálu TSML Erbenova ul. (6 km)"</t>
  </si>
  <si>
    <t>997221579</t>
  </si>
  <si>
    <t>Vodorovná doprava vybouraných hmot bez naložení, ale se složením a s hrubým urovnáním na vzdálenost Příplatek k ceně za každý další i započatý 1 km přes 1 km</t>
  </si>
  <si>
    <t>805793313</t>
  </si>
  <si>
    <t>2,07*5</t>
  </si>
  <si>
    <t>16</t>
  </si>
  <si>
    <t>997221612</t>
  </si>
  <si>
    <t>Nakládání na dopravní prostředky pro vodorovnou dopravu vybouraných hmot</t>
  </si>
  <si>
    <t>1500660335</t>
  </si>
  <si>
    <t>"stávající pryžová dlažba - nakládka palet"</t>
  </si>
  <si>
    <t>17</t>
  </si>
  <si>
    <t>997221655</t>
  </si>
  <si>
    <t>Poplatek za uložení stavebního odpadu na skládce (skládkovné) zeminy a kamení zatříděného do Katalogu odpadů pod kódem 17 05 04</t>
  </si>
  <si>
    <t>-512304327</t>
  </si>
  <si>
    <t>"smetky z čištění komunikací"</t>
  </si>
  <si>
    <t>998</t>
  </si>
  <si>
    <t>Přesun hmot</t>
  </si>
  <si>
    <t>18</t>
  </si>
  <si>
    <t>998222012</t>
  </si>
  <si>
    <t>Přesun hmot pro tělovýchovné plochy dopravní vzdálenost do 200 m</t>
  </si>
  <si>
    <t>-684228677</t>
  </si>
  <si>
    <t>PSV</t>
  </si>
  <si>
    <t>Práce a dodávky PSV</t>
  </si>
  <si>
    <t>783</t>
  </si>
  <si>
    <t>Dokončovací práce - nátěry</t>
  </si>
  <si>
    <t>19</t>
  </si>
  <si>
    <t>783201201</t>
  </si>
  <si>
    <t>Příprava podkladu tesařských konstrukcí před provedením nátěru broušení</t>
  </si>
  <si>
    <t>538031037</t>
  </si>
  <si>
    <t>"Obroušení dřevěných částí (ne flexou!) včetně odprášení, vyčištění drážek"</t>
  </si>
  <si>
    <t>"4 ks šikmých vzpěr, délka=2,5 m, prům. cca 120 mm"</t>
  </si>
  <si>
    <t>4*2,5*3,14*0,12</t>
  </si>
  <si>
    <t>20</t>
  </si>
  <si>
    <t>783201403</t>
  </si>
  <si>
    <t>Příprava podkladu tesařských konstrukcí před provedením nátěru oprášení</t>
  </si>
  <si>
    <t>1232888573</t>
  </si>
  <si>
    <t>783207100</t>
  </si>
  <si>
    <t>Provedení nátěru tesařských konstrukcí krycího jednonásobného</t>
  </si>
  <si>
    <t>-1452623976</t>
  </si>
  <si>
    <t>"Trojnásobný nátěr, barva ze skladu SML"</t>
  </si>
  <si>
    <t>3*(4*2,5*3,14*0,12)</t>
  </si>
  <si>
    <t>22</t>
  </si>
  <si>
    <t>783306801-R</t>
  </si>
  <si>
    <t>Odstranění nátěru ze zámečnických konstrukcí otryskáním</t>
  </si>
  <si>
    <t>-567472084</t>
  </si>
  <si>
    <t>"otryskání ráhna houpačky"</t>
  </si>
  <si>
    <t>"trubka délka cca 2,8 m, prům. cca 90 mm"</t>
  </si>
  <si>
    <t>2,8*3,14*0,09</t>
  </si>
  <si>
    <t>23</t>
  </si>
  <si>
    <t>783317101-R</t>
  </si>
  <si>
    <t>Nová prášková barva ve stávajícím odstínu</t>
  </si>
  <si>
    <t>529480207</t>
  </si>
  <si>
    <t>24</t>
  </si>
  <si>
    <t>783910100-R</t>
  </si>
  <si>
    <t>Příplatek k nátěrům za malý rozsah, odvoz do dílny a zpět</t>
  </si>
  <si>
    <t>kpl</t>
  </si>
  <si>
    <t>-1655540603</t>
  </si>
  <si>
    <t>VRN</t>
  </si>
  <si>
    <t>Vedlejší rozpočtové náklady</t>
  </si>
  <si>
    <t>VRN1</t>
  </si>
  <si>
    <t>Průzkumné, geodetické a projektové práce</t>
  </si>
  <si>
    <t>25</t>
  </si>
  <si>
    <t>013294000</t>
  </si>
  <si>
    <t>Ostatní dokumentace</t>
  </si>
  <si>
    <t>Kč</t>
  </si>
  <si>
    <t>1024</t>
  </si>
  <si>
    <t>238100810</t>
  </si>
  <si>
    <t>"atesty zdravotní nezávadnosti apod."</t>
  </si>
  <si>
    <t>VRN3</t>
  </si>
  <si>
    <t>Zařízení staveniště</t>
  </si>
  <si>
    <t>26</t>
  </si>
  <si>
    <t>030001000</t>
  </si>
  <si>
    <t>2085300249</t>
  </si>
  <si>
    <t>"vč. zajištění a zabezpečení"</t>
  </si>
  <si>
    <t>VRN6</t>
  </si>
  <si>
    <t>Územní vlivy</t>
  </si>
  <si>
    <t>27</t>
  </si>
  <si>
    <t>062002000</t>
  </si>
  <si>
    <t>Ztížené dopravní podmínky</t>
  </si>
  <si>
    <t>220895006</t>
  </si>
  <si>
    <t>"nutnost použití malé mechanizace vč. nákladních aut (vnitroblok s omezeným přístupem pro běžná nákladní vozidla)"</t>
  </si>
  <si>
    <t>SO 02 - Lanovka - plocha 148 m2</t>
  </si>
  <si>
    <t xml:space="preserve">    2 - Zakládání</t>
  </si>
  <si>
    <t xml:space="preserve">    VRN7 - Provozní vlivy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</si>
  <si>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</si>
  <si>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</si>
  <si>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-625883865</t>
  </si>
  <si>
    <t>"pro instalaci nových svodnic"</t>
  </si>
  <si>
    <t>(4,5+2*0,5)*0,6</t>
  </si>
  <si>
    <t>148</t>
  </si>
  <si>
    <t>"plocha do 50 m2 stanovena z důvodu ztížených podmínek"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</si>
  <si>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</si>
  <si>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</si>
  <si>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</si>
  <si>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92917436</t>
  </si>
  <si>
    <t>"demontáž pryžových obrubníků pro opětovné použití"</t>
  </si>
  <si>
    <t>131251100</t>
  </si>
  <si>
    <t>Hloubení nezapažených jam a zářezů strojně s urovnáním dna do předepsaného profilu a spádu v hornině třídy těžitelnosti I skupiny 3 do 20 m3</t>
  </si>
  <si>
    <t>m3</t>
  </si>
  <si>
    <t>738905006</t>
  </si>
  <si>
    <t>"vsak, kamenivo 32/63"</t>
  </si>
  <si>
    <t>132251101</t>
  </si>
  <si>
    <t>Hloubení nezapažených rýh šířky do 800 mm strojně s urovnáním dna do předepsaného profilu a spádu v hornině třídy těžitelnosti I skupiny 3 do 20 m3</t>
  </si>
  <si>
    <t>-1442231303</t>
  </si>
  <si>
    <t>"pro drenáž"</t>
  </si>
  <si>
    <t>10*0,25*0,3</t>
  </si>
  <si>
    <t>"pro svodnici"</t>
  </si>
  <si>
    <t>4,5*0,25*0,25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</si>
  <si>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</si>
  <si>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</si>
  <si>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-1471893194</t>
  </si>
  <si>
    <t>"přebytečný výkopek"</t>
  </si>
  <si>
    <t>1+1,031</t>
  </si>
  <si>
    <t>171201231</t>
  </si>
  <si>
    <t>Poplatek za uložení stavebního odpadu na recyklační skládce (skládkovné) zeminy a kamení zatříděného do Katalogu odpadů pod kódem 17 05 04</t>
  </si>
  <si>
    <t>635179179</t>
  </si>
  <si>
    <t>(1+1,031)*2</t>
  </si>
  <si>
    <t>171251201</t>
  </si>
  <si>
    <t>Uložení sypaniny na skládky nebo meziskládky bez hutnění s upravením uložené sypaniny do předepsaného tvaru</t>
  </si>
  <si>
    <t>1824252459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</si>
  <si>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</si>
  <si>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</si>
  <si>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469096971</t>
  </si>
  <si>
    <t>"urovnání terénu v místě výškové úpravy obrubníků"</t>
  </si>
  <si>
    <t>181411131</t>
  </si>
  <si>
    <t>Založení trávníku na půdě předem připravené plochy do 1000 m2 výsevem včetně utažení parkového v rovině nebo na svahu do 1:5</t>
  </si>
  <si>
    <t>-557765477</t>
  </si>
  <si>
    <t>"úprava terénu v místě výškové úpravy obrubníků"</t>
  </si>
  <si>
    <t>M</t>
  </si>
  <si>
    <t>00572410</t>
  </si>
  <si>
    <t>osivo směs travní parková</t>
  </si>
  <si>
    <t>kg</t>
  </si>
  <si>
    <t>1851998305</t>
  </si>
  <si>
    <t>10*0,035 'Přepočtené koeficientem množství</t>
  </si>
  <si>
    <t>182303111</t>
  </si>
  <si>
    <t>Doplnění zeminy nebo substrátu na travnatých plochách tloušťky do 50 mm v rovině nebo na svahu do 1:5</t>
  </si>
  <si>
    <t>1141073080</t>
  </si>
  <si>
    <t>"2 vrstvy (2x 50 mm)"</t>
  </si>
  <si>
    <t>10*2</t>
  </si>
  <si>
    <t>10364101</t>
  </si>
  <si>
    <t>zemina pro terénní úpravy - ornice</t>
  </si>
  <si>
    <t>-1095831307</t>
  </si>
  <si>
    <t>"vč. dopravy"</t>
  </si>
  <si>
    <t>20*0,05*1,5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</si>
  <si>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</si>
  <si>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</si>
  <si>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</si>
  <si>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1150902215</t>
  </si>
  <si>
    <t>"drenážní rýha pro potrubí"</t>
  </si>
  <si>
    <t>-10*3,14*0,1*0,1/4</t>
  </si>
  <si>
    <t>212755214</t>
  </si>
  <si>
    <t>Trativody bez lože z drenážních trubek plastových flexibilních D 100 mm</t>
  </si>
  <si>
    <t>1934240351</t>
  </si>
  <si>
    <t>"drenážní potrubí"</t>
  </si>
  <si>
    <t>212972112</t>
  </si>
  <si>
    <t>Opláštění drenážních trub filtrační textilií DN 100</t>
  </si>
  <si>
    <t>-1492364029</t>
  </si>
  <si>
    <t>213141111</t>
  </si>
  <si>
    <t>Zřízení vrstvy z geotextilie filtrační, separační, odvodňovací, ochranné, výztužné nebo protierozní v rovině nebo ve sklonu do 1:5, šířky do 3 m</t>
  </si>
  <si>
    <t>-295312608</t>
  </si>
  <si>
    <t>10*2*(0,25*0,3)*1,1</t>
  </si>
  <si>
    <t>"vsak (vrch)"</t>
  </si>
  <si>
    <t>2*2*1,1</t>
  </si>
  <si>
    <t>69311081</t>
  </si>
  <si>
    <t>geotextilie netkaná separační, ochranná, filtrační, drenážní PES 300g/m2</t>
  </si>
  <si>
    <t>-1670275469</t>
  </si>
  <si>
    <t>6,05*1,1845 'Přepočtené koeficientem množství</t>
  </si>
  <si>
    <t>"plocha do 100 m2 stanovena z důvodu ztížených podmínek"</t>
  </si>
  <si>
    <t>579231317-R</t>
  </si>
  <si>
    <t>-661973077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</si>
  <si>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</si>
  <si>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</si>
  <si>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-752479297</t>
  </si>
  <si>
    <t>"zpětná montáž po instalaci nových svodnic"</t>
  </si>
  <si>
    <t>-4,5*0,15</t>
  </si>
  <si>
    <t>596991111-R</t>
  </si>
  <si>
    <t>Řezání betonové dlažby tl do 60 mm</t>
  </si>
  <si>
    <t>-1065430786</t>
  </si>
  <si>
    <t>"přířezy pro zpětnou montáž po instalaci nových svodnic"</t>
  </si>
  <si>
    <t>2*(4,5+0,15)</t>
  </si>
  <si>
    <t>597361121-R</t>
  </si>
  <si>
    <t>Svodnice ocelová š 120-140 mm kotvená do betonu s krycím roštem a napojením na drenážní potrubí</t>
  </si>
  <si>
    <t>-1720347633</t>
  </si>
  <si>
    <t>28</t>
  </si>
  <si>
    <t>916331112-R</t>
  </si>
  <si>
    <t>Zpětné osazení obrubníku pryžového s výškovým vyrovnáním</t>
  </si>
  <si>
    <t>1886344039</t>
  </si>
  <si>
    <t>29</t>
  </si>
  <si>
    <t>936005235-R</t>
  </si>
  <si>
    <t>Demontáž a montáž lanovky (2 ks konstrukce, lano, závěsy) v případě, že to technologie bude vyžadovat, alternativně opatření proti poškození a zajištění BOZP při nátěrech (plošina apod.)</t>
  </si>
  <si>
    <t>-924725584</t>
  </si>
  <si>
    <t>30</t>
  </si>
  <si>
    <t>936005236-R</t>
  </si>
  <si>
    <t>Demontáž a montáž startovací plošiny (ze skladu objednatele)</t>
  </si>
  <si>
    <t>-1054525532</t>
  </si>
  <si>
    <t>31</t>
  </si>
  <si>
    <t>936005237-R</t>
  </si>
  <si>
    <t>Výšková úprava závěsu, dopnutí lan</t>
  </si>
  <si>
    <t>1627555680</t>
  </si>
  <si>
    <t>32</t>
  </si>
  <si>
    <t>33</t>
  </si>
  <si>
    <t>979024441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</si>
  <si>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zahradních</t>
  </si>
  <si>
    <t>1923038932</t>
  </si>
  <si>
    <t>"pryžový obrubník pro zpětné použití"</t>
  </si>
  <si>
    <t>34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</si>
  <si>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</si>
  <si>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</si>
  <si>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-458309136</t>
  </si>
  <si>
    <t>"pro zpětnou montáž dlažby po instalaci nových svodnic"</t>
  </si>
  <si>
    <t>35</t>
  </si>
  <si>
    <t>6,6</t>
  </si>
  <si>
    <t>36</t>
  </si>
  <si>
    <t>"kamenivo do skladu a areálu TSML Erbenova ul. (6 km)"</t>
  </si>
  <si>
    <t>25,16+42,92</t>
  </si>
  <si>
    <t>37</t>
  </si>
  <si>
    <t>(25,16+42,92)*5</t>
  </si>
  <si>
    <t>38</t>
  </si>
  <si>
    <t>997221561</t>
  </si>
  <si>
    <t>Vodorovná doprava suti bez naložení, ale se složením a s hrubým urovnáním z kusových materiálů, na vzdálenost do 1 km</t>
  </si>
  <si>
    <t>-1495226740</t>
  </si>
  <si>
    <t>"ostatní odpad, dlažba apod. (10 km)"</t>
  </si>
  <si>
    <t>0,250</t>
  </si>
  <si>
    <t>39</t>
  </si>
  <si>
    <t>997221569</t>
  </si>
  <si>
    <t>1062120520</t>
  </si>
  <si>
    <t>0,250*9</t>
  </si>
  <si>
    <t>40</t>
  </si>
  <si>
    <t>"odvoz pryžové dlažby na paletách do skladu a areálu TSML Erbenova ul. (6 km)"</t>
  </si>
  <si>
    <t>6,66</t>
  </si>
  <si>
    <t>41</t>
  </si>
  <si>
    <t>"odvoz (kamenivo, pryžová dlažba) do skladu a areálu TSML Erbenova ul. (6 km)"</t>
  </si>
  <si>
    <t>6,66*5</t>
  </si>
  <si>
    <t>42</t>
  </si>
  <si>
    <t>43</t>
  </si>
  <si>
    <t>997221615</t>
  </si>
  <si>
    <t>Poplatek za uložení stavebního odpadu na skládce (skládkovné) z prostého betonu zatříděného do Katalogu odpadů pod kódem 17 01 01</t>
  </si>
  <si>
    <t>-736621349</t>
  </si>
  <si>
    <t>44</t>
  </si>
  <si>
    <t>45</t>
  </si>
  <si>
    <t>"4 ks svislých vzpěr, délka=4 m, prům. cca 120 mm"</t>
  </si>
  <si>
    <t>4*4*3,14*0,12</t>
  </si>
  <si>
    <t>"4 ks šikmých vzpěr, délka=5 m, prům. cca 120 mm"</t>
  </si>
  <si>
    <t>4*5*3,14*0,12</t>
  </si>
  <si>
    <t>"2 ks vodorovných prvků, délka=1,5 m, prům. cca 120 mm"</t>
  </si>
  <si>
    <t>2*1,5*3,14*0,12</t>
  </si>
  <si>
    <t>47</t>
  </si>
  <si>
    <t>48</t>
  </si>
  <si>
    <t>"barva ze skladu SML"</t>
  </si>
  <si>
    <t>"jednonásobný nátěr"</t>
  </si>
  <si>
    <t>Mezisoučet</t>
  </si>
  <si>
    <t>"dvojnásobný nátěr"</t>
  </si>
  <si>
    <t>2*(4*5*3,14*0,12)</t>
  </si>
  <si>
    <t>2*(2*1,5*3,14*0,12)</t>
  </si>
  <si>
    <t>49</t>
  </si>
  <si>
    <t>783910200-R</t>
  </si>
  <si>
    <t>Příplatek k nátěrům za malý rozsah</t>
  </si>
  <si>
    <t>-1926988288</t>
  </si>
  <si>
    <t>50</t>
  </si>
  <si>
    <t>51</t>
  </si>
  <si>
    <t>52</t>
  </si>
  <si>
    <t>VRN7</t>
  </si>
  <si>
    <t>Provozní vlivy</t>
  </si>
  <si>
    <t>53</t>
  </si>
  <si>
    <t>075002000</t>
  </si>
  <si>
    <t>Ochranná pásma</t>
  </si>
  <si>
    <t>-1968728912</t>
  </si>
  <si>
    <t>"ověření, případně vytýčení IS a následná ochrana (VO)""</t>
  </si>
  <si>
    <t>SO 03 - Herní prvky - plocha 76 m2</t>
  </si>
  <si>
    <t>76</t>
  </si>
  <si>
    <t>589101111</t>
  </si>
  <si>
    <t>Údržba umělých trávníků u sportovních povrchů odstranění organického znečištění listí, jehličí</t>
  </si>
  <si>
    <t>-824900753</t>
  </si>
  <si>
    <t>589102111</t>
  </si>
  <si>
    <t>Údržba umělých trávníků u sportovních povrchů kartáčování ručním kartáčem</t>
  </si>
  <si>
    <t>481018254</t>
  </si>
  <si>
    <t>938907212-R</t>
  </si>
  <si>
    <t>Čištění svodnic s odklizením nánosu</t>
  </si>
  <si>
    <t>1216664246</t>
  </si>
  <si>
    <t>"Vyčištění svodnice u přilehlého SH (umělý trávník) 21bm"</t>
  </si>
  <si>
    <t>959003100-R</t>
  </si>
  <si>
    <t>Kontrola kotvení herních prvků s případnou opravou</t>
  </si>
  <si>
    <t>-691802105</t>
  </si>
  <si>
    <t>959003200-R</t>
  </si>
  <si>
    <t>Očištění grafity</t>
  </si>
  <si>
    <t>-1354542673</t>
  </si>
  <si>
    <t>959003300-R</t>
  </si>
  <si>
    <t>D+M nerezových záslepek (instalace do stávajících pouzder), opatřeno zámkem (zapuštěný tříhran/čtyřhran) proti vyjmutí ze země, před instalací nutno vyčistit</t>
  </si>
  <si>
    <t>-761857728</t>
  </si>
  <si>
    <t>3,42</t>
  </si>
  <si>
    <t>12,92+22,04</t>
  </si>
  <si>
    <t>"smetky z čištění a z metení hřiště komunikací na skládku (10 km)"</t>
  </si>
  <si>
    <t>2+0,5</t>
  </si>
  <si>
    <t>(12,92+22,04)*5</t>
  </si>
  <si>
    <t>(2+0,5)*9</t>
  </si>
  <si>
    <t>3,42*5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</si>
</sst>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2023007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Rekonstrukce dopadových ploch na DH Dobiášova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Liberec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26. 1. 2023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Liberec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Houpačka - plocha...'!J30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01 - Houpačka - plocha...'!P128</f>
        <v>0</v>
      </c>
      <c r="AV95" s="129">
        <f>'SO 01 - Houpačka - plocha...'!J33</f>
        <v>0</v>
      </c>
      <c r="AW95" s="129">
        <f>'SO 01 - Houpačka - plocha...'!J34</f>
        <v>0</v>
      </c>
      <c r="AX95" s="129">
        <f>'SO 01 - Houpačka - plocha...'!J35</f>
        <v>0</v>
      </c>
      <c r="AY95" s="129">
        <f>'SO 01 - Houpačka - plocha...'!J36</f>
        <v>0</v>
      </c>
      <c r="AZ95" s="129">
        <f>'SO 01 - Houpačka - plocha...'!F33</f>
        <v>0</v>
      </c>
      <c r="BA95" s="129">
        <f>'SO 01 - Houpačka - plocha...'!F34</f>
        <v>0</v>
      </c>
      <c r="BB95" s="129">
        <f>'SO 01 - Houpačka - plocha...'!F35</f>
        <v>0</v>
      </c>
      <c r="BC95" s="129">
        <f>'SO 01 - Houpačka - plocha...'!F36</f>
        <v>0</v>
      </c>
      <c r="BD95" s="131">
        <f>'SO 01 - Houpačka - plocha...'!F37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02 - Lanovka - plocha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'SO 02 - Lanovka - plocha ...'!P130</f>
        <v>0</v>
      </c>
      <c r="AV96" s="129">
        <f>'SO 02 - Lanovka - plocha ...'!J33</f>
        <v>0</v>
      </c>
      <c r="AW96" s="129">
        <f>'SO 02 - Lanovka - plocha ...'!J34</f>
        <v>0</v>
      </c>
      <c r="AX96" s="129">
        <f>'SO 02 - Lanovka - plocha ...'!J35</f>
        <v>0</v>
      </c>
      <c r="AY96" s="129">
        <f>'SO 02 - Lanovka - plocha ...'!J36</f>
        <v>0</v>
      </c>
      <c r="AZ96" s="129">
        <f>'SO 02 - Lanovka - plocha ...'!F33</f>
        <v>0</v>
      </c>
      <c r="BA96" s="129">
        <f>'SO 02 - Lanovka - plocha ...'!F34</f>
        <v>0</v>
      </c>
      <c r="BB96" s="129">
        <f>'SO 02 - Lanovka - plocha ...'!F35</f>
        <v>0</v>
      </c>
      <c r="BC96" s="129">
        <f>'SO 02 - Lanovka - plocha ...'!F36</f>
        <v>0</v>
      </c>
      <c r="BD96" s="131">
        <f>'SO 02 - Lanovka - plocha 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03 - Herní prvky - plo...'!J30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33">
        <v>0</v>
      </c>
      <c r="AT97" s="134">
        <f>ROUND(SUM(AV97:AW97),2)</f>
        <v>0</v>
      </c>
      <c r="AU97" s="135">
        <f>'SO 03 - Herní prvky - plo...'!P126</f>
        <v>0</v>
      </c>
      <c r="AV97" s="134">
        <f>'SO 03 - Herní prvky - plo...'!J33</f>
        <v>0</v>
      </c>
      <c r="AW97" s="134">
        <f>'SO 03 - Herní prvky - plo...'!J34</f>
        <v>0</v>
      </c>
      <c r="AX97" s="134">
        <f>'SO 03 - Herní prvky - plo...'!J35</f>
        <v>0</v>
      </c>
      <c r="AY97" s="134">
        <f>'SO 03 - Herní prvky - plo...'!J36</f>
        <v>0</v>
      </c>
      <c r="AZ97" s="134">
        <f>'SO 03 - Herní prvky - plo...'!F33</f>
        <v>0</v>
      </c>
      <c r="BA97" s="134">
        <f>'SO 03 - Herní prvky - plo...'!F34</f>
        <v>0</v>
      </c>
      <c r="BB97" s="134">
        <f>'SO 03 - Herní prvky - plo...'!F35</f>
        <v>0</v>
      </c>
      <c r="BC97" s="134">
        <f>'SO 03 - Herní prvky - plo...'!F36</f>
        <v>0</v>
      </c>
      <c r="BD97" s="136">
        <f>'SO 03 - Herní prvky - plo...'!F37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8f4pFhyoQUArTBseZxv1LZSrkWQbY9m8Ggj97+0gkTCxae736xdHqGJR68My78FBd9xMEWTiuys3Nx1dgMQ0eA==" hashValue="VMv88DHUqrIr0mNppQlDrbYYV0hcd4wmK8e9sWf2pvGMusJjb2ov3q6l9h/6sNYpz6yWKH6wtd253mWbERs5f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1 - Houpačka - plocha...'!C2" display="/"/>
    <hyperlink ref="A96" location="'SO 02 - Lanovka - plocha ...'!C2" display="/"/>
    <hyperlink ref="A97" location="'SO 03 - Herní prvky - pl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dopadových ploch na DH Dobiášova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ROUND((SUM(BE128:BE222)),  2)</f>
        <v>0</v>
      </c>
      <c r="G33" s="39"/>
      <c r="H33" s="39"/>
      <c r="I33" s="156">
        <v>0.20999999999999999</v>
      </c>
      <c r="J33" s="155">
        <f>ROUND(((SUM(BE128:BE222))*I33),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ROUND((SUM(BF128:BF222)),  2)</f>
        <v>0</v>
      </c>
      <c r="G34" s="39"/>
      <c r="H34" s="39"/>
      <c r="I34" s="156">
        <v>0.14999999999999999</v>
      </c>
      <c r="J34" s="155">
        <f>ROUND(((SUM(BF128:BF222))*I34),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ROUND((SUM(BG128:BG222)),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ROUND((SUM(BH128:BH222)),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ROUND((SUM(BI128:BI222)),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dopadových ploch na DH Dobiášova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Houpačka - plocha 46 m2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Liberec</v>
      </c>
      <c r="G89" s="41"/>
      <c r="H89" s="41"/>
      <c r="I89" s="33" t="s">
        <v>22</v>
      </c>
      <c r="J89" s="80" t="str">
        <f>IF(J12="","",J12)</f>
        <v>26. 1. 2023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Liberec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J143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J151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J162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J191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107</v>
      </c>
      <c r="E103" s="183"/>
      <c r="F103" s="183"/>
      <c r="G103" s="183"/>
      <c r="H103" s="183"/>
      <c r="I103" s="183"/>
      <c r="J103" s="184">
        <f>J193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J194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109</v>
      </c>
      <c r="E105" s="183"/>
      <c r="F105" s="183"/>
      <c r="G105" s="183"/>
      <c r="H105" s="183"/>
      <c r="I105" s="183"/>
      <c r="J105" s="184">
        <f>J210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110</v>
      </c>
      <c r="E106" s="189"/>
      <c r="F106" s="189"/>
      <c r="G106" s="189"/>
      <c r="H106" s="189"/>
      <c r="I106" s="189"/>
      <c r="J106" s="190">
        <f>J211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J215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112</v>
      </c>
      <c r="E108" s="189"/>
      <c r="F108" s="189"/>
      <c r="G108" s="189"/>
      <c r="H108" s="189"/>
      <c r="I108" s="189"/>
      <c r="J108" s="190">
        <f>J219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113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Rekonstrukce dopadových ploch na DH Dobiášova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01 - Houpačka - plocha 46 m2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Liberec</v>
      </c>
      <c r="G122" s="41"/>
      <c r="H122" s="41"/>
      <c r="I122" s="33" t="s">
        <v>22</v>
      </c>
      <c r="J122" s="80" t="str">
        <f>IF(J12="","",J12)</f>
        <v>26. 1. 2023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Statutární Město Liberec</v>
      </c>
      <c r="G124" s="41"/>
      <c r="H124" s="41"/>
      <c r="I124" s="33" t="s">
        <v>30</v>
      </c>
      <c r="J124" s="37" t="str">
        <f>E21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114</v>
      </c>
      <c r="D127" s="195" t="s">
        <v>61</v>
      </c>
      <c r="E127" s="195" t="s">
        <v>57</v>
      </c>
      <c r="F127" s="195" t="s">
        <v>58</v>
      </c>
      <c r="G127" s="195" t="s">
        <v>115</v>
      </c>
      <c r="H127" s="195" t="s">
        <v>116</v>
      </c>
      <c r="I127" s="195" t="s">
        <v>117</v>
      </c>
      <c r="J127" s="195" t="s">
        <v>98</v>
      </c>
      <c r="K127" s="196" t="s">
        <v>118</v>
      </c>
      <c r="L127" s="197"/>
      <c r="M127" s="101" t="s">
        <v>1</v>
      </c>
      <c r="N127" s="102" t="s">
        <v>40</v>
      </c>
      <c r="O127" s="102" t="s">
        <v>119</v>
      </c>
      <c r="P127" s="102" t="s">
        <v>120</v>
      </c>
      <c r="Q127" s="102" t="s">
        <v>121</v>
      </c>
      <c r="R127" s="102" t="s">
        <v>122</v>
      </c>
      <c r="S127" s="102" t="s">
        <v>123</v>
      </c>
      <c r="T127" s="103" t="s">
        <v>124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125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P129+P193+P210</f>
        <v>0</v>
      </c>
      <c r="Q128" s="105"/>
      <c r="R128" s="200">
        <f>R129+R193+R210</f>
        <v>25.969477739999999</v>
      </c>
      <c r="S128" s="105"/>
      <c r="T128" s="201">
        <f>T129+T193+T210</f>
        <v>25.23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100</v>
      </c>
      <c r="BK128" s="202">
        <f>BK129+BK193+BK210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126</v>
      </c>
      <c r="F129" s="206" t="s">
        <v>127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P130+P143+P151+P162+P191</f>
        <v>0</v>
      </c>
      <c r="Q129" s="211"/>
      <c r="R129" s="212">
        <f>R130+R143+R151+R162+R191</f>
        <v>25.969259999999998</v>
      </c>
      <c r="S129" s="211"/>
      <c r="T129" s="213">
        <f>T130+T143+T151+T162+T191</f>
        <v>25.23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128</v>
      </c>
      <c r="BK129" s="216">
        <f>BK130+BK143+BK151+BK162+BK191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84</v>
      </c>
      <c r="F130" s="217" t="s">
        <v>129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SUM(P131:P142)</f>
        <v>0</v>
      </c>
      <c r="Q130" s="211"/>
      <c r="R130" s="212">
        <f>SUM(R131:R142)</f>
        <v>0</v>
      </c>
      <c r="S130" s="211"/>
      <c r="T130" s="213">
        <f>SUM(T131:T142)</f>
        <v>23.23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128</v>
      </c>
      <c r="BK130" s="216">
        <f>SUM(BK131:BK142)</f>
        <v>0</v>
      </c>
    </row>
    <row r="131" s="2" customFormat="1" ht="66.75" customHeight="1">
      <c r="A131" s="39"/>
      <c r="B131" s="40"/>
      <c r="C131" s="219" t="s">
        <v>84</v>
      </c>
      <c r="D131" s="219" t="s">
        <v>130</v>
      </c>
      <c r="E131" s="220" t="s">
        <v>131</v>
      </c>
      <c r="F131" s="221" t="s">
        <v>132</v>
      </c>
      <c r="G131" s="222" t="s">
        <v>133</v>
      </c>
      <c r="H131" s="223">
        <v>46</v>
      </c>
      <c r="I131" s="224"/>
      <c r="J131" s="225">
        <f>ROUND(I131*H131,2)</f>
        <v>0</v>
      </c>
      <c r="K131" s="221" t="s">
        <v>134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0.044999999999999998</v>
      </c>
      <c r="T131" s="229">
        <f>S131*H131</f>
        <v>2.0699999999999998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135</v>
      </c>
      <c r="AT131" s="230" t="s">
        <v>130</v>
      </c>
      <c r="AU131" s="230" t="s">
        <v>86</v>
      </c>
      <c r="AY131" s="18" t="s">
        <v>128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135</v>
      </c>
      <c r="BM131" s="230" t="s">
        <v>136</v>
      </c>
    </row>
    <row r="132" s="13" customFormat="1">
      <c r="A132" s="13"/>
      <c r="B132" s="232"/>
      <c r="C132" s="233"/>
      <c r="D132" s="234" t="s">
        <v>137</v>
      </c>
      <c r="E132" s="235" t="s">
        <v>1</v>
      </c>
      <c r="F132" s="236" t="s">
        <v>138</v>
      </c>
      <c r="G132" s="233"/>
      <c r="H132" s="235" t="s">
        <v>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137</v>
      </c>
      <c r="AU132" s="242" t="s">
        <v>86</v>
      </c>
      <c r="AV132" s="13" t="s">
        <v>84</v>
      </c>
      <c r="AW132" s="13" t="s">
        <v>32</v>
      </c>
      <c r="AX132" s="13" t="s">
        <v>76</v>
      </c>
      <c r="AY132" s="242" t="s">
        <v>128</v>
      </c>
    </row>
    <row r="133" s="14" customFormat="1">
      <c r="A133" s="14"/>
      <c r="B133" s="243"/>
      <c r="C133" s="244"/>
      <c r="D133" s="234" t="s">
        <v>137</v>
      </c>
      <c r="E133" s="245" t="s">
        <v>1</v>
      </c>
      <c r="F133" s="246" t="s">
        <v>139</v>
      </c>
      <c r="G133" s="244"/>
      <c r="H133" s="247">
        <v>46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137</v>
      </c>
      <c r="AU133" s="253" t="s">
        <v>86</v>
      </c>
      <c r="AV133" s="14" t="s">
        <v>86</v>
      </c>
      <c r="AW133" s="14" t="s">
        <v>32</v>
      </c>
      <c r="AX133" s="14" t="s">
        <v>84</v>
      </c>
      <c r="AY133" s="253" t="s">
        <v>128</v>
      </c>
    </row>
    <row r="134" s="2" customFormat="1" ht="62.7" customHeight="1">
      <c r="A134" s="39"/>
      <c r="B134" s="40"/>
      <c r="C134" s="219" t="s">
        <v>86</v>
      </c>
      <c r="D134" s="219" t="s">
        <v>130</v>
      </c>
      <c r="E134" s="220" t="s">
        <v>140</v>
      </c>
      <c r="F134" s="221" t="s">
        <v>141</v>
      </c>
      <c r="G134" s="222" t="s">
        <v>133</v>
      </c>
      <c r="H134" s="223">
        <v>46</v>
      </c>
      <c r="I134" s="224"/>
      <c r="J134" s="225">
        <f>ROUND(I134*H134,2)</f>
        <v>0</v>
      </c>
      <c r="K134" s="221" t="s">
        <v>134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0.17000000000000001</v>
      </c>
      <c r="T134" s="229">
        <f>S134*H134</f>
        <v>7.8200000000000003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135</v>
      </c>
      <c r="AT134" s="230" t="s">
        <v>130</v>
      </c>
      <c r="AU134" s="230" t="s">
        <v>86</v>
      </c>
      <c r="AY134" s="18" t="s">
        <v>128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135</v>
      </c>
      <c r="BM134" s="230" t="s">
        <v>142</v>
      </c>
    </row>
    <row r="135" s="13" customFormat="1">
      <c r="A135" s="13"/>
      <c r="B135" s="232"/>
      <c r="C135" s="233"/>
      <c r="D135" s="234" t="s">
        <v>137</v>
      </c>
      <c r="E135" s="235" t="s">
        <v>1</v>
      </c>
      <c r="F135" s="236" t="s">
        <v>143</v>
      </c>
      <c r="G135" s="233"/>
      <c r="H135" s="235" t="s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137</v>
      </c>
      <c r="AU135" s="242" t="s">
        <v>86</v>
      </c>
      <c r="AV135" s="13" t="s">
        <v>84</v>
      </c>
      <c r="AW135" s="13" t="s">
        <v>32</v>
      </c>
      <c r="AX135" s="13" t="s">
        <v>76</v>
      </c>
      <c r="AY135" s="242" t="s">
        <v>128</v>
      </c>
    </row>
    <row r="136" s="14" customFormat="1">
      <c r="A136" s="14"/>
      <c r="B136" s="243"/>
      <c r="C136" s="244"/>
      <c r="D136" s="234" t="s">
        <v>137</v>
      </c>
      <c r="E136" s="245" t="s">
        <v>1</v>
      </c>
      <c r="F136" s="246" t="s">
        <v>139</v>
      </c>
      <c r="G136" s="244"/>
      <c r="H136" s="247">
        <v>46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137</v>
      </c>
      <c r="AU136" s="253" t="s">
        <v>86</v>
      </c>
      <c r="AV136" s="14" t="s">
        <v>86</v>
      </c>
      <c r="AW136" s="14" t="s">
        <v>32</v>
      </c>
      <c r="AX136" s="14" t="s">
        <v>84</v>
      </c>
      <c r="AY136" s="253" t="s">
        <v>128</v>
      </c>
    </row>
    <row r="137" s="2" customFormat="1" ht="66.75" customHeight="1">
      <c r="A137" s="39"/>
      <c r="B137" s="40"/>
      <c r="C137" s="219" t="s">
        <v>144</v>
      </c>
      <c r="D137" s="219" t="s">
        <v>130</v>
      </c>
      <c r="E137" s="220" t="s">
        <v>145</v>
      </c>
      <c r="F137" s="221" t="s">
        <v>146</v>
      </c>
      <c r="G137" s="222" t="s">
        <v>133</v>
      </c>
      <c r="H137" s="223">
        <v>46</v>
      </c>
      <c r="I137" s="224"/>
      <c r="J137" s="225">
        <f>ROUND(I137*H137,2)</f>
        <v>0</v>
      </c>
      <c r="K137" s="221" t="s">
        <v>134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0.28999999999999998</v>
      </c>
      <c r="T137" s="229">
        <f>S137*H137</f>
        <v>13.34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135</v>
      </c>
      <c r="AT137" s="230" t="s">
        <v>130</v>
      </c>
      <c r="AU137" s="230" t="s">
        <v>86</v>
      </c>
      <c r="AY137" s="18" t="s">
        <v>128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135</v>
      </c>
      <c r="BM137" s="230" t="s">
        <v>147</v>
      </c>
    </row>
    <row r="138" s="13" customFormat="1">
      <c r="A138" s="13"/>
      <c r="B138" s="232"/>
      <c r="C138" s="233"/>
      <c r="D138" s="234" t="s">
        <v>137</v>
      </c>
      <c r="E138" s="235" t="s">
        <v>1</v>
      </c>
      <c r="F138" s="236" t="s">
        <v>148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137</v>
      </c>
      <c r="AU138" s="242" t="s">
        <v>86</v>
      </c>
      <c r="AV138" s="13" t="s">
        <v>84</v>
      </c>
      <c r="AW138" s="13" t="s">
        <v>32</v>
      </c>
      <c r="AX138" s="13" t="s">
        <v>76</v>
      </c>
      <c r="AY138" s="242" t="s">
        <v>128</v>
      </c>
    </row>
    <row r="139" s="14" customFormat="1">
      <c r="A139" s="14"/>
      <c r="B139" s="243"/>
      <c r="C139" s="244"/>
      <c r="D139" s="234" t="s">
        <v>137</v>
      </c>
      <c r="E139" s="245" t="s">
        <v>1</v>
      </c>
      <c r="F139" s="246" t="s">
        <v>139</v>
      </c>
      <c r="G139" s="244"/>
      <c r="H139" s="247">
        <v>46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137</v>
      </c>
      <c r="AU139" s="253" t="s">
        <v>86</v>
      </c>
      <c r="AV139" s="14" t="s">
        <v>86</v>
      </c>
      <c r="AW139" s="14" t="s">
        <v>32</v>
      </c>
      <c r="AX139" s="14" t="s">
        <v>84</v>
      </c>
      <c r="AY139" s="253" t="s">
        <v>128</v>
      </c>
    </row>
    <row r="140" s="2" customFormat="1" ht="33" customHeight="1">
      <c r="A140" s="39"/>
      <c r="B140" s="40"/>
      <c r="C140" s="219" t="s">
        <v>135</v>
      </c>
      <c r="D140" s="219" t="s">
        <v>130</v>
      </c>
      <c r="E140" s="220" t="s">
        <v>149</v>
      </c>
      <c r="F140" s="221" t="s">
        <v>150</v>
      </c>
      <c r="G140" s="222" t="s">
        <v>133</v>
      </c>
      <c r="H140" s="223">
        <v>46</v>
      </c>
      <c r="I140" s="224"/>
      <c r="J140" s="225">
        <f>ROUND(I140*H140,2)</f>
        <v>0</v>
      </c>
      <c r="K140" s="221" t="s">
        <v>134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135</v>
      </c>
      <c r="AT140" s="230" t="s">
        <v>130</v>
      </c>
      <c r="AU140" s="230" t="s">
        <v>86</v>
      </c>
      <c r="AY140" s="18" t="s">
        <v>128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135</v>
      </c>
      <c r="BM140" s="230" t="s">
        <v>151</v>
      </c>
    </row>
    <row r="141" s="13" customFormat="1">
      <c r="A141" s="13"/>
      <c r="B141" s="232"/>
      <c r="C141" s="233"/>
      <c r="D141" s="234" t="s">
        <v>137</v>
      </c>
      <c r="E141" s="235" t="s">
        <v>1</v>
      </c>
      <c r="F141" s="236" t="s">
        <v>152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137</v>
      </c>
      <c r="AU141" s="242" t="s">
        <v>86</v>
      </c>
      <c r="AV141" s="13" t="s">
        <v>84</v>
      </c>
      <c r="AW141" s="13" t="s">
        <v>32</v>
      </c>
      <c r="AX141" s="13" t="s">
        <v>76</v>
      </c>
      <c r="AY141" s="242" t="s">
        <v>128</v>
      </c>
    </row>
    <row r="142" s="14" customFormat="1">
      <c r="A142" s="14"/>
      <c r="B142" s="243"/>
      <c r="C142" s="244"/>
      <c r="D142" s="234" t="s">
        <v>137</v>
      </c>
      <c r="E142" s="245" t="s">
        <v>1</v>
      </c>
      <c r="F142" s="246" t="s">
        <v>139</v>
      </c>
      <c r="G142" s="244"/>
      <c r="H142" s="247">
        <v>46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137</v>
      </c>
      <c r="AU142" s="253" t="s">
        <v>86</v>
      </c>
      <c r="AV142" s="14" t="s">
        <v>86</v>
      </c>
      <c r="AW142" s="14" t="s">
        <v>32</v>
      </c>
      <c r="AX142" s="14" t="s">
        <v>84</v>
      </c>
      <c r="AY142" s="253" t="s">
        <v>128</v>
      </c>
    </row>
    <row r="143" s="12" customFormat="1" ht="22.8" customHeight="1">
      <c r="A143" s="12"/>
      <c r="B143" s="203"/>
      <c r="C143" s="204"/>
      <c r="D143" s="205" t="s">
        <v>75</v>
      </c>
      <c r="E143" s="217" t="s">
        <v>153</v>
      </c>
      <c r="F143" s="217" t="s">
        <v>154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SUM(P144:P150)</f>
        <v>0</v>
      </c>
      <c r="Q143" s="211"/>
      <c r="R143" s="212">
        <f>SUM(R144:R150)</f>
        <v>24.58746</v>
      </c>
      <c r="S143" s="211"/>
      <c r="T143" s="213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84</v>
      </c>
      <c r="AT143" s="215" t="s">
        <v>75</v>
      </c>
      <c r="AU143" s="215" t="s">
        <v>84</v>
      </c>
      <c r="AY143" s="214" t="s">
        <v>128</v>
      </c>
      <c r="BK143" s="216">
        <f>SUM(BK144:BK150)</f>
        <v>0</v>
      </c>
    </row>
    <row r="144" s="2" customFormat="1" ht="33" customHeight="1">
      <c r="A144" s="39"/>
      <c r="B144" s="40"/>
      <c r="C144" s="219" t="s">
        <v>153</v>
      </c>
      <c r="D144" s="219" t="s">
        <v>130</v>
      </c>
      <c r="E144" s="220" t="s">
        <v>155</v>
      </c>
      <c r="F144" s="221" t="s">
        <v>156</v>
      </c>
      <c r="G144" s="222" t="s">
        <v>133</v>
      </c>
      <c r="H144" s="223">
        <v>46</v>
      </c>
      <c r="I144" s="224"/>
      <c r="J144" s="225">
        <f>ROUND(I144*H144,2)</f>
        <v>0</v>
      </c>
      <c r="K144" s="221" t="s">
        <v>134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0.069000000000000006</v>
      </c>
      <c r="R144" s="228">
        <f>Q144*H144</f>
        <v>3.1740000000000004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135</v>
      </c>
      <c r="AT144" s="230" t="s">
        <v>130</v>
      </c>
      <c r="AU144" s="230" t="s">
        <v>86</v>
      </c>
      <c r="AY144" s="18" t="s">
        <v>128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135</v>
      </c>
      <c r="BM144" s="230" t="s">
        <v>157</v>
      </c>
    </row>
    <row r="145" s="13" customFormat="1">
      <c r="A145" s="13"/>
      <c r="B145" s="232"/>
      <c r="C145" s="233"/>
      <c r="D145" s="234" t="s">
        <v>137</v>
      </c>
      <c r="E145" s="235" t="s">
        <v>1</v>
      </c>
      <c r="F145" s="236" t="s">
        <v>158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137</v>
      </c>
      <c r="AU145" s="242" t="s">
        <v>86</v>
      </c>
      <c r="AV145" s="13" t="s">
        <v>84</v>
      </c>
      <c r="AW145" s="13" t="s">
        <v>32</v>
      </c>
      <c r="AX145" s="13" t="s">
        <v>76</v>
      </c>
      <c r="AY145" s="242" t="s">
        <v>128</v>
      </c>
    </row>
    <row r="146" s="14" customFormat="1">
      <c r="A146" s="14"/>
      <c r="B146" s="243"/>
      <c r="C146" s="244"/>
      <c r="D146" s="234" t="s">
        <v>137</v>
      </c>
      <c r="E146" s="245" t="s">
        <v>1</v>
      </c>
      <c r="F146" s="246" t="s">
        <v>139</v>
      </c>
      <c r="G146" s="244"/>
      <c r="H146" s="247">
        <v>46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137</v>
      </c>
      <c r="AU146" s="253" t="s">
        <v>86</v>
      </c>
      <c r="AV146" s="14" t="s">
        <v>86</v>
      </c>
      <c r="AW146" s="14" t="s">
        <v>32</v>
      </c>
      <c r="AX146" s="14" t="s">
        <v>84</v>
      </c>
      <c r="AY146" s="253" t="s">
        <v>128</v>
      </c>
    </row>
    <row r="147" s="2" customFormat="1" ht="33" customHeight="1">
      <c r="A147" s="39"/>
      <c r="B147" s="40"/>
      <c r="C147" s="219" t="s">
        <v>159</v>
      </c>
      <c r="D147" s="219" t="s">
        <v>130</v>
      </c>
      <c r="E147" s="220" t="s">
        <v>160</v>
      </c>
      <c r="F147" s="221" t="s">
        <v>161</v>
      </c>
      <c r="G147" s="222" t="s">
        <v>133</v>
      </c>
      <c r="H147" s="223">
        <v>46</v>
      </c>
      <c r="I147" s="224"/>
      <c r="J147" s="225">
        <f>ROUND(I147*H147,2)</f>
        <v>0</v>
      </c>
      <c r="K147" s="221" t="s">
        <v>134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0.41399999999999998</v>
      </c>
      <c r="R147" s="228">
        <f>Q147*H147</f>
        <v>19.044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135</v>
      </c>
      <c r="AT147" s="230" t="s">
        <v>130</v>
      </c>
      <c r="AU147" s="230" t="s">
        <v>86</v>
      </c>
      <c r="AY147" s="18" t="s">
        <v>128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135</v>
      </c>
      <c r="BM147" s="230" t="s">
        <v>162</v>
      </c>
    </row>
    <row r="148" s="13" customFormat="1">
      <c r="A148" s="13"/>
      <c r="B148" s="232"/>
      <c r="C148" s="233"/>
      <c r="D148" s="234" t="s">
        <v>137</v>
      </c>
      <c r="E148" s="235" t="s">
        <v>1</v>
      </c>
      <c r="F148" s="236" t="s">
        <v>163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137</v>
      </c>
      <c r="AU148" s="242" t="s">
        <v>86</v>
      </c>
      <c r="AV148" s="13" t="s">
        <v>84</v>
      </c>
      <c r="AW148" s="13" t="s">
        <v>32</v>
      </c>
      <c r="AX148" s="13" t="s">
        <v>76</v>
      </c>
      <c r="AY148" s="242" t="s">
        <v>128</v>
      </c>
    </row>
    <row r="149" s="14" customFormat="1">
      <c r="A149" s="14"/>
      <c r="B149" s="243"/>
      <c r="C149" s="244"/>
      <c r="D149" s="234" t="s">
        <v>137</v>
      </c>
      <c r="E149" s="245" t="s">
        <v>1</v>
      </c>
      <c r="F149" s="246" t="s">
        <v>139</v>
      </c>
      <c r="G149" s="244"/>
      <c r="H149" s="247">
        <v>46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137</v>
      </c>
      <c r="AU149" s="253" t="s">
        <v>86</v>
      </c>
      <c r="AV149" s="14" t="s">
        <v>86</v>
      </c>
      <c r="AW149" s="14" t="s">
        <v>32</v>
      </c>
      <c r="AX149" s="14" t="s">
        <v>84</v>
      </c>
      <c r="AY149" s="253" t="s">
        <v>128</v>
      </c>
    </row>
    <row r="150" s="2" customFormat="1" ht="44.25" customHeight="1">
      <c r="A150" s="39"/>
      <c r="B150" s="40"/>
      <c r="C150" s="219" t="s">
        <v>164</v>
      </c>
      <c r="D150" s="219" t="s">
        <v>130</v>
      </c>
      <c r="E150" s="220" t="s">
        <v>165</v>
      </c>
      <c r="F150" s="221" t="s">
        <v>166</v>
      </c>
      <c r="G150" s="222" t="s">
        <v>133</v>
      </c>
      <c r="H150" s="223">
        <v>46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0.05151</v>
      </c>
      <c r="R150" s="228">
        <f>Q150*H150</f>
        <v>2.3694600000000001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135</v>
      </c>
      <c r="AT150" s="230" t="s">
        <v>130</v>
      </c>
      <c r="AU150" s="230" t="s">
        <v>86</v>
      </c>
      <c r="AY150" s="18" t="s">
        <v>128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135</v>
      </c>
      <c r="BM150" s="230" t="s">
        <v>167</v>
      </c>
    </row>
    <row r="151" s="12" customFormat="1" ht="22.8" customHeight="1">
      <c r="A151" s="12"/>
      <c r="B151" s="203"/>
      <c r="C151" s="204"/>
      <c r="D151" s="205" t="s">
        <v>75</v>
      </c>
      <c r="E151" s="217" t="s">
        <v>168</v>
      </c>
      <c r="F151" s="217" t="s">
        <v>169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SUM(P152:P161)</f>
        <v>0</v>
      </c>
      <c r="Q151" s="211"/>
      <c r="R151" s="212">
        <f>SUM(R152:R161)</f>
        <v>1.3404</v>
      </c>
      <c r="S151" s="211"/>
      <c r="T151" s="213">
        <f>SUM(T152:T161)</f>
        <v>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84</v>
      </c>
      <c r="AT151" s="215" t="s">
        <v>75</v>
      </c>
      <c r="AU151" s="215" t="s">
        <v>84</v>
      </c>
      <c r="AY151" s="214" t="s">
        <v>128</v>
      </c>
      <c r="BK151" s="216">
        <f>SUM(BK152:BK161)</f>
        <v>0</v>
      </c>
    </row>
    <row r="152" s="2" customFormat="1" ht="24.15" customHeight="1">
      <c r="A152" s="39"/>
      <c r="B152" s="40"/>
      <c r="C152" s="219" t="s">
        <v>170</v>
      </c>
      <c r="D152" s="219" t="s">
        <v>130</v>
      </c>
      <c r="E152" s="220" t="s">
        <v>171</v>
      </c>
      <c r="F152" s="221" t="s">
        <v>172</v>
      </c>
      <c r="G152" s="222" t="s">
        <v>173</v>
      </c>
      <c r="H152" s="223">
        <v>1</v>
      </c>
      <c r="I152" s="224"/>
      <c r="J152" s="225">
        <f>ROUND(I152*H152,2)</f>
        <v>0</v>
      </c>
      <c r="K152" s="221" t="s">
        <v>134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1.3404</v>
      </c>
      <c r="R152" s="228">
        <f>Q152*H152</f>
        <v>1.3404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135</v>
      </c>
      <c r="AT152" s="230" t="s">
        <v>130</v>
      </c>
      <c r="AU152" s="230" t="s">
        <v>86</v>
      </c>
      <c r="AY152" s="18" t="s">
        <v>128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135</v>
      </c>
      <c r="BM152" s="230" t="s">
        <v>174</v>
      </c>
    </row>
    <row r="153" s="13" customFormat="1">
      <c r="A153" s="13"/>
      <c r="B153" s="232"/>
      <c r="C153" s="233"/>
      <c r="D153" s="234" t="s">
        <v>137</v>
      </c>
      <c r="E153" s="235" t="s">
        <v>1</v>
      </c>
      <c r="F153" s="236" t="s">
        <v>175</v>
      </c>
      <c r="G153" s="233"/>
      <c r="H153" s="235" t="s">
        <v>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137</v>
      </c>
      <c r="AU153" s="242" t="s">
        <v>86</v>
      </c>
      <c r="AV153" s="13" t="s">
        <v>84</v>
      </c>
      <c r="AW153" s="13" t="s">
        <v>32</v>
      </c>
      <c r="AX153" s="13" t="s">
        <v>76</v>
      </c>
      <c r="AY153" s="242" t="s">
        <v>128</v>
      </c>
    </row>
    <row r="154" s="13" customFormat="1">
      <c r="A154" s="13"/>
      <c r="B154" s="232"/>
      <c r="C154" s="233"/>
      <c r="D154" s="234" t="s">
        <v>137</v>
      </c>
      <c r="E154" s="235" t="s">
        <v>1</v>
      </c>
      <c r="F154" s="236" t="s">
        <v>176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137</v>
      </c>
      <c r="AU154" s="242" t="s">
        <v>86</v>
      </c>
      <c r="AV154" s="13" t="s">
        <v>84</v>
      </c>
      <c r="AW154" s="13" t="s">
        <v>32</v>
      </c>
      <c r="AX154" s="13" t="s">
        <v>76</v>
      </c>
      <c r="AY154" s="242" t="s">
        <v>128</v>
      </c>
    </row>
    <row r="155" s="14" customFormat="1">
      <c r="A155" s="14"/>
      <c r="B155" s="243"/>
      <c r="C155" s="244"/>
      <c r="D155" s="234" t="s">
        <v>137</v>
      </c>
      <c r="E155" s="245" t="s">
        <v>1</v>
      </c>
      <c r="F155" s="246" t="s">
        <v>84</v>
      </c>
      <c r="G155" s="244"/>
      <c r="H155" s="247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137</v>
      </c>
      <c r="AU155" s="253" t="s">
        <v>86</v>
      </c>
      <c r="AV155" s="14" t="s">
        <v>86</v>
      </c>
      <c r="AW155" s="14" t="s">
        <v>32</v>
      </c>
      <c r="AX155" s="14" t="s">
        <v>84</v>
      </c>
      <c r="AY155" s="253" t="s">
        <v>128</v>
      </c>
    </row>
    <row r="156" s="2" customFormat="1" ht="62.7" customHeight="1">
      <c r="A156" s="39"/>
      <c r="B156" s="40"/>
      <c r="C156" s="219" t="s">
        <v>168</v>
      </c>
      <c r="D156" s="219" t="s">
        <v>130</v>
      </c>
      <c r="E156" s="220" t="s">
        <v>177</v>
      </c>
      <c r="F156" s="221" t="s">
        <v>178</v>
      </c>
      <c r="G156" s="222" t="s">
        <v>133</v>
      </c>
      <c r="H156" s="223">
        <v>100</v>
      </c>
      <c r="I156" s="224"/>
      <c r="J156" s="225">
        <f>ROUND(I156*H156,2)</f>
        <v>0</v>
      </c>
      <c r="K156" s="221" t="s">
        <v>134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0.02</v>
      </c>
      <c r="T156" s="229">
        <f>S156*H156</f>
        <v>2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135</v>
      </c>
      <c r="AT156" s="230" t="s">
        <v>130</v>
      </c>
      <c r="AU156" s="230" t="s">
        <v>86</v>
      </c>
      <c r="AY156" s="18" t="s">
        <v>128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135</v>
      </c>
      <c r="BM156" s="230" t="s">
        <v>179</v>
      </c>
    </row>
    <row r="157" s="13" customFormat="1">
      <c r="A157" s="13"/>
      <c r="B157" s="232"/>
      <c r="C157" s="233"/>
      <c r="D157" s="234" t="s">
        <v>137</v>
      </c>
      <c r="E157" s="235" t="s">
        <v>1</v>
      </c>
      <c r="F157" s="236" t="s">
        <v>180</v>
      </c>
      <c r="G157" s="233"/>
      <c r="H157" s="235" t="s">
        <v>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137</v>
      </c>
      <c r="AU157" s="242" t="s">
        <v>86</v>
      </c>
      <c r="AV157" s="13" t="s">
        <v>84</v>
      </c>
      <c r="AW157" s="13" t="s">
        <v>32</v>
      </c>
      <c r="AX157" s="13" t="s">
        <v>76</v>
      </c>
      <c r="AY157" s="242" t="s">
        <v>128</v>
      </c>
    </row>
    <row r="158" s="14" customFormat="1">
      <c r="A158" s="14"/>
      <c r="B158" s="243"/>
      <c r="C158" s="244"/>
      <c r="D158" s="234" t="s">
        <v>137</v>
      </c>
      <c r="E158" s="245" t="s">
        <v>1</v>
      </c>
      <c r="F158" s="246" t="s">
        <v>181</v>
      </c>
      <c r="G158" s="244"/>
      <c r="H158" s="247">
        <v>100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137</v>
      </c>
      <c r="AU158" s="253" t="s">
        <v>86</v>
      </c>
      <c r="AV158" s="14" t="s">
        <v>86</v>
      </c>
      <c r="AW158" s="14" t="s">
        <v>32</v>
      </c>
      <c r="AX158" s="14" t="s">
        <v>84</v>
      </c>
      <c r="AY158" s="253" t="s">
        <v>128</v>
      </c>
    </row>
    <row r="159" s="2" customFormat="1" ht="33" customHeight="1">
      <c r="A159" s="39"/>
      <c r="B159" s="40"/>
      <c r="C159" s="219" t="s">
        <v>182</v>
      </c>
      <c r="D159" s="219" t="s">
        <v>130</v>
      </c>
      <c r="E159" s="220" t="s">
        <v>183</v>
      </c>
      <c r="F159" s="221" t="s">
        <v>184</v>
      </c>
      <c r="G159" s="222" t="s">
        <v>173</v>
      </c>
      <c r="H159" s="223">
        <v>1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135</v>
      </c>
      <c r="AT159" s="230" t="s">
        <v>130</v>
      </c>
      <c r="AU159" s="230" t="s">
        <v>86</v>
      </c>
      <c r="AY159" s="18" t="s">
        <v>128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135</v>
      </c>
      <c r="BM159" s="230" t="s">
        <v>185</v>
      </c>
    </row>
    <row r="160" s="13" customFormat="1">
      <c r="A160" s="13"/>
      <c r="B160" s="232"/>
      <c r="C160" s="233"/>
      <c r="D160" s="234" t="s">
        <v>137</v>
      </c>
      <c r="E160" s="235" t="s">
        <v>1</v>
      </c>
      <c r="F160" s="236" t="s">
        <v>186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137</v>
      </c>
      <c r="AU160" s="242" t="s">
        <v>86</v>
      </c>
      <c r="AV160" s="13" t="s">
        <v>84</v>
      </c>
      <c r="AW160" s="13" t="s">
        <v>32</v>
      </c>
      <c r="AX160" s="13" t="s">
        <v>76</v>
      </c>
      <c r="AY160" s="242" t="s">
        <v>128</v>
      </c>
    </row>
    <row r="161" s="14" customFormat="1">
      <c r="A161" s="14"/>
      <c r="B161" s="243"/>
      <c r="C161" s="244"/>
      <c r="D161" s="234" t="s">
        <v>137</v>
      </c>
      <c r="E161" s="245" t="s">
        <v>1</v>
      </c>
      <c r="F161" s="246" t="s">
        <v>84</v>
      </c>
      <c r="G161" s="244"/>
      <c r="H161" s="247">
        <v>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137</v>
      </c>
      <c r="AU161" s="253" t="s">
        <v>86</v>
      </c>
      <c r="AV161" s="14" t="s">
        <v>86</v>
      </c>
      <c r="AW161" s="14" t="s">
        <v>32</v>
      </c>
      <c r="AX161" s="14" t="s">
        <v>84</v>
      </c>
      <c r="AY161" s="253" t="s">
        <v>128</v>
      </c>
    </row>
    <row r="162" s="12" customFormat="1" ht="22.8" customHeight="1">
      <c r="A162" s="12"/>
      <c r="B162" s="203"/>
      <c r="C162" s="204"/>
      <c r="D162" s="205" t="s">
        <v>75</v>
      </c>
      <c r="E162" s="217" t="s">
        <v>187</v>
      </c>
      <c r="F162" s="217" t="s">
        <v>188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SUM(P163:P190)</f>
        <v>0</v>
      </c>
      <c r="Q162" s="211"/>
      <c r="R162" s="212">
        <f>SUM(R163:R190)</f>
        <v>0.041399999999999999</v>
      </c>
      <c r="S162" s="211"/>
      <c r="T162" s="213">
        <f>SUM(T163:T190)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84</v>
      </c>
      <c r="AT162" s="215" t="s">
        <v>75</v>
      </c>
      <c r="AU162" s="215" t="s">
        <v>84</v>
      </c>
      <c r="AY162" s="214" t="s">
        <v>128</v>
      </c>
      <c r="BK162" s="216">
        <f>SUM(BK163:BK190)</f>
        <v>0</v>
      </c>
    </row>
    <row r="163" s="2" customFormat="1" ht="24.15" customHeight="1">
      <c r="A163" s="39"/>
      <c r="B163" s="40"/>
      <c r="C163" s="219" t="s">
        <v>189</v>
      </c>
      <c r="D163" s="219" t="s">
        <v>130</v>
      </c>
      <c r="E163" s="220" t="s">
        <v>190</v>
      </c>
      <c r="F163" s="221" t="s">
        <v>191</v>
      </c>
      <c r="G163" s="222" t="s">
        <v>192</v>
      </c>
      <c r="H163" s="223">
        <v>2.0699999999999998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0.02</v>
      </c>
      <c r="R163" s="228">
        <f>Q163*H163</f>
        <v>0.041399999999999999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135</v>
      </c>
      <c r="AT163" s="230" t="s">
        <v>130</v>
      </c>
      <c r="AU163" s="230" t="s">
        <v>86</v>
      </c>
      <c r="AY163" s="18" t="s">
        <v>128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135</v>
      </c>
      <c r="BM163" s="230" t="s">
        <v>193</v>
      </c>
    </row>
    <row r="164" s="13" customFormat="1">
      <c r="A164" s="13"/>
      <c r="B164" s="232"/>
      <c r="C164" s="233"/>
      <c r="D164" s="234" t="s">
        <v>137</v>
      </c>
      <c r="E164" s="235" t="s">
        <v>1</v>
      </c>
      <c r="F164" s="236" t="s">
        <v>138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137</v>
      </c>
      <c r="AU164" s="242" t="s">
        <v>86</v>
      </c>
      <c r="AV164" s="13" t="s">
        <v>84</v>
      </c>
      <c r="AW164" s="13" t="s">
        <v>32</v>
      </c>
      <c r="AX164" s="13" t="s">
        <v>76</v>
      </c>
      <c r="AY164" s="242" t="s">
        <v>128</v>
      </c>
    </row>
    <row r="165" s="13" customFormat="1">
      <c r="A165" s="13"/>
      <c r="B165" s="232"/>
      <c r="C165" s="233"/>
      <c r="D165" s="234" t="s">
        <v>137</v>
      </c>
      <c r="E165" s="235" t="s">
        <v>1</v>
      </c>
      <c r="F165" s="236" t="s">
        <v>194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137</v>
      </c>
      <c r="AU165" s="242" t="s">
        <v>86</v>
      </c>
      <c r="AV165" s="13" t="s">
        <v>84</v>
      </c>
      <c r="AW165" s="13" t="s">
        <v>32</v>
      </c>
      <c r="AX165" s="13" t="s">
        <v>76</v>
      </c>
      <c r="AY165" s="242" t="s">
        <v>128</v>
      </c>
    </row>
    <row r="166" s="14" customFormat="1">
      <c r="A166" s="14"/>
      <c r="B166" s="243"/>
      <c r="C166" s="244"/>
      <c r="D166" s="234" t="s">
        <v>137</v>
      </c>
      <c r="E166" s="245" t="s">
        <v>1</v>
      </c>
      <c r="F166" s="246" t="s">
        <v>195</v>
      </c>
      <c r="G166" s="244"/>
      <c r="H166" s="247">
        <v>2.0699999999999998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137</v>
      </c>
      <c r="AU166" s="253" t="s">
        <v>86</v>
      </c>
      <c r="AV166" s="14" t="s">
        <v>86</v>
      </c>
      <c r="AW166" s="14" t="s">
        <v>32</v>
      </c>
      <c r="AX166" s="14" t="s">
        <v>84</v>
      </c>
      <c r="AY166" s="253" t="s">
        <v>128</v>
      </c>
    </row>
    <row r="167" s="2" customFormat="1" ht="37.8" customHeight="1">
      <c r="A167" s="39"/>
      <c r="B167" s="40"/>
      <c r="C167" s="219" t="s">
        <v>196</v>
      </c>
      <c r="D167" s="219" t="s">
        <v>130</v>
      </c>
      <c r="E167" s="220" t="s">
        <v>197</v>
      </c>
      <c r="F167" s="221" t="s">
        <v>198</v>
      </c>
      <c r="G167" s="222" t="s">
        <v>192</v>
      </c>
      <c r="H167" s="223">
        <v>23.16</v>
      </c>
      <c r="I167" s="224"/>
      <c r="J167" s="225">
        <f>ROUND(I167*H167,2)</f>
        <v>0</v>
      </c>
      <c r="K167" s="221" t="s">
        <v>134</v>
      </c>
      <c r="L167" s="45"/>
      <c r="M167" s="226" t="s">
        <v>1</v>
      </c>
      <c r="N167" s="227" t="s">
        <v>41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135</v>
      </c>
      <c r="AT167" s="230" t="s">
        <v>130</v>
      </c>
      <c r="AU167" s="230" t="s">
        <v>86</v>
      </c>
      <c r="AY167" s="18" t="s">
        <v>128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84</v>
      </c>
      <c r="BK167" s="231">
        <f>ROUND(I167*H167,2)</f>
        <v>0</v>
      </c>
      <c r="BL167" s="18" t="s">
        <v>135</v>
      </c>
      <c r="BM167" s="230" t="s">
        <v>199</v>
      </c>
    </row>
    <row r="168" s="13" customFormat="1">
      <c r="A168" s="13"/>
      <c r="B168" s="232"/>
      <c r="C168" s="233"/>
      <c r="D168" s="234" t="s">
        <v>137</v>
      </c>
      <c r="E168" s="235" t="s">
        <v>1</v>
      </c>
      <c r="F168" s="236" t="s">
        <v>200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137</v>
      </c>
      <c r="AU168" s="242" t="s">
        <v>86</v>
      </c>
      <c r="AV168" s="13" t="s">
        <v>84</v>
      </c>
      <c r="AW168" s="13" t="s">
        <v>32</v>
      </c>
      <c r="AX168" s="13" t="s">
        <v>76</v>
      </c>
      <c r="AY168" s="242" t="s">
        <v>128</v>
      </c>
    </row>
    <row r="169" s="14" customFormat="1">
      <c r="A169" s="14"/>
      <c r="B169" s="243"/>
      <c r="C169" s="244"/>
      <c r="D169" s="234" t="s">
        <v>137</v>
      </c>
      <c r="E169" s="245" t="s">
        <v>1</v>
      </c>
      <c r="F169" s="246" t="s">
        <v>201</v>
      </c>
      <c r="G169" s="244"/>
      <c r="H169" s="247">
        <v>21.16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137</v>
      </c>
      <c r="AU169" s="253" t="s">
        <v>86</v>
      </c>
      <c r="AV169" s="14" t="s">
        <v>86</v>
      </c>
      <c r="AW169" s="14" t="s">
        <v>32</v>
      </c>
      <c r="AX169" s="14" t="s">
        <v>76</v>
      </c>
      <c r="AY169" s="253" t="s">
        <v>128</v>
      </c>
    </row>
    <row r="170" s="13" customFormat="1">
      <c r="A170" s="13"/>
      <c r="B170" s="232"/>
      <c r="C170" s="233"/>
      <c r="D170" s="234" t="s">
        <v>137</v>
      </c>
      <c r="E170" s="235" t="s">
        <v>1</v>
      </c>
      <c r="F170" s="236" t="s">
        <v>202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137</v>
      </c>
      <c r="AU170" s="242" t="s">
        <v>86</v>
      </c>
      <c r="AV170" s="13" t="s">
        <v>84</v>
      </c>
      <c r="AW170" s="13" t="s">
        <v>32</v>
      </c>
      <c r="AX170" s="13" t="s">
        <v>76</v>
      </c>
      <c r="AY170" s="242" t="s">
        <v>128</v>
      </c>
    </row>
    <row r="171" s="14" customFormat="1">
      <c r="A171" s="14"/>
      <c r="B171" s="243"/>
      <c r="C171" s="244"/>
      <c r="D171" s="234" t="s">
        <v>137</v>
      </c>
      <c r="E171" s="245" t="s">
        <v>1</v>
      </c>
      <c r="F171" s="246" t="s">
        <v>86</v>
      </c>
      <c r="G171" s="244"/>
      <c r="H171" s="247">
        <v>2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137</v>
      </c>
      <c r="AU171" s="253" t="s">
        <v>86</v>
      </c>
      <c r="AV171" s="14" t="s">
        <v>86</v>
      </c>
      <c r="AW171" s="14" t="s">
        <v>32</v>
      </c>
      <c r="AX171" s="14" t="s">
        <v>76</v>
      </c>
      <c r="AY171" s="253" t="s">
        <v>128</v>
      </c>
    </row>
    <row r="172" s="15" customFormat="1">
      <c r="A172" s="15"/>
      <c r="B172" s="254"/>
      <c r="C172" s="255"/>
      <c r="D172" s="234" t="s">
        <v>137</v>
      </c>
      <c r="E172" s="256" t="s">
        <v>1</v>
      </c>
      <c r="F172" s="257" t="s">
        <v>203</v>
      </c>
      <c r="G172" s="255"/>
      <c r="H172" s="258">
        <v>23.16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137</v>
      </c>
      <c r="AU172" s="264" t="s">
        <v>86</v>
      </c>
      <c r="AV172" s="15" t="s">
        <v>135</v>
      </c>
      <c r="AW172" s="15" t="s">
        <v>32</v>
      </c>
      <c r="AX172" s="15" t="s">
        <v>84</v>
      </c>
      <c r="AY172" s="264" t="s">
        <v>128</v>
      </c>
    </row>
    <row r="173" s="2" customFormat="1" ht="37.8" customHeight="1">
      <c r="A173" s="39"/>
      <c r="B173" s="40"/>
      <c r="C173" s="219" t="s">
        <v>204</v>
      </c>
      <c r="D173" s="219" t="s">
        <v>130</v>
      </c>
      <c r="E173" s="220" t="s">
        <v>205</v>
      </c>
      <c r="F173" s="221" t="s">
        <v>206</v>
      </c>
      <c r="G173" s="222" t="s">
        <v>192</v>
      </c>
      <c r="H173" s="223">
        <v>123.8</v>
      </c>
      <c r="I173" s="224"/>
      <c r="J173" s="225">
        <f>ROUND(I173*H173,2)</f>
        <v>0</v>
      </c>
      <c r="K173" s="221" t="s">
        <v>134</v>
      </c>
      <c r="L173" s="45"/>
      <c r="M173" s="226" t="s">
        <v>1</v>
      </c>
      <c r="N173" s="227" t="s">
        <v>41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135</v>
      </c>
      <c r="AT173" s="230" t="s">
        <v>130</v>
      </c>
      <c r="AU173" s="230" t="s">
        <v>86</v>
      </c>
      <c r="AY173" s="18" t="s">
        <v>128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84</v>
      </c>
      <c r="BK173" s="231">
        <f>ROUND(I173*H173,2)</f>
        <v>0</v>
      </c>
      <c r="BL173" s="18" t="s">
        <v>135</v>
      </c>
      <c r="BM173" s="230" t="s">
        <v>207</v>
      </c>
    </row>
    <row r="174" s="13" customFormat="1">
      <c r="A174" s="13"/>
      <c r="B174" s="232"/>
      <c r="C174" s="233"/>
      <c r="D174" s="234" t="s">
        <v>137</v>
      </c>
      <c r="E174" s="235" t="s">
        <v>1</v>
      </c>
      <c r="F174" s="236" t="s">
        <v>208</v>
      </c>
      <c r="G174" s="233"/>
      <c r="H174" s="235" t="s">
        <v>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137</v>
      </c>
      <c r="AU174" s="242" t="s">
        <v>86</v>
      </c>
      <c r="AV174" s="13" t="s">
        <v>84</v>
      </c>
      <c r="AW174" s="13" t="s">
        <v>32</v>
      </c>
      <c r="AX174" s="13" t="s">
        <v>76</v>
      </c>
      <c r="AY174" s="242" t="s">
        <v>128</v>
      </c>
    </row>
    <row r="175" s="14" customFormat="1">
      <c r="A175" s="14"/>
      <c r="B175" s="243"/>
      <c r="C175" s="244"/>
      <c r="D175" s="234" t="s">
        <v>137</v>
      </c>
      <c r="E175" s="245" t="s">
        <v>1</v>
      </c>
      <c r="F175" s="246" t="s">
        <v>209</v>
      </c>
      <c r="G175" s="244"/>
      <c r="H175" s="247">
        <v>105.8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137</v>
      </c>
      <c r="AU175" s="253" t="s">
        <v>86</v>
      </c>
      <c r="AV175" s="14" t="s">
        <v>86</v>
      </c>
      <c r="AW175" s="14" t="s">
        <v>32</v>
      </c>
      <c r="AX175" s="14" t="s">
        <v>76</v>
      </c>
      <c r="AY175" s="253" t="s">
        <v>128</v>
      </c>
    </row>
    <row r="176" s="13" customFormat="1">
      <c r="A176" s="13"/>
      <c r="B176" s="232"/>
      <c r="C176" s="233"/>
      <c r="D176" s="234" t="s">
        <v>137</v>
      </c>
      <c r="E176" s="235" t="s">
        <v>1</v>
      </c>
      <c r="F176" s="236" t="s">
        <v>202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137</v>
      </c>
      <c r="AU176" s="242" t="s">
        <v>86</v>
      </c>
      <c r="AV176" s="13" t="s">
        <v>84</v>
      </c>
      <c r="AW176" s="13" t="s">
        <v>32</v>
      </c>
      <c r="AX176" s="13" t="s">
        <v>76</v>
      </c>
      <c r="AY176" s="242" t="s">
        <v>128</v>
      </c>
    </row>
    <row r="177" s="14" customFormat="1">
      <c r="A177" s="14"/>
      <c r="B177" s="243"/>
      <c r="C177" s="244"/>
      <c r="D177" s="234" t="s">
        <v>137</v>
      </c>
      <c r="E177" s="245" t="s">
        <v>1</v>
      </c>
      <c r="F177" s="246" t="s">
        <v>210</v>
      </c>
      <c r="G177" s="244"/>
      <c r="H177" s="247">
        <v>18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137</v>
      </c>
      <c r="AU177" s="253" t="s">
        <v>86</v>
      </c>
      <c r="AV177" s="14" t="s">
        <v>86</v>
      </c>
      <c r="AW177" s="14" t="s">
        <v>32</v>
      </c>
      <c r="AX177" s="14" t="s">
        <v>76</v>
      </c>
      <c r="AY177" s="253" t="s">
        <v>128</v>
      </c>
    </row>
    <row r="178" s="15" customFormat="1">
      <c r="A178" s="15"/>
      <c r="B178" s="254"/>
      <c r="C178" s="255"/>
      <c r="D178" s="234" t="s">
        <v>137</v>
      </c>
      <c r="E178" s="256" t="s">
        <v>1</v>
      </c>
      <c r="F178" s="257" t="s">
        <v>203</v>
      </c>
      <c r="G178" s="255"/>
      <c r="H178" s="258">
        <v>123.8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137</v>
      </c>
      <c r="AU178" s="264" t="s">
        <v>86</v>
      </c>
      <c r="AV178" s="15" t="s">
        <v>135</v>
      </c>
      <c r="AW178" s="15" t="s">
        <v>32</v>
      </c>
      <c r="AX178" s="15" t="s">
        <v>84</v>
      </c>
      <c r="AY178" s="264" t="s">
        <v>128</v>
      </c>
    </row>
    <row r="179" s="2" customFormat="1" ht="37.8" customHeight="1">
      <c r="A179" s="39"/>
      <c r="B179" s="40"/>
      <c r="C179" s="219" t="s">
        <v>211</v>
      </c>
      <c r="D179" s="219" t="s">
        <v>130</v>
      </c>
      <c r="E179" s="220" t="s">
        <v>212</v>
      </c>
      <c r="F179" s="221" t="s">
        <v>213</v>
      </c>
      <c r="G179" s="222" t="s">
        <v>192</v>
      </c>
      <c r="H179" s="223">
        <v>2.0699999999999998</v>
      </c>
      <c r="I179" s="224"/>
      <c r="J179" s="225">
        <f>ROUND(I179*H179,2)</f>
        <v>0</v>
      </c>
      <c r="K179" s="221" t="s">
        <v>134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135</v>
      </c>
      <c r="AT179" s="230" t="s">
        <v>130</v>
      </c>
      <c r="AU179" s="230" t="s">
        <v>86</v>
      </c>
      <c r="AY179" s="18" t="s">
        <v>128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135</v>
      </c>
      <c r="BM179" s="230" t="s">
        <v>214</v>
      </c>
    </row>
    <row r="180" s="13" customFormat="1">
      <c r="A180" s="13"/>
      <c r="B180" s="232"/>
      <c r="C180" s="233"/>
      <c r="D180" s="234" t="s">
        <v>137</v>
      </c>
      <c r="E180" s="235" t="s">
        <v>1</v>
      </c>
      <c r="F180" s="236" t="s">
        <v>215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137</v>
      </c>
      <c r="AU180" s="242" t="s">
        <v>86</v>
      </c>
      <c r="AV180" s="13" t="s">
        <v>84</v>
      </c>
      <c r="AW180" s="13" t="s">
        <v>32</v>
      </c>
      <c r="AX180" s="13" t="s">
        <v>76</v>
      </c>
      <c r="AY180" s="242" t="s">
        <v>128</v>
      </c>
    </row>
    <row r="181" s="14" customFormat="1">
      <c r="A181" s="14"/>
      <c r="B181" s="243"/>
      <c r="C181" s="244"/>
      <c r="D181" s="234" t="s">
        <v>137</v>
      </c>
      <c r="E181" s="245" t="s">
        <v>1</v>
      </c>
      <c r="F181" s="246" t="s">
        <v>195</v>
      </c>
      <c r="G181" s="244"/>
      <c r="H181" s="247">
        <v>2.0699999999999998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137</v>
      </c>
      <c r="AU181" s="253" t="s">
        <v>86</v>
      </c>
      <c r="AV181" s="14" t="s">
        <v>86</v>
      </c>
      <c r="AW181" s="14" t="s">
        <v>32</v>
      </c>
      <c r="AX181" s="14" t="s">
        <v>84</v>
      </c>
      <c r="AY181" s="253" t="s">
        <v>128</v>
      </c>
    </row>
    <row r="182" s="2" customFormat="1" ht="49.05" customHeight="1">
      <c r="A182" s="39"/>
      <c r="B182" s="40"/>
      <c r="C182" s="219" t="s">
        <v>8</v>
      </c>
      <c r="D182" s="219" t="s">
        <v>130</v>
      </c>
      <c r="E182" s="220" t="s">
        <v>216</v>
      </c>
      <c r="F182" s="221" t="s">
        <v>217</v>
      </c>
      <c r="G182" s="222" t="s">
        <v>192</v>
      </c>
      <c r="H182" s="223">
        <v>10.35</v>
      </c>
      <c r="I182" s="224"/>
      <c r="J182" s="225">
        <f>ROUND(I182*H182,2)</f>
        <v>0</v>
      </c>
      <c r="K182" s="221" t="s">
        <v>134</v>
      </c>
      <c r="L182" s="45"/>
      <c r="M182" s="226" t="s">
        <v>1</v>
      </c>
      <c r="N182" s="227" t="s">
        <v>41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135</v>
      </c>
      <c r="AT182" s="230" t="s">
        <v>130</v>
      </c>
      <c r="AU182" s="230" t="s">
        <v>86</v>
      </c>
      <c r="AY182" s="18" t="s">
        <v>128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135</v>
      </c>
      <c r="BM182" s="230" t="s">
        <v>218</v>
      </c>
    </row>
    <row r="183" s="13" customFormat="1">
      <c r="A183" s="13"/>
      <c r="B183" s="232"/>
      <c r="C183" s="233"/>
      <c r="D183" s="234" t="s">
        <v>137</v>
      </c>
      <c r="E183" s="235" t="s">
        <v>1</v>
      </c>
      <c r="F183" s="236" t="s">
        <v>215</v>
      </c>
      <c r="G183" s="233"/>
      <c r="H183" s="235" t="s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137</v>
      </c>
      <c r="AU183" s="242" t="s">
        <v>86</v>
      </c>
      <c r="AV183" s="13" t="s">
        <v>84</v>
      </c>
      <c r="AW183" s="13" t="s">
        <v>32</v>
      </c>
      <c r="AX183" s="13" t="s">
        <v>76</v>
      </c>
      <c r="AY183" s="242" t="s">
        <v>128</v>
      </c>
    </row>
    <row r="184" s="14" customFormat="1">
      <c r="A184" s="14"/>
      <c r="B184" s="243"/>
      <c r="C184" s="244"/>
      <c r="D184" s="234" t="s">
        <v>137</v>
      </c>
      <c r="E184" s="245" t="s">
        <v>1</v>
      </c>
      <c r="F184" s="246" t="s">
        <v>219</v>
      </c>
      <c r="G184" s="244"/>
      <c r="H184" s="247">
        <v>10.35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137</v>
      </c>
      <c r="AU184" s="253" t="s">
        <v>86</v>
      </c>
      <c r="AV184" s="14" t="s">
        <v>86</v>
      </c>
      <c r="AW184" s="14" t="s">
        <v>32</v>
      </c>
      <c r="AX184" s="14" t="s">
        <v>84</v>
      </c>
      <c r="AY184" s="253" t="s">
        <v>128</v>
      </c>
    </row>
    <row r="185" s="2" customFormat="1" ht="24.15" customHeight="1">
      <c r="A185" s="39"/>
      <c r="B185" s="40"/>
      <c r="C185" s="219" t="s">
        <v>220</v>
      </c>
      <c r="D185" s="219" t="s">
        <v>130</v>
      </c>
      <c r="E185" s="220" t="s">
        <v>221</v>
      </c>
      <c r="F185" s="221" t="s">
        <v>222</v>
      </c>
      <c r="G185" s="222" t="s">
        <v>192</v>
      </c>
      <c r="H185" s="223">
        <v>2.0699999999999998</v>
      </c>
      <c r="I185" s="224"/>
      <c r="J185" s="225">
        <f>ROUND(I185*H185,2)</f>
        <v>0</v>
      </c>
      <c r="K185" s="221" t="s">
        <v>134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135</v>
      </c>
      <c r="AT185" s="230" t="s">
        <v>130</v>
      </c>
      <c r="AU185" s="230" t="s">
        <v>86</v>
      </c>
      <c r="AY185" s="18" t="s">
        <v>128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135</v>
      </c>
      <c r="BM185" s="230" t="s">
        <v>223</v>
      </c>
    </row>
    <row r="186" s="13" customFormat="1">
      <c r="A186" s="13"/>
      <c r="B186" s="232"/>
      <c r="C186" s="233"/>
      <c r="D186" s="234" t="s">
        <v>137</v>
      </c>
      <c r="E186" s="235" t="s">
        <v>1</v>
      </c>
      <c r="F186" s="236" t="s">
        <v>224</v>
      </c>
      <c r="G186" s="233"/>
      <c r="H186" s="235" t="s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137</v>
      </c>
      <c r="AU186" s="242" t="s">
        <v>86</v>
      </c>
      <c r="AV186" s="13" t="s">
        <v>84</v>
      </c>
      <c r="AW186" s="13" t="s">
        <v>32</v>
      </c>
      <c r="AX186" s="13" t="s">
        <v>76</v>
      </c>
      <c r="AY186" s="242" t="s">
        <v>128</v>
      </c>
    </row>
    <row r="187" s="14" customFormat="1">
      <c r="A187" s="14"/>
      <c r="B187" s="243"/>
      <c r="C187" s="244"/>
      <c r="D187" s="234" t="s">
        <v>137</v>
      </c>
      <c r="E187" s="245" t="s">
        <v>1</v>
      </c>
      <c r="F187" s="246" t="s">
        <v>195</v>
      </c>
      <c r="G187" s="244"/>
      <c r="H187" s="247">
        <v>2.0699999999999998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137</v>
      </c>
      <c r="AU187" s="253" t="s">
        <v>86</v>
      </c>
      <c r="AV187" s="14" t="s">
        <v>86</v>
      </c>
      <c r="AW187" s="14" t="s">
        <v>32</v>
      </c>
      <c r="AX187" s="14" t="s">
        <v>84</v>
      </c>
      <c r="AY187" s="253" t="s">
        <v>128</v>
      </c>
    </row>
    <row r="188" s="2" customFormat="1" ht="44.25" customHeight="1">
      <c r="A188" s="39"/>
      <c r="B188" s="40"/>
      <c r="C188" s="219" t="s">
        <v>225</v>
      </c>
      <c r="D188" s="219" t="s">
        <v>130</v>
      </c>
      <c r="E188" s="220" t="s">
        <v>226</v>
      </c>
      <c r="F188" s="221" t="s">
        <v>227</v>
      </c>
      <c r="G188" s="222" t="s">
        <v>192</v>
      </c>
      <c r="H188" s="223">
        <v>2</v>
      </c>
      <c r="I188" s="224"/>
      <c r="J188" s="225">
        <f>ROUND(I188*H188,2)</f>
        <v>0</v>
      </c>
      <c r="K188" s="221" t="s">
        <v>134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135</v>
      </c>
      <c r="AT188" s="230" t="s">
        <v>130</v>
      </c>
      <c r="AU188" s="230" t="s">
        <v>86</v>
      </c>
      <c r="AY188" s="18" t="s">
        <v>128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135</v>
      </c>
      <c r="BM188" s="230" t="s">
        <v>228</v>
      </c>
    </row>
    <row r="189" s="13" customFormat="1">
      <c r="A189" s="13"/>
      <c r="B189" s="232"/>
      <c r="C189" s="233"/>
      <c r="D189" s="234" t="s">
        <v>137</v>
      </c>
      <c r="E189" s="235" t="s">
        <v>1</v>
      </c>
      <c r="F189" s="236" t="s">
        <v>229</v>
      </c>
      <c r="G189" s="233"/>
      <c r="H189" s="235" t="s">
        <v>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137</v>
      </c>
      <c r="AU189" s="242" t="s">
        <v>86</v>
      </c>
      <c r="AV189" s="13" t="s">
        <v>84</v>
      </c>
      <c r="AW189" s="13" t="s">
        <v>32</v>
      </c>
      <c r="AX189" s="13" t="s">
        <v>76</v>
      </c>
      <c r="AY189" s="242" t="s">
        <v>128</v>
      </c>
    </row>
    <row r="190" s="14" customFormat="1">
      <c r="A190" s="14"/>
      <c r="B190" s="243"/>
      <c r="C190" s="244"/>
      <c r="D190" s="234" t="s">
        <v>137</v>
      </c>
      <c r="E190" s="245" t="s">
        <v>1</v>
      </c>
      <c r="F190" s="246" t="s">
        <v>86</v>
      </c>
      <c r="G190" s="244"/>
      <c r="H190" s="247">
        <v>2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137</v>
      </c>
      <c r="AU190" s="253" t="s">
        <v>86</v>
      </c>
      <c r="AV190" s="14" t="s">
        <v>86</v>
      </c>
      <c r="AW190" s="14" t="s">
        <v>32</v>
      </c>
      <c r="AX190" s="14" t="s">
        <v>84</v>
      </c>
      <c r="AY190" s="253" t="s">
        <v>128</v>
      </c>
    </row>
    <row r="191" s="12" customFormat="1" ht="22.8" customHeight="1">
      <c r="A191" s="12"/>
      <c r="B191" s="203"/>
      <c r="C191" s="204"/>
      <c r="D191" s="205" t="s">
        <v>75</v>
      </c>
      <c r="E191" s="217" t="s">
        <v>230</v>
      </c>
      <c r="F191" s="217" t="s">
        <v>231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P192</f>
        <v>0</v>
      </c>
      <c r="Q191" s="211"/>
      <c r="R191" s="212">
        <f>R192</f>
        <v>0</v>
      </c>
      <c r="S191" s="211"/>
      <c r="T191" s="21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84</v>
      </c>
      <c r="AT191" s="215" t="s">
        <v>75</v>
      </c>
      <c r="AU191" s="215" t="s">
        <v>84</v>
      </c>
      <c r="AY191" s="214" t="s">
        <v>128</v>
      </c>
      <c r="BK191" s="216">
        <f>BK192</f>
        <v>0</v>
      </c>
    </row>
    <row r="192" s="2" customFormat="1" ht="24.15" customHeight="1">
      <c r="A192" s="39"/>
      <c r="B192" s="40"/>
      <c r="C192" s="219" t="s">
        <v>232</v>
      </c>
      <c r="D192" s="219" t="s">
        <v>130</v>
      </c>
      <c r="E192" s="220" t="s">
        <v>233</v>
      </c>
      <c r="F192" s="221" t="s">
        <v>234</v>
      </c>
      <c r="G192" s="222" t="s">
        <v>192</v>
      </c>
      <c r="H192" s="223">
        <v>25.969000000000001</v>
      </c>
      <c r="I192" s="224"/>
      <c r="J192" s="225">
        <f>ROUND(I192*H192,2)</f>
        <v>0</v>
      </c>
      <c r="K192" s="221" t="s">
        <v>134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135</v>
      </c>
      <c r="AT192" s="230" t="s">
        <v>130</v>
      </c>
      <c r="AU192" s="230" t="s">
        <v>86</v>
      </c>
      <c r="AY192" s="18" t="s">
        <v>128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135</v>
      </c>
      <c r="BM192" s="230" t="s">
        <v>235</v>
      </c>
    </row>
    <row r="193" s="12" customFormat="1" ht="25.92" customHeight="1">
      <c r="A193" s="12"/>
      <c r="B193" s="203"/>
      <c r="C193" s="204"/>
      <c r="D193" s="205" t="s">
        <v>75</v>
      </c>
      <c r="E193" s="206" t="s">
        <v>236</v>
      </c>
      <c r="F193" s="206" t="s">
        <v>237</v>
      </c>
      <c r="G193" s="204"/>
      <c r="H193" s="204"/>
      <c r="I193" s="207"/>
      <c r="J193" s="208">
        <f>BK193</f>
        <v>0</v>
      </c>
      <c r="K193" s="204"/>
      <c r="L193" s="209"/>
      <c r="M193" s="210"/>
      <c r="N193" s="211"/>
      <c r="O193" s="211"/>
      <c r="P193" s="212">
        <f>P194</f>
        <v>0</v>
      </c>
      <c r="Q193" s="211"/>
      <c r="R193" s="212">
        <f>R194</f>
        <v>0.00021774000000000001</v>
      </c>
      <c r="S193" s="211"/>
      <c r="T193" s="213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86</v>
      </c>
      <c r="AT193" s="215" t="s">
        <v>75</v>
      </c>
      <c r="AU193" s="215" t="s">
        <v>76</v>
      </c>
      <c r="AY193" s="214" t="s">
        <v>128</v>
      </c>
      <c r="BK193" s="216">
        <f>BK194</f>
        <v>0</v>
      </c>
    </row>
    <row r="194" s="12" customFormat="1" ht="22.8" customHeight="1">
      <c r="A194" s="12"/>
      <c r="B194" s="203"/>
      <c r="C194" s="204"/>
      <c r="D194" s="205" t="s">
        <v>75</v>
      </c>
      <c r="E194" s="217" t="s">
        <v>238</v>
      </c>
      <c r="F194" s="217" t="s">
        <v>239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SUM(P195:P209)</f>
        <v>0</v>
      </c>
      <c r="Q194" s="211"/>
      <c r="R194" s="212">
        <f>SUM(R195:R209)</f>
        <v>0.00021774000000000001</v>
      </c>
      <c r="S194" s="211"/>
      <c r="T194" s="213">
        <f>SUM(T195:T209)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86</v>
      </c>
      <c r="AT194" s="215" t="s">
        <v>75</v>
      </c>
      <c r="AU194" s="215" t="s">
        <v>84</v>
      </c>
      <c r="AY194" s="214" t="s">
        <v>128</v>
      </c>
      <c r="BK194" s="216">
        <f>SUM(BK195:BK209)</f>
        <v>0</v>
      </c>
    </row>
    <row r="195" s="2" customFormat="1" ht="24.15" customHeight="1">
      <c r="A195" s="39"/>
      <c r="B195" s="40"/>
      <c r="C195" s="219" t="s">
        <v>240</v>
      </c>
      <c r="D195" s="219" t="s">
        <v>130</v>
      </c>
      <c r="E195" s="220" t="s">
        <v>241</v>
      </c>
      <c r="F195" s="221" t="s">
        <v>242</v>
      </c>
      <c r="G195" s="222" t="s">
        <v>133</v>
      </c>
      <c r="H195" s="223">
        <v>3.7679999999999998</v>
      </c>
      <c r="I195" s="224"/>
      <c r="J195" s="225">
        <f>ROUND(I195*H195,2)</f>
        <v>0</v>
      </c>
      <c r="K195" s="221" t="s">
        <v>134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2.0000000000000002E-05</v>
      </c>
      <c r="R195" s="228">
        <f>Q195*H195</f>
        <v>7.5359999999999997E-05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220</v>
      </c>
      <c r="AT195" s="230" t="s">
        <v>130</v>
      </c>
      <c r="AU195" s="230" t="s">
        <v>86</v>
      </c>
      <c r="AY195" s="18" t="s">
        <v>128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220</v>
      </c>
      <c r="BM195" s="230" t="s">
        <v>243</v>
      </c>
    </row>
    <row r="196" s="13" customFormat="1">
      <c r="A196" s="13"/>
      <c r="B196" s="232"/>
      <c r="C196" s="233"/>
      <c r="D196" s="234" t="s">
        <v>137</v>
      </c>
      <c r="E196" s="235" t="s">
        <v>1</v>
      </c>
      <c r="F196" s="236" t="s">
        <v>244</v>
      </c>
      <c r="G196" s="233"/>
      <c r="H196" s="235" t="s">
        <v>1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137</v>
      </c>
      <c r="AU196" s="242" t="s">
        <v>86</v>
      </c>
      <c r="AV196" s="13" t="s">
        <v>84</v>
      </c>
      <c r="AW196" s="13" t="s">
        <v>32</v>
      </c>
      <c r="AX196" s="13" t="s">
        <v>76</v>
      </c>
      <c r="AY196" s="242" t="s">
        <v>128</v>
      </c>
    </row>
    <row r="197" s="13" customFormat="1">
      <c r="A197" s="13"/>
      <c r="B197" s="232"/>
      <c r="C197" s="233"/>
      <c r="D197" s="234" t="s">
        <v>137</v>
      </c>
      <c r="E197" s="235" t="s">
        <v>1</v>
      </c>
      <c r="F197" s="236" t="s">
        <v>245</v>
      </c>
      <c r="G197" s="233"/>
      <c r="H197" s="235" t="s">
        <v>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137</v>
      </c>
      <c r="AU197" s="242" t="s">
        <v>86</v>
      </c>
      <c r="AV197" s="13" t="s">
        <v>84</v>
      </c>
      <c r="AW197" s="13" t="s">
        <v>32</v>
      </c>
      <c r="AX197" s="13" t="s">
        <v>76</v>
      </c>
      <c r="AY197" s="242" t="s">
        <v>128</v>
      </c>
    </row>
    <row r="198" s="14" customFormat="1">
      <c r="A198" s="14"/>
      <c r="B198" s="243"/>
      <c r="C198" s="244"/>
      <c r="D198" s="234" t="s">
        <v>137</v>
      </c>
      <c r="E198" s="245" t="s">
        <v>1</v>
      </c>
      <c r="F198" s="246" t="s">
        <v>246</v>
      </c>
      <c r="G198" s="244"/>
      <c r="H198" s="247">
        <v>3.7679999999999998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137</v>
      </c>
      <c r="AU198" s="253" t="s">
        <v>86</v>
      </c>
      <c r="AV198" s="14" t="s">
        <v>86</v>
      </c>
      <c r="AW198" s="14" t="s">
        <v>32</v>
      </c>
      <c r="AX198" s="14" t="s">
        <v>84</v>
      </c>
      <c r="AY198" s="253" t="s">
        <v>128</v>
      </c>
    </row>
    <row r="199" s="2" customFormat="1" ht="24.15" customHeight="1">
      <c r="A199" s="39"/>
      <c r="B199" s="40"/>
      <c r="C199" s="219" t="s">
        <v>247</v>
      </c>
      <c r="D199" s="219" t="s">
        <v>130</v>
      </c>
      <c r="E199" s="220" t="s">
        <v>248</v>
      </c>
      <c r="F199" s="221" t="s">
        <v>249</v>
      </c>
      <c r="G199" s="222" t="s">
        <v>133</v>
      </c>
      <c r="H199" s="223">
        <v>3.7679999999999998</v>
      </c>
      <c r="I199" s="224"/>
      <c r="J199" s="225">
        <f>ROUND(I199*H199,2)</f>
        <v>0</v>
      </c>
      <c r="K199" s="221" t="s">
        <v>134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220</v>
      </c>
      <c r="AT199" s="230" t="s">
        <v>130</v>
      </c>
      <c r="AU199" s="230" t="s">
        <v>86</v>
      </c>
      <c r="AY199" s="18" t="s">
        <v>128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220</v>
      </c>
      <c r="BM199" s="230" t="s">
        <v>250</v>
      </c>
    </row>
    <row r="200" s="2" customFormat="1" ht="24.15" customHeight="1">
      <c r="A200" s="39"/>
      <c r="B200" s="40"/>
      <c r="C200" s="219" t="s">
        <v>7</v>
      </c>
      <c r="D200" s="219" t="s">
        <v>130</v>
      </c>
      <c r="E200" s="220" t="s">
        <v>251</v>
      </c>
      <c r="F200" s="221" t="s">
        <v>252</v>
      </c>
      <c r="G200" s="222" t="s">
        <v>133</v>
      </c>
      <c r="H200" s="223">
        <v>11.304</v>
      </c>
      <c r="I200" s="224"/>
      <c r="J200" s="225">
        <f>ROUND(I200*H200,2)</f>
        <v>0</v>
      </c>
      <c r="K200" s="221" t="s">
        <v>134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220</v>
      </c>
      <c r="AT200" s="230" t="s">
        <v>130</v>
      </c>
      <c r="AU200" s="230" t="s">
        <v>86</v>
      </c>
      <c r="AY200" s="18" t="s">
        <v>128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220</v>
      </c>
      <c r="BM200" s="230" t="s">
        <v>253</v>
      </c>
    </row>
    <row r="201" s="13" customFormat="1">
      <c r="A201" s="13"/>
      <c r="B201" s="232"/>
      <c r="C201" s="233"/>
      <c r="D201" s="234" t="s">
        <v>137</v>
      </c>
      <c r="E201" s="235" t="s">
        <v>1</v>
      </c>
      <c r="F201" s="236" t="s">
        <v>254</v>
      </c>
      <c r="G201" s="233"/>
      <c r="H201" s="235" t="s">
        <v>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137</v>
      </c>
      <c r="AU201" s="242" t="s">
        <v>86</v>
      </c>
      <c r="AV201" s="13" t="s">
        <v>84</v>
      </c>
      <c r="AW201" s="13" t="s">
        <v>32</v>
      </c>
      <c r="AX201" s="13" t="s">
        <v>76</v>
      </c>
      <c r="AY201" s="242" t="s">
        <v>128</v>
      </c>
    </row>
    <row r="202" s="13" customFormat="1">
      <c r="A202" s="13"/>
      <c r="B202" s="232"/>
      <c r="C202" s="233"/>
      <c r="D202" s="234" t="s">
        <v>137</v>
      </c>
      <c r="E202" s="235" t="s">
        <v>1</v>
      </c>
      <c r="F202" s="236" t="s">
        <v>245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137</v>
      </c>
      <c r="AU202" s="242" t="s">
        <v>86</v>
      </c>
      <c r="AV202" s="13" t="s">
        <v>84</v>
      </c>
      <c r="AW202" s="13" t="s">
        <v>32</v>
      </c>
      <c r="AX202" s="13" t="s">
        <v>76</v>
      </c>
      <c r="AY202" s="242" t="s">
        <v>128</v>
      </c>
    </row>
    <row r="203" s="14" customFormat="1">
      <c r="A203" s="14"/>
      <c r="B203" s="243"/>
      <c r="C203" s="244"/>
      <c r="D203" s="234" t="s">
        <v>137</v>
      </c>
      <c r="E203" s="245" t="s">
        <v>1</v>
      </c>
      <c r="F203" s="246" t="s">
        <v>255</v>
      </c>
      <c r="G203" s="244"/>
      <c r="H203" s="247">
        <v>11.304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137</v>
      </c>
      <c r="AU203" s="253" t="s">
        <v>86</v>
      </c>
      <c r="AV203" s="14" t="s">
        <v>86</v>
      </c>
      <c r="AW203" s="14" t="s">
        <v>32</v>
      </c>
      <c r="AX203" s="14" t="s">
        <v>84</v>
      </c>
      <c r="AY203" s="253" t="s">
        <v>128</v>
      </c>
    </row>
    <row r="204" s="2" customFormat="1" ht="24.15" customHeight="1">
      <c r="A204" s="39"/>
      <c r="B204" s="40"/>
      <c r="C204" s="219" t="s">
        <v>256</v>
      </c>
      <c r="D204" s="219" t="s">
        <v>130</v>
      </c>
      <c r="E204" s="220" t="s">
        <v>257</v>
      </c>
      <c r="F204" s="221" t="s">
        <v>258</v>
      </c>
      <c r="G204" s="222" t="s">
        <v>133</v>
      </c>
      <c r="H204" s="223">
        <v>0.79100000000000004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6.0000000000000002E-05</v>
      </c>
      <c r="R204" s="228">
        <f>Q204*H204</f>
        <v>4.7460000000000003E-05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220</v>
      </c>
      <c r="AT204" s="230" t="s">
        <v>130</v>
      </c>
      <c r="AU204" s="230" t="s">
        <v>86</v>
      </c>
      <c r="AY204" s="18" t="s">
        <v>128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220</v>
      </c>
      <c r="BM204" s="230" t="s">
        <v>259</v>
      </c>
    </row>
    <row r="205" s="13" customFormat="1">
      <c r="A205" s="13"/>
      <c r="B205" s="232"/>
      <c r="C205" s="233"/>
      <c r="D205" s="234" t="s">
        <v>137</v>
      </c>
      <c r="E205" s="235" t="s">
        <v>1</v>
      </c>
      <c r="F205" s="236" t="s">
        <v>260</v>
      </c>
      <c r="G205" s="233"/>
      <c r="H205" s="235" t="s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137</v>
      </c>
      <c r="AU205" s="242" t="s">
        <v>86</v>
      </c>
      <c r="AV205" s="13" t="s">
        <v>84</v>
      </c>
      <c r="AW205" s="13" t="s">
        <v>32</v>
      </c>
      <c r="AX205" s="13" t="s">
        <v>76</v>
      </c>
      <c r="AY205" s="242" t="s">
        <v>128</v>
      </c>
    </row>
    <row r="206" s="13" customFormat="1">
      <c r="A206" s="13"/>
      <c r="B206" s="232"/>
      <c r="C206" s="233"/>
      <c r="D206" s="234" t="s">
        <v>137</v>
      </c>
      <c r="E206" s="235" t="s">
        <v>1</v>
      </c>
      <c r="F206" s="236" t="s">
        <v>261</v>
      </c>
      <c r="G206" s="233"/>
      <c r="H206" s="235" t="s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137</v>
      </c>
      <c r="AU206" s="242" t="s">
        <v>86</v>
      </c>
      <c r="AV206" s="13" t="s">
        <v>84</v>
      </c>
      <c r="AW206" s="13" t="s">
        <v>32</v>
      </c>
      <c r="AX206" s="13" t="s">
        <v>76</v>
      </c>
      <c r="AY206" s="242" t="s">
        <v>128</v>
      </c>
    </row>
    <row r="207" s="14" customFormat="1">
      <c r="A207" s="14"/>
      <c r="B207" s="243"/>
      <c r="C207" s="244"/>
      <c r="D207" s="234" t="s">
        <v>137</v>
      </c>
      <c r="E207" s="245" t="s">
        <v>1</v>
      </c>
      <c r="F207" s="246" t="s">
        <v>262</v>
      </c>
      <c r="G207" s="244"/>
      <c r="H207" s="247">
        <v>0.79100000000000004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137</v>
      </c>
      <c r="AU207" s="253" t="s">
        <v>86</v>
      </c>
      <c r="AV207" s="14" t="s">
        <v>86</v>
      </c>
      <c r="AW207" s="14" t="s">
        <v>32</v>
      </c>
      <c r="AX207" s="14" t="s">
        <v>84</v>
      </c>
      <c r="AY207" s="253" t="s">
        <v>128</v>
      </c>
    </row>
    <row r="208" s="2" customFormat="1" ht="16.5" customHeight="1">
      <c r="A208" s="39"/>
      <c r="B208" s="40"/>
      <c r="C208" s="219" t="s">
        <v>263</v>
      </c>
      <c r="D208" s="219" t="s">
        <v>130</v>
      </c>
      <c r="E208" s="220" t="s">
        <v>264</v>
      </c>
      <c r="F208" s="221" t="s">
        <v>265</v>
      </c>
      <c r="G208" s="222" t="s">
        <v>133</v>
      </c>
      <c r="H208" s="223">
        <v>0.79100000000000004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0.00012</v>
      </c>
      <c r="R208" s="228">
        <f>Q208*H208</f>
        <v>9.4920000000000006E-05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220</v>
      </c>
      <c r="AT208" s="230" t="s">
        <v>130</v>
      </c>
      <c r="AU208" s="230" t="s">
        <v>86</v>
      </c>
      <c r="AY208" s="18" t="s">
        <v>128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220</v>
      </c>
      <c r="BM208" s="230" t="s">
        <v>266</v>
      </c>
    </row>
    <row r="209" s="2" customFormat="1" ht="24.15" customHeight="1">
      <c r="A209" s="39"/>
      <c r="B209" s="40"/>
      <c r="C209" s="219" t="s">
        <v>267</v>
      </c>
      <c r="D209" s="219" t="s">
        <v>130</v>
      </c>
      <c r="E209" s="220" t="s">
        <v>268</v>
      </c>
      <c r="F209" s="221" t="s">
        <v>269</v>
      </c>
      <c r="G209" s="222" t="s">
        <v>270</v>
      </c>
      <c r="H209" s="223">
        <v>1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220</v>
      </c>
      <c r="AT209" s="230" t="s">
        <v>130</v>
      </c>
      <c r="AU209" s="230" t="s">
        <v>86</v>
      </c>
      <c r="AY209" s="18" t="s">
        <v>128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220</v>
      </c>
      <c r="BM209" s="230" t="s">
        <v>271</v>
      </c>
    </row>
    <row r="210" s="12" customFormat="1" ht="25.92" customHeight="1">
      <c r="A210" s="12"/>
      <c r="B210" s="203"/>
      <c r="C210" s="204"/>
      <c r="D210" s="205" t="s">
        <v>75</v>
      </c>
      <c r="E210" s="206" t="s">
        <v>272</v>
      </c>
      <c r="F210" s="206" t="s">
        <v>273</v>
      </c>
      <c r="G210" s="204"/>
      <c r="H210" s="204"/>
      <c r="I210" s="207"/>
      <c r="J210" s="208">
        <f>BK210</f>
        <v>0</v>
      </c>
      <c r="K210" s="204"/>
      <c r="L210" s="209"/>
      <c r="M210" s="210"/>
      <c r="N210" s="211"/>
      <c r="O210" s="211"/>
      <c r="P210" s="212">
        <f>P211+P215+P219</f>
        <v>0</v>
      </c>
      <c r="Q210" s="211"/>
      <c r="R210" s="212">
        <f>R211+R215+R219</f>
        <v>0</v>
      </c>
      <c r="S210" s="211"/>
      <c r="T210" s="213">
        <f>T211+T215+T219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153</v>
      </c>
      <c r="AT210" s="215" t="s">
        <v>75</v>
      </c>
      <c r="AU210" s="215" t="s">
        <v>76</v>
      </c>
      <c r="AY210" s="214" t="s">
        <v>128</v>
      </c>
      <c r="BK210" s="216">
        <f>BK211+BK215+BK219</f>
        <v>0</v>
      </c>
    </row>
    <row r="211" s="12" customFormat="1" ht="22.8" customHeight="1">
      <c r="A211" s="12"/>
      <c r="B211" s="203"/>
      <c r="C211" s="204"/>
      <c r="D211" s="205" t="s">
        <v>75</v>
      </c>
      <c r="E211" s="217" t="s">
        <v>274</v>
      </c>
      <c r="F211" s="217" t="s">
        <v>275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SUM(P212:P214)</f>
        <v>0</v>
      </c>
      <c r="Q211" s="211"/>
      <c r="R211" s="212">
        <f>SUM(R212:R214)</f>
        <v>0</v>
      </c>
      <c r="S211" s="211"/>
      <c r="T211" s="213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153</v>
      </c>
      <c r="AT211" s="215" t="s">
        <v>75</v>
      </c>
      <c r="AU211" s="215" t="s">
        <v>84</v>
      </c>
      <c r="AY211" s="214" t="s">
        <v>128</v>
      </c>
      <c r="BK211" s="216">
        <f>SUM(BK212:BK214)</f>
        <v>0</v>
      </c>
    </row>
    <row r="212" s="2" customFormat="1" ht="16.5" customHeight="1">
      <c r="A212" s="39"/>
      <c r="B212" s="40"/>
      <c r="C212" s="219" t="s">
        <v>276</v>
      </c>
      <c r="D212" s="219" t="s">
        <v>130</v>
      </c>
      <c r="E212" s="220" t="s">
        <v>277</v>
      </c>
      <c r="F212" s="221" t="s">
        <v>278</v>
      </c>
      <c r="G212" s="222" t="s">
        <v>279</v>
      </c>
      <c r="H212" s="223">
        <v>1</v>
      </c>
      <c r="I212" s="224"/>
      <c r="J212" s="225">
        <f>ROUND(I212*H212,2)</f>
        <v>0</v>
      </c>
      <c r="K212" s="221" t="s">
        <v>134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280</v>
      </c>
      <c r="AT212" s="230" t="s">
        <v>130</v>
      </c>
      <c r="AU212" s="230" t="s">
        <v>86</v>
      </c>
      <c r="AY212" s="18" t="s">
        <v>128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280</v>
      </c>
      <c r="BM212" s="230" t="s">
        <v>281</v>
      </c>
    </row>
    <row r="213" s="13" customFormat="1">
      <c r="A213" s="13"/>
      <c r="B213" s="232"/>
      <c r="C213" s="233"/>
      <c r="D213" s="234" t="s">
        <v>137</v>
      </c>
      <c r="E213" s="235" t="s">
        <v>1</v>
      </c>
      <c r="F213" s="236" t="s">
        <v>282</v>
      </c>
      <c r="G213" s="233"/>
      <c r="H213" s="235" t="s">
        <v>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137</v>
      </c>
      <c r="AU213" s="242" t="s">
        <v>86</v>
      </c>
      <c r="AV213" s="13" t="s">
        <v>84</v>
      </c>
      <c r="AW213" s="13" t="s">
        <v>32</v>
      </c>
      <c r="AX213" s="13" t="s">
        <v>76</v>
      </c>
      <c r="AY213" s="242" t="s">
        <v>128</v>
      </c>
    </row>
    <row r="214" s="14" customFormat="1">
      <c r="A214" s="14"/>
      <c r="B214" s="243"/>
      <c r="C214" s="244"/>
      <c r="D214" s="234" t="s">
        <v>137</v>
      </c>
      <c r="E214" s="245" t="s">
        <v>1</v>
      </c>
      <c r="F214" s="246" t="s">
        <v>84</v>
      </c>
      <c r="G214" s="244"/>
      <c r="H214" s="247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137</v>
      </c>
      <c r="AU214" s="253" t="s">
        <v>86</v>
      </c>
      <c r="AV214" s="14" t="s">
        <v>86</v>
      </c>
      <c r="AW214" s="14" t="s">
        <v>32</v>
      </c>
      <c r="AX214" s="14" t="s">
        <v>84</v>
      </c>
      <c r="AY214" s="253" t="s">
        <v>128</v>
      </c>
    </row>
    <row r="215" s="12" customFormat="1" ht="22.8" customHeight="1">
      <c r="A215" s="12"/>
      <c r="B215" s="203"/>
      <c r="C215" s="204"/>
      <c r="D215" s="205" t="s">
        <v>75</v>
      </c>
      <c r="E215" s="217" t="s">
        <v>283</v>
      </c>
      <c r="F215" s="217" t="s">
        <v>284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SUM(P216:P218)</f>
        <v>0</v>
      </c>
      <c r="Q215" s="211"/>
      <c r="R215" s="212">
        <f>SUM(R216:R218)</f>
        <v>0</v>
      </c>
      <c r="S215" s="211"/>
      <c r="T215" s="213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153</v>
      </c>
      <c r="AT215" s="215" t="s">
        <v>75</v>
      </c>
      <c r="AU215" s="215" t="s">
        <v>84</v>
      </c>
      <c r="AY215" s="214" t="s">
        <v>128</v>
      </c>
      <c r="BK215" s="216">
        <f>SUM(BK216:BK218)</f>
        <v>0</v>
      </c>
    </row>
    <row r="216" s="2" customFormat="1" ht="16.5" customHeight="1">
      <c r="A216" s="39"/>
      <c r="B216" s="40"/>
      <c r="C216" s="219" t="s">
        <v>285</v>
      </c>
      <c r="D216" s="219" t="s">
        <v>130</v>
      </c>
      <c r="E216" s="220" t="s">
        <v>286</v>
      </c>
      <c r="F216" s="221" t="s">
        <v>284</v>
      </c>
      <c r="G216" s="222" t="s">
        <v>279</v>
      </c>
      <c r="H216" s="223">
        <v>1</v>
      </c>
      <c r="I216" s="224"/>
      <c r="J216" s="225">
        <f>ROUND(I216*H216,2)</f>
        <v>0</v>
      </c>
      <c r="K216" s="221" t="s">
        <v>134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280</v>
      </c>
      <c r="AT216" s="230" t="s">
        <v>130</v>
      </c>
      <c r="AU216" s="230" t="s">
        <v>86</v>
      </c>
      <c r="AY216" s="18" t="s">
        <v>128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280</v>
      </c>
      <c r="BM216" s="230" t="s">
        <v>287</v>
      </c>
    </row>
    <row r="217" s="13" customFormat="1">
      <c r="A217" s="13"/>
      <c r="B217" s="232"/>
      <c r="C217" s="233"/>
      <c r="D217" s="234" t="s">
        <v>137</v>
      </c>
      <c r="E217" s="235" t="s">
        <v>1</v>
      </c>
      <c r="F217" s="236" t="s">
        <v>288</v>
      </c>
      <c r="G217" s="233"/>
      <c r="H217" s="235" t="s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137</v>
      </c>
      <c r="AU217" s="242" t="s">
        <v>86</v>
      </c>
      <c r="AV217" s="13" t="s">
        <v>84</v>
      </c>
      <c r="AW217" s="13" t="s">
        <v>32</v>
      </c>
      <c r="AX217" s="13" t="s">
        <v>76</v>
      </c>
      <c r="AY217" s="242" t="s">
        <v>128</v>
      </c>
    </row>
    <row r="218" s="14" customFormat="1">
      <c r="A218" s="14"/>
      <c r="B218" s="243"/>
      <c r="C218" s="244"/>
      <c r="D218" s="234" t="s">
        <v>137</v>
      </c>
      <c r="E218" s="245" t="s">
        <v>1</v>
      </c>
      <c r="F218" s="246" t="s">
        <v>84</v>
      </c>
      <c r="G218" s="244"/>
      <c r="H218" s="247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137</v>
      </c>
      <c r="AU218" s="253" t="s">
        <v>86</v>
      </c>
      <c r="AV218" s="14" t="s">
        <v>86</v>
      </c>
      <c r="AW218" s="14" t="s">
        <v>32</v>
      </c>
      <c r="AX218" s="14" t="s">
        <v>84</v>
      </c>
      <c r="AY218" s="253" t="s">
        <v>128</v>
      </c>
    </row>
    <row r="219" s="12" customFormat="1" ht="22.8" customHeight="1">
      <c r="A219" s="12"/>
      <c r="B219" s="203"/>
      <c r="C219" s="204"/>
      <c r="D219" s="205" t="s">
        <v>75</v>
      </c>
      <c r="E219" s="217" t="s">
        <v>289</v>
      </c>
      <c r="F219" s="217" t="s">
        <v>290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SUM(P220:P222)</f>
        <v>0</v>
      </c>
      <c r="Q219" s="211"/>
      <c r="R219" s="212">
        <f>SUM(R220:R222)</f>
        <v>0</v>
      </c>
      <c r="S219" s="211"/>
      <c r="T219" s="213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153</v>
      </c>
      <c r="AT219" s="215" t="s">
        <v>75</v>
      </c>
      <c r="AU219" s="215" t="s">
        <v>84</v>
      </c>
      <c r="AY219" s="214" t="s">
        <v>128</v>
      </c>
      <c r="BK219" s="216">
        <f>SUM(BK220:BK222)</f>
        <v>0</v>
      </c>
    </row>
    <row r="220" s="2" customFormat="1" ht="16.5" customHeight="1">
      <c r="A220" s="39"/>
      <c r="B220" s="40"/>
      <c r="C220" s="219" t="s">
        <v>291</v>
      </c>
      <c r="D220" s="219" t="s">
        <v>130</v>
      </c>
      <c r="E220" s="220" t="s">
        <v>292</v>
      </c>
      <c r="F220" s="221" t="s">
        <v>293</v>
      </c>
      <c r="G220" s="222" t="s">
        <v>279</v>
      </c>
      <c r="H220" s="223">
        <v>1</v>
      </c>
      <c r="I220" s="224"/>
      <c r="J220" s="225">
        <f>ROUND(I220*H220,2)</f>
        <v>0</v>
      </c>
      <c r="K220" s="221" t="s">
        <v>134</v>
      </c>
      <c r="L220" s="45"/>
      <c r="M220" s="226" t="s">
        <v>1</v>
      </c>
      <c r="N220" s="227" t="s">
        <v>41</v>
      </c>
      <c r="O220" s="92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280</v>
      </c>
      <c r="AT220" s="230" t="s">
        <v>130</v>
      </c>
      <c r="AU220" s="230" t="s">
        <v>86</v>
      </c>
      <c r="AY220" s="18" t="s">
        <v>128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84</v>
      </c>
      <c r="BK220" s="231">
        <f>ROUND(I220*H220,2)</f>
        <v>0</v>
      </c>
      <c r="BL220" s="18" t="s">
        <v>280</v>
      </c>
      <c r="BM220" s="230" t="s">
        <v>294</v>
      </c>
    </row>
    <row r="221" s="13" customFormat="1">
      <c r="A221" s="13"/>
      <c r="B221" s="232"/>
      <c r="C221" s="233"/>
      <c r="D221" s="234" t="s">
        <v>137</v>
      </c>
      <c r="E221" s="235" t="s">
        <v>1</v>
      </c>
      <c r="F221" s="236" t="s">
        <v>295</v>
      </c>
      <c r="G221" s="233"/>
      <c r="H221" s="235" t="s">
        <v>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137</v>
      </c>
      <c r="AU221" s="242" t="s">
        <v>86</v>
      </c>
      <c r="AV221" s="13" t="s">
        <v>84</v>
      </c>
      <c r="AW221" s="13" t="s">
        <v>32</v>
      </c>
      <c r="AX221" s="13" t="s">
        <v>76</v>
      </c>
      <c r="AY221" s="242" t="s">
        <v>128</v>
      </c>
    </row>
    <row r="222" s="14" customFormat="1">
      <c r="A222" s="14"/>
      <c r="B222" s="243"/>
      <c r="C222" s="244"/>
      <c r="D222" s="234" t="s">
        <v>137</v>
      </c>
      <c r="E222" s="245" t="s">
        <v>1</v>
      </c>
      <c r="F222" s="246" t="s">
        <v>84</v>
      </c>
      <c r="G222" s="244"/>
      <c r="H222" s="247">
        <v>1</v>
      </c>
      <c r="I222" s="248"/>
      <c r="J222" s="244"/>
      <c r="K222" s="244"/>
      <c r="L222" s="249"/>
      <c r="M222" s="265"/>
      <c r="N222" s="266"/>
      <c r="O222" s="266"/>
      <c r="P222" s="266"/>
      <c r="Q222" s="266"/>
      <c r="R222" s="266"/>
      <c r="S222" s="266"/>
      <c r="T222" s="26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137</v>
      </c>
      <c r="AU222" s="253" t="s">
        <v>86</v>
      </c>
      <c r="AV222" s="14" t="s">
        <v>86</v>
      </c>
      <c r="AW222" s="14" t="s">
        <v>32</v>
      </c>
      <c r="AX222" s="14" t="s">
        <v>84</v>
      </c>
      <c r="AY222" s="253" t="s">
        <v>128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24zzglGM54HdhGQrRdipFhuzk8iqOQeGXhpVumv0gxwE9X/Nz0+HReQ3oSpMJg4sHuF8aA9noiF4SkiXGcBwlA==" hashValue="b1PWzOJGHBU7feQAZFxQR/SZK7TBodXjWCQwUUeQrhcI3Bq+w960X8frTTliP9G9gYRestGmftv1rTl57nVs5A==" algorithmName="SHA-512" password="CC35"/>
  <autoFilter ref="C127:K22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dopadových ploch na DH Dobiášova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ROUND((SUM(BE130:BE321)),  2)</f>
        <v>0</v>
      </c>
      <c r="G33" s="39"/>
      <c r="H33" s="39"/>
      <c r="I33" s="156">
        <v>0.20999999999999999</v>
      </c>
      <c r="J33" s="155">
        <f>ROUND(((SUM(BE130:BE321))*I33),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ROUND((SUM(BF130:BF321)),  2)</f>
        <v>0</v>
      </c>
      <c r="G34" s="39"/>
      <c r="H34" s="39"/>
      <c r="I34" s="156">
        <v>0.14999999999999999</v>
      </c>
      <c r="J34" s="155">
        <f>ROUND(((SUM(BF130:BF321))*I34),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ROUND((SUM(BG130:BG321)),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ROUND((SUM(BH130:BH321)),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ROUND((SUM(BI130:BI321)),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dopadových ploch na DH Dobiášova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Lanovka - plocha 148 m2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Liberec</v>
      </c>
      <c r="G89" s="41"/>
      <c r="H89" s="41"/>
      <c r="I89" s="33" t="s">
        <v>22</v>
      </c>
      <c r="J89" s="80" t="str">
        <f>IF(J12="","",J12)</f>
        <v>26. 1. 2023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Liberec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297</v>
      </c>
      <c r="E99" s="189"/>
      <c r="F99" s="189"/>
      <c r="G99" s="189"/>
      <c r="H99" s="189"/>
      <c r="I99" s="189"/>
      <c r="J99" s="190">
        <f>J184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103</v>
      </c>
      <c r="E100" s="189"/>
      <c r="F100" s="189"/>
      <c r="G100" s="189"/>
      <c r="H100" s="189"/>
      <c r="I100" s="189"/>
      <c r="J100" s="190">
        <f>J204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104</v>
      </c>
      <c r="E101" s="189"/>
      <c r="F101" s="189"/>
      <c r="G101" s="189"/>
      <c r="H101" s="189"/>
      <c r="I101" s="189"/>
      <c r="J101" s="190">
        <f>J223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105</v>
      </c>
      <c r="E102" s="189"/>
      <c r="F102" s="189"/>
      <c r="G102" s="189"/>
      <c r="H102" s="189"/>
      <c r="I102" s="189"/>
      <c r="J102" s="190">
        <f>J239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106</v>
      </c>
      <c r="E103" s="189"/>
      <c r="F103" s="189"/>
      <c r="G103" s="189"/>
      <c r="H103" s="189"/>
      <c r="I103" s="189"/>
      <c r="J103" s="190">
        <f>J277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107</v>
      </c>
      <c r="E104" s="183"/>
      <c r="F104" s="183"/>
      <c r="G104" s="183"/>
      <c r="H104" s="183"/>
      <c r="I104" s="183"/>
      <c r="J104" s="184">
        <f>J279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108</v>
      </c>
      <c r="E105" s="189"/>
      <c r="F105" s="189"/>
      <c r="G105" s="189"/>
      <c r="H105" s="189"/>
      <c r="I105" s="189"/>
      <c r="J105" s="190">
        <f>J280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109</v>
      </c>
      <c r="E106" s="183"/>
      <c r="F106" s="183"/>
      <c r="G106" s="183"/>
      <c r="H106" s="183"/>
      <c r="I106" s="183"/>
      <c r="J106" s="184">
        <f>J305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110</v>
      </c>
      <c r="E107" s="189"/>
      <c r="F107" s="189"/>
      <c r="G107" s="189"/>
      <c r="H107" s="189"/>
      <c r="I107" s="189"/>
      <c r="J107" s="190">
        <f>J306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111</v>
      </c>
      <c r="E108" s="189"/>
      <c r="F108" s="189"/>
      <c r="G108" s="189"/>
      <c r="H108" s="189"/>
      <c r="I108" s="189"/>
      <c r="J108" s="190">
        <f>J310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112</v>
      </c>
      <c r="E109" s="189"/>
      <c r="F109" s="189"/>
      <c r="G109" s="189"/>
      <c r="H109" s="189"/>
      <c r="I109" s="189"/>
      <c r="J109" s="190">
        <f>J314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298</v>
      </c>
      <c r="E110" s="189"/>
      <c r="F110" s="189"/>
      <c r="G110" s="189"/>
      <c r="H110" s="189"/>
      <c r="I110" s="189"/>
      <c r="J110" s="190">
        <f>J318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113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5" t="str">
        <f>E7</f>
        <v>Rekonstrukce dopadových ploch na DH Dobiášova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94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SO 02 - Lanovka - plocha 148 m2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Liberec</v>
      </c>
      <c r="G124" s="41"/>
      <c r="H124" s="41"/>
      <c r="I124" s="33" t="s">
        <v>22</v>
      </c>
      <c r="J124" s="80" t="str">
        <f>IF(J12="","",J12)</f>
        <v>26. 1. 2023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>Statutární Město Liberec</v>
      </c>
      <c r="G126" s="41"/>
      <c r="H126" s="41"/>
      <c r="I126" s="33" t="s">
        <v>30</v>
      </c>
      <c r="J126" s="37" t="str">
        <f>E21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33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114</v>
      </c>
      <c r="D129" s="195" t="s">
        <v>61</v>
      </c>
      <c r="E129" s="195" t="s">
        <v>57</v>
      </c>
      <c r="F129" s="195" t="s">
        <v>58</v>
      </c>
      <c r="G129" s="195" t="s">
        <v>115</v>
      </c>
      <c r="H129" s="195" t="s">
        <v>116</v>
      </c>
      <c r="I129" s="195" t="s">
        <v>117</v>
      </c>
      <c r="J129" s="195" t="s">
        <v>98</v>
      </c>
      <c r="K129" s="196" t="s">
        <v>118</v>
      </c>
      <c r="L129" s="197"/>
      <c r="M129" s="101" t="s">
        <v>1</v>
      </c>
      <c r="N129" s="102" t="s">
        <v>40</v>
      </c>
      <c r="O129" s="102" t="s">
        <v>119</v>
      </c>
      <c r="P129" s="102" t="s">
        <v>120</v>
      </c>
      <c r="Q129" s="102" t="s">
        <v>121</v>
      </c>
      <c r="R129" s="102" t="s">
        <v>122</v>
      </c>
      <c r="S129" s="102" t="s">
        <v>123</v>
      </c>
      <c r="T129" s="103" t="s">
        <v>124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125</v>
      </c>
      <c r="D130" s="41"/>
      <c r="E130" s="41"/>
      <c r="F130" s="41"/>
      <c r="G130" s="41"/>
      <c r="H130" s="41"/>
      <c r="I130" s="41"/>
      <c r="J130" s="198">
        <f>BK130</f>
        <v>0</v>
      </c>
      <c r="K130" s="41"/>
      <c r="L130" s="45"/>
      <c r="M130" s="104"/>
      <c r="N130" s="199"/>
      <c r="O130" s="105"/>
      <c r="P130" s="200">
        <f>P131+P279+P305</f>
        <v>0</v>
      </c>
      <c r="Q130" s="105"/>
      <c r="R130" s="200">
        <f>R131+R279+R305</f>
        <v>86.896524200000002</v>
      </c>
      <c r="S130" s="105"/>
      <c r="T130" s="201">
        <f>T131+T279+T305</f>
        <v>77.969999999999999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100</v>
      </c>
      <c r="BK130" s="202">
        <f>BK131+BK279+BK305</f>
        <v>0</v>
      </c>
    </row>
    <row r="131" s="12" customFormat="1" ht="25.92" customHeight="1">
      <c r="A131" s="12"/>
      <c r="B131" s="203"/>
      <c r="C131" s="204"/>
      <c r="D131" s="205" t="s">
        <v>75</v>
      </c>
      <c r="E131" s="206" t="s">
        <v>126</v>
      </c>
      <c r="F131" s="206" t="s">
        <v>127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P132+P184+P204+P223+P239+P277</f>
        <v>0</v>
      </c>
      <c r="Q131" s="211"/>
      <c r="R131" s="212">
        <f>R132+R184+R204+R223+R239+R277</f>
        <v>86.896230299999999</v>
      </c>
      <c r="S131" s="211"/>
      <c r="T131" s="213">
        <f>T132+T184+T204+T223+T239+T277</f>
        <v>77.969999999999999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84</v>
      </c>
      <c r="AT131" s="215" t="s">
        <v>75</v>
      </c>
      <c r="AU131" s="215" t="s">
        <v>76</v>
      </c>
      <c r="AY131" s="214" t="s">
        <v>128</v>
      </c>
      <c r="BK131" s="216">
        <f>BK132+BK184+BK204+BK223+BK239+BK277</f>
        <v>0</v>
      </c>
    </row>
    <row r="132" s="12" customFormat="1" ht="22.8" customHeight="1">
      <c r="A132" s="12"/>
      <c r="B132" s="203"/>
      <c r="C132" s="204"/>
      <c r="D132" s="205" t="s">
        <v>75</v>
      </c>
      <c r="E132" s="217" t="s">
        <v>84</v>
      </c>
      <c r="F132" s="217" t="s">
        <v>129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SUM(P133:P183)</f>
        <v>0</v>
      </c>
      <c r="Q132" s="211"/>
      <c r="R132" s="212">
        <f>SUM(R133:R183)</f>
        <v>2.3583499999999997</v>
      </c>
      <c r="S132" s="211"/>
      <c r="T132" s="213">
        <f>SUM(T133:T183)</f>
        <v>75.969999999999999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84</v>
      </c>
      <c r="AY132" s="214" t="s">
        <v>128</v>
      </c>
      <c r="BK132" s="216">
        <f>SUM(BK133:BK183)</f>
        <v>0</v>
      </c>
    </row>
    <row r="133" s="2" customFormat="1" ht="62.7" customHeight="1">
      <c r="A133" s="39"/>
      <c r="B133" s="40"/>
      <c r="C133" s="219" t="s">
        <v>84</v>
      </c>
      <c r="D133" s="219" t="s">
        <v>130</v>
      </c>
      <c r="E133" s="220" t="s">
        <v>299</v>
      </c>
      <c r="F133" s="221" t="s">
        <v>300</v>
      </c>
      <c r="G133" s="222" t="s">
        <v>133</v>
      </c>
      <c r="H133" s="223">
        <v>3.2999999999999998</v>
      </c>
      <c r="I133" s="224"/>
      <c r="J133" s="225">
        <f>ROUND(I133*H133,2)</f>
        <v>0</v>
      </c>
      <c r="K133" s="221" t="s">
        <v>134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0.26000000000000001</v>
      </c>
      <c r="R133" s="228">
        <f>Q133*H133</f>
        <v>0.85799999999999998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135</v>
      </c>
      <c r="AT133" s="230" t="s">
        <v>130</v>
      </c>
      <c r="AU133" s="230" t="s">
        <v>86</v>
      </c>
      <c r="AY133" s="18" t="s">
        <v>128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135</v>
      </c>
      <c r="BM133" s="230" t="s">
        <v>301</v>
      </c>
    </row>
    <row r="134" s="13" customFormat="1">
      <c r="A134" s="13"/>
      <c r="B134" s="232"/>
      <c r="C134" s="233"/>
      <c r="D134" s="234" t="s">
        <v>137</v>
      </c>
      <c r="E134" s="235" t="s">
        <v>1</v>
      </c>
      <c r="F134" s="236" t="s">
        <v>302</v>
      </c>
      <c r="G134" s="233"/>
      <c r="H134" s="235" t="s">
        <v>1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137</v>
      </c>
      <c r="AU134" s="242" t="s">
        <v>86</v>
      </c>
      <c r="AV134" s="13" t="s">
        <v>84</v>
      </c>
      <c r="AW134" s="13" t="s">
        <v>32</v>
      </c>
      <c r="AX134" s="13" t="s">
        <v>76</v>
      </c>
      <c r="AY134" s="242" t="s">
        <v>128</v>
      </c>
    </row>
    <row r="135" s="14" customFormat="1">
      <c r="A135" s="14"/>
      <c r="B135" s="243"/>
      <c r="C135" s="244"/>
      <c r="D135" s="234" t="s">
        <v>137</v>
      </c>
      <c r="E135" s="245" t="s">
        <v>1</v>
      </c>
      <c r="F135" s="246" t="s">
        <v>303</v>
      </c>
      <c r="G135" s="244"/>
      <c r="H135" s="247">
        <v>3.2999999999999998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137</v>
      </c>
      <c r="AU135" s="253" t="s">
        <v>86</v>
      </c>
      <c r="AV135" s="14" t="s">
        <v>86</v>
      </c>
      <c r="AW135" s="14" t="s">
        <v>32</v>
      </c>
      <c r="AX135" s="14" t="s">
        <v>84</v>
      </c>
      <c r="AY135" s="253" t="s">
        <v>128</v>
      </c>
    </row>
    <row r="136" s="2" customFormat="1" ht="66.75" customHeight="1">
      <c r="A136" s="39"/>
      <c r="B136" s="40"/>
      <c r="C136" s="219" t="s">
        <v>86</v>
      </c>
      <c r="D136" s="219" t="s">
        <v>130</v>
      </c>
      <c r="E136" s="220" t="s">
        <v>131</v>
      </c>
      <c r="F136" s="221" t="s">
        <v>132</v>
      </c>
      <c r="G136" s="222" t="s">
        <v>133</v>
      </c>
      <c r="H136" s="223">
        <v>148</v>
      </c>
      <c r="I136" s="224"/>
      <c r="J136" s="225">
        <f>ROUND(I136*H136,2)</f>
        <v>0</v>
      </c>
      <c r="K136" s="221" t="s">
        <v>134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0.044999999999999998</v>
      </c>
      <c r="T136" s="229">
        <f>S136*H136</f>
        <v>6.6600000000000001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135</v>
      </c>
      <c r="AT136" s="230" t="s">
        <v>130</v>
      </c>
      <c r="AU136" s="230" t="s">
        <v>86</v>
      </c>
      <c r="AY136" s="18" t="s">
        <v>128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135</v>
      </c>
      <c r="BM136" s="230" t="s">
        <v>136</v>
      </c>
    </row>
    <row r="137" s="13" customFormat="1">
      <c r="A137" s="13"/>
      <c r="B137" s="232"/>
      <c r="C137" s="233"/>
      <c r="D137" s="234" t="s">
        <v>137</v>
      </c>
      <c r="E137" s="235" t="s">
        <v>1</v>
      </c>
      <c r="F137" s="236" t="s">
        <v>138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137</v>
      </c>
      <c r="AU137" s="242" t="s">
        <v>86</v>
      </c>
      <c r="AV137" s="13" t="s">
        <v>84</v>
      </c>
      <c r="AW137" s="13" t="s">
        <v>32</v>
      </c>
      <c r="AX137" s="13" t="s">
        <v>76</v>
      </c>
      <c r="AY137" s="242" t="s">
        <v>128</v>
      </c>
    </row>
    <row r="138" s="14" customFormat="1">
      <c r="A138" s="14"/>
      <c r="B138" s="243"/>
      <c r="C138" s="244"/>
      <c r="D138" s="234" t="s">
        <v>137</v>
      </c>
      <c r="E138" s="245" t="s">
        <v>1</v>
      </c>
      <c r="F138" s="246" t="s">
        <v>304</v>
      </c>
      <c r="G138" s="244"/>
      <c r="H138" s="247">
        <v>148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137</v>
      </c>
      <c r="AU138" s="253" t="s">
        <v>86</v>
      </c>
      <c r="AV138" s="14" t="s">
        <v>86</v>
      </c>
      <c r="AW138" s="14" t="s">
        <v>32</v>
      </c>
      <c r="AX138" s="14" t="s">
        <v>84</v>
      </c>
      <c r="AY138" s="253" t="s">
        <v>128</v>
      </c>
    </row>
    <row r="139" s="2" customFormat="1" ht="62.7" customHeight="1">
      <c r="A139" s="39"/>
      <c r="B139" s="40"/>
      <c r="C139" s="219" t="s">
        <v>144</v>
      </c>
      <c r="D139" s="219" t="s">
        <v>130</v>
      </c>
      <c r="E139" s="220" t="s">
        <v>140</v>
      </c>
      <c r="F139" s="221" t="s">
        <v>141</v>
      </c>
      <c r="G139" s="222" t="s">
        <v>133</v>
      </c>
      <c r="H139" s="223">
        <v>148</v>
      </c>
      <c r="I139" s="224"/>
      <c r="J139" s="225">
        <f>ROUND(I139*H139,2)</f>
        <v>0</v>
      </c>
      <c r="K139" s="221" t="s">
        <v>134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0.17000000000000001</v>
      </c>
      <c r="T139" s="229">
        <f>S139*H139</f>
        <v>25.16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135</v>
      </c>
      <c r="AT139" s="230" t="s">
        <v>130</v>
      </c>
      <c r="AU139" s="230" t="s">
        <v>86</v>
      </c>
      <c r="AY139" s="18" t="s">
        <v>128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135</v>
      </c>
      <c r="BM139" s="230" t="s">
        <v>142</v>
      </c>
    </row>
    <row r="140" s="13" customFormat="1">
      <c r="A140" s="13"/>
      <c r="B140" s="232"/>
      <c r="C140" s="233"/>
      <c r="D140" s="234" t="s">
        <v>137</v>
      </c>
      <c r="E140" s="235" t="s">
        <v>1</v>
      </c>
      <c r="F140" s="236" t="s">
        <v>305</v>
      </c>
      <c r="G140" s="233"/>
      <c r="H140" s="235" t="s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137</v>
      </c>
      <c r="AU140" s="242" t="s">
        <v>86</v>
      </c>
      <c r="AV140" s="13" t="s">
        <v>84</v>
      </c>
      <c r="AW140" s="13" t="s">
        <v>32</v>
      </c>
      <c r="AX140" s="13" t="s">
        <v>76</v>
      </c>
      <c r="AY140" s="242" t="s">
        <v>128</v>
      </c>
    </row>
    <row r="141" s="13" customFormat="1">
      <c r="A141" s="13"/>
      <c r="B141" s="232"/>
      <c r="C141" s="233"/>
      <c r="D141" s="234" t="s">
        <v>137</v>
      </c>
      <c r="E141" s="235" t="s">
        <v>1</v>
      </c>
      <c r="F141" s="236" t="s">
        <v>143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137</v>
      </c>
      <c r="AU141" s="242" t="s">
        <v>86</v>
      </c>
      <c r="AV141" s="13" t="s">
        <v>84</v>
      </c>
      <c r="AW141" s="13" t="s">
        <v>32</v>
      </c>
      <c r="AX141" s="13" t="s">
        <v>76</v>
      </c>
      <c r="AY141" s="242" t="s">
        <v>128</v>
      </c>
    </row>
    <row r="142" s="14" customFormat="1">
      <c r="A142" s="14"/>
      <c r="B142" s="243"/>
      <c r="C142" s="244"/>
      <c r="D142" s="234" t="s">
        <v>137</v>
      </c>
      <c r="E142" s="245" t="s">
        <v>1</v>
      </c>
      <c r="F142" s="246" t="s">
        <v>304</v>
      </c>
      <c r="G142" s="244"/>
      <c r="H142" s="247">
        <v>148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137</v>
      </c>
      <c r="AU142" s="253" t="s">
        <v>86</v>
      </c>
      <c r="AV142" s="14" t="s">
        <v>86</v>
      </c>
      <c r="AW142" s="14" t="s">
        <v>32</v>
      </c>
      <c r="AX142" s="14" t="s">
        <v>84</v>
      </c>
      <c r="AY142" s="253" t="s">
        <v>128</v>
      </c>
    </row>
    <row r="143" s="2" customFormat="1" ht="66.75" customHeight="1">
      <c r="A143" s="39"/>
      <c r="B143" s="40"/>
      <c r="C143" s="219" t="s">
        <v>135</v>
      </c>
      <c r="D143" s="219" t="s">
        <v>130</v>
      </c>
      <c r="E143" s="220" t="s">
        <v>145</v>
      </c>
      <c r="F143" s="221" t="s">
        <v>146</v>
      </c>
      <c r="G143" s="222" t="s">
        <v>133</v>
      </c>
      <c r="H143" s="223">
        <v>148</v>
      </c>
      <c r="I143" s="224"/>
      <c r="J143" s="225">
        <f>ROUND(I143*H143,2)</f>
        <v>0</v>
      </c>
      <c r="K143" s="221" t="s">
        <v>134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0.28999999999999998</v>
      </c>
      <c r="T143" s="229">
        <f>S143*H143</f>
        <v>42.919999999999995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135</v>
      </c>
      <c r="AT143" s="230" t="s">
        <v>130</v>
      </c>
      <c r="AU143" s="230" t="s">
        <v>86</v>
      </c>
      <c r="AY143" s="18" t="s">
        <v>128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135</v>
      </c>
      <c r="BM143" s="230" t="s">
        <v>147</v>
      </c>
    </row>
    <row r="144" s="13" customFormat="1">
      <c r="A144" s="13"/>
      <c r="B144" s="232"/>
      <c r="C144" s="233"/>
      <c r="D144" s="234" t="s">
        <v>137</v>
      </c>
      <c r="E144" s="235" t="s">
        <v>1</v>
      </c>
      <c r="F144" s="236" t="s">
        <v>305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137</v>
      </c>
      <c r="AU144" s="242" t="s">
        <v>86</v>
      </c>
      <c r="AV144" s="13" t="s">
        <v>84</v>
      </c>
      <c r="AW144" s="13" t="s">
        <v>32</v>
      </c>
      <c r="AX144" s="13" t="s">
        <v>76</v>
      </c>
      <c r="AY144" s="242" t="s">
        <v>128</v>
      </c>
    </row>
    <row r="145" s="13" customFormat="1">
      <c r="A145" s="13"/>
      <c r="B145" s="232"/>
      <c r="C145" s="233"/>
      <c r="D145" s="234" t="s">
        <v>137</v>
      </c>
      <c r="E145" s="235" t="s">
        <v>1</v>
      </c>
      <c r="F145" s="236" t="s">
        <v>148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137</v>
      </c>
      <c r="AU145" s="242" t="s">
        <v>86</v>
      </c>
      <c r="AV145" s="13" t="s">
        <v>84</v>
      </c>
      <c r="AW145" s="13" t="s">
        <v>32</v>
      </c>
      <c r="AX145" s="13" t="s">
        <v>76</v>
      </c>
      <c r="AY145" s="242" t="s">
        <v>128</v>
      </c>
    </row>
    <row r="146" s="14" customFormat="1">
      <c r="A146" s="14"/>
      <c r="B146" s="243"/>
      <c r="C146" s="244"/>
      <c r="D146" s="234" t="s">
        <v>137</v>
      </c>
      <c r="E146" s="245" t="s">
        <v>1</v>
      </c>
      <c r="F146" s="246" t="s">
        <v>304</v>
      </c>
      <c r="G146" s="244"/>
      <c r="H146" s="247">
        <v>148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137</v>
      </c>
      <c r="AU146" s="253" t="s">
        <v>86</v>
      </c>
      <c r="AV146" s="14" t="s">
        <v>86</v>
      </c>
      <c r="AW146" s="14" t="s">
        <v>32</v>
      </c>
      <c r="AX146" s="14" t="s">
        <v>84</v>
      </c>
      <c r="AY146" s="253" t="s">
        <v>128</v>
      </c>
    </row>
    <row r="147" s="2" customFormat="1" ht="49.05" customHeight="1">
      <c r="A147" s="39"/>
      <c r="B147" s="40"/>
      <c r="C147" s="219" t="s">
        <v>153</v>
      </c>
      <c r="D147" s="219" t="s">
        <v>130</v>
      </c>
      <c r="E147" s="220" t="s">
        <v>306</v>
      </c>
      <c r="F147" s="221" t="s">
        <v>307</v>
      </c>
      <c r="G147" s="222" t="s">
        <v>308</v>
      </c>
      <c r="H147" s="223">
        <v>6</v>
      </c>
      <c r="I147" s="224"/>
      <c r="J147" s="225">
        <f>ROUND(I147*H147,2)</f>
        <v>0</v>
      </c>
      <c r="K147" s="221" t="s">
        <v>134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0.20499999999999999</v>
      </c>
      <c r="T147" s="229">
        <f>S147*H147</f>
        <v>1.23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135</v>
      </c>
      <c r="AT147" s="230" t="s">
        <v>130</v>
      </c>
      <c r="AU147" s="230" t="s">
        <v>86</v>
      </c>
      <c r="AY147" s="18" t="s">
        <v>128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135</v>
      </c>
      <c r="BM147" s="230" t="s">
        <v>309</v>
      </c>
    </row>
    <row r="148" s="13" customFormat="1">
      <c r="A148" s="13"/>
      <c r="B148" s="232"/>
      <c r="C148" s="233"/>
      <c r="D148" s="234" t="s">
        <v>137</v>
      </c>
      <c r="E148" s="235" t="s">
        <v>1</v>
      </c>
      <c r="F148" s="236" t="s">
        <v>310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137</v>
      </c>
      <c r="AU148" s="242" t="s">
        <v>86</v>
      </c>
      <c r="AV148" s="13" t="s">
        <v>84</v>
      </c>
      <c r="AW148" s="13" t="s">
        <v>32</v>
      </c>
      <c r="AX148" s="13" t="s">
        <v>76</v>
      </c>
      <c r="AY148" s="242" t="s">
        <v>128</v>
      </c>
    </row>
    <row r="149" s="14" customFormat="1">
      <c r="A149" s="14"/>
      <c r="B149" s="243"/>
      <c r="C149" s="244"/>
      <c r="D149" s="234" t="s">
        <v>137</v>
      </c>
      <c r="E149" s="245" t="s">
        <v>1</v>
      </c>
      <c r="F149" s="246" t="s">
        <v>159</v>
      </c>
      <c r="G149" s="244"/>
      <c r="H149" s="247">
        <v>6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137</v>
      </c>
      <c r="AU149" s="253" t="s">
        <v>86</v>
      </c>
      <c r="AV149" s="14" t="s">
        <v>86</v>
      </c>
      <c r="AW149" s="14" t="s">
        <v>32</v>
      </c>
      <c r="AX149" s="14" t="s">
        <v>84</v>
      </c>
      <c r="AY149" s="253" t="s">
        <v>128</v>
      </c>
    </row>
    <row r="150" s="2" customFormat="1" ht="44.25" customHeight="1">
      <c r="A150" s="39"/>
      <c r="B150" s="40"/>
      <c r="C150" s="219" t="s">
        <v>159</v>
      </c>
      <c r="D150" s="219" t="s">
        <v>130</v>
      </c>
      <c r="E150" s="220" t="s">
        <v>311</v>
      </c>
      <c r="F150" s="221" t="s">
        <v>312</v>
      </c>
      <c r="G150" s="222" t="s">
        <v>313</v>
      </c>
      <c r="H150" s="223">
        <v>1</v>
      </c>
      <c r="I150" s="224"/>
      <c r="J150" s="225">
        <f>ROUND(I150*H150,2)</f>
        <v>0</v>
      </c>
      <c r="K150" s="221" t="s">
        <v>134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135</v>
      </c>
      <c r="AT150" s="230" t="s">
        <v>130</v>
      </c>
      <c r="AU150" s="230" t="s">
        <v>86</v>
      </c>
      <c r="AY150" s="18" t="s">
        <v>128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135</v>
      </c>
      <c r="BM150" s="230" t="s">
        <v>314</v>
      </c>
    </row>
    <row r="151" s="13" customFormat="1">
      <c r="A151" s="13"/>
      <c r="B151" s="232"/>
      <c r="C151" s="233"/>
      <c r="D151" s="234" t="s">
        <v>137</v>
      </c>
      <c r="E151" s="235" t="s">
        <v>1</v>
      </c>
      <c r="F151" s="236" t="s">
        <v>315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137</v>
      </c>
      <c r="AU151" s="242" t="s">
        <v>86</v>
      </c>
      <c r="AV151" s="13" t="s">
        <v>84</v>
      </c>
      <c r="AW151" s="13" t="s">
        <v>32</v>
      </c>
      <c r="AX151" s="13" t="s">
        <v>76</v>
      </c>
      <c r="AY151" s="242" t="s">
        <v>128</v>
      </c>
    </row>
    <row r="152" s="14" customFormat="1">
      <c r="A152" s="14"/>
      <c r="B152" s="243"/>
      <c r="C152" s="244"/>
      <c r="D152" s="234" t="s">
        <v>137</v>
      </c>
      <c r="E152" s="245" t="s">
        <v>1</v>
      </c>
      <c r="F152" s="246" t="s">
        <v>84</v>
      </c>
      <c r="G152" s="244"/>
      <c r="H152" s="247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137</v>
      </c>
      <c r="AU152" s="253" t="s">
        <v>86</v>
      </c>
      <c r="AV152" s="14" t="s">
        <v>86</v>
      </c>
      <c r="AW152" s="14" t="s">
        <v>32</v>
      </c>
      <c r="AX152" s="14" t="s">
        <v>84</v>
      </c>
      <c r="AY152" s="253" t="s">
        <v>128</v>
      </c>
    </row>
    <row r="153" s="2" customFormat="1" ht="44.25" customHeight="1">
      <c r="A153" s="39"/>
      <c r="B153" s="40"/>
      <c r="C153" s="219" t="s">
        <v>164</v>
      </c>
      <c r="D153" s="219" t="s">
        <v>130</v>
      </c>
      <c r="E153" s="220" t="s">
        <v>316</v>
      </c>
      <c r="F153" s="221" t="s">
        <v>317</v>
      </c>
      <c r="G153" s="222" t="s">
        <v>313</v>
      </c>
      <c r="H153" s="223">
        <v>1.0309999999999999</v>
      </c>
      <c r="I153" s="224"/>
      <c r="J153" s="225">
        <f>ROUND(I153*H153,2)</f>
        <v>0</v>
      </c>
      <c r="K153" s="221" t="s">
        <v>134</v>
      </c>
      <c r="L153" s="45"/>
      <c r="M153" s="226" t="s">
        <v>1</v>
      </c>
      <c r="N153" s="227" t="s">
        <v>41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135</v>
      </c>
      <c r="AT153" s="230" t="s">
        <v>130</v>
      </c>
      <c r="AU153" s="230" t="s">
        <v>86</v>
      </c>
      <c r="AY153" s="18" t="s">
        <v>128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84</v>
      </c>
      <c r="BK153" s="231">
        <f>ROUND(I153*H153,2)</f>
        <v>0</v>
      </c>
      <c r="BL153" s="18" t="s">
        <v>135</v>
      </c>
      <c r="BM153" s="230" t="s">
        <v>318</v>
      </c>
    </row>
    <row r="154" s="13" customFormat="1">
      <c r="A154" s="13"/>
      <c r="B154" s="232"/>
      <c r="C154" s="233"/>
      <c r="D154" s="234" t="s">
        <v>137</v>
      </c>
      <c r="E154" s="235" t="s">
        <v>1</v>
      </c>
      <c r="F154" s="236" t="s">
        <v>319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137</v>
      </c>
      <c r="AU154" s="242" t="s">
        <v>86</v>
      </c>
      <c r="AV154" s="13" t="s">
        <v>84</v>
      </c>
      <c r="AW154" s="13" t="s">
        <v>32</v>
      </c>
      <c r="AX154" s="13" t="s">
        <v>76</v>
      </c>
      <c r="AY154" s="242" t="s">
        <v>128</v>
      </c>
    </row>
    <row r="155" s="14" customFormat="1">
      <c r="A155" s="14"/>
      <c r="B155" s="243"/>
      <c r="C155" s="244"/>
      <c r="D155" s="234" t="s">
        <v>137</v>
      </c>
      <c r="E155" s="245" t="s">
        <v>1</v>
      </c>
      <c r="F155" s="246" t="s">
        <v>320</v>
      </c>
      <c r="G155" s="244"/>
      <c r="H155" s="247">
        <v>0.75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137</v>
      </c>
      <c r="AU155" s="253" t="s">
        <v>86</v>
      </c>
      <c r="AV155" s="14" t="s">
        <v>86</v>
      </c>
      <c r="AW155" s="14" t="s">
        <v>32</v>
      </c>
      <c r="AX155" s="14" t="s">
        <v>76</v>
      </c>
      <c r="AY155" s="253" t="s">
        <v>128</v>
      </c>
    </row>
    <row r="156" s="13" customFormat="1">
      <c r="A156" s="13"/>
      <c r="B156" s="232"/>
      <c r="C156" s="233"/>
      <c r="D156" s="234" t="s">
        <v>137</v>
      </c>
      <c r="E156" s="235" t="s">
        <v>1</v>
      </c>
      <c r="F156" s="236" t="s">
        <v>321</v>
      </c>
      <c r="G156" s="233"/>
      <c r="H156" s="235" t="s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137</v>
      </c>
      <c r="AU156" s="242" t="s">
        <v>86</v>
      </c>
      <c r="AV156" s="13" t="s">
        <v>84</v>
      </c>
      <c r="AW156" s="13" t="s">
        <v>32</v>
      </c>
      <c r="AX156" s="13" t="s">
        <v>76</v>
      </c>
      <c r="AY156" s="242" t="s">
        <v>128</v>
      </c>
    </row>
    <row r="157" s="14" customFormat="1">
      <c r="A157" s="14"/>
      <c r="B157" s="243"/>
      <c r="C157" s="244"/>
      <c r="D157" s="234" t="s">
        <v>137</v>
      </c>
      <c r="E157" s="245" t="s">
        <v>1</v>
      </c>
      <c r="F157" s="246" t="s">
        <v>322</v>
      </c>
      <c r="G157" s="244"/>
      <c r="H157" s="247">
        <v>0.28100000000000003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137</v>
      </c>
      <c r="AU157" s="253" t="s">
        <v>86</v>
      </c>
      <c r="AV157" s="14" t="s">
        <v>86</v>
      </c>
      <c r="AW157" s="14" t="s">
        <v>32</v>
      </c>
      <c r="AX157" s="14" t="s">
        <v>76</v>
      </c>
      <c r="AY157" s="253" t="s">
        <v>128</v>
      </c>
    </row>
    <row r="158" s="15" customFormat="1">
      <c r="A158" s="15"/>
      <c r="B158" s="254"/>
      <c r="C158" s="255"/>
      <c r="D158" s="234" t="s">
        <v>137</v>
      </c>
      <c r="E158" s="256" t="s">
        <v>1</v>
      </c>
      <c r="F158" s="257" t="s">
        <v>203</v>
      </c>
      <c r="G158" s="255"/>
      <c r="H158" s="258">
        <v>1.0310000000000001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137</v>
      </c>
      <c r="AU158" s="264" t="s">
        <v>86</v>
      </c>
      <c r="AV158" s="15" t="s">
        <v>135</v>
      </c>
      <c r="AW158" s="15" t="s">
        <v>32</v>
      </c>
      <c r="AX158" s="15" t="s">
        <v>84</v>
      </c>
      <c r="AY158" s="264" t="s">
        <v>128</v>
      </c>
    </row>
    <row r="159" s="2" customFormat="1" ht="62.7" customHeight="1">
      <c r="A159" s="39"/>
      <c r="B159" s="40"/>
      <c r="C159" s="219" t="s">
        <v>170</v>
      </c>
      <c r="D159" s="219" t="s">
        <v>130</v>
      </c>
      <c r="E159" s="220" t="s">
        <v>323</v>
      </c>
      <c r="F159" s="221" t="s">
        <v>324</v>
      </c>
      <c r="G159" s="222" t="s">
        <v>313</v>
      </c>
      <c r="H159" s="223">
        <v>2.0310000000000001</v>
      </c>
      <c r="I159" s="224"/>
      <c r="J159" s="225">
        <f>ROUND(I159*H159,2)</f>
        <v>0</v>
      </c>
      <c r="K159" s="221" t="s">
        <v>134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135</v>
      </c>
      <c r="AT159" s="230" t="s">
        <v>130</v>
      </c>
      <c r="AU159" s="230" t="s">
        <v>86</v>
      </c>
      <c r="AY159" s="18" t="s">
        <v>128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135</v>
      </c>
      <c r="BM159" s="230" t="s">
        <v>325</v>
      </c>
    </row>
    <row r="160" s="13" customFormat="1">
      <c r="A160" s="13"/>
      <c r="B160" s="232"/>
      <c r="C160" s="233"/>
      <c r="D160" s="234" t="s">
        <v>137</v>
      </c>
      <c r="E160" s="235" t="s">
        <v>1</v>
      </c>
      <c r="F160" s="236" t="s">
        <v>326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137</v>
      </c>
      <c r="AU160" s="242" t="s">
        <v>86</v>
      </c>
      <c r="AV160" s="13" t="s">
        <v>84</v>
      </c>
      <c r="AW160" s="13" t="s">
        <v>32</v>
      </c>
      <c r="AX160" s="13" t="s">
        <v>76</v>
      </c>
      <c r="AY160" s="242" t="s">
        <v>128</v>
      </c>
    </row>
    <row r="161" s="14" customFormat="1">
      <c r="A161" s="14"/>
      <c r="B161" s="243"/>
      <c r="C161" s="244"/>
      <c r="D161" s="234" t="s">
        <v>137</v>
      </c>
      <c r="E161" s="245" t="s">
        <v>1</v>
      </c>
      <c r="F161" s="246" t="s">
        <v>327</v>
      </c>
      <c r="G161" s="244"/>
      <c r="H161" s="247">
        <v>2.0310000000000001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137</v>
      </c>
      <c r="AU161" s="253" t="s">
        <v>86</v>
      </c>
      <c r="AV161" s="14" t="s">
        <v>86</v>
      </c>
      <c r="AW161" s="14" t="s">
        <v>32</v>
      </c>
      <c r="AX161" s="14" t="s">
        <v>84</v>
      </c>
      <c r="AY161" s="253" t="s">
        <v>128</v>
      </c>
    </row>
    <row r="162" s="2" customFormat="1" ht="44.25" customHeight="1">
      <c r="A162" s="39"/>
      <c r="B162" s="40"/>
      <c r="C162" s="219" t="s">
        <v>168</v>
      </c>
      <c r="D162" s="219" t="s">
        <v>130</v>
      </c>
      <c r="E162" s="220" t="s">
        <v>328</v>
      </c>
      <c r="F162" s="221" t="s">
        <v>329</v>
      </c>
      <c r="G162" s="222" t="s">
        <v>192</v>
      </c>
      <c r="H162" s="223">
        <v>4.0620000000000003</v>
      </c>
      <c r="I162" s="224"/>
      <c r="J162" s="225">
        <f>ROUND(I162*H162,2)</f>
        <v>0</v>
      </c>
      <c r="K162" s="221" t="s">
        <v>134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135</v>
      </c>
      <c r="AT162" s="230" t="s">
        <v>130</v>
      </c>
      <c r="AU162" s="230" t="s">
        <v>86</v>
      </c>
      <c r="AY162" s="18" t="s">
        <v>128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135</v>
      </c>
      <c r="BM162" s="230" t="s">
        <v>330</v>
      </c>
    </row>
    <row r="163" s="13" customFormat="1">
      <c r="A163" s="13"/>
      <c r="B163" s="232"/>
      <c r="C163" s="233"/>
      <c r="D163" s="234" t="s">
        <v>137</v>
      </c>
      <c r="E163" s="235" t="s">
        <v>1</v>
      </c>
      <c r="F163" s="236" t="s">
        <v>326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137</v>
      </c>
      <c r="AU163" s="242" t="s">
        <v>86</v>
      </c>
      <c r="AV163" s="13" t="s">
        <v>84</v>
      </c>
      <c r="AW163" s="13" t="s">
        <v>32</v>
      </c>
      <c r="AX163" s="13" t="s">
        <v>76</v>
      </c>
      <c r="AY163" s="242" t="s">
        <v>128</v>
      </c>
    </row>
    <row r="164" s="14" customFormat="1">
      <c r="A164" s="14"/>
      <c r="B164" s="243"/>
      <c r="C164" s="244"/>
      <c r="D164" s="234" t="s">
        <v>137</v>
      </c>
      <c r="E164" s="245" t="s">
        <v>1</v>
      </c>
      <c r="F164" s="246" t="s">
        <v>331</v>
      </c>
      <c r="G164" s="244"/>
      <c r="H164" s="247">
        <v>4.0620000000000003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137</v>
      </c>
      <c r="AU164" s="253" t="s">
        <v>86</v>
      </c>
      <c r="AV164" s="14" t="s">
        <v>86</v>
      </c>
      <c r="AW164" s="14" t="s">
        <v>32</v>
      </c>
      <c r="AX164" s="14" t="s">
        <v>84</v>
      </c>
      <c r="AY164" s="253" t="s">
        <v>128</v>
      </c>
    </row>
    <row r="165" s="2" customFormat="1" ht="37.8" customHeight="1">
      <c r="A165" s="39"/>
      <c r="B165" s="40"/>
      <c r="C165" s="219" t="s">
        <v>182</v>
      </c>
      <c r="D165" s="219" t="s">
        <v>130</v>
      </c>
      <c r="E165" s="220" t="s">
        <v>332</v>
      </c>
      <c r="F165" s="221" t="s">
        <v>333</v>
      </c>
      <c r="G165" s="222" t="s">
        <v>313</v>
      </c>
      <c r="H165" s="223">
        <v>4.0620000000000003</v>
      </c>
      <c r="I165" s="224"/>
      <c r="J165" s="225">
        <f>ROUND(I165*H165,2)</f>
        <v>0</v>
      </c>
      <c r="K165" s="221" t="s">
        <v>134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135</v>
      </c>
      <c r="AT165" s="230" t="s">
        <v>130</v>
      </c>
      <c r="AU165" s="230" t="s">
        <v>86</v>
      </c>
      <c r="AY165" s="18" t="s">
        <v>128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135</v>
      </c>
      <c r="BM165" s="230" t="s">
        <v>334</v>
      </c>
    </row>
    <row r="166" s="2" customFormat="1" ht="55.5" customHeight="1">
      <c r="A166" s="39"/>
      <c r="B166" s="40"/>
      <c r="C166" s="219" t="s">
        <v>189</v>
      </c>
      <c r="D166" s="219" t="s">
        <v>130</v>
      </c>
      <c r="E166" s="220" t="s">
        <v>335</v>
      </c>
      <c r="F166" s="221" t="s">
        <v>336</v>
      </c>
      <c r="G166" s="222" t="s">
        <v>133</v>
      </c>
      <c r="H166" s="223">
        <v>10</v>
      </c>
      <c r="I166" s="224"/>
      <c r="J166" s="225">
        <f>ROUND(I166*H166,2)</f>
        <v>0</v>
      </c>
      <c r="K166" s="221" t="s">
        <v>134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135</v>
      </c>
      <c r="AT166" s="230" t="s">
        <v>130</v>
      </c>
      <c r="AU166" s="230" t="s">
        <v>86</v>
      </c>
      <c r="AY166" s="18" t="s">
        <v>128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135</v>
      </c>
      <c r="BM166" s="230" t="s">
        <v>337</v>
      </c>
    </row>
    <row r="167" s="13" customFormat="1">
      <c r="A167" s="13"/>
      <c r="B167" s="232"/>
      <c r="C167" s="233"/>
      <c r="D167" s="234" t="s">
        <v>137</v>
      </c>
      <c r="E167" s="235" t="s">
        <v>1</v>
      </c>
      <c r="F167" s="236" t="s">
        <v>338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137</v>
      </c>
      <c r="AU167" s="242" t="s">
        <v>86</v>
      </c>
      <c r="AV167" s="13" t="s">
        <v>84</v>
      </c>
      <c r="AW167" s="13" t="s">
        <v>32</v>
      </c>
      <c r="AX167" s="13" t="s">
        <v>76</v>
      </c>
      <c r="AY167" s="242" t="s">
        <v>128</v>
      </c>
    </row>
    <row r="168" s="14" customFormat="1">
      <c r="A168" s="14"/>
      <c r="B168" s="243"/>
      <c r="C168" s="244"/>
      <c r="D168" s="234" t="s">
        <v>137</v>
      </c>
      <c r="E168" s="245" t="s">
        <v>1</v>
      </c>
      <c r="F168" s="246" t="s">
        <v>182</v>
      </c>
      <c r="G168" s="244"/>
      <c r="H168" s="247">
        <v>10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137</v>
      </c>
      <c r="AU168" s="253" t="s">
        <v>86</v>
      </c>
      <c r="AV168" s="14" t="s">
        <v>86</v>
      </c>
      <c r="AW168" s="14" t="s">
        <v>32</v>
      </c>
      <c r="AX168" s="14" t="s">
        <v>84</v>
      </c>
      <c r="AY168" s="253" t="s">
        <v>128</v>
      </c>
    </row>
    <row r="169" s="2" customFormat="1" ht="37.8" customHeight="1">
      <c r="A169" s="39"/>
      <c r="B169" s="40"/>
      <c r="C169" s="219" t="s">
        <v>196</v>
      </c>
      <c r="D169" s="219" t="s">
        <v>130</v>
      </c>
      <c r="E169" s="220" t="s">
        <v>339</v>
      </c>
      <c r="F169" s="221" t="s">
        <v>340</v>
      </c>
      <c r="G169" s="222" t="s">
        <v>133</v>
      </c>
      <c r="H169" s="223">
        <v>10</v>
      </c>
      <c r="I169" s="224"/>
      <c r="J169" s="225">
        <f>ROUND(I169*H169,2)</f>
        <v>0</v>
      </c>
      <c r="K169" s="221" t="s">
        <v>134</v>
      </c>
      <c r="L169" s="45"/>
      <c r="M169" s="226" t="s">
        <v>1</v>
      </c>
      <c r="N169" s="227" t="s">
        <v>41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135</v>
      </c>
      <c r="AT169" s="230" t="s">
        <v>130</v>
      </c>
      <c r="AU169" s="230" t="s">
        <v>86</v>
      </c>
      <c r="AY169" s="18" t="s">
        <v>128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84</v>
      </c>
      <c r="BK169" s="231">
        <f>ROUND(I169*H169,2)</f>
        <v>0</v>
      </c>
      <c r="BL169" s="18" t="s">
        <v>135</v>
      </c>
      <c r="BM169" s="230" t="s">
        <v>341</v>
      </c>
    </row>
    <row r="170" s="13" customFormat="1">
      <c r="A170" s="13"/>
      <c r="B170" s="232"/>
      <c r="C170" s="233"/>
      <c r="D170" s="234" t="s">
        <v>137</v>
      </c>
      <c r="E170" s="235" t="s">
        <v>1</v>
      </c>
      <c r="F170" s="236" t="s">
        <v>342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137</v>
      </c>
      <c r="AU170" s="242" t="s">
        <v>86</v>
      </c>
      <c r="AV170" s="13" t="s">
        <v>84</v>
      </c>
      <c r="AW170" s="13" t="s">
        <v>32</v>
      </c>
      <c r="AX170" s="13" t="s">
        <v>76</v>
      </c>
      <c r="AY170" s="242" t="s">
        <v>128</v>
      </c>
    </row>
    <row r="171" s="14" customFormat="1">
      <c r="A171" s="14"/>
      <c r="B171" s="243"/>
      <c r="C171" s="244"/>
      <c r="D171" s="234" t="s">
        <v>137</v>
      </c>
      <c r="E171" s="245" t="s">
        <v>1</v>
      </c>
      <c r="F171" s="246" t="s">
        <v>182</v>
      </c>
      <c r="G171" s="244"/>
      <c r="H171" s="247">
        <v>10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137</v>
      </c>
      <c r="AU171" s="253" t="s">
        <v>86</v>
      </c>
      <c r="AV171" s="14" t="s">
        <v>86</v>
      </c>
      <c r="AW171" s="14" t="s">
        <v>32</v>
      </c>
      <c r="AX171" s="14" t="s">
        <v>84</v>
      </c>
      <c r="AY171" s="253" t="s">
        <v>128</v>
      </c>
    </row>
    <row r="172" s="2" customFormat="1" ht="16.5" customHeight="1">
      <c r="A172" s="39"/>
      <c r="B172" s="40"/>
      <c r="C172" s="268" t="s">
        <v>204</v>
      </c>
      <c r="D172" s="268" t="s">
        <v>343</v>
      </c>
      <c r="E172" s="269" t="s">
        <v>344</v>
      </c>
      <c r="F172" s="270" t="s">
        <v>345</v>
      </c>
      <c r="G172" s="271" t="s">
        <v>346</v>
      </c>
      <c r="H172" s="272">
        <v>0.34999999999999998</v>
      </c>
      <c r="I172" s="273"/>
      <c r="J172" s="274">
        <f>ROUND(I172*H172,2)</f>
        <v>0</v>
      </c>
      <c r="K172" s="270" t="s">
        <v>134</v>
      </c>
      <c r="L172" s="275"/>
      <c r="M172" s="276" t="s">
        <v>1</v>
      </c>
      <c r="N172" s="277" t="s">
        <v>41</v>
      </c>
      <c r="O172" s="92"/>
      <c r="P172" s="228">
        <f>O172*H172</f>
        <v>0</v>
      </c>
      <c r="Q172" s="228">
        <v>0.001</v>
      </c>
      <c r="R172" s="228">
        <f>Q172*H172</f>
        <v>0.00035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170</v>
      </c>
      <c r="AT172" s="230" t="s">
        <v>343</v>
      </c>
      <c r="AU172" s="230" t="s">
        <v>86</v>
      </c>
      <c r="AY172" s="18" t="s">
        <v>128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135</v>
      </c>
      <c r="BM172" s="230" t="s">
        <v>347</v>
      </c>
    </row>
    <row r="173" s="14" customFormat="1">
      <c r="A173" s="14"/>
      <c r="B173" s="243"/>
      <c r="C173" s="244"/>
      <c r="D173" s="234" t="s">
        <v>137</v>
      </c>
      <c r="E173" s="244"/>
      <c r="F173" s="246" t="s">
        <v>348</v>
      </c>
      <c r="G173" s="244"/>
      <c r="H173" s="247">
        <v>0.34999999999999998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137</v>
      </c>
      <c r="AU173" s="253" t="s">
        <v>86</v>
      </c>
      <c r="AV173" s="14" t="s">
        <v>86</v>
      </c>
      <c r="AW173" s="14" t="s">
        <v>4</v>
      </c>
      <c r="AX173" s="14" t="s">
        <v>84</v>
      </c>
      <c r="AY173" s="253" t="s">
        <v>128</v>
      </c>
    </row>
    <row r="174" s="2" customFormat="1" ht="33" customHeight="1">
      <c r="A174" s="39"/>
      <c r="B174" s="40"/>
      <c r="C174" s="219" t="s">
        <v>211</v>
      </c>
      <c r="D174" s="219" t="s">
        <v>130</v>
      </c>
      <c r="E174" s="220" t="s">
        <v>149</v>
      </c>
      <c r="F174" s="221" t="s">
        <v>150</v>
      </c>
      <c r="G174" s="222" t="s">
        <v>133</v>
      </c>
      <c r="H174" s="223">
        <v>148</v>
      </c>
      <c r="I174" s="224"/>
      <c r="J174" s="225">
        <f>ROUND(I174*H174,2)</f>
        <v>0</v>
      </c>
      <c r="K174" s="221" t="s">
        <v>134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135</v>
      </c>
      <c r="AT174" s="230" t="s">
        <v>130</v>
      </c>
      <c r="AU174" s="230" t="s">
        <v>86</v>
      </c>
      <c r="AY174" s="18" t="s">
        <v>128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135</v>
      </c>
      <c r="BM174" s="230" t="s">
        <v>151</v>
      </c>
    </row>
    <row r="175" s="13" customFormat="1">
      <c r="A175" s="13"/>
      <c r="B175" s="232"/>
      <c r="C175" s="233"/>
      <c r="D175" s="234" t="s">
        <v>137</v>
      </c>
      <c r="E175" s="235" t="s">
        <v>1</v>
      </c>
      <c r="F175" s="236" t="s">
        <v>152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137</v>
      </c>
      <c r="AU175" s="242" t="s">
        <v>86</v>
      </c>
      <c r="AV175" s="13" t="s">
        <v>84</v>
      </c>
      <c r="AW175" s="13" t="s">
        <v>32</v>
      </c>
      <c r="AX175" s="13" t="s">
        <v>76</v>
      </c>
      <c r="AY175" s="242" t="s">
        <v>128</v>
      </c>
    </row>
    <row r="176" s="14" customFormat="1">
      <c r="A176" s="14"/>
      <c r="B176" s="243"/>
      <c r="C176" s="244"/>
      <c r="D176" s="234" t="s">
        <v>137</v>
      </c>
      <c r="E176" s="245" t="s">
        <v>1</v>
      </c>
      <c r="F176" s="246" t="s">
        <v>304</v>
      </c>
      <c r="G176" s="244"/>
      <c r="H176" s="247">
        <v>148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137</v>
      </c>
      <c r="AU176" s="253" t="s">
        <v>86</v>
      </c>
      <c r="AV176" s="14" t="s">
        <v>86</v>
      </c>
      <c r="AW176" s="14" t="s">
        <v>32</v>
      </c>
      <c r="AX176" s="14" t="s">
        <v>84</v>
      </c>
      <c r="AY176" s="253" t="s">
        <v>128</v>
      </c>
    </row>
    <row r="177" s="2" customFormat="1" ht="37.8" customHeight="1">
      <c r="A177" s="39"/>
      <c r="B177" s="40"/>
      <c r="C177" s="219" t="s">
        <v>8</v>
      </c>
      <c r="D177" s="219" t="s">
        <v>130</v>
      </c>
      <c r="E177" s="220" t="s">
        <v>349</v>
      </c>
      <c r="F177" s="221" t="s">
        <v>350</v>
      </c>
      <c r="G177" s="222" t="s">
        <v>133</v>
      </c>
      <c r="H177" s="223">
        <v>20</v>
      </c>
      <c r="I177" s="224"/>
      <c r="J177" s="225">
        <f>ROUND(I177*H177,2)</f>
        <v>0</v>
      </c>
      <c r="K177" s="221" t="s">
        <v>134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135</v>
      </c>
      <c r="AT177" s="230" t="s">
        <v>130</v>
      </c>
      <c r="AU177" s="230" t="s">
        <v>86</v>
      </c>
      <c r="AY177" s="18" t="s">
        <v>128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135</v>
      </c>
      <c r="BM177" s="230" t="s">
        <v>351</v>
      </c>
    </row>
    <row r="178" s="13" customFormat="1">
      <c r="A178" s="13"/>
      <c r="B178" s="232"/>
      <c r="C178" s="233"/>
      <c r="D178" s="234" t="s">
        <v>137</v>
      </c>
      <c r="E178" s="235" t="s">
        <v>1</v>
      </c>
      <c r="F178" s="236" t="s">
        <v>338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137</v>
      </c>
      <c r="AU178" s="242" t="s">
        <v>86</v>
      </c>
      <c r="AV178" s="13" t="s">
        <v>84</v>
      </c>
      <c r="AW178" s="13" t="s">
        <v>32</v>
      </c>
      <c r="AX178" s="13" t="s">
        <v>76</v>
      </c>
      <c r="AY178" s="242" t="s">
        <v>128</v>
      </c>
    </row>
    <row r="179" s="13" customFormat="1">
      <c r="A179" s="13"/>
      <c r="B179" s="232"/>
      <c r="C179" s="233"/>
      <c r="D179" s="234" t="s">
        <v>137</v>
      </c>
      <c r="E179" s="235" t="s">
        <v>1</v>
      </c>
      <c r="F179" s="236" t="s">
        <v>352</v>
      </c>
      <c r="G179" s="233"/>
      <c r="H179" s="235" t="s">
        <v>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137</v>
      </c>
      <c r="AU179" s="242" t="s">
        <v>86</v>
      </c>
      <c r="AV179" s="13" t="s">
        <v>84</v>
      </c>
      <c r="AW179" s="13" t="s">
        <v>32</v>
      </c>
      <c r="AX179" s="13" t="s">
        <v>76</v>
      </c>
      <c r="AY179" s="242" t="s">
        <v>128</v>
      </c>
    </row>
    <row r="180" s="14" customFormat="1">
      <c r="A180" s="14"/>
      <c r="B180" s="243"/>
      <c r="C180" s="244"/>
      <c r="D180" s="234" t="s">
        <v>137</v>
      </c>
      <c r="E180" s="245" t="s">
        <v>1</v>
      </c>
      <c r="F180" s="246" t="s">
        <v>353</v>
      </c>
      <c r="G180" s="244"/>
      <c r="H180" s="247">
        <v>20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137</v>
      </c>
      <c r="AU180" s="253" t="s">
        <v>86</v>
      </c>
      <c r="AV180" s="14" t="s">
        <v>86</v>
      </c>
      <c r="AW180" s="14" t="s">
        <v>32</v>
      </c>
      <c r="AX180" s="14" t="s">
        <v>84</v>
      </c>
      <c r="AY180" s="253" t="s">
        <v>128</v>
      </c>
    </row>
    <row r="181" s="2" customFormat="1" ht="16.5" customHeight="1">
      <c r="A181" s="39"/>
      <c r="B181" s="40"/>
      <c r="C181" s="268" t="s">
        <v>220</v>
      </c>
      <c r="D181" s="268" t="s">
        <v>343</v>
      </c>
      <c r="E181" s="269" t="s">
        <v>354</v>
      </c>
      <c r="F181" s="270" t="s">
        <v>355</v>
      </c>
      <c r="G181" s="271" t="s">
        <v>192</v>
      </c>
      <c r="H181" s="272">
        <v>1.5</v>
      </c>
      <c r="I181" s="273"/>
      <c r="J181" s="274">
        <f>ROUND(I181*H181,2)</f>
        <v>0</v>
      </c>
      <c r="K181" s="270" t="s">
        <v>134</v>
      </c>
      <c r="L181" s="275"/>
      <c r="M181" s="276" t="s">
        <v>1</v>
      </c>
      <c r="N181" s="277" t="s">
        <v>41</v>
      </c>
      <c r="O181" s="92"/>
      <c r="P181" s="228">
        <f>O181*H181</f>
        <v>0</v>
      </c>
      <c r="Q181" s="228">
        <v>1</v>
      </c>
      <c r="R181" s="228">
        <f>Q181*H181</f>
        <v>1.5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170</v>
      </c>
      <c r="AT181" s="230" t="s">
        <v>343</v>
      </c>
      <c r="AU181" s="230" t="s">
        <v>86</v>
      </c>
      <c r="AY181" s="18" t="s">
        <v>128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84</v>
      </c>
      <c r="BK181" s="231">
        <f>ROUND(I181*H181,2)</f>
        <v>0</v>
      </c>
      <c r="BL181" s="18" t="s">
        <v>135</v>
      </c>
      <c r="BM181" s="230" t="s">
        <v>356</v>
      </c>
    </row>
    <row r="182" s="13" customFormat="1">
      <c r="A182" s="13"/>
      <c r="B182" s="232"/>
      <c r="C182" s="233"/>
      <c r="D182" s="234" t="s">
        <v>137</v>
      </c>
      <c r="E182" s="235" t="s">
        <v>1</v>
      </c>
      <c r="F182" s="236" t="s">
        <v>357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137</v>
      </c>
      <c r="AU182" s="242" t="s">
        <v>86</v>
      </c>
      <c r="AV182" s="13" t="s">
        <v>84</v>
      </c>
      <c r="AW182" s="13" t="s">
        <v>32</v>
      </c>
      <c r="AX182" s="13" t="s">
        <v>76</v>
      </c>
      <c r="AY182" s="242" t="s">
        <v>128</v>
      </c>
    </row>
    <row r="183" s="14" customFormat="1">
      <c r="A183" s="14"/>
      <c r="B183" s="243"/>
      <c r="C183" s="244"/>
      <c r="D183" s="234" t="s">
        <v>137</v>
      </c>
      <c r="E183" s="245" t="s">
        <v>1</v>
      </c>
      <c r="F183" s="246" t="s">
        <v>358</v>
      </c>
      <c r="G183" s="244"/>
      <c r="H183" s="247">
        <v>1.5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137</v>
      </c>
      <c r="AU183" s="253" t="s">
        <v>86</v>
      </c>
      <c r="AV183" s="14" t="s">
        <v>86</v>
      </c>
      <c r="AW183" s="14" t="s">
        <v>32</v>
      </c>
      <c r="AX183" s="14" t="s">
        <v>84</v>
      </c>
      <c r="AY183" s="253" t="s">
        <v>128</v>
      </c>
    </row>
    <row r="184" s="12" customFormat="1" ht="22.8" customHeight="1">
      <c r="A184" s="12"/>
      <c r="B184" s="203"/>
      <c r="C184" s="204"/>
      <c r="D184" s="205" t="s">
        <v>75</v>
      </c>
      <c r="E184" s="217" t="s">
        <v>86</v>
      </c>
      <c r="F184" s="217" t="s">
        <v>359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SUM(P185:P203)</f>
        <v>0</v>
      </c>
      <c r="Q184" s="211"/>
      <c r="R184" s="212">
        <f>SUM(R185:R203)</f>
        <v>2.7323848000000002</v>
      </c>
      <c r="S184" s="211"/>
      <c r="T184" s="213">
        <f>SUM(T185:T203)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84</v>
      </c>
      <c r="AT184" s="215" t="s">
        <v>75</v>
      </c>
      <c r="AU184" s="215" t="s">
        <v>84</v>
      </c>
      <c r="AY184" s="214" t="s">
        <v>128</v>
      </c>
      <c r="BK184" s="216">
        <f>SUM(BK185:BK203)</f>
        <v>0</v>
      </c>
    </row>
    <row r="185" s="2" customFormat="1" ht="44.25" customHeight="1">
      <c r="A185" s="39"/>
      <c r="B185" s="40"/>
      <c r="C185" s="219" t="s">
        <v>225</v>
      </c>
      <c r="D185" s="219" t="s">
        <v>130</v>
      </c>
      <c r="E185" s="220" t="s">
        <v>360</v>
      </c>
      <c r="F185" s="221" t="s">
        <v>361</v>
      </c>
      <c r="G185" s="222" t="s">
        <v>313</v>
      </c>
      <c r="H185" s="223">
        <v>1.671</v>
      </c>
      <c r="I185" s="224"/>
      <c r="J185" s="225">
        <f>ROUND(I185*H185,2)</f>
        <v>0</v>
      </c>
      <c r="K185" s="221" t="s">
        <v>134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1.6299999999999999</v>
      </c>
      <c r="R185" s="228">
        <f>Q185*H185</f>
        <v>2.7237299999999998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135</v>
      </c>
      <c r="AT185" s="230" t="s">
        <v>130</v>
      </c>
      <c r="AU185" s="230" t="s">
        <v>86</v>
      </c>
      <c r="AY185" s="18" t="s">
        <v>128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135</v>
      </c>
      <c r="BM185" s="230" t="s">
        <v>362</v>
      </c>
    </row>
    <row r="186" s="13" customFormat="1">
      <c r="A186" s="13"/>
      <c r="B186" s="232"/>
      <c r="C186" s="233"/>
      <c r="D186" s="234" t="s">
        <v>137</v>
      </c>
      <c r="E186" s="235" t="s">
        <v>1</v>
      </c>
      <c r="F186" s="236" t="s">
        <v>363</v>
      </c>
      <c r="G186" s="233"/>
      <c r="H186" s="235" t="s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137</v>
      </c>
      <c r="AU186" s="242" t="s">
        <v>86</v>
      </c>
      <c r="AV186" s="13" t="s">
        <v>84</v>
      </c>
      <c r="AW186" s="13" t="s">
        <v>32</v>
      </c>
      <c r="AX186" s="13" t="s">
        <v>76</v>
      </c>
      <c r="AY186" s="242" t="s">
        <v>128</v>
      </c>
    </row>
    <row r="187" s="14" customFormat="1">
      <c r="A187" s="14"/>
      <c r="B187" s="243"/>
      <c r="C187" s="244"/>
      <c r="D187" s="234" t="s">
        <v>137</v>
      </c>
      <c r="E187" s="245" t="s">
        <v>1</v>
      </c>
      <c r="F187" s="246" t="s">
        <v>320</v>
      </c>
      <c r="G187" s="244"/>
      <c r="H187" s="247">
        <v>0.75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137</v>
      </c>
      <c r="AU187" s="253" t="s">
        <v>86</v>
      </c>
      <c r="AV187" s="14" t="s">
        <v>86</v>
      </c>
      <c r="AW187" s="14" t="s">
        <v>32</v>
      </c>
      <c r="AX187" s="14" t="s">
        <v>76</v>
      </c>
      <c r="AY187" s="253" t="s">
        <v>128</v>
      </c>
    </row>
    <row r="188" s="14" customFormat="1">
      <c r="A188" s="14"/>
      <c r="B188" s="243"/>
      <c r="C188" s="244"/>
      <c r="D188" s="234" t="s">
        <v>137</v>
      </c>
      <c r="E188" s="245" t="s">
        <v>1</v>
      </c>
      <c r="F188" s="246" t="s">
        <v>364</v>
      </c>
      <c r="G188" s="244"/>
      <c r="H188" s="247">
        <v>-0.079000000000000001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137</v>
      </c>
      <c r="AU188" s="253" t="s">
        <v>86</v>
      </c>
      <c r="AV188" s="14" t="s">
        <v>86</v>
      </c>
      <c r="AW188" s="14" t="s">
        <v>32</v>
      </c>
      <c r="AX188" s="14" t="s">
        <v>76</v>
      </c>
      <c r="AY188" s="253" t="s">
        <v>128</v>
      </c>
    </row>
    <row r="189" s="13" customFormat="1">
      <c r="A189" s="13"/>
      <c r="B189" s="232"/>
      <c r="C189" s="233"/>
      <c r="D189" s="234" t="s">
        <v>137</v>
      </c>
      <c r="E189" s="235" t="s">
        <v>1</v>
      </c>
      <c r="F189" s="236" t="s">
        <v>315</v>
      </c>
      <c r="G189" s="233"/>
      <c r="H189" s="235" t="s">
        <v>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137</v>
      </c>
      <c r="AU189" s="242" t="s">
        <v>86</v>
      </c>
      <c r="AV189" s="13" t="s">
        <v>84</v>
      </c>
      <c r="AW189" s="13" t="s">
        <v>32</v>
      </c>
      <c r="AX189" s="13" t="s">
        <v>76</v>
      </c>
      <c r="AY189" s="242" t="s">
        <v>128</v>
      </c>
    </row>
    <row r="190" s="14" customFormat="1">
      <c r="A190" s="14"/>
      <c r="B190" s="243"/>
      <c r="C190" s="244"/>
      <c r="D190" s="234" t="s">
        <v>137</v>
      </c>
      <c r="E190" s="245" t="s">
        <v>1</v>
      </c>
      <c r="F190" s="246" t="s">
        <v>84</v>
      </c>
      <c r="G190" s="244"/>
      <c r="H190" s="247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137</v>
      </c>
      <c r="AU190" s="253" t="s">
        <v>86</v>
      </c>
      <c r="AV190" s="14" t="s">
        <v>86</v>
      </c>
      <c r="AW190" s="14" t="s">
        <v>32</v>
      </c>
      <c r="AX190" s="14" t="s">
        <v>76</v>
      </c>
      <c r="AY190" s="253" t="s">
        <v>128</v>
      </c>
    </row>
    <row r="191" s="15" customFormat="1">
      <c r="A191" s="15"/>
      <c r="B191" s="254"/>
      <c r="C191" s="255"/>
      <c r="D191" s="234" t="s">
        <v>137</v>
      </c>
      <c r="E191" s="256" t="s">
        <v>1</v>
      </c>
      <c r="F191" s="257" t="s">
        <v>203</v>
      </c>
      <c r="G191" s="255"/>
      <c r="H191" s="258">
        <v>1.671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137</v>
      </c>
      <c r="AU191" s="264" t="s">
        <v>86</v>
      </c>
      <c r="AV191" s="15" t="s">
        <v>135</v>
      </c>
      <c r="AW191" s="15" t="s">
        <v>32</v>
      </c>
      <c r="AX191" s="15" t="s">
        <v>84</v>
      </c>
      <c r="AY191" s="264" t="s">
        <v>128</v>
      </c>
    </row>
    <row r="192" s="2" customFormat="1" ht="24.15" customHeight="1">
      <c r="A192" s="39"/>
      <c r="B192" s="40"/>
      <c r="C192" s="219" t="s">
        <v>232</v>
      </c>
      <c r="D192" s="219" t="s">
        <v>130</v>
      </c>
      <c r="E192" s="220" t="s">
        <v>365</v>
      </c>
      <c r="F192" s="221" t="s">
        <v>366</v>
      </c>
      <c r="G192" s="222" t="s">
        <v>308</v>
      </c>
      <c r="H192" s="223">
        <v>10</v>
      </c>
      <c r="I192" s="224"/>
      <c r="J192" s="225">
        <f>ROUND(I192*H192,2)</f>
        <v>0</v>
      </c>
      <c r="K192" s="221" t="s">
        <v>134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0.00048999999999999998</v>
      </c>
      <c r="R192" s="228">
        <f>Q192*H192</f>
        <v>0.0048999999999999998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135</v>
      </c>
      <c r="AT192" s="230" t="s">
        <v>130</v>
      </c>
      <c r="AU192" s="230" t="s">
        <v>86</v>
      </c>
      <c r="AY192" s="18" t="s">
        <v>128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135</v>
      </c>
      <c r="BM192" s="230" t="s">
        <v>367</v>
      </c>
    </row>
    <row r="193" s="13" customFormat="1">
      <c r="A193" s="13"/>
      <c r="B193" s="232"/>
      <c r="C193" s="233"/>
      <c r="D193" s="234" t="s">
        <v>137</v>
      </c>
      <c r="E193" s="235" t="s">
        <v>1</v>
      </c>
      <c r="F193" s="236" t="s">
        <v>368</v>
      </c>
      <c r="G193" s="233"/>
      <c r="H193" s="235" t="s">
        <v>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137</v>
      </c>
      <c r="AU193" s="242" t="s">
        <v>86</v>
      </c>
      <c r="AV193" s="13" t="s">
        <v>84</v>
      </c>
      <c r="AW193" s="13" t="s">
        <v>32</v>
      </c>
      <c r="AX193" s="13" t="s">
        <v>76</v>
      </c>
      <c r="AY193" s="242" t="s">
        <v>128</v>
      </c>
    </row>
    <row r="194" s="14" customFormat="1">
      <c r="A194" s="14"/>
      <c r="B194" s="243"/>
      <c r="C194" s="244"/>
      <c r="D194" s="234" t="s">
        <v>137</v>
      </c>
      <c r="E194" s="245" t="s">
        <v>1</v>
      </c>
      <c r="F194" s="246" t="s">
        <v>182</v>
      </c>
      <c r="G194" s="244"/>
      <c r="H194" s="247">
        <v>10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137</v>
      </c>
      <c r="AU194" s="253" t="s">
        <v>86</v>
      </c>
      <c r="AV194" s="14" t="s">
        <v>86</v>
      </c>
      <c r="AW194" s="14" t="s">
        <v>32</v>
      </c>
      <c r="AX194" s="14" t="s">
        <v>84</v>
      </c>
      <c r="AY194" s="253" t="s">
        <v>128</v>
      </c>
    </row>
    <row r="195" s="2" customFormat="1" ht="16.5" customHeight="1">
      <c r="A195" s="39"/>
      <c r="B195" s="40"/>
      <c r="C195" s="219" t="s">
        <v>240</v>
      </c>
      <c r="D195" s="219" t="s">
        <v>130</v>
      </c>
      <c r="E195" s="220" t="s">
        <v>369</v>
      </c>
      <c r="F195" s="221" t="s">
        <v>370</v>
      </c>
      <c r="G195" s="222" t="s">
        <v>308</v>
      </c>
      <c r="H195" s="223">
        <v>10</v>
      </c>
      <c r="I195" s="224"/>
      <c r="J195" s="225">
        <f>ROUND(I195*H195,2)</f>
        <v>0</v>
      </c>
      <c r="K195" s="221" t="s">
        <v>134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0.00010000000000000001</v>
      </c>
      <c r="R195" s="228">
        <f>Q195*H195</f>
        <v>0.001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135</v>
      </c>
      <c r="AT195" s="230" t="s">
        <v>130</v>
      </c>
      <c r="AU195" s="230" t="s">
        <v>86</v>
      </c>
      <c r="AY195" s="18" t="s">
        <v>128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135</v>
      </c>
      <c r="BM195" s="230" t="s">
        <v>371</v>
      </c>
    </row>
    <row r="196" s="2" customFormat="1" ht="37.8" customHeight="1">
      <c r="A196" s="39"/>
      <c r="B196" s="40"/>
      <c r="C196" s="219" t="s">
        <v>247</v>
      </c>
      <c r="D196" s="219" t="s">
        <v>130</v>
      </c>
      <c r="E196" s="220" t="s">
        <v>372</v>
      </c>
      <c r="F196" s="221" t="s">
        <v>373</v>
      </c>
      <c r="G196" s="222" t="s">
        <v>133</v>
      </c>
      <c r="H196" s="223">
        <v>6.0499999999999998</v>
      </c>
      <c r="I196" s="224"/>
      <c r="J196" s="225">
        <f>ROUND(I196*H196,2)</f>
        <v>0</v>
      </c>
      <c r="K196" s="221" t="s">
        <v>134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0.00010000000000000001</v>
      </c>
      <c r="R196" s="228">
        <f>Q196*H196</f>
        <v>0.00060499999999999996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135</v>
      </c>
      <c r="AT196" s="230" t="s">
        <v>130</v>
      </c>
      <c r="AU196" s="230" t="s">
        <v>86</v>
      </c>
      <c r="AY196" s="18" t="s">
        <v>128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135</v>
      </c>
      <c r="BM196" s="230" t="s">
        <v>374</v>
      </c>
    </row>
    <row r="197" s="13" customFormat="1">
      <c r="A197" s="13"/>
      <c r="B197" s="232"/>
      <c r="C197" s="233"/>
      <c r="D197" s="234" t="s">
        <v>137</v>
      </c>
      <c r="E197" s="235" t="s">
        <v>1</v>
      </c>
      <c r="F197" s="236" t="s">
        <v>368</v>
      </c>
      <c r="G197" s="233"/>
      <c r="H197" s="235" t="s">
        <v>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137</v>
      </c>
      <c r="AU197" s="242" t="s">
        <v>86</v>
      </c>
      <c r="AV197" s="13" t="s">
        <v>84</v>
      </c>
      <c r="AW197" s="13" t="s">
        <v>32</v>
      </c>
      <c r="AX197" s="13" t="s">
        <v>76</v>
      </c>
      <c r="AY197" s="242" t="s">
        <v>128</v>
      </c>
    </row>
    <row r="198" s="14" customFormat="1">
      <c r="A198" s="14"/>
      <c r="B198" s="243"/>
      <c r="C198" s="244"/>
      <c r="D198" s="234" t="s">
        <v>137</v>
      </c>
      <c r="E198" s="245" t="s">
        <v>1</v>
      </c>
      <c r="F198" s="246" t="s">
        <v>375</v>
      </c>
      <c r="G198" s="244"/>
      <c r="H198" s="247">
        <v>1.6499999999999999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137</v>
      </c>
      <c r="AU198" s="253" t="s">
        <v>86</v>
      </c>
      <c r="AV198" s="14" t="s">
        <v>86</v>
      </c>
      <c r="AW198" s="14" t="s">
        <v>32</v>
      </c>
      <c r="AX198" s="14" t="s">
        <v>76</v>
      </c>
      <c r="AY198" s="253" t="s">
        <v>128</v>
      </c>
    </row>
    <row r="199" s="13" customFormat="1">
      <c r="A199" s="13"/>
      <c r="B199" s="232"/>
      <c r="C199" s="233"/>
      <c r="D199" s="234" t="s">
        <v>137</v>
      </c>
      <c r="E199" s="235" t="s">
        <v>1</v>
      </c>
      <c r="F199" s="236" t="s">
        <v>376</v>
      </c>
      <c r="G199" s="233"/>
      <c r="H199" s="235" t="s">
        <v>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137</v>
      </c>
      <c r="AU199" s="242" t="s">
        <v>86</v>
      </c>
      <c r="AV199" s="13" t="s">
        <v>84</v>
      </c>
      <c r="AW199" s="13" t="s">
        <v>32</v>
      </c>
      <c r="AX199" s="13" t="s">
        <v>76</v>
      </c>
      <c r="AY199" s="242" t="s">
        <v>128</v>
      </c>
    </row>
    <row r="200" s="14" customFormat="1">
      <c r="A200" s="14"/>
      <c r="B200" s="243"/>
      <c r="C200" s="244"/>
      <c r="D200" s="234" t="s">
        <v>137</v>
      </c>
      <c r="E200" s="245" t="s">
        <v>1</v>
      </c>
      <c r="F200" s="246" t="s">
        <v>377</v>
      </c>
      <c r="G200" s="244"/>
      <c r="H200" s="247">
        <v>4.4000000000000004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137</v>
      </c>
      <c r="AU200" s="253" t="s">
        <v>86</v>
      </c>
      <c r="AV200" s="14" t="s">
        <v>86</v>
      </c>
      <c r="AW200" s="14" t="s">
        <v>32</v>
      </c>
      <c r="AX200" s="14" t="s">
        <v>76</v>
      </c>
      <c r="AY200" s="253" t="s">
        <v>128</v>
      </c>
    </row>
    <row r="201" s="15" customFormat="1">
      <c r="A201" s="15"/>
      <c r="B201" s="254"/>
      <c r="C201" s="255"/>
      <c r="D201" s="234" t="s">
        <v>137</v>
      </c>
      <c r="E201" s="256" t="s">
        <v>1</v>
      </c>
      <c r="F201" s="257" t="s">
        <v>203</v>
      </c>
      <c r="G201" s="255"/>
      <c r="H201" s="258">
        <v>6.0500000000000007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4" t="s">
        <v>137</v>
      </c>
      <c r="AU201" s="264" t="s">
        <v>86</v>
      </c>
      <c r="AV201" s="15" t="s">
        <v>135</v>
      </c>
      <c r="AW201" s="15" t="s">
        <v>32</v>
      </c>
      <c r="AX201" s="15" t="s">
        <v>84</v>
      </c>
      <c r="AY201" s="264" t="s">
        <v>128</v>
      </c>
    </row>
    <row r="202" s="2" customFormat="1" ht="24.15" customHeight="1">
      <c r="A202" s="39"/>
      <c r="B202" s="40"/>
      <c r="C202" s="268" t="s">
        <v>7</v>
      </c>
      <c r="D202" s="268" t="s">
        <v>343</v>
      </c>
      <c r="E202" s="269" t="s">
        <v>378</v>
      </c>
      <c r="F202" s="270" t="s">
        <v>379</v>
      </c>
      <c r="G202" s="271" t="s">
        <v>133</v>
      </c>
      <c r="H202" s="272">
        <v>7.1660000000000004</v>
      </c>
      <c r="I202" s="273"/>
      <c r="J202" s="274">
        <f>ROUND(I202*H202,2)</f>
        <v>0</v>
      </c>
      <c r="K202" s="270" t="s">
        <v>134</v>
      </c>
      <c r="L202" s="275"/>
      <c r="M202" s="276" t="s">
        <v>1</v>
      </c>
      <c r="N202" s="277" t="s">
        <v>41</v>
      </c>
      <c r="O202" s="92"/>
      <c r="P202" s="228">
        <f>O202*H202</f>
        <v>0</v>
      </c>
      <c r="Q202" s="228">
        <v>0.00029999999999999997</v>
      </c>
      <c r="R202" s="228">
        <f>Q202*H202</f>
        <v>0.0021497999999999999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170</v>
      </c>
      <c r="AT202" s="230" t="s">
        <v>343</v>
      </c>
      <c r="AU202" s="230" t="s">
        <v>86</v>
      </c>
      <c r="AY202" s="18" t="s">
        <v>128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135</v>
      </c>
      <c r="BM202" s="230" t="s">
        <v>380</v>
      </c>
    </row>
    <row r="203" s="14" customFormat="1">
      <c r="A203" s="14"/>
      <c r="B203" s="243"/>
      <c r="C203" s="244"/>
      <c r="D203" s="234" t="s">
        <v>137</v>
      </c>
      <c r="E203" s="244"/>
      <c r="F203" s="246" t="s">
        <v>381</v>
      </c>
      <c r="G203" s="244"/>
      <c r="H203" s="247">
        <v>7.1660000000000004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137</v>
      </c>
      <c r="AU203" s="253" t="s">
        <v>86</v>
      </c>
      <c r="AV203" s="14" t="s">
        <v>86</v>
      </c>
      <c r="AW203" s="14" t="s">
        <v>4</v>
      </c>
      <c r="AX203" s="14" t="s">
        <v>84</v>
      </c>
      <c r="AY203" s="253" t="s">
        <v>128</v>
      </c>
    </row>
    <row r="204" s="12" customFormat="1" ht="22.8" customHeight="1">
      <c r="A204" s="12"/>
      <c r="B204" s="203"/>
      <c r="C204" s="204"/>
      <c r="D204" s="205" t="s">
        <v>75</v>
      </c>
      <c r="E204" s="217" t="s">
        <v>153</v>
      </c>
      <c r="F204" s="217" t="s">
        <v>154</v>
      </c>
      <c r="G204" s="204"/>
      <c r="H204" s="204"/>
      <c r="I204" s="207"/>
      <c r="J204" s="218">
        <f>BK204</f>
        <v>0</v>
      </c>
      <c r="K204" s="204"/>
      <c r="L204" s="209"/>
      <c r="M204" s="210"/>
      <c r="N204" s="211"/>
      <c r="O204" s="211"/>
      <c r="P204" s="212">
        <f>SUM(P205:P222)</f>
        <v>0</v>
      </c>
      <c r="Q204" s="211"/>
      <c r="R204" s="212">
        <f>SUM(R205:R222)</f>
        <v>79.834795499999998</v>
      </c>
      <c r="S204" s="211"/>
      <c r="T204" s="213">
        <f>SUM(T205:T222)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4" t="s">
        <v>84</v>
      </c>
      <c r="AT204" s="215" t="s">
        <v>75</v>
      </c>
      <c r="AU204" s="215" t="s">
        <v>84</v>
      </c>
      <c r="AY204" s="214" t="s">
        <v>128</v>
      </c>
      <c r="BK204" s="216">
        <f>SUM(BK205:BK222)</f>
        <v>0</v>
      </c>
    </row>
    <row r="205" s="2" customFormat="1" ht="33" customHeight="1">
      <c r="A205" s="39"/>
      <c r="B205" s="40"/>
      <c r="C205" s="219" t="s">
        <v>256</v>
      </c>
      <c r="D205" s="219" t="s">
        <v>130</v>
      </c>
      <c r="E205" s="220" t="s">
        <v>155</v>
      </c>
      <c r="F205" s="221" t="s">
        <v>156</v>
      </c>
      <c r="G205" s="222" t="s">
        <v>133</v>
      </c>
      <c r="H205" s="223">
        <v>148</v>
      </c>
      <c r="I205" s="224"/>
      <c r="J205" s="225">
        <f>ROUND(I205*H205,2)</f>
        <v>0</v>
      </c>
      <c r="K205" s="221" t="s">
        <v>134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0.069000000000000006</v>
      </c>
      <c r="R205" s="228">
        <f>Q205*H205</f>
        <v>10.212000000000002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135</v>
      </c>
      <c r="AT205" s="230" t="s">
        <v>130</v>
      </c>
      <c r="AU205" s="230" t="s">
        <v>86</v>
      </c>
      <c r="AY205" s="18" t="s">
        <v>128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135</v>
      </c>
      <c r="BM205" s="230" t="s">
        <v>157</v>
      </c>
    </row>
    <row r="206" s="13" customFormat="1">
      <c r="A206" s="13"/>
      <c r="B206" s="232"/>
      <c r="C206" s="233"/>
      <c r="D206" s="234" t="s">
        <v>137</v>
      </c>
      <c r="E206" s="235" t="s">
        <v>1</v>
      </c>
      <c r="F206" s="236" t="s">
        <v>382</v>
      </c>
      <c r="G206" s="233"/>
      <c r="H206" s="235" t="s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137</v>
      </c>
      <c r="AU206" s="242" t="s">
        <v>86</v>
      </c>
      <c r="AV206" s="13" t="s">
        <v>84</v>
      </c>
      <c r="AW206" s="13" t="s">
        <v>32</v>
      </c>
      <c r="AX206" s="13" t="s">
        <v>76</v>
      </c>
      <c r="AY206" s="242" t="s">
        <v>128</v>
      </c>
    </row>
    <row r="207" s="13" customFormat="1">
      <c r="A207" s="13"/>
      <c r="B207" s="232"/>
      <c r="C207" s="233"/>
      <c r="D207" s="234" t="s">
        <v>137</v>
      </c>
      <c r="E207" s="235" t="s">
        <v>1</v>
      </c>
      <c r="F207" s="236" t="s">
        <v>158</v>
      </c>
      <c r="G207" s="233"/>
      <c r="H207" s="235" t="s">
        <v>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137</v>
      </c>
      <c r="AU207" s="242" t="s">
        <v>86</v>
      </c>
      <c r="AV207" s="13" t="s">
        <v>84</v>
      </c>
      <c r="AW207" s="13" t="s">
        <v>32</v>
      </c>
      <c r="AX207" s="13" t="s">
        <v>76</v>
      </c>
      <c r="AY207" s="242" t="s">
        <v>128</v>
      </c>
    </row>
    <row r="208" s="14" customFormat="1">
      <c r="A208" s="14"/>
      <c r="B208" s="243"/>
      <c r="C208" s="244"/>
      <c r="D208" s="234" t="s">
        <v>137</v>
      </c>
      <c r="E208" s="245" t="s">
        <v>1</v>
      </c>
      <c r="F208" s="246" t="s">
        <v>304</v>
      </c>
      <c r="G208" s="244"/>
      <c r="H208" s="247">
        <v>148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137</v>
      </c>
      <c r="AU208" s="253" t="s">
        <v>86</v>
      </c>
      <c r="AV208" s="14" t="s">
        <v>86</v>
      </c>
      <c r="AW208" s="14" t="s">
        <v>32</v>
      </c>
      <c r="AX208" s="14" t="s">
        <v>84</v>
      </c>
      <c r="AY208" s="253" t="s">
        <v>128</v>
      </c>
    </row>
    <row r="209" s="2" customFormat="1" ht="33" customHeight="1">
      <c r="A209" s="39"/>
      <c r="B209" s="40"/>
      <c r="C209" s="219" t="s">
        <v>263</v>
      </c>
      <c r="D209" s="219" t="s">
        <v>130</v>
      </c>
      <c r="E209" s="220" t="s">
        <v>160</v>
      </c>
      <c r="F209" s="221" t="s">
        <v>161</v>
      </c>
      <c r="G209" s="222" t="s">
        <v>133</v>
      </c>
      <c r="H209" s="223">
        <v>148</v>
      </c>
      <c r="I209" s="224"/>
      <c r="J209" s="225">
        <f>ROUND(I209*H209,2)</f>
        <v>0</v>
      </c>
      <c r="K209" s="221" t="s">
        <v>134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0.41399999999999998</v>
      </c>
      <c r="R209" s="228">
        <f>Q209*H209</f>
        <v>61.271999999999998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135</v>
      </c>
      <c r="AT209" s="230" t="s">
        <v>130</v>
      </c>
      <c r="AU209" s="230" t="s">
        <v>86</v>
      </c>
      <c r="AY209" s="18" t="s">
        <v>128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135</v>
      </c>
      <c r="BM209" s="230" t="s">
        <v>162</v>
      </c>
    </row>
    <row r="210" s="13" customFormat="1">
      <c r="A210" s="13"/>
      <c r="B210" s="232"/>
      <c r="C210" s="233"/>
      <c r="D210" s="234" t="s">
        <v>137</v>
      </c>
      <c r="E210" s="235" t="s">
        <v>1</v>
      </c>
      <c r="F210" s="236" t="s">
        <v>382</v>
      </c>
      <c r="G210" s="233"/>
      <c r="H210" s="235" t="s">
        <v>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137</v>
      </c>
      <c r="AU210" s="242" t="s">
        <v>86</v>
      </c>
      <c r="AV210" s="13" t="s">
        <v>84</v>
      </c>
      <c r="AW210" s="13" t="s">
        <v>32</v>
      </c>
      <c r="AX210" s="13" t="s">
        <v>76</v>
      </c>
      <c r="AY210" s="242" t="s">
        <v>128</v>
      </c>
    </row>
    <row r="211" s="13" customFormat="1">
      <c r="A211" s="13"/>
      <c r="B211" s="232"/>
      <c r="C211" s="233"/>
      <c r="D211" s="234" t="s">
        <v>137</v>
      </c>
      <c r="E211" s="235" t="s">
        <v>1</v>
      </c>
      <c r="F211" s="236" t="s">
        <v>163</v>
      </c>
      <c r="G211" s="233"/>
      <c r="H211" s="235" t="s">
        <v>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137</v>
      </c>
      <c r="AU211" s="242" t="s">
        <v>86</v>
      </c>
      <c r="AV211" s="13" t="s">
        <v>84</v>
      </c>
      <c r="AW211" s="13" t="s">
        <v>32</v>
      </c>
      <c r="AX211" s="13" t="s">
        <v>76</v>
      </c>
      <c r="AY211" s="242" t="s">
        <v>128</v>
      </c>
    </row>
    <row r="212" s="14" customFormat="1">
      <c r="A212" s="14"/>
      <c r="B212" s="243"/>
      <c r="C212" s="244"/>
      <c r="D212" s="234" t="s">
        <v>137</v>
      </c>
      <c r="E212" s="245" t="s">
        <v>1</v>
      </c>
      <c r="F212" s="246" t="s">
        <v>304</v>
      </c>
      <c r="G212" s="244"/>
      <c r="H212" s="247">
        <v>148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137</v>
      </c>
      <c r="AU212" s="253" t="s">
        <v>86</v>
      </c>
      <c r="AV212" s="14" t="s">
        <v>86</v>
      </c>
      <c r="AW212" s="14" t="s">
        <v>32</v>
      </c>
      <c r="AX212" s="14" t="s">
        <v>84</v>
      </c>
      <c r="AY212" s="253" t="s">
        <v>128</v>
      </c>
    </row>
    <row r="213" s="2" customFormat="1" ht="44.25" customHeight="1">
      <c r="A213" s="39"/>
      <c r="B213" s="40"/>
      <c r="C213" s="219" t="s">
        <v>267</v>
      </c>
      <c r="D213" s="219" t="s">
        <v>130</v>
      </c>
      <c r="E213" s="220" t="s">
        <v>383</v>
      </c>
      <c r="F213" s="221" t="s">
        <v>166</v>
      </c>
      <c r="G213" s="222" t="s">
        <v>133</v>
      </c>
      <c r="H213" s="223">
        <v>148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0.05151</v>
      </c>
      <c r="R213" s="228">
        <f>Q213*H213</f>
        <v>7.6234799999999998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135</v>
      </c>
      <c r="AT213" s="230" t="s">
        <v>130</v>
      </c>
      <c r="AU213" s="230" t="s">
        <v>86</v>
      </c>
      <c r="AY213" s="18" t="s">
        <v>128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135</v>
      </c>
      <c r="BM213" s="230" t="s">
        <v>384</v>
      </c>
    </row>
    <row r="214" s="2" customFormat="1" ht="78" customHeight="1">
      <c r="A214" s="39"/>
      <c r="B214" s="40"/>
      <c r="C214" s="219" t="s">
        <v>276</v>
      </c>
      <c r="D214" s="219" t="s">
        <v>130</v>
      </c>
      <c r="E214" s="220" t="s">
        <v>385</v>
      </c>
      <c r="F214" s="221" t="s">
        <v>386</v>
      </c>
      <c r="G214" s="222" t="s">
        <v>133</v>
      </c>
      <c r="H214" s="223">
        <v>2.625</v>
      </c>
      <c r="I214" s="224"/>
      <c r="J214" s="225">
        <f>ROUND(I214*H214,2)</f>
        <v>0</v>
      </c>
      <c r="K214" s="221" t="s">
        <v>134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0.089219999999999994</v>
      </c>
      <c r="R214" s="228">
        <f>Q214*H214</f>
        <v>0.23420249999999998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135</v>
      </c>
      <c r="AT214" s="230" t="s">
        <v>130</v>
      </c>
      <c r="AU214" s="230" t="s">
        <v>86</v>
      </c>
      <c r="AY214" s="18" t="s">
        <v>128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135</v>
      </c>
      <c r="BM214" s="230" t="s">
        <v>387</v>
      </c>
    </row>
    <row r="215" s="13" customFormat="1">
      <c r="A215" s="13"/>
      <c r="B215" s="232"/>
      <c r="C215" s="233"/>
      <c r="D215" s="234" t="s">
        <v>137</v>
      </c>
      <c r="E215" s="235" t="s">
        <v>1</v>
      </c>
      <c r="F215" s="236" t="s">
        <v>388</v>
      </c>
      <c r="G215" s="233"/>
      <c r="H215" s="235" t="s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137</v>
      </c>
      <c r="AU215" s="242" t="s">
        <v>86</v>
      </c>
      <c r="AV215" s="13" t="s">
        <v>84</v>
      </c>
      <c r="AW215" s="13" t="s">
        <v>32</v>
      </c>
      <c r="AX215" s="13" t="s">
        <v>76</v>
      </c>
      <c r="AY215" s="242" t="s">
        <v>128</v>
      </c>
    </row>
    <row r="216" s="14" customFormat="1">
      <c r="A216" s="14"/>
      <c r="B216" s="243"/>
      <c r="C216" s="244"/>
      <c r="D216" s="234" t="s">
        <v>137</v>
      </c>
      <c r="E216" s="245" t="s">
        <v>1</v>
      </c>
      <c r="F216" s="246" t="s">
        <v>303</v>
      </c>
      <c r="G216" s="244"/>
      <c r="H216" s="247">
        <v>3.2999999999999998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137</v>
      </c>
      <c r="AU216" s="253" t="s">
        <v>86</v>
      </c>
      <c r="AV216" s="14" t="s">
        <v>86</v>
      </c>
      <c r="AW216" s="14" t="s">
        <v>32</v>
      </c>
      <c r="AX216" s="14" t="s">
        <v>76</v>
      </c>
      <c r="AY216" s="253" t="s">
        <v>128</v>
      </c>
    </row>
    <row r="217" s="14" customFormat="1">
      <c r="A217" s="14"/>
      <c r="B217" s="243"/>
      <c r="C217" s="244"/>
      <c r="D217" s="234" t="s">
        <v>137</v>
      </c>
      <c r="E217" s="245" t="s">
        <v>1</v>
      </c>
      <c r="F217" s="246" t="s">
        <v>389</v>
      </c>
      <c r="G217" s="244"/>
      <c r="H217" s="247">
        <v>-0.67500000000000004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137</v>
      </c>
      <c r="AU217" s="253" t="s">
        <v>86</v>
      </c>
      <c r="AV217" s="14" t="s">
        <v>86</v>
      </c>
      <c r="AW217" s="14" t="s">
        <v>32</v>
      </c>
      <c r="AX217" s="14" t="s">
        <v>76</v>
      </c>
      <c r="AY217" s="253" t="s">
        <v>128</v>
      </c>
    </row>
    <row r="218" s="15" customFormat="1">
      <c r="A218" s="15"/>
      <c r="B218" s="254"/>
      <c r="C218" s="255"/>
      <c r="D218" s="234" t="s">
        <v>137</v>
      </c>
      <c r="E218" s="256" t="s">
        <v>1</v>
      </c>
      <c r="F218" s="257" t="s">
        <v>203</v>
      </c>
      <c r="G218" s="255"/>
      <c r="H218" s="258">
        <v>2.625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137</v>
      </c>
      <c r="AU218" s="264" t="s">
        <v>86</v>
      </c>
      <c r="AV218" s="15" t="s">
        <v>135</v>
      </c>
      <c r="AW218" s="15" t="s">
        <v>32</v>
      </c>
      <c r="AX218" s="15" t="s">
        <v>84</v>
      </c>
      <c r="AY218" s="264" t="s">
        <v>128</v>
      </c>
    </row>
    <row r="219" s="2" customFormat="1" ht="16.5" customHeight="1">
      <c r="A219" s="39"/>
      <c r="B219" s="40"/>
      <c r="C219" s="219" t="s">
        <v>285</v>
      </c>
      <c r="D219" s="219" t="s">
        <v>130</v>
      </c>
      <c r="E219" s="220" t="s">
        <v>390</v>
      </c>
      <c r="F219" s="221" t="s">
        <v>391</v>
      </c>
      <c r="G219" s="222" t="s">
        <v>308</v>
      </c>
      <c r="H219" s="223">
        <v>9.3000000000000007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41</v>
      </c>
      <c r="O219" s="92"/>
      <c r="P219" s="228">
        <f>O219*H219</f>
        <v>0</v>
      </c>
      <c r="Q219" s="228">
        <v>1.0000000000000001E-05</v>
      </c>
      <c r="R219" s="228">
        <f>Q219*H219</f>
        <v>9.3000000000000011E-05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135</v>
      </c>
      <c r="AT219" s="230" t="s">
        <v>130</v>
      </c>
      <c r="AU219" s="230" t="s">
        <v>86</v>
      </c>
      <c r="AY219" s="18" t="s">
        <v>128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135</v>
      </c>
      <c r="BM219" s="230" t="s">
        <v>392</v>
      </c>
    </row>
    <row r="220" s="13" customFormat="1">
      <c r="A220" s="13"/>
      <c r="B220" s="232"/>
      <c r="C220" s="233"/>
      <c r="D220" s="234" t="s">
        <v>137</v>
      </c>
      <c r="E220" s="235" t="s">
        <v>1</v>
      </c>
      <c r="F220" s="236" t="s">
        <v>393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137</v>
      </c>
      <c r="AU220" s="242" t="s">
        <v>86</v>
      </c>
      <c r="AV220" s="13" t="s">
        <v>84</v>
      </c>
      <c r="AW220" s="13" t="s">
        <v>32</v>
      </c>
      <c r="AX220" s="13" t="s">
        <v>76</v>
      </c>
      <c r="AY220" s="242" t="s">
        <v>128</v>
      </c>
    </row>
    <row r="221" s="14" customFormat="1">
      <c r="A221" s="14"/>
      <c r="B221" s="243"/>
      <c r="C221" s="244"/>
      <c r="D221" s="234" t="s">
        <v>137</v>
      </c>
      <c r="E221" s="245" t="s">
        <v>1</v>
      </c>
      <c r="F221" s="246" t="s">
        <v>394</v>
      </c>
      <c r="G221" s="244"/>
      <c r="H221" s="247">
        <v>9.3000000000000007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137</v>
      </c>
      <c r="AU221" s="253" t="s">
        <v>86</v>
      </c>
      <c r="AV221" s="14" t="s">
        <v>86</v>
      </c>
      <c r="AW221" s="14" t="s">
        <v>32</v>
      </c>
      <c r="AX221" s="14" t="s">
        <v>84</v>
      </c>
      <c r="AY221" s="253" t="s">
        <v>128</v>
      </c>
    </row>
    <row r="222" s="2" customFormat="1" ht="33" customHeight="1">
      <c r="A222" s="39"/>
      <c r="B222" s="40"/>
      <c r="C222" s="219" t="s">
        <v>291</v>
      </c>
      <c r="D222" s="219" t="s">
        <v>130</v>
      </c>
      <c r="E222" s="220" t="s">
        <v>395</v>
      </c>
      <c r="F222" s="221" t="s">
        <v>396</v>
      </c>
      <c r="G222" s="222" t="s">
        <v>308</v>
      </c>
      <c r="H222" s="223">
        <v>4.5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41</v>
      </c>
      <c r="O222" s="92"/>
      <c r="P222" s="228">
        <f>O222*H222</f>
        <v>0</v>
      </c>
      <c r="Q222" s="228">
        <v>0.10956000000000001</v>
      </c>
      <c r="R222" s="228">
        <f>Q222*H222</f>
        <v>0.49302000000000001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135</v>
      </c>
      <c r="AT222" s="230" t="s">
        <v>130</v>
      </c>
      <c r="AU222" s="230" t="s">
        <v>86</v>
      </c>
      <c r="AY222" s="18" t="s">
        <v>128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84</v>
      </c>
      <c r="BK222" s="231">
        <f>ROUND(I222*H222,2)</f>
        <v>0</v>
      </c>
      <c r="BL222" s="18" t="s">
        <v>135</v>
      </c>
      <c r="BM222" s="230" t="s">
        <v>397</v>
      </c>
    </row>
    <row r="223" s="12" customFormat="1" ht="22.8" customHeight="1">
      <c r="A223" s="12"/>
      <c r="B223" s="203"/>
      <c r="C223" s="204"/>
      <c r="D223" s="205" t="s">
        <v>75</v>
      </c>
      <c r="E223" s="217" t="s">
        <v>168</v>
      </c>
      <c r="F223" s="217" t="s">
        <v>169</v>
      </c>
      <c r="G223" s="204"/>
      <c r="H223" s="204"/>
      <c r="I223" s="207"/>
      <c r="J223" s="218">
        <f>BK223</f>
        <v>0</v>
      </c>
      <c r="K223" s="204"/>
      <c r="L223" s="209"/>
      <c r="M223" s="210"/>
      <c r="N223" s="211"/>
      <c r="O223" s="211"/>
      <c r="P223" s="212">
        <f>SUM(P224:P238)</f>
        <v>0</v>
      </c>
      <c r="Q223" s="211"/>
      <c r="R223" s="212">
        <f>SUM(R224:R238)</f>
        <v>1.8386999999999998</v>
      </c>
      <c r="S223" s="211"/>
      <c r="T223" s="213">
        <f>SUM(T224:T238)</f>
        <v>2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84</v>
      </c>
      <c r="AT223" s="215" t="s">
        <v>75</v>
      </c>
      <c r="AU223" s="215" t="s">
        <v>84</v>
      </c>
      <c r="AY223" s="214" t="s">
        <v>128</v>
      </c>
      <c r="BK223" s="216">
        <f>SUM(BK224:BK238)</f>
        <v>0</v>
      </c>
    </row>
    <row r="224" s="2" customFormat="1" ht="24.15" customHeight="1">
      <c r="A224" s="39"/>
      <c r="B224" s="40"/>
      <c r="C224" s="219" t="s">
        <v>398</v>
      </c>
      <c r="D224" s="219" t="s">
        <v>130</v>
      </c>
      <c r="E224" s="220" t="s">
        <v>399</v>
      </c>
      <c r="F224" s="221" t="s">
        <v>400</v>
      </c>
      <c r="G224" s="222" t="s">
        <v>308</v>
      </c>
      <c r="H224" s="223">
        <v>6</v>
      </c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41</v>
      </c>
      <c r="O224" s="92"/>
      <c r="P224" s="228">
        <f>O224*H224</f>
        <v>0</v>
      </c>
      <c r="Q224" s="228">
        <v>0.10095</v>
      </c>
      <c r="R224" s="228">
        <f>Q224*H224</f>
        <v>0.60570000000000002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135</v>
      </c>
      <c r="AT224" s="230" t="s">
        <v>130</v>
      </c>
      <c r="AU224" s="230" t="s">
        <v>86</v>
      </c>
      <c r="AY224" s="18" t="s">
        <v>128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84</v>
      </c>
      <c r="BK224" s="231">
        <f>ROUND(I224*H224,2)</f>
        <v>0</v>
      </c>
      <c r="BL224" s="18" t="s">
        <v>135</v>
      </c>
      <c r="BM224" s="230" t="s">
        <v>401</v>
      </c>
    </row>
    <row r="225" s="2" customFormat="1" ht="49.05" customHeight="1">
      <c r="A225" s="39"/>
      <c r="B225" s="40"/>
      <c r="C225" s="219" t="s">
        <v>402</v>
      </c>
      <c r="D225" s="219" t="s">
        <v>130</v>
      </c>
      <c r="E225" s="220" t="s">
        <v>403</v>
      </c>
      <c r="F225" s="221" t="s">
        <v>404</v>
      </c>
      <c r="G225" s="222" t="s">
        <v>270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0.41099999999999998</v>
      </c>
      <c r="R225" s="228">
        <f>Q225*H225</f>
        <v>0.41099999999999998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135</v>
      </c>
      <c r="AT225" s="230" t="s">
        <v>130</v>
      </c>
      <c r="AU225" s="230" t="s">
        <v>86</v>
      </c>
      <c r="AY225" s="18" t="s">
        <v>128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135</v>
      </c>
      <c r="BM225" s="230" t="s">
        <v>405</v>
      </c>
    </row>
    <row r="226" s="2" customFormat="1" ht="24.15" customHeight="1">
      <c r="A226" s="39"/>
      <c r="B226" s="40"/>
      <c r="C226" s="219" t="s">
        <v>406</v>
      </c>
      <c r="D226" s="219" t="s">
        <v>130</v>
      </c>
      <c r="E226" s="220" t="s">
        <v>407</v>
      </c>
      <c r="F226" s="221" t="s">
        <v>408</v>
      </c>
      <c r="G226" s="222" t="s">
        <v>270</v>
      </c>
      <c r="H226" s="223">
        <v>1</v>
      </c>
      <c r="I226" s="224"/>
      <c r="J226" s="225">
        <f>ROUND(I226*H226,2)</f>
        <v>0</v>
      </c>
      <c r="K226" s="221" t="s">
        <v>1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0.41099999999999998</v>
      </c>
      <c r="R226" s="228">
        <f>Q226*H226</f>
        <v>0.41099999999999998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135</v>
      </c>
      <c r="AT226" s="230" t="s">
        <v>130</v>
      </c>
      <c r="AU226" s="230" t="s">
        <v>86</v>
      </c>
      <c r="AY226" s="18" t="s">
        <v>128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135</v>
      </c>
      <c r="BM226" s="230" t="s">
        <v>409</v>
      </c>
    </row>
    <row r="227" s="2" customFormat="1" ht="16.5" customHeight="1">
      <c r="A227" s="39"/>
      <c r="B227" s="40"/>
      <c r="C227" s="219" t="s">
        <v>410</v>
      </c>
      <c r="D227" s="219" t="s">
        <v>130</v>
      </c>
      <c r="E227" s="220" t="s">
        <v>411</v>
      </c>
      <c r="F227" s="221" t="s">
        <v>412</v>
      </c>
      <c r="G227" s="222" t="s">
        <v>270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41</v>
      </c>
      <c r="O227" s="92"/>
      <c r="P227" s="228">
        <f>O227*H227</f>
        <v>0</v>
      </c>
      <c r="Q227" s="228">
        <v>0.41099999999999998</v>
      </c>
      <c r="R227" s="228">
        <f>Q227*H227</f>
        <v>0.41099999999999998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135</v>
      </c>
      <c r="AT227" s="230" t="s">
        <v>130</v>
      </c>
      <c r="AU227" s="230" t="s">
        <v>86</v>
      </c>
      <c r="AY227" s="18" t="s">
        <v>128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84</v>
      </c>
      <c r="BK227" s="231">
        <f>ROUND(I227*H227,2)</f>
        <v>0</v>
      </c>
      <c r="BL227" s="18" t="s">
        <v>135</v>
      </c>
      <c r="BM227" s="230" t="s">
        <v>413</v>
      </c>
    </row>
    <row r="228" s="2" customFormat="1" ht="62.7" customHeight="1">
      <c r="A228" s="39"/>
      <c r="B228" s="40"/>
      <c r="C228" s="219" t="s">
        <v>414</v>
      </c>
      <c r="D228" s="219" t="s">
        <v>130</v>
      </c>
      <c r="E228" s="220" t="s">
        <v>177</v>
      </c>
      <c r="F228" s="221" t="s">
        <v>178</v>
      </c>
      <c r="G228" s="222" t="s">
        <v>133</v>
      </c>
      <c r="H228" s="223">
        <v>100</v>
      </c>
      <c r="I228" s="224"/>
      <c r="J228" s="225">
        <f>ROUND(I228*H228,2)</f>
        <v>0</v>
      </c>
      <c r="K228" s="221" t="s">
        <v>134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0.02</v>
      </c>
      <c r="T228" s="229">
        <f>S228*H228</f>
        <v>2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135</v>
      </c>
      <c r="AT228" s="230" t="s">
        <v>130</v>
      </c>
      <c r="AU228" s="230" t="s">
        <v>86</v>
      </c>
      <c r="AY228" s="18" t="s">
        <v>128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135</v>
      </c>
      <c r="BM228" s="230" t="s">
        <v>179</v>
      </c>
    </row>
    <row r="229" s="13" customFormat="1">
      <c r="A229" s="13"/>
      <c r="B229" s="232"/>
      <c r="C229" s="233"/>
      <c r="D229" s="234" t="s">
        <v>137</v>
      </c>
      <c r="E229" s="235" t="s">
        <v>1</v>
      </c>
      <c r="F229" s="236" t="s">
        <v>180</v>
      </c>
      <c r="G229" s="233"/>
      <c r="H229" s="235" t="s">
        <v>1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137</v>
      </c>
      <c r="AU229" s="242" t="s">
        <v>86</v>
      </c>
      <c r="AV229" s="13" t="s">
        <v>84</v>
      </c>
      <c r="AW229" s="13" t="s">
        <v>32</v>
      </c>
      <c r="AX229" s="13" t="s">
        <v>76</v>
      </c>
      <c r="AY229" s="242" t="s">
        <v>128</v>
      </c>
    </row>
    <row r="230" s="14" customFormat="1">
      <c r="A230" s="14"/>
      <c r="B230" s="243"/>
      <c r="C230" s="244"/>
      <c r="D230" s="234" t="s">
        <v>137</v>
      </c>
      <c r="E230" s="245" t="s">
        <v>1</v>
      </c>
      <c r="F230" s="246" t="s">
        <v>181</v>
      </c>
      <c r="G230" s="244"/>
      <c r="H230" s="247">
        <v>100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137</v>
      </c>
      <c r="AU230" s="253" t="s">
        <v>86</v>
      </c>
      <c r="AV230" s="14" t="s">
        <v>86</v>
      </c>
      <c r="AW230" s="14" t="s">
        <v>32</v>
      </c>
      <c r="AX230" s="14" t="s">
        <v>84</v>
      </c>
      <c r="AY230" s="253" t="s">
        <v>128</v>
      </c>
    </row>
    <row r="231" s="2" customFormat="1" ht="66.75" customHeight="1">
      <c r="A231" s="39"/>
      <c r="B231" s="40"/>
      <c r="C231" s="219" t="s">
        <v>415</v>
      </c>
      <c r="D231" s="219" t="s">
        <v>130</v>
      </c>
      <c r="E231" s="220" t="s">
        <v>416</v>
      </c>
      <c r="F231" s="221" t="s">
        <v>417</v>
      </c>
      <c r="G231" s="222" t="s">
        <v>308</v>
      </c>
      <c r="H231" s="223">
        <v>6</v>
      </c>
      <c r="I231" s="224"/>
      <c r="J231" s="225">
        <f>ROUND(I231*H231,2)</f>
        <v>0</v>
      </c>
      <c r="K231" s="221" t="s">
        <v>134</v>
      </c>
      <c r="L231" s="45"/>
      <c r="M231" s="226" t="s">
        <v>1</v>
      </c>
      <c r="N231" s="227" t="s">
        <v>41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135</v>
      </c>
      <c r="AT231" s="230" t="s">
        <v>130</v>
      </c>
      <c r="AU231" s="230" t="s">
        <v>86</v>
      </c>
      <c r="AY231" s="18" t="s">
        <v>128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135</v>
      </c>
      <c r="BM231" s="230" t="s">
        <v>418</v>
      </c>
    </row>
    <row r="232" s="13" customFormat="1">
      <c r="A232" s="13"/>
      <c r="B232" s="232"/>
      <c r="C232" s="233"/>
      <c r="D232" s="234" t="s">
        <v>137</v>
      </c>
      <c r="E232" s="235" t="s">
        <v>1</v>
      </c>
      <c r="F232" s="236" t="s">
        <v>419</v>
      </c>
      <c r="G232" s="233"/>
      <c r="H232" s="235" t="s">
        <v>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137</v>
      </c>
      <c r="AU232" s="242" t="s">
        <v>86</v>
      </c>
      <c r="AV232" s="13" t="s">
        <v>84</v>
      </c>
      <c r="AW232" s="13" t="s">
        <v>32</v>
      </c>
      <c r="AX232" s="13" t="s">
        <v>76</v>
      </c>
      <c r="AY232" s="242" t="s">
        <v>128</v>
      </c>
    </row>
    <row r="233" s="14" customFormat="1">
      <c r="A233" s="14"/>
      <c r="B233" s="243"/>
      <c r="C233" s="244"/>
      <c r="D233" s="234" t="s">
        <v>137</v>
      </c>
      <c r="E233" s="245" t="s">
        <v>1</v>
      </c>
      <c r="F233" s="246" t="s">
        <v>159</v>
      </c>
      <c r="G233" s="244"/>
      <c r="H233" s="247">
        <v>6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137</v>
      </c>
      <c r="AU233" s="253" t="s">
        <v>86</v>
      </c>
      <c r="AV233" s="14" t="s">
        <v>86</v>
      </c>
      <c r="AW233" s="14" t="s">
        <v>32</v>
      </c>
      <c r="AX233" s="14" t="s">
        <v>84</v>
      </c>
      <c r="AY233" s="253" t="s">
        <v>128</v>
      </c>
    </row>
    <row r="234" s="2" customFormat="1" ht="55.5" customHeight="1">
      <c r="A234" s="39"/>
      <c r="B234" s="40"/>
      <c r="C234" s="219" t="s">
        <v>420</v>
      </c>
      <c r="D234" s="219" t="s">
        <v>130</v>
      </c>
      <c r="E234" s="220" t="s">
        <v>421</v>
      </c>
      <c r="F234" s="221" t="s">
        <v>422</v>
      </c>
      <c r="G234" s="222" t="s">
        <v>133</v>
      </c>
      <c r="H234" s="223">
        <v>2.625</v>
      </c>
      <c r="I234" s="224"/>
      <c r="J234" s="225">
        <f>ROUND(I234*H234,2)</f>
        <v>0</v>
      </c>
      <c r="K234" s="221" t="s">
        <v>134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135</v>
      </c>
      <c r="AT234" s="230" t="s">
        <v>130</v>
      </c>
      <c r="AU234" s="230" t="s">
        <v>86</v>
      </c>
      <c r="AY234" s="18" t="s">
        <v>128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135</v>
      </c>
      <c r="BM234" s="230" t="s">
        <v>423</v>
      </c>
    </row>
    <row r="235" s="13" customFormat="1">
      <c r="A235" s="13"/>
      <c r="B235" s="232"/>
      <c r="C235" s="233"/>
      <c r="D235" s="234" t="s">
        <v>137</v>
      </c>
      <c r="E235" s="235" t="s">
        <v>1</v>
      </c>
      <c r="F235" s="236" t="s">
        <v>424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137</v>
      </c>
      <c r="AU235" s="242" t="s">
        <v>86</v>
      </c>
      <c r="AV235" s="13" t="s">
        <v>84</v>
      </c>
      <c r="AW235" s="13" t="s">
        <v>32</v>
      </c>
      <c r="AX235" s="13" t="s">
        <v>76</v>
      </c>
      <c r="AY235" s="242" t="s">
        <v>128</v>
      </c>
    </row>
    <row r="236" s="14" customFormat="1">
      <c r="A236" s="14"/>
      <c r="B236" s="243"/>
      <c r="C236" s="244"/>
      <c r="D236" s="234" t="s">
        <v>137</v>
      </c>
      <c r="E236" s="245" t="s">
        <v>1</v>
      </c>
      <c r="F236" s="246" t="s">
        <v>303</v>
      </c>
      <c r="G236" s="244"/>
      <c r="H236" s="247">
        <v>3.2999999999999998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137</v>
      </c>
      <c r="AU236" s="253" t="s">
        <v>86</v>
      </c>
      <c r="AV236" s="14" t="s">
        <v>86</v>
      </c>
      <c r="AW236" s="14" t="s">
        <v>32</v>
      </c>
      <c r="AX236" s="14" t="s">
        <v>76</v>
      </c>
      <c r="AY236" s="253" t="s">
        <v>128</v>
      </c>
    </row>
    <row r="237" s="14" customFormat="1">
      <c r="A237" s="14"/>
      <c r="B237" s="243"/>
      <c r="C237" s="244"/>
      <c r="D237" s="234" t="s">
        <v>137</v>
      </c>
      <c r="E237" s="245" t="s">
        <v>1</v>
      </c>
      <c r="F237" s="246" t="s">
        <v>389</v>
      </c>
      <c r="G237" s="244"/>
      <c r="H237" s="247">
        <v>-0.67500000000000004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137</v>
      </c>
      <c r="AU237" s="253" t="s">
        <v>86</v>
      </c>
      <c r="AV237" s="14" t="s">
        <v>86</v>
      </c>
      <c r="AW237" s="14" t="s">
        <v>32</v>
      </c>
      <c r="AX237" s="14" t="s">
        <v>76</v>
      </c>
      <c r="AY237" s="253" t="s">
        <v>128</v>
      </c>
    </row>
    <row r="238" s="15" customFormat="1">
      <c r="A238" s="15"/>
      <c r="B238" s="254"/>
      <c r="C238" s="255"/>
      <c r="D238" s="234" t="s">
        <v>137</v>
      </c>
      <c r="E238" s="256" t="s">
        <v>1</v>
      </c>
      <c r="F238" s="257" t="s">
        <v>203</v>
      </c>
      <c r="G238" s="255"/>
      <c r="H238" s="258">
        <v>2.625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137</v>
      </c>
      <c r="AU238" s="264" t="s">
        <v>86</v>
      </c>
      <c r="AV238" s="15" t="s">
        <v>135</v>
      </c>
      <c r="AW238" s="15" t="s">
        <v>32</v>
      </c>
      <c r="AX238" s="15" t="s">
        <v>84</v>
      </c>
      <c r="AY238" s="264" t="s">
        <v>128</v>
      </c>
    </row>
    <row r="239" s="12" customFormat="1" ht="22.8" customHeight="1">
      <c r="A239" s="12"/>
      <c r="B239" s="203"/>
      <c r="C239" s="204"/>
      <c r="D239" s="205" t="s">
        <v>75</v>
      </c>
      <c r="E239" s="217" t="s">
        <v>187</v>
      </c>
      <c r="F239" s="217" t="s">
        <v>188</v>
      </c>
      <c r="G239" s="204"/>
      <c r="H239" s="204"/>
      <c r="I239" s="207"/>
      <c r="J239" s="218">
        <f>BK239</f>
        <v>0</v>
      </c>
      <c r="K239" s="204"/>
      <c r="L239" s="209"/>
      <c r="M239" s="210"/>
      <c r="N239" s="211"/>
      <c r="O239" s="211"/>
      <c r="P239" s="212">
        <f>SUM(P240:P276)</f>
        <v>0</v>
      </c>
      <c r="Q239" s="211"/>
      <c r="R239" s="212">
        <f>SUM(R240:R276)</f>
        <v>0.13200000000000001</v>
      </c>
      <c r="S239" s="211"/>
      <c r="T239" s="213">
        <f>SUM(T240:T276)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4" t="s">
        <v>84</v>
      </c>
      <c r="AT239" s="215" t="s">
        <v>75</v>
      </c>
      <c r="AU239" s="215" t="s">
        <v>84</v>
      </c>
      <c r="AY239" s="214" t="s">
        <v>128</v>
      </c>
      <c r="BK239" s="216">
        <f>SUM(BK240:BK276)</f>
        <v>0</v>
      </c>
    </row>
    <row r="240" s="2" customFormat="1" ht="24.15" customHeight="1">
      <c r="A240" s="39"/>
      <c r="B240" s="40"/>
      <c r="C240" s="219" t="s">
        <v>425</v>
      </c>
      <c r="D240" s="219" t="s">
        <v>130</v>
      </c>
      <c r="E240" s="220" t="s">
        <v>190</v>
      </c>
      <c r="F240" s="221" t="s">
        <v>191</v>
      </c>
      <c r="G240" s="222" t="s">
        <v>192</v>
      </c>
      <c r="H240" s="223">
        <v>6.5999999999999996</v>
      </c>
      <c r="I240" s="224"/>
      <c r="J240" s="225">
        <f>ROUND(I240*H240,2)</f>
        <v>0</v>
      </c>
      <c r="K240" s="221" t="s">
        <v>1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0.02</v>
      </c>
      <c r="R240" s="228">
        <f>Q240*H240</f>
        <v>0.13200000000000001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135</v>
      </c>
      <c r="AT240" s="230" t="s">
        <v>130</v>
      </c>
      <c r="AU240" s="230" t="s">
        <v>86</v>
      </c>
      <c r="AY240" s="18" t="s">
        <v>128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135</v>
      </c>
      <c r="BM240" s="230" t="s">
        <v>193</v>
      </c>
    </row>
    <row r="241" s="13" customFormat="1">
      <c r="A241" s="13"/>
      <c r="B241" s="232"/>
      <c r="C241" s="233"/>
      <c r="D241" s="234" t="s">
        <v>137</v>
      </c>
      <c r="E241" s="235" t="s">
        <v>1</v>
      </c>
      <c r="F241" s="236" t="s">
        <v>138</v>
      </c>
      <c r="G241" s="233"/>
      <c r="H241" s="235" t="s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137</v>
      </c>
      <c r="AU241" s="242" t="s">
        <v>86</v>
      </c>
      <c r="AV241" s="13" t="s">
        <v>84</v>
      </c>
      <c r="AW241" s="13" t="s">
        <v>32</v>
      </c>
      <c r="AX241" s="13" t="s">
        <v>76</v>
      </c>
      <c r="AY241" s="242" t="s">
        <v>128</v>
      </c>
    </row>
    <row r="242" s="13" customFormat="1">
      <c r="A242" s="13"/>
      <c r="B242" s="232"/>
      <c r="C242" s="233"/>
      <c r="D242" s="234" t="s">
        <v>137</v>
      </c>
      <c r="E242" s="235" t="s">
        <v>1</v>
      </c>
      <c r="F242" s="236" t="s">
        <v>194</v>
      </c>
      <c r="G242" s="233"/>
      <c r="H242" s="235" t="s">
        <v>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137</v>
      </c>
      <c r="AU242" s="242" t="s">
        <v>86</v>
      </c>
      <c r="AV242" s="13" t="s">
        <v>84</v>
      </c>
      <c r="AW242" s="13" t="s">
        <v>32</v>
      </c>
      <c r="AX242" s="13" t="s">
        <v>76</v>
      </c>
      <c r="AY242" s="242" t="s">
        <v>128</v>
      </c>
    </row>
    <row r="243" s="14" customFormat="1">
      <c r="A243" s="14"/>
      <c r="B243" s="243"/>
      <c r="C243" s="244"/>
      <c r="D243" s="234" t="s">
        <v>137</v>
      </c>
      <c r="E243" s="245" t="s">
        <v>1</v>
      </c>
      <c r="F243" s="246" t="s">
        <v>426</v>
      </c>
      <c r="G243" s="244"/>
      <c r="H243" s="247">
        <v>6.5999999999999996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137</v>
      </c>
      <c r="AU243" s="253" t="s">
        <v>86</v>
      </c>
      <c r="AV243" s="14" t="s">
        <v>86</v>
      </c>
      <c r="AW243" s="14" t="s">
        <v>32</v>
      </c>
      <c r="AX243" s="14" t="s">
        <v>84</v>
      </c>
      <c r="AY243" s="253" t="s">
        <v>128</v>
      </c>
    </row>
    <row r="244" s="2" customFormat="1" ht="37.8" customHeight="1">
      <c r="A244" s="39"/>
      <c r="B244" s="40"/>
      <c r="C244" s="219" t="s">
        <v>427</v>
      </c>
      <c r="D244" s="219" t="s">
        <v>130</v>
      </c>
      <c r="E244" s="220" t="s">
        <v>197</v>
      </c>
      <c r="F244" s="221" t="s">
        <v>198</v>
      </c>
      <c r="G244" s="222" t="s">
        <v>192</v>
      </c>
      <c r="H244" s="223">
        <v>70.079999999999998</v>
      </c>
      <c r="I244" s="224"/>
      <c r="J244" s="225">
        <f>ROUND(I244*H244,2)</f>
        <v>0</v>
      </c>
      <c r="K244" s="221" t="s">
        <v>134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135</v>
      </c>
      <c r="AT244" s="230" t="s">
        <v>130</v>
      </c>
      <c r="AU244" s="230" t="s">
        <v>86</v>
      </c>
      <c r="AY244" s="18" t="s">
        <v>128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135</v>
      </c>
      <c r="BM244" s="230" t="s">
        <v>199</v>
      </c>
    </row>
    <row r="245" s="13" customFormat="1">
      <c r="A245" s="13"/>
      <c r="B245" s="232"/>
      <c r="C245" s="233"/>
      <c r="D245" s="234" t="s">
        <v>137</v>
      </c>
      <c r="E245" s="235" t="s">
        <v>1</v>
      </c>
      <c r="F245" s="236" t="s">
        <v>428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137</v>
      </c>
      <c r="AU245" s="242" t="s">
        <v>86</v>
      </c>
      <c r="AV245" s="13" t="s">
        <v>84</v>
      </c>
      <c r="AW245" s="13" t="s">
        <v>32</v>
      </c>
      <c r="AX245" s="13" t="s">
        <v>76</v>
      </c>
      <c r="AY245" s="242" t="s">
        <v>128</v>
      </c>
    </row>
    <row r="246" s="14" customFormat="1">
      <c r="A246" s="14"/>
      <c r="B246" s="243"/>
      <c r="C246" s="244"/>
      <c r="D246" s="234" t="s">
        <v>137</v>
      </c>
      <c r="E246" s="245" t="s">
        <v>1</v>
      </c>
      <c r="F246" s="246" t="s">
        <v>429</v>
      </c>
      <c r="G246" s="244"/>
      <c r="H246" s="247">
        <v>68.079999999999998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137</v>
      </c>
      <c r="AU246" s="253" t="s">
        <v>86</v>
      </c>
      <c r="AV246" s="14" t="s">
        <v>86</v>
      </c>
      <c r="AW246" s="14" t="s">
        <v>32</v>
      </c>
      <c r="AX246" s="14" t="s">
        <v>76</v>
      </c>
      <c r="AY246" s="253" t="s">
        <v>128</v>
      </c>
    </row>
    <row r="247" s="13" customFormat="1">
      <c r="A247" s="13"/>
      <c r="B247" s="232"/>
      <c r="C247" s="233"/>
      <c r="D247" s="234" t="s">
        <v>137</v>
      </c>
      <c r="E247" s="235" t="s">
        <v>1</v>
      </c>
      <c r="F247" s="236" t="s">
        <v>202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137</v>
      </c>
      <c r="AU247" s="242" t="s">
        <v>86</v>
      </c>
      <c r="AV247" s="13" t="s">
        <v>84</v>
      </c>
      <c r="AW247" s="13" t="s">
        <v>32</v>
      </c>
      <c r="AX247" s="13" t="s">
        <v>76</v>
      </c>
      <c r="AY247" s="242" t="s">
        <v>128</v>
      </c>
    </row>
    <row r="248" s="14" customFormat="1">
      <c r="A248" s="14"/>
      <c r="B248" s="243"/>
      <c r="C248" s="244"/>
      <c r="D248" s="234" t="s">
        <v>137</v>
      </c>
      <c r="E248" s="245" t="s">
        <v>1</v>
      </c>
      <c r="F248" s="246" t="s">
        <v>86</v>
      </c>
      <c r="G248" s="244"/>
      <c r="H248" s="247">
        <v>2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137</v>
      </c>
      <c r="AU248" s="253" t="s">
        <v>86</v>
      </c>
      <c r="AV248" s="14" t="s">
        <v>86</v>
      </c>
      <c r="AW248" s="14" t="s">
        <v>32</v>
      </c>
      <c r="AX248" s="14" t="s">
        <v>76</v>
      </c>
      <c r="AY248" s="253" t="s">
        <v>128</v>
      </c>
    </row>
    <row r="249" s="15" customFormat="1">
      <c r="A249" s="15"/>
      <c r="B249" s="254"/>
      <c r="C249" s="255"/>
      <c r="D249" s="234" t="s">
        <v>137</v>
      </c>
      <c r="E249" s="256" t="s">
        <v>1</v>
      </c>
      <c r="F249" s="257" t="s">
        <v>203</v>
      </c>
      <c r="G249" s="255"/>
      <c r="H249" s="258">
        <v>70.079999999999998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137</v>
      </c>
      <c r="AU249" s="264" t="s">
        <v>86</v>
      </c>
      <c r="AV249" s="15" t="s">
        <v>135</v>
      </c>
      <c r="AW249" s="15" t="s">
        <v>32</v>
      </c>
      <c r="AX249" s="15" t="s">
        <v>84</v>
      </c>
      <c r="AY249" s="264" t="s">
        <v>128</v>
      </c>
    </row>
    <row r="250" s="2" customFormat="1" ht="37.8" customHeight="1">
      <c r="A250" s="39"/>
      <c r="B250" s="40"/>
      <c r="C250" s="219" t="s">
        <v>430</v>
      </c>
      <c r="D250" s="219" t="s">
        <v>130</v>
      </c>
      <c r="E250" s="220" t="s">
        <v>205</v>
      </c>
      <c r="F250" s="221" t="s">
        <v>206</v>
      </c>
      <c r="G250" s="222" t="s">
        <v>192</v>
      </c>
      <c r="H250" s="223">
        <v>358.39999999999998</v>
      </c>
      <c r="I250" s="224"/>
      <c r="J250" s="225">
        <f>ROUND(I250*H250,2)</f>
        <v>0</v>
      </c>
      <c r="K250" s="221" t="s">
        <v>134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135</v>
      </c>
      <c r="AT250" s="230" t="s">
        <v>130</v>
      </c>
      <c r="AU250" s="230" t="s">
        <v>86</v>
      </c>
      <c r="AY250" s="18" t="s">
        <v>128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135</v>
      </c>
      <c r="BM250" s="230" t="s">
        <v>207</v>
      </c>
    </row>
    <row r="251" s="13" customFormat="1">
      <c r="A251" s="13"/>
      <c r="B251" s="232"/>
      <c r="C251" s="233"/>
      <c r="D251" s="234" t="s">
        <v>137</v>
      </c>
      <c r="E251" s="235" t="s">
        <v>1</v>
      </c>
      <c r="F251" s="236" t="s">
        <v>428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137</v>
      </c>
      <c r="AU251" s="242" t="s">
        <v>86</v>
      </c>
      <c r="AV251" s="13" t="s">
        <v>84</v>
      </c>
      <c r="AW251" s="13" t="s">
        <v>32</v>
      </c>
      <c r="AX251" s="13" t="s">
        <v>76</v>
      </c>
      <c r="AY251" s="242" t="s">
        <v>128</v>
      </c>
    </row>
    <row r="252" s="14" customFormat="1">
      <c r="A252" s="14"/>
      <c r="B252" s="243"/>
      <c r="C252" s="244"/>
      <c r="D252" s="234" t="s">
        <v>137</v>
      </c>
      <c r="E252" s="245" t="s">
        <v>1</v>
      </c>
      <c r="F252" s="246" t="s">
        <v>431</v>
      </c>
      <c r="G252" s="244"/>
      <c r="H252" s="247">
        <v>340.39999999999998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137</v>
      </c>
      <c r="AU252" s="253" t="s">
        <v>86</v>
      </c>
      <c r="AV252" s="14" t="s">
        <v>86</v>
      </c>
      <c r="AW252" s="14" t="s">
        <v>32</v>
      </c>
      <c r="AX252" s="14" t="s">
        <v>76</v>
      </c>
      <c r="AY252" s="253" t="s">
        <v>128</v>
      </c>
    </row>
    <row r="253" s="13" customFormat="1">
      <c r="A253" s="13"/>
      <c r="B253" s="232"/>
      <c r="C253" s="233"/>
      <c r="D253" s="234" t="s">
        <v>137</v>
      </c>
      <c r="E253" s="235" t="s">
        <v>1</v>
      </c>
      <c r="F253" s="236" t="s">
        <v>202</v>
      </c>
      <c r="G253" s="233"/>
      <c r="H253" s="235" t="s">
        <v>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137</v>
      </c>
      <c r="AU253" s="242" t="s">
        <v>86</v>
      </c>
      <c r="AV253" s="13" t="s">
        <v>84</v>
      </c>
      <c r="AW253" s="13" t="s">
        <v>32</v>
      </c>
      <c r="AX253" s="13" t="s">
        <v>76</v>
      </c>
      <c r="AY253" s="242" t="s">
        <v>128</v>
      </c>
    </row>
    <row r="254" s="14" customFormat="1">
      <c r="A254" s="14"/>
      <c r="B254" s="243"/>
      <c r="C254" s="244"/>
      <c r="D254" s="234" t="s">
        <v>137</v>
      </c>
      <c r="E254" s="245" t="s">
        <v>1</v>
      </c>
      <c r="F254" s="246" t="s">
        <v>210</v>
      </c>
      <c r="G254" s="244"/>
      <c r="H254" s="247">
        <v>18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137</v>
      </c>
      <c r="AU254" s="253" t="s">
        <v>86</v>
      </c>
      <c r="AV254" s="14" t="s">
        <v>86</v>
      </c>
      <c r="AW254" s="14" t="s">
        <v>32</v>
      </c>
      <c r="AX254" s="14" t="s">
        <v>76</v>
      </c>
      <c r="AY254" s="253" t="s">
        <v>128</v>
      </c>
    </row>
    <row r="255" s="15" customFormat="1">
      <c r="A255" s="15"/>
      <c r="B255" s="254"/>
      <c r="C255" s="255"/>
      <c r="D255" s="234" t="s">
        <v>137</v>
      </c>
      <c r="E255" s="256" t="s">
        <v>1</v>
      </c>
      <c r="F255" s="257" t="s">
        <v>203</v>
      </c>
      <c r="G255" s="255"/>
      <c r="H255" s="258">
        <v>358.39999999999998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137</v>
      </c>
      <c r="AU255" s="264" t="s">
        <v>86</v>
      </c>
      <c r="AV255" s="15" t="s">
        <v>135</v>
      </c>
      <c r="AW255" s="15" t="s">
        <v>32</v>
      </c>
      <c r="AX255" s="15" t="s">
        <v>84</v>
      </c>
      <c r="AY255" s="264" t="s">
        <v>128</v>
      </c>
    </row>
    <row r="256" s="2" customFormat="1" ht="37.8" customHeight="1">
      <c r="A256" s="39"/>
      <c r="B256" s="40"/>
      <c r="C256" s="219" t="s">
        <v>432</v>
      </c>
      <c r="D256" s="219" t="s">
        <v>130</v>
      </c>
      <c r="E256" s="220" t="s">
        <v>433</v>
      </c>
      <c r="F256" s="221" t="s">
        <v>434</v>
      </c>
      <c r="G256" s="222" t="s">
        <v>192</v>
      </c>
      <c r="H256" s="223">
        <v>0.25</v>
      </c>
      <c r="I256" s="224"/>
      <c r="J256" s="225">
        <f>ROUND(I256*H256,2)</f>
        <v>0</v>
      </c>
      <c r="K256" s="221" t="s">
        <v>134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135</v>
      </c>
      <c r="AT256" s="230" t="s">
        <v>130</v>
      </c>
      <c r="AU256" s="230" t="s">
        <v>86</v>
      </c>
      <c r="AY256" s="18" t="s">
        <v>128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135</v>
      </c>
      <c r="BM256" s="230" t="s">
        <v>435</v>
      </c>
    </row>
    <row r="257" s="13" customFormat="1">
      <c r="A257" s="13"/>
      <c r="B257" s="232"/>
      <c r="C257" s="233"/>
      <c r="D257" s="234" t="s">
        <v>137</v>
      </c>
      <c r="E257" s="235" t="s">
        <v>1</v>
      </c>
      <c r="F257" s="236" t="s">
        <v>436</v>
      </c>
      <c r="G257" s="233"/>
      <c r="H257" s="235" t="s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137</v>
      </c>
      <c r="AU257" s="242" t="s">
        <v>86</v>
      </c>
      <c r="AV257" s="13" t="s">
        <v>84</v>
      </c>
      <c r="AW257" s="13" t="s">
        <v>32</v>
      </c>
      <c r="AX257" s="13" t="s">
        <v>76</v>
      </c>
      <c r="AY257" s="242" t="s">
        <v>128</v>
      </c>
    </row>
    <row r="258" s="14" customFormat="1">
      <c r="A258" s="14"/>
      <c r="B258" s="243"/>
      <c r="C258" s="244"/>
      <c r="D258" s="234" t="s">
        <v>137</v>
      </c>
      <c r="E258" s="245" t="s">
        <v>1</v>
      </c>
      <c r="F258" s="246" t="s">
        <v>437</v>
      </c>
      <c r="G258" s="244"/>
      <c r="H258" s="247">
        <v>0.25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137</v>
      </c>
      <c r="AU258" s="253" t="s">
        <v>86</v>
      </c>
      <c r="AV258" s="14" t="s">
        <v>86</v>
      </c>
      <c r="AW258" s="14" t="s">
        <v>32</v>
      </c>
      <c r="AX258" s="14" t="s">
        <v>84</v>
      </c>
      <c r="AY258" s="253" t="s">
        <v>128</v>
      </c>
    </row>
    <row r="259" s="2" customFormat="1" ht="37.8" customHeight="1">
      <c r="A259" s="39"/>
      <c r="B259" s="40"/>
      <c r="C259" s="219" t="s">
        <v>438</v>
      </c>
      <c r="D259" s="219" t="s">
        <v>130</v>
      </c>
      <c r="E259" s="220" t="s">
        <v>439</v>
      </c>
      <c r="F259" s="221" t="s">
        <v>206</v>
      </c>
      <c r="G259" s="222" t="s">
        <v>192</v>
      </c>
      <c r="H259" s="223">
        <v>2.25</v>
      </c>
      <c r="I259" s="224"/>
      <c r="J259" s="225">
        <f>ROUND(I259*H259,2)</f>
        <v>0</v>
      </c>
      <c r="K259" s="221" t="s">
        <v>134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135</v>
      </c>
      <c r="AT259" s="230" t="s">
        <v>130</v>
      </c>
      <c r="AU259" s="230" t="s">
        <v>86</v>
      </c>
      <c r="AY259" s="18" t="s">
        <v>128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135</v>
      </c>
      <c r="BM259" s="230" t="s">
        <v>440</v>
      </c>
    </row>
    <row r="260" s="13" customFormat="1">
      <c r="A260" s="13"/>
      <c r="B260" s="232"/>
      <c r="C260" s="233"/>
      <c r="D260" s="234" t="s">
        <v>137</v>
      </c>
      <c r="E260" s="235" t="s">
        <v>1</v>
      </c>
      <c r="F260" s="236" t="s">
        <v>436</v>
      </c>
      <c r="G260" s="233"/>
      <c r="H260" s="235" t="s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137</v>
      </c>
      <c r="AU260" s="242" t="s">
        <v>86</v>
      </c>
      <c r="AV260" s="13" t="s">
        <v>84</v>
      </c>
      <c r="AW260" s="13" t="s">
        <v>32</v>
      </c>
      <c r="AX260" s="13" t="s">
        <v>76</v>
      </c>
      <c r="AY260" s="242" t="s">
        <v>128</v>
      </c>
    </row>
    <row r="261" s="14" customFormat="1">
      <c r="A261" s="14"/>
      <c r="B261" s="243"/>
      <c r="C261" s="244"/>
      <c r="D261" s="234" t="s">
        <v>137</v>
      </c>
      <c r="E261" s="245" t="s">
        <v>1</v>
      </c>
      <c r="F261" s="246" t="s">
        <v>441</v>
      </c>
      <c r="G261" s="244"/>
      <c r="H261" s="247">
        <v>2.25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137</v>
      </c>
      <c r="AU261" s="253" t="s">
        <v>86</v>
      </c>
      <c r="AV261" s="14" t="s">
        <v>86</v>
      </c>
      <c r="AW261" s="14" t="s">
        <v>32</v>
      </c>
      <c r="AX261" s="14" t="s">
        <v>84</v>
      </c>
      <c r="AY261" s="253" t="s">
        <v>128</v>
      </c>
    </row>
    <row r="262" s="2" customFormat="1" ht="37.8" customHeight="1">
      <c r="A262" s="39"/>
      <c r="B262" s="40"/>
      <c r="C262" s="219" t="s">
        <v>442</v>
      </c>
      <c r="D262" s="219" t="s">
        <v>130</v>
      </c>
      <c r="E262" s="220" t="s">
        <v>212</v>
      </c>
      <c r="F262" s="221" t="s">
        <v>213</v>
      </c>
      <c r="G262" s="222" t="s">
        <v>192</v>
      </c>
      <c r="H262" s="223">
        <v>6.6600000000000001</v>
      </c>
      <c r="I262" s="224"/>
      <c r="J262" s="225">
        <f>ROUND(I262*H262,2)</f>
        <v>0</v>
      </c>
      <c r="K262" s="221" t="s">
        <v>134</v>
      </c>
      <c r="L262" s="45"/>
      <c r="M262" s="226" t="s">
        <v>1</v>
      </c>
      <c r="N262" s="227" t="s">
        <v>41</v>
      </c>
      <c r="O262" s="92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135</v>
      </c>
      <c r="AT262" s="230" t="s">
        <v>130</v>
      </c>
      <c r="AU262" s="230" t="s">
        <v>86</v>
      </c>
      <c r="AY262" s="18" t="s">
        <v>128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84</v>
      </c>
      <c r="BK262" s="231">
        <f>ROUND(I262*H262,2)</f>
        <v>0</v>
      </c>
      <c r="BL262" s="18" t="s">
        <v>135</v>
      </c>
      <c r="BM262" s="230" t="s">
        <v>214</v>
      </c>
    </row>
    <row r="263" s="13" customFormat="1">
      <c r="A263" s="13"/>
      <c r="B263" s="232"/>
      <c r="C263" s="233"/>
      <c r="D263" s="234" t="s">
        <v>137</v>
      </c>
      <c r="E263" s="235" t="s">
        <v>1</v>
      </c>
      <c r="F263" s="236" t="s">
        <v>443</v>
      </c>
      <c r="G263" s="233"/>
      <c r="H263" s="235" t="s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137</v>
      </c>
      <c r="AU263" s="242" t="s">
        <v>86</v>
      </c>
      <c r="AV263" s="13" t="s">
        <v>84</v>
      </c>
      <c r="AW263" s="13" t="s">
        <v>32</v>
      </c>
      <c r="AX263" s="13" t="s">
        <v>76</v>
      </c>
      <c r="AY263" s="242" t="s">
        <v>128</v>
      </c>
    </row>
    <row r="264" s="14" customFormat="1">
      <c r="A264" s="14"/>
      <c r="B264" s="243"/>
      <c r="C264" s="244"/>
      <c r="D264" s="234" t="s">
        <v>137</v>
      </c>
      <c r="E264" s="245" t="s">
        <v>1</v>
      </c>
      <c r="F264" s="246" t="s">
        <v>444</v>
      </c>
      <c r="G264" s="244"/>
      <c r="H264" s="247">
        <v>6.6600000000000001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137</v>
      </c>
      <c r="AU264" s="253" t="s">
        <v>86</v>
      </c>
      <c r="AV264" s="14" t="s">
        <v>86</v>
      </c>
      <c r="AW264" s="14" t="s">
        <v>32</v>
      </c>
      <c r="AX264" s="14" t="s">
        <v>84</v>
      </c>
      <c r="AY264" s="253" t="s">
        <v>128</v>
      </c>
    </row>
    <row r="265" s="2" customFormat="1" ht="49.05" customHeight="1">
      <c r="A265" s="39"/>
      <c r="B265" s="40"/>
      <c r="C265" s="219" t="s">
        <v>445</v>
      </c>
      <c r="D265" s="219" t="s">
        <v>130</v>
      </c>
      <c r="E265" s="220" t="s">
        <v>216</v>
      </c>
      <c r="F265" s="221" t="s">
        <v>217</v>
      </c>
      <c r="G265" s="222" t="s">
        <v>192</v>
      </c>
      <c r="H265" s="223">
        <v>33.299999999999997</v>
      </c>
      <c r="I265" s="224"/>
      <c r="J265" s="225">
        <f>ROUND(I265*H265,2)</f>
        <v>0</v>
      </c>
      <c r="K265" s="221" t="s">
        <v>134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135</v>
      </c>
      <c r="AT265" s="230" t="s">
        <v>130</v>
      </c>
      <c r="AU265" s="230" t="s">
        <v>86</v>
      </c>
      <c r="AY265" s="18" t="s">
        <v>128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135</v>
      </c>
      <c r="BM265" s="230" t="s">
        <v>218</v>
      </c>
    </row>
    <row r="266" s="13" customFormat="1">
      <c r="A266" s="13"/>
      <c r="B266" s="232"/>
      <c r="C266" s="233"/>
      <c r="D266" s="234" t="s">
        <v>137</v>
      </c>
      <c r="E266" s="235" t="s">
        <v>1</v>
      </c>
      <c r="F266" s="236" t="s">
        <v>446</v>
      </c>
      <c r="G266" s="233"/>
      <c r="H266" s="235" t="s">
        <v>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137</v>
      </c>
      <c r="AU266" s="242" t="s">
        <v>86</v>
      </c>
      <c r="AV266" s="13" t="s">
        <v>84</v>
      </c>
      <c r="AW266" s="13" t="s">
        <v>32</v>
      </c>
      <c r="AX266" s="13" t="s">
        <v>76</v>
      </c>
      <c r="AY266" s="242" t="s">
        <v>128</v>
      </c>
    </row>
    <row r="267" s="14" customFormat="1">
      <c r="A267" s="14"/>
      <c r="B267" s="243"/>
      <c r="C267" s="244"/>
      <c r="D267" s="234" t="s">
        <v>137</v>
      </c>
      <c r="E267" s="245" t="s">
        <v>1</v>
      </c>
      <c r="F267" s="246" t="s">
        <v>447</v>
      </c>
      <c r="G267" s="244"/>
      <c r="H267" s="247">
        <v>33.299999999999997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137</v>
      </c>
      <c r="AU267" s="253" t="s">
        <v>86</v>
      </c>
      <c r="AV267" s="14" t="s">
        <v>86</v>
      </c>
      <c r="AW267" s="14" t="s">
        <v>32</v>
      </c>
      <c r="AX267" s="14" t="s">
        <v>84</v>
      </c>
      <c r="AY267" s="253" t="s">
        <v>128</v>
      </c>
    </row>
    <row r="268" s="2" customFormat="1" ht="24.15" customHeight="1">
      <c r="A268" s="39"/>
      <c r="B268" s="40"/>
      <c r="C268" s="219" t="s">
        <v>448</v>
      </c>
      <c r="D268" s="219" t="s">
        <v>130</v>
      </c>
      <c r="E268" s="220" t="s">
        <v>221</v>
      </c>
      <c r="F268" s="221" t="s">
        <v>222</v>
      </c>
      <c r="G268" s="222" t="s">
        <v>192</v>
      </c>
      <c r="H268" s="223">
        <v>6.6600000000000001</v>
      </c>
      <c r="I268" s="224"/>
      <c r="J268" s="225">
        <f>ROUND(I268*H268,2)</f>
        <v>0</v>
      </c>
      <c r="K268" s="221" t="s">
        <v>134</v>
      </c>
      <c r="L268" s="45"/>
      <c r="M268" s="226" t="s">
        <v>1</v>
      </c>
      <c r="N268" s="227" t="s">
        <v>41</v>
      </c>
      <c r="O268" s="92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135</v>
      </c>
      <c r="AT268" s="230" t="s">
        <v>130</v>
      </c>
      <c r="AU268" s="230" t="s">
        <v>86</v>
      </c>
      <c r="AY268" s="18" t="s">
        <v>128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84</v>
      </c>
      <c r="BK268" s="231">
        <f>ROUND(I268*H268,2)</f>
        <v>0</v>
      </c>
      <c r="BL268" s="18" t="s">
        <v>135</v>
      </c>
      <c r="BM268" s="230" t="s">
        <v>223</v>
      </c>
    </row>
    <row r="269" s="13" customFormat="1">
      <c r="A269" s="13"/>
      <c r="B269" s="232"/>
      <c r="C269" s="233"/>
      <c r="D269" s="234" t="s">
        <v>137</v>
      </c>
      <c r="E269" s="235" t="s">
        <v>1</v>
      </c>
      <c r="F269" s="236" t="s">
        <v>224</v>
      </c>
      <c r="G269" s="233"/>
      <c r="H269" s="235" t="s">
        <v>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137</v>
      </c>
      <c r="AU269" s="242" t="s">
        <v>86</v>
      </c>
      <c r="AV269" s="13" t="s">
        <v>84</v>
      </c>
      <c r="AW269" s="13" t="s">
        <v>32</v>
      </c>
      <c r="AX269" s="13" t="s">
        <v>76</v>
      </c>
      <c r="AY269" s="242" t="s">
        <v>128</v>
      </c>
    </row>
    <row r="270" s="14" customFormat="1">
      <c r="A270" s="14"/>
      <c r="B270" s="243"/>
      <c r="C270" s="244"/>
      <c r="D270" s="234" t="s">
        <v>137</v>
      </c>
      <c r="E270" s="245" t="s">
        <v>1</v>
      </c>
      <c r="F270" s="246" t="s">
        <v>444</v>
      </c>
      <c r="G270" s="244"/>
      <c r="H270" s="247">
        <v>6.6600000000000001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137</v>
      </c>
      <c r="AU270" s="253" t="s">
        <v>86</v>
      </c>
      <c r="AV270" s="14" t="s">
        <v>86</v>
      </c>
      <c r="AW270" s="14" t="s">
        <v>32</v>
      </c>
      <c r="AX270" s="14" t="s">
        <v>84</v>
      </c>
      <c r="AY270" s="253" t="s">
        <v>128</v>
      </c>
    </row>
    <row r="271" s="2" customFormat="1" ht="44.25" customHeight="1">
      <c r="A271" s="39"/>
      <c r="B271" s="40"/>
      <c r="C271" s="219" t="s">
        <v>449</v>
      </c>
      <c r="D271" s="219" t="s">
        <v>130</v>
      </c>
      <c r="E271" s="220" t="s">
        <v>450</v>
      </c>
      <c r="F271" s="221" t="s">
        <v>451</v>
      </c>
      <c r="G271" s="222" t="s">
        <v>192</v>
      </c>
      <c r="H271" s="223">
        <v>0.25</v>
      </c>
      <c r="I271" s="224"/>
      <c r="J271" s="225">
        <f>ROUND(I271*H271,2)</f>
        <v>0</v>
      </c>
      <c r="K271" s="221" t="s">
        <v>134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135</v>
      </c>
      <c r="AT271" s="230" t="s">
        <v>130</v>
      </c>
      <c r="AU271" s="230" t="s">
        <v>86</v>
      </c>
      <c r="AY271" s="18" t="s">
        <v>128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135</v>
      </c>
      <c r="BM271" s="230" t="s">
        <v>452</v>
      </c>
    </row>
    <row r="272" s="13" customFormat="1">
      <c r="A272" s="13"/>
      <c r="B272" s="232"/>
      <c r="C272" s="233"/>
      <c r="D272" s="234" t="s">
        <v>137</v>
      </c>
      <c r="E272" s="235" t="s">
        <v>1</v>
      </c>
      <c r="F272" s="236" t="s">
        <v>436</v>
      </c>
      <c r="G272" s="233"/>
      <c r="H272" s="235" t="s">
        <v>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137</v>
      </c>
      <c r="AU272" s="242" t="s">
        <v>86</v>
      </c>
      <c r="AV272" s="13" t="s">
        <v>84</v>
      </c>
      <c r="AW272" s="13" t="s">
        <v>32</v>
      </c>
      <c r="AX272" s="13" t="s">
        <v>76</v>
      </c>
      <c r="AY272" s="242" t="s">
        <v>128</v>
      </c>
    </row>
    <row r="273" s="14" customFormat="1">
      <c r="A273" s="14"/>
      <c r="B273" s="243"/>
      <c r="C273" s="244"/>
      <c r="D273" s="234" t="s">
        <v>137</v>
      </c>
      <c r="E273" s="245" t="s">
        <v>1</v>
      </c>
      <c r="F273" s="246" t="s">
        <v>437</v>
      </c>
      <c r="G273" s="244"/>
      <c r="H273" s="247">
        <v>0.25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137</v>
      </c>
      <c r="AU273" s="253" t="s">
        <v>86</v>
      </c>
      <c r="AV273" s="14" t="s">
        <v>86</v>
      </c>
      <c r="AW273" s="14" t="s">
        <v>32</v>
      </c>
      <c r="AX273" s="14" t="s">
        <v>84</v>
      </c>
      <c r="AY273" s="253" t="s">
        <v>128</v>
      </c>
    </row>
    <row r="274" s="2" customFormat="1" ht="44.25" customHeight="1">
      <c r="A274" s="39"/>
      <c r="B274" s="40"/>
      <c r="C274" s="219" t="s">
        <v>453</v>
      </c>
      <c r="D274" s="219" t="s">
        <v>130</v>
      </c>
      <c r="E274" s="220" t="s">
        <v>226</v>
      </c>
      <c r="F274" s="221" t="s">
        <v>227</v>
      </c>
      <c r="G274" s="222" t="s">
        <v>192</v>
      </c>
      <c r="H274" s="223">
        <v>2</v>
      </c>
      <c r="I274" s="224"/>
      <c r="J274" s="225">
        <f>ROUND(I274*H274,2)</f>
        <v>0</v>
      </c>
      <c r="K274" s="221" t="s">
        <v>134</v>
      </c>
      <c r="L274" s="45"/>
      <c r="M274" s="226" t="s">
        <v>1</v>
      </c>
      <c r="N274" s="227" t="s">
        <v>41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135</v>
      </c>
      <c r="AT274" s="230" t="s">
        <v>130</v>
      </c>
      <c r="AU274" s="230" t="s">
        <v>86</v>
      </c>
      <c r="AY274" s="18" t="s">
        <v>128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135</v>
      </c>
      <c r="BM274" s="230" t="s">
        <v>228</v>
      </c>
    </row>
    <row r="275" s="13" customFormat="1">
      <c r="A275" s="13"/>
      <c r="B275" s="232"/>
      <c r="C275" s="233"/>
      <c r="D275" s="234" t="s">
        <v>137</v>
      </c>
      <c r="E275" s="235" t="s">
        <v>1</v>
      </c>
      <c r="F275" s="236" t="s">
        <v>229</v>
      </c>
      <c r="G275" s="233"/>
      <c r="H275" s="235" t="s">
        <v>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137</v>
      </c>
      <c r="AU275" s="242" t="s">
        <v>86</v>
      </c>
      <c r="AV275" s="13" t="s">
        <v>84</v>
      </c>
      <c r="AW275" s="13" t="s">
        <v>32</v>
      </c>
      <c r="AX275" s="13" t="s">
        <v>76</v>
      </c>
      <c r="AY275" s="242" t="s">
        <v>128</v>
      </c>
    </row>
    <row r="276" s="14" customFormat="1">
      <c r="A276" s="14"/>
      <c r="B276" s="243"/>
      <c r="C276" s="244"/>
      <c r="D276" s="234" t="s">
        <v>137</v>
      </c>
      <c r="E276" s="245" t="s">
        <v>1</v>
      </c>
      <c r="F276" s="246" t="s">
        <v>86</v>
      </c>
      <c r="G276" s="244"/>
      <c r="H276" s="247">
        <v>2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137</v>
      </c>
      <c r="AU276" s="253" t="s">
        <v>86</v>
      </c>
      <c r="AV276" s="14" t="s">
        <v>86</v>
      </c>
      <c r="AW276" s="14" t="s">
        <v>32</v>
      </c>
      <c r="AX276" s="14" t="s">
        <v>84</v>
      </c>
      <c r="AY276" s="253" t="s">
        <v>128</v>
      </c>
    </row>
    <row r="277" s="12" customFormat="1" ht="22.8" customHeight="1">
      <c r="A277" s="12"/>
      <c r="B277" s="203"/>
      <c r="C277" s="204"/>
      <c r="D277" s="205" t="s">
        <v>75</v>
      </c>
      <c r="E277" s="217" t="s">
        <v>230</v>
      </c>
      <c r="F277" s="217" t="s">
        <v>231</v>
      </c>
      <c r="G277" s="204"/>
      <c r="H277" s="204"/>
      <c r="I277" s="207"/>
      <c r="J277" s="218">
        <f>BK277</f>
        <v>0</v>
      </c>
      <c r="K277" s="204"/>
      <c r="L277" s="209"/>
      <c r="M277" s="210"/>
      <c r="N277" s="211"/>
      <c r="O277" s="211"/>
      <c r="P277" s="212">
        <f>P278</f>
        <v>0</v>
      </c>
      <c r="Q277" s="211"/>
      <c r="R277" s="212">
        <f>R278</f>
        <v>0</v>
      </c>
      <c r="S277" s="211"/>
      <c r="T277" s="213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84</v>
      </c>
      <c r="AT277" s="215" t="s">
        <v>75</v>
      </c>
      <c r="AU277" s="215" t="s">
        <v>84</v>
      </c>
      <c r="AY277" s="214" t="s">
        <v>128</v>
      </c>
      <c r="BK277" s="216">
        <f>BK278</f>
        <v>0</v>
      </c>
    </row>
    <row r="278" s="2" customFormat="1" ht="24.15" customHeight="1">
      <c r="A278" s="39"/>
      <c r="B278" s="40"/>
      <c r="C278" s="219" t="s">
        <v>454</v>
      </c>
      <c r="D278" s="219" t="s">
        <v>130</v>
      </c>
      <c r="E278" s="220" t="s">
        <v>233</v>
      </c>
      <c r="F278" s="221" t="s">
        <v>234</v>
      </c>
      <c r="G278" s="222" t="s">
        <v>192</v>
      </c>
      <c r="H278" s="223">
        <v>86.896000000000001</v>
      </c>
      <c r="I278" s="224"/>
      <c r="J278" s="225">
        <f>ROUND(I278*H278,2)</f>
        <v>0</v>
      </c>
      <c r="K278" s="221" t="s">
        <v>134</v>
      </c>
      <c r="L278" s="45"/>
      <c r="M278" s="226" t="s">
        <v>1</v>
      </c>
      <c r="N278" s="227" t="s">
        <v>41</v>
      </c>
      <c r="O278" s="92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135</v>
      </c>
      <c r="AT278" s="230" t="s">
        <v>130</v>
      </c>
      <c r="AU278" s="230" t="s">
        <v>86</v>
      </c>
      <c r="AY278" s="18" t="s">
        <v>128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135</v>
      </c>
      <c r="BM278" s="230" t="s">
        <v>235</v>
      </c>
    </row>
    <row r="279" s="12" customFormat="1" ht="25.92" customHeight="1">
      <c r="A279" s="12"/>
      <c r="B279" s="203"/>
      <c r="C279" s="204"/>
      <c r="D279" s="205" t="s">
        <v>75</v>
      </c>
      <c r="E279" s="206" t="s">
        <v>236</v>
      </c>
      <c r="F279" s="206" t="s">
        <v>237</v>
      </c>
      <c r="G279" s="204"/>
      <c r="H279" s="204"/>
      <c r="I279" s="207"/>
      <c r="J279" s="208">
        <f>BK279</f>
        <v>0</v>
      </c>
      <c r="K279" s="204"/>
      <c r="L279" s="209"/>
      <c r="M279" s="210"/>
      <c r="N279" s="211"/>
      <c r="O279" s="211"/>
      <c r="P279" s="212">
        <f>P280</f>
        <v>0</v>
      </c>
      <c r="Q279" s="211"/>
      <c r="R279" s="212">
        <f>R280</f>
        <v>0.00029390000000000004</v>
      </c>
      <c r="S279" s="211"/>
      <c r="T279" s="213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4" t="s">
        <v>86</v>
      </c>
      <c r="AT279" s="215" t="s">
        <v>75</v>
      </c>
      <c r="AU279" s="215" t="s">
        <v>76</v>
      </c>
      <c r="AY279" s="214" t="s">
        <v>128</v>
      </c>
      <c r="BK279" s="216">
        <f>BK280</f>
        <v>0</v>
      </c>
    </row>
    <row r="280" s="12" customFormat="1" ht="22.8" customHeight="1">
      <c r="A280" s="12"/>
      <c r="B280" s="203"/>
      <c r="C280" s="204"/>
      <c r="D280" s="205" t="s">
        <v>75</v>
      </c>
      <c r="E280" s="217" t="s">
        <v>238</v>
      </c>
      <c r="F280" s="217" t="s">
        <v>239</v>
      </c>
      <c r="G280" s="204"/>
      <c r="H280" s="204"/>
      <c r="I280" s="207"/>
      <c r="J280" s="218">
        <f>BK280</f>
        <v>0</v>
      </c>
      <c r="K280" s="204"/>
      <c r="L280" s="209"/>
      <c r="M280" s="210"/>
      <c r="N280" s="211"/>
      <c r="O280" s="211"/>
      <c r="P280" s="212">
        <f>SUM(P281:P304)</f>
        <v>0</v>
      </c>
      <c r="Q280" s="211"/>
      <c r="R280" s="212">
        <f>SUM(R281:R304)</f>
        <v>0.00029390000000000004</v>
      </c>
      <c r="S280" s="211"/>
      <c r="T280" s="213">
        <f>SUM(T281:T304)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86</v>
      </c>
      <c r="AT280" s="215" t="s">
        <v>75</v>
      </c>
      <c r="AU280" s="215" t="s">
        <v>84</v>
      </c>
      <c r="AY280" s="214" t="s">
        <v>128</v>
      </c>
      <c r="BK280" s="216">
        <f>SUM(BK281:BK304)</f>
        <v>0</v>
      </c>
    </row>
    <row r="281" s="2" customFormat="1" ht="24.15" customHeight="1">
      <c r="A281" s="39"/>
      <c r="B281" s="40"/>
      <c r="C281" s="219" t="s">
        <v>139</v>
      </c>
      <c r="D281" s="219" t="s">
        <v>130</v>
      </c>
      <c r="E281" s="220" t="s">
        <v>241</v>
      </c>
      <c r="F281" s="221" t="s">
        <v>242</v>
      </c>
      <c r="G281" s="222" t="s">
        <v>133</v>
      </c>
      <c r="H281" s="223">
        <v>14.695</v>
      </c>
      <c r="I281" s="224"/>
      <c r="J281" s="225">
        <f>ROUND(I281*H281,2)</f>
        <v>0</v>
      </c>
      <c r="K281" s="221" t="s">
        <v>134</v>
      </c>
      <c r="L281" s="45"/>
      <c r="M281" s="226" t="s">
        <v>1</v>
      </c>
      <c r="N281" s="227" t="s">
        <v>41</v>
      </c>
      <c r="O281" s="92"/>
      <c r="P281" s="228">
        <f>O281*H281</f>
        <v>0</v>
      </c>
      <c r="Q281" s="228">
        <v>2.0000000000000002E-05</v>
      </c>
      <c r="R281" s="228">
        <f>Q281*H281</f>
        <v>0.00029390000000000004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220</v>
      </c>
      <c r="AT281" s="230" t="s">
        <v>130</v>
      </c>
      <c r="AU281" s="230" t="s">
        <v>86</v>
      </c>
      <c r="AY281" s="18" t="s">
        <v>128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84</v>
      </c>
      <c r="BK281" s="231">
        <f>ROUND(I281*H281,2)</f>
        <v>0</v>
      </c>
      <c r="BL281" s="18" t="s">
        <v>220</v>
      </c>
      <c r="BM281" s="230" t="s">
        <v>243</v>
      </c>
    </row>
    <row r="282" s="13" customFormat="1">
      <c r="A282" s="13"/>
      <c r="B282" s="232"/>
      <c r="C282" s="233"/>
      <c r="D282" s="234" t="s">
        <v>137</v>
      </c>
      <c r="E282" s="235" t="s">
        <v>1</v>
      </c>
      <c r="F282" s="236" t="s">
        <v>244</v>
      </c>
      <c r="G282" s="233"/>
      <c r="H282" s="235" t="s">
        <v>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137</v>
      </c>
      <c r="AU282" s="242" t="s">
        <v>86</v>
      </c>
      <c r="AV282" s="13" t="s">
        <v>84</v>
      </c>
      <c r="AW282" s="13" t="s">
        <v>32</v>
      </c>
      <c r="AX282" s="13" t="s">
        <v>76</v>
      </c>
      <c r="AY282" s="242" t="s">
        <v>128</v>
      </c>
    </row>
    <row r="283" s="13" customFormat="1">
      <c r="A283" s="13"/>
      <c r="B283" s="232"/>
      <c r="C283" s="233"/>
      <c r="D283" s="234" t="s">
        <v>137</v>
      </c>
      <c r="E283" s="235" t="s">
        <v>1</v>
      </c>
      <c r="F283" s="236" t="s">
        <v>455</v>
      </c>
      <c r="G283" s="233"/>
      <c r="H283" s="235" t="s">
        <v>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137</v>
      </c>
      <c r="AU283" s="242" t="s">
        <v>86</v>
      </c>
      <c r="AV283" s="13" t="s">
        <v>84</v>
      </c>
      <c r="AW283" s="13" t="s">
        <v>32</v>
      </c>
      <c r="AX283" s="13" t="s">
        <v>76</v>
      </c>
      <c r="AY283" s="242" t="s">
        <v>128</v>
      </c>
    </row>
    <row r="284" s="14" customFormat="1">
      <c r="A284" s="14"/>
      <c r="B284" s="243"/>
      <c r="C284" s="244"/>
      <c r="D284" s="234" t="s">
        <v>137</v>
      </c>
      <c r="E284" s="245" t="s">
        <v>1</v>
      </c>
      <c r="F284" s="246" t="s">
        <v>456</v>
      </c>
      <c r="G284" s="244"/>
      <c r="H284" s="247">
        <v>6.0289999999999999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137</v>
      </c>
      <c r="AU284" s="253" t="s">
        <v>86</v>
      </c>
      <c r="AV284" s="14" t="s">
        <v>86</v>
      </c>
      <c r="AW284" s="14" t="s">
        <v>32</v>
      </c>
      <c r="AX284" s="14" t="s">
        <v>76</v>
      </c>
      <c r="AY284" s="253" t="s">
        <v>128</v>
      </c>
    </row>
    <row r="285" s="13" customFormat="1">
      <c r="A285" s="13"/>
      <c r="B285" s="232"/>
      <c r="C285" s="233"/>
      <c r="D285" s="234" t="s">
        <v>137</v>
      </c>
      <c r="E285" s="235" t="s">
        <v>1</v>
      </c>
      <c r="F285" s="236" t="s">
        <v>457</v>
      </c>
      <c r="G285" s="233"/>
      <c r="H285" s="235" t="s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137</v>
      </c>
      <c r="AU285" s="242" t="s">
        <v>86</v>
      </c>
      <c r="AV285" s="13" t="s">
        <v>84</v>
      </c>
      <c r="AW285" s="13" t="s">
        <v>32</v>
      </c>
      <c r="AX285" s="13" t="s">
        <v>76</v>
      </c>
      <c r="AY285" s="242" t="s">
        <v>128</v>
      </c>
    </row>
    <row r="286" s="14" customFormat="1">
      <c r="A286" s="14"/>
      <c r="B286" s="243"/>
      <c r="C286" s="244"/>
      <c r="D286" s="234" t="s">
        <v>137</v>
      </c>
      <c r="E286" s="245" t="s">
        <v>1</v>
      </c>
      <c r="F286" s="246" t="s">
        <v>458</v>
      </c>
      <c r="G286" s="244"/>
      <c r="H286" s="247">
        <v>7.5359999999999996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137</v>
      </c>
      <c r="AU286" s="253" t="s">
        <v>86</v>
      </c>
      <c r="AV286" s="14" t="s">
        <v>86</v>
      </c>
      <c r="AW286" s="14" t="s">
        <v>32</v>
      </c>
      <c r="AX286" s="14" t="s">
        <v>76</v>
      </c>
      <c r="AY286" s="253" t="s">
        <v>128</v>
      </c>
    </row>
    <row r="287" s="13" customFormat="1">
      <c r="A287" s="13"/>
      <c r="B287" s="232"/>
      <c r="C287" s="233"/>
      <c r="D287" s="234" t="s">
        <v>137</v>
      </c>
      <c r="E287" s="235" t="s">
        <v>1</v>
      </c>
      <c r="F287" s="236" t="s">
        <v>459</v>
      </c>
      <c r="G287" s="233"/>
      <c r="H287" s="235" t="s">
        <v>1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137</v>
      </c>
      <c r="AU287" s="242" t="s">
        <v>86</v>
      </c>
      <c r="AV287" s="13" t="s">
        <v>84</v>
      </c>
      <c r="AW287" s="13" t="s">
        <v>32</v>
      </c>
      <c r="AX287" s="13" t="s">
        <v>76</v>
      </c>
      <c r="AY287" s="242" t="s">
        <v>128</v>
      </c>
    </row>
    <row r="288" s="14" customFormat="1">
      <c r="A288" s="14"/>
      <c r="B288" s="243"/>
      <c r="C288" s="244"/>
      <c r="D288" s="234" t="s">
        <v>137</v>
      </c>
      <c r="E288" s="245" t="s">
        <v>1</v>
      </c>
      <c r="F288" s="246" t="s">
        <v>460</v>
      </c>
      <c r="G288" s="244"/>
      <c r="H288" s="247">
        <v>1.1299999999999999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137</v>
      </c>
      <c r="AU288" s="253" t="s">
        <v>86</v>
      </c>
      <c r="AV288" s="14" t="s">
        <v>86</v>
      </c>
      <c r="AW288" s="14" t="s">
        <v>32</v>
      </c>
      <c r="AX288" s="14" t="s">
        <v>76</v>
      </c>
      <c r="AY288" s="253" t="s">
        <v>128</v>
      </c>
    </row>
    <row r="289" s="15" customFormat="1">
      <c r="A289" s="15"/>
      <c r="B289" s="254"/>
      <c r="C289" s="255"/>
      <c r="D289" s="234" t="s">
        <v>137</v>
      </c>
      <c r="E289" s="256" t="s">
        <v>1</v>
      </c>
      <c r="F289" s="257" t="s">
        <v>203</v>
      </c>
      <c r="G289" s="255"/>
      <c r="H289" s="258">
        <v>14.695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137</v>
      </c>
      <c r="AU289" s="264" t="s">
        <v>86</v>
      </c>
      <c r="AV289" s="15" t="s">
        <v>135</v>
      </c>
      <c r="AW289" s="15" t="s">
        <v>32</v>
      </c>
      <c r="AX289" s="15" t="s">
        <v>84</v>
      </c>
      <c r="AY289" s="264" t="s">
        <v>128</v>
      </c>
    </row>
    <row r="290" s="2" customFormat="1" ht="24.15" customHeight="1">
      <c r="A290" s="39"/>
      <c r="B290" s="40"/>
      <c r="C290" s="219" t="s">
        <v>461</v>
      </c>
      <c r="D290" s="219" t="s">
        <v>130</v>
      </c>
      <c r="E290" s="220" t="s">
        <v>248</v>
      </c>
      <c r="F290" s="221" t="s">
        <v>249</v>
      </c>
      <c r="G290" s="222" t="s">
        <v>133</v>
      </c>
      <c r="H290" s="223">
        <v>14.695</v>
      </c>
      <c r="I290" s="224"/>
      <c r="J290" s="225">
        <f>ROUND(I290*H290,2)</f>
        <v>0</v>
      </c>
      <c r="K290" s="221" t="s">
        <v>134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220</v>
      </c>
      <c r="AT290" s="230" t="s">
        <v>130</v>
      </c>
      <c r="AU290" s="230" t="s">
        <v>86</v>
      </c>
      <c r="AY290" s="18" t="s">
        <v>128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220</v>
      </c>
      <c r="BM290" s="230" t="s">
        <v>250</v>
      </c>
    </row>
    <row r="291" s="2" customFormat="1" ht="24.15" customHeight="1">
      <c r="A291" s="39"/>
      <c r="B291" s="40"/>
      <c r="C291" s="219" t="s">
        <v>462</v>
      </c>
      <c r="D291" s="219" t="s">
        <v>130</v>
      </c>
      <c r="E291" s="220" t="s">
        <v>251</v>
      </c>
      <c r="F291" s="221" t="s">
        <v>252</v>
      </c>
      <c r="G291" s="222" t="s">
        <v>133</v>
      </c>
      <c r="H291" s="223">
        <v>23.361999999999998</v>
      </c>
      <c r="I291" s="224"/>
      <c r="J291" s="225">
        <f>ROUND(I291*H291,2)</f>
        <v>0</v>
      </c>
      <c r="K291" s="221" t="s">
        <v>134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220</v>
      </c>
      <c r="AT291" s="230" t="s">
        <v>130</v>
      </c>
      <c r="AU291" s="230" t="s">
        <v>86</v>
      </c>
      <c r="AY291" s="18" t="s">
        <v>128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220</v>
      </c>
      <c r="BM291" s="230" t="s">
        <v>253</v>
      </c>
    </row>
    <row r="292" s="13" customFormat="1">
      <c r="A292" s="13"/>
      <c r="B292" s="232"/>
      <c r="C292" s="233"/>
      <c r="D292" s="234" t="s">
        <v>137</v>
      </c>
      <c r="E292" s="235" t="s">
        <v>1</v>
      </c>
      <c r="F292" s="236" t="s">
        <v>463</v>
      </c>
      <c r="G292" s="233"/>
      <c r="H292" s="235" t="s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137</v>
      </c>
      <c r="AU292" s="242" t="s">
        <v>86</v>
      </c>
      <c r="AV292" s="13" t="s">
        <v>84</v>
      </c>
      <c r="AW292" s="13" t="s">
        <v>32</v>
      </c>
      <c r="AX292" s="13" t="s">
        <v>76</v>
      </c>
      <c r="AY292" s="242" t="s">
        <v>128</v>
      </c>
    </row>
    <row r="293" s="13" customFormat="1">
      <c r="A293" s="13"/>
      <c r="B293" s="232"/>
      <c r="C293" s="233"/>
      <c r="D293" s="234" t="s">
        <v>137</v>
      </c>
      <c r="E293" s="235" t="s">
        <v>1</v>
      </c>
      <c r="F293" s="236" t="s">
        <v>464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137</v>
      </c>
      <c r="AU293" s="242" t="s">
        <v>86</v>
      </c>
      <c r="AV293" s="13" t="s">
        <v>84</v>
      </c>
      <c r="AW293" s="13" t="s">
        <v>32</v>
      </c>
      <c r="AX293" s="13" t="s">
        <v>76</v>
      </c>
      <c r="AY293" s="242" t="s">
        <v>128</v>
      </c>
    </row>
    <row r="294" s="13" customFormat="1">
      <c r="A294" s="13"/>
      <c r="B294" s="232"/>
      <c r="C294" s="233"/>
      <c r="D294" s="234" t="s">
        <v>137</v>
      </c>
      <c r="E294" s="235" t="s">
        <v>1</v>
      </c>
      <c r="F294" s="236" t="s">
        <v>455</v>
      </c>
      <c r="G294" s="233"/>
      <c r="H294" s="235" t="s">
        <v>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137</v>
      </c>
      <c r="AU294" s="242" t="s">
        <v>86</v>
      </c>
      <c r="AV294" s="13" t="s">
        <v>84</v>
      </c>
      <c r="AW294" s="13" t="s">
        <v>32</v>
      </c>
      <c r="AX294" s="13" t="s">
        <v>76</v>
      </c>
      <c r="AY294" s="242" t="s">
        <v>128</v>
      </c>
    </row>
    <row r="295" s="14" customFormat="1">
      <c r="A295" s="14"/>
      <c r="B295" s="243"/>
      <c r="C295" s="244"/>
      <c r="D295" s="234" t="s">
        <v>137</v>
      </c>
      <c r="E295" s="245" t="s">
        <v>1</v>
      </c>
      <c r="F295" s="246" t="s">
        <v>456</v>
      </c>
      <c r="G295" s="244"/>
      <c r="H295" s="247">
        <v>6.0289999999999999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137</v>
      </c>
      <c r="AU295" s="253" t="s">
        <v>86</v>
      </c>
      <c r="AV295" s="14" t="s">
        <v>86</v>
      </c>
      <c r="AW295" s="14" t="s">
        <v>32</v>
      </c>
      <c r="AX295" s="14" t="s">
        <v>76</v>
      </c>
      <c r="AY295" s="253" t="s">
        <v>128</v>
      </c>
    </row>
    <row r="296" s="16" customFormat="1">
      <c r="A296" s="16"/>
      <c r="B296" s="278"/>
      <c r="C296" s="279"/>
      <c r="D296" s="234" t="s">
        <v>137</v>
      </c>
      <c r="E296" s="280" t="s">
        <v>1</v>
      </c>
      <c r="F296" s="281" t="s">
        <v>465</v>
      </c>
      <c r="G296" s="279"/>
      <c r="H296" s="282">
        <v>6.0289999999999999</v>
      </c>
      <c r="I296" s="283"/>
      <c r="J296" s="279"/>
      <c r="K296" s="279"/>
      <c r="L296" s="284"/>
      <c r="M296" s="285"/>
      <c r="N296" s="286"/>
      <c r="O296" s="286"/>
      <c r="P296" s="286"/>
      <c r="Q296" s="286"/>
      <c r="R296" s="286"/>
      <c r="S296" s="286"/>
      <c r="T296" s="287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8" t="s">
        <v>137</v>
      </c>
      <c r="AU296" s="288" t="s">
        <v>86</v>
      </c>
      <c r="AV296" s="16" t="s">
        <v>144</v>
      </c>
      <c r="AW296" s="16" t="s">
        <v>32</v>
      </c>
      <c r="AX296" s="16" t="s">
        <v>76</v>
      </c>
      <c r="AY296" s="288" t="s">
        <v>128</v>
      </c>
    </row>
    <row r="297" s="13" customFormat="1">
      <c r="A297" s="13"/>
      <c r="B297" s="232"/>
      <c r="C297" s="233"/>
      <c r="D297" s="234" t="s">
        <v>137</v>
      </c>
      <c r="E297" s="235" t="s">
        <v>1</v>
      </c>
      <c r="F297" s="236" t="s">
        <v>466</v>
      </c>
      <c r="G297" s="233"/>
      <c r="H297" s="235" t="s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137</v>
      </c>
      <c r="AU297" s="242" t="s">
        <v>86</v>
      </c>
      <c r="AV297" s="13" t="s">
        <v>84</v>
      </c>
      <c r="AW297" s="13" t="s">
        <v>32</v>
      </c>
      <c r="AX297" s="13" t="s">
        <v>76</v>
      </c>
      <c r="AY297" s="242" t="s">
        <v>128</v>
      </c>
    </row>
    <row r="298" s="13" customFormat="1">
      <c r="A298" s="13"/>
      <c r="B298" s="232"/>
      <c r="C298" s="233"/>
      <c r="D298" s="234" t="s">
        <v>137</v>
      </c>
      <c r="E298" s="235" t="s">
        <v>1</v>
      </c>
      <c r="F298" s="236" t="s">
        <v>457</v>
      </c>
      <c r="G298" s="233"/>
      <c r="H298" s="235" t="s">
        <v>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137</v>
      </c>
      <c r="AU298" s="242" t="s">
        <v>86</v>
      </c>
      <c r="AV298" s="13" t="s">
        <v>84</v>
      </c>
      <c r="AW298" s="13" t="s">
        <v>32</v>
      </c>
      <c r="AX298" s="13" t="s">
        <v>76</v>
      </c>
      <c r="AY298" s="242" t="s">
        <v>128</v>
      </c>
    </row>
    <row r="299" s="14" customFormat="1">
      <c r="A299" s="14"/>
      <c r="B299" s="243"/>
      <c r="C299" s="244"/>
      <c r="D299" s="234" t="s">
        <v>137</v>
      </c>
      <c r="E299" s="245" t="s">
        <v>1</v>
      </c>
      <c r="F299" s="246" t="s">
        <v>467</v>
      </c>
      <c r="G299" s="244"/>
      <c r="H299" s="247">
        <v>15.071999999999999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137</v>
      </c>
      <c r="AU299" s="253" t="s">
        <v>86</v>
      </c>
      <c r="AV299" s="14" t="s">
        <v>86</v>
      </c>
      <c r="AW299" s="14" t="s">
        <v>32</v>
      </c>
      <c r="AX299" s="14" t="s">
        <v>76</v>
      </c>
      <c r="AY299" s="253" t="s">
        <v>128</v>
      </c>
    </row>
    <row r="300" s="13" customFormat="1">
      <c r="A300" s="13"/>
      <c r="B300" s="232"/>
      <c r="C300" s="233"/>
      <c r="D300" s="234" t="s">
        <v>137</v>
      </c>
      <c r="E300" s="235" t="s">
        <v>1</v>
      </c>
      <c r="F300" s="236" t="s">
        <v>459</v>
      </c>
      <c r="G300" s="233"/>
      <c r="H300" s="235" t="s">
        <v>1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137</v>
      </c>
      <c r="AU300" s="242" t="s">
        <v>86</v>
      </c>
      <c r="AV300" s="13" t="s">
        <v>84</v>
      </c>
      <c r="AW300" s="13" t="s">
        <v>32</v>
      </c>
      <c r="AX300" s="13" t="s">
        <v>76</v>
      </c>
      <c r="AY300" s="242" t="s">
        <v>128</v>
      </c>
    </row>
    <row r="301" s="14" customFormat="1">
      <c r="A301" s="14"/>
      <c r="B301" s="243"/>
      <c r="C301" s="244"/>
      <c r="D301" s="234" t="s">
        <v>137</v>
      </c>
      <c r="E301" s="245" t="s">
        <v>1</v>
      </c>
      <c r="F301" s="246" t="s">
        <v>468</v>
      </c>
      <c r="G301" s="244"/>
      <c r="H301" s="247">
        <v>2.2610000000000001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137</v>
      </c>
      <c r="AU301" s="253" t="s">
        <v>86</v>
      </c>
      <c r="AV301" s="14" t="s">
        <v>86</v>
      </c>
      <c r="AW301" s="14" t="s">
        <v>32</v>
      </c>
      <c r="AX301" s="14" t="s">
        <v>76</v>
      </c>
      <c r="AY301" s="253" t="s">
        <v>128</v>
      </c>
    </row>
    <row r="302" s="16" customFormat="1">
      <c r="A302" s="16"/>
      <c r="B302" s="278"/>
      <c r="C302" s="279"/>
      <c r="D302" s="234" t="s">
        <v>137</v>
      </c>
      <c r="E302" s="280" t="s">
        <v>1</v>
      </c>
      <c r="F302" s="281" t="s">
        <v>465</v>
      </c>
      <c r="G302" s="279"/>
      <c r="H302" s="282">
        <v>17.332999999999998</v>
      </c>
      <c r="I302" s="283"/>
      <c r="J302" s="279"/>
      <c r="K302" s="279"/>
      <c r="L302" s="284"/>
      <c r="M302" s="285"/>
      <c r="N302" s="286"/>
      <c r="O302" s="286"/>
      <c r="P302" s="286"/>
      <c r="Q302" s="286"/>
      <c r="R302" s="286"/>
      <c r="S302" s="286"/>
      <c r="T302" s="287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8" t="s">
        <v>137</v>
      </c>
      <c r="AU302" s="288" t="s">
        <v>86</v>
      </c>
      <c r="AV302" s="16" t="s">
        <v>144</v>
      </c>
      <c r="AW302" s="16" t="s">
        <v>32</v>
      </c>
      <c r="AX302" s="16" t="s">
        <v>76</v>
      </c>
      <c r="AY302" s="288" t="s">
        <v>128</v>
      </c>
    </row>
    <row r="303" s="15" customFormat="1">
      <c r="A303" s="15"/>
      <c r="B303" s="254"/>
      <c r="C303" s="255"/>
      <c r="D303" s="234" t="s">
        <v>137</v>
      </c>
      <c r="E303" s="256" t="s">
        <v>1</v>
      </c>
      <c r="F303" s="257" t="s">
        <v>203</v>
      </c>
      <c r="G303" s="255"/>
      <c r="H303" s="258">
        <v>23.361999999999998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4" t="s">
        <v>137</v>
      </c>
      <c r="AU303" s="264" t="s">
        <v>86</v>
      </c>
      <c r="AV303" s="15" t="s">
        <v>135</v>
      </c>
      <c r="AW303" s="15" t="s">
        <v>32</v>
      </c>
      <c r="AX303" s="15" t="s">
        <v>84</v>
      </c>
      <c r="AY303" s="264" t="s">
        <v>128</v>
      </c>
    </row>
    <row r="304" s="2" customFormat="1" ht="16.5" customHeight="1">
      <c r="A304" s="39"/>
      <c r="B304" s="40"/>
      <c r="C304" s="219" t="s">
        <v>469</v>
      </c>
      <c r="D304" s="219" t="s">
        <v>130</v>
      </c>
      <c r="E304" s="220" t="s">
        <v>470</v>
      </c>
      <c r="F304" s="221" t="s">
        <v>471</v>
      </c>
      <c r="G304" s="222" t="s">
        <v>270</v>
      </c>
      <c r="H304" s="223">
        <v>1</v>
      </c>
      <c r="I304" s="224"/>
      <c r="J304" s="225">
        <f>ROUND(I304*H304,2)</f>
        <v>0</v>
      </c>
      <c r="K304" s="221" t="s">
        <v>1</v>
      </c>
      <c r="L304" s="45"/>
      <c r="M304" s="226" t="s">
        <v>1</v>
      </c>
      <c r="N304" s="227" t="s">
        <v>41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220</v>
      </c>
      <c r="AT304" s="230" t="s">
        <v>130</v>
      </c>
      <c r="AU304" s="230" t="s">
        <v>86</v>
      </c>
      <c r="AY304" s="18" t="s">
        <v>128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84</v>
      </c>
      <c r="BK304" s="231">
        <f>ROUND(I304*H304,2)</f>
        <v>0</v>
      </c>
      <c r="BL304" s="18" t="s">
        <v>220</v>
      </c>
      <c r="BM304" s="230" t="s">
        <v>472</v>
      </c>
    </row>
    <row r="305" s="12" customFormat="1" ht="25.92" customHeight="1">
      <c r="A305" s="12"/>
      <c r="B305" s="203"/>
      <c r="C305" s="204"/>
      <c r="D305" s="205" t="s">
        <v>75</v>
      </c>
      <c r="E305" s="206" t="s">
        <v>272</v>
      </c>
      <c r="F305" s="206" t="s">
        <v>273</v>
      </c>
      <c r="G305" s="204"/>
      <c r="H305" s="204"/>
      <c r="I305" s="207"/>
      <c r="J305" s="208">
        <f>BK305</f>
        <v>0</v>
      </c>
      <c r="K305" s="204"/>
      <c r="L305" s="209"/>
      <c r="M305" s="210"/>
      <c r="N305" s="211"/>
      <c r="O305" s="211"/>
      <c r="P305" s="212">
        <f>P306+P310+P314+P318</f>
        <v>0</v>
      </c>
      <c r="Q305" s="211"/>
      <c r="R305" s="212">
        <f>R306+R310+R314+R318</f>
        <v>0</v>
      </c>
      <c r="S305" s="211"/>
      <c r="T305" s="213">
        <f>T306+T310+T314+T318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4" t="s">
        <v>153</v>
      </c>
      <c r="AT305" s="215" t="s">
        <v>75</v>
      </c>
      <c r="AU305" s="215" t="s">
        <v>76</v>
      </c>
      <c r="AY305" s="214" t="s">
        <v>128</v>
      </c>
      <c r="BK305" s="216">
        <f>BK306+BK310+BK314+BK318</f>
        <v>0</v>
      </c>
    </row>
    <row r="306" s="12" customFormat="1" ht="22.8" customHeight="1">
      <c r="A306" s="12"/>
      <c r="B306" s="203"/>
      <c r="C306" s="204"/>
      <c r="D306" s="205" t="s">
        <v>75</v>
      </c>
      <c r="E306" s="217" t="s">
        <v>274</v>
      </c>
      <c r="F306" s="217" t="s">
        <v>275</v>
      </c>
      <c r="G306" s="204"/>
      <c r="H306" s="204"/>
      <c r="I306" s="207"/>
      <c r="J306" s="218">
        <f>BK306</f>
        <v>0</v>
      </c>
      <c r="K306" s="204"/>
      <c r="L306" s="209"/>
      <c r="M306" s="210"/>
      <c r="N306" s="211"/>
      <c r="O306" s="211"/>
      <c r="P306" s="212">
        <f>SUM(P307:P309)</f>
        <v>0</v>
      </c>
      <c r="Q306" s="211"/>
      <c r="R306" s="212">
        <f>SUM(R307:R309)</f>
        <v>0</v>
      </c>
      <c r="S306" s="211"/>
      <c r="T306" s="213">
        <f>SUM(T307:T309)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153</v>
      </c>
      <c r="AT306" s="215" t="s">
        <v>75</v>
      </c>
      <c r="AU306" s="215" t="s">
        <v>84</v>
      </c>
      <c r="AY306" s="214" t="s">
        <v>128</v>
      </c>
      <c r="BK306" s="216">
        <f>SUM(BK307:BK309)</f>
        <v>0</v>
      </c>
    </row>
    <row r="307" s="2" customFormat="1" ht="16.5" customHeight="1">
      <c r="A307" s="39"/>
      <c r="B307" s="40"/>
      <c r="C307" s="219" t="s">
        <v>473</v>
      </c>
      <c r="D307" s="219" t="s">
        <v>130</v>
      </c>
      <c r="E307" s="220" t="s">
        <v>277</v>
      </c>
      <c r="F307" s="221" t="s">
        <v>278</v>
      </c>
      <c r="G307" s="222" t="s">
        <v>279</v>
      </c>
      <c r="H307" s="223">
        <v>1</v>
      </c>
      <c r="I307" s="224"/>
      <c r="J307" s="225">
        <f>ROUND(I307*H307,2)</f>
        <v>0</v>
      </c>
      <c r="K307" s="221" t="s">
        <v>134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280</v>
      </c>
      <c r="AT307" s="230" t="s">
        <v>130</v>
      </c>
      <c r="AU307" s="230" t="s">
        <v>86</v>
      </c>
      <c r="AY307" s="18" t="s">
        <v>128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280</v>
      </c>
      <c r="BM307" s="230" t="s">
        <v>281</v>
      </c>
    </row>
    <row r="308" s="13" customFormat="1">
      <c r="A308" s="13"/>
      <c r="B308" s="232"/>
      <c r="C308" s="233"/>
      <c r="D308" s="234" t="s">
        <v>137</v>
      </c>
      <c r="E308" s="235" t="s">
        <v>1</v>
      </c>
      <c r="F308" s="236" t="s">
        <v>282</v>
      </c>
      <c r="G308" s="233"/>
      <c r="H308" s="235" t="s">
        <v>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137</v>
      </c>
      <c r="AU308" s="242" t="s">
        <v>86</v>
      </c>
      <c r="AV308" s="13" t="s">
        <v>84</v>
      </c>
      <c r="AW308" s="13" t="s">
        <v>32</v>
      </c>
      <c r="AX308" s="13" t="s">
        <v>76</v>
      </c>
      <c r="AY308" s="242" t="s">
        <v>128</v>
      </c>
    </row>
    <row r="309" s="14" customFormat="1">
      <c r="A309" s="14"/>
      <c r="B309" s="243"/>
      <c r="C309" s="244"/>
      <c r="D309" s="234" t="s">
        <v>137</v>
      </c>
      <c r="E309" s="245" t="s">
        <v>1</v>
      </c>
      <c r="F309" s="246" t="s">
        <v>84</v>
      </c>
      <c r="G309" s="244"/>
      <c r="H309" s="247">
        <v>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137</v>
      </c>
      <c r="AU309" s="253" t="s">
        <v>86</v>
      </c>
      <c r="AV309" s="14" t="s">
        <v>86</v>
      </c>
      <c r="AW309" s="14" t="s">
        <v>32</v>
      </c>
      <c r="AX309" s="14" t="s">
        <v>84</v>
      </c>
      <c r="AY309" s="253" t="s">
        <v>128</v>
      </c>
    </row>
    <row r="310" s="12" customFormat="1" ht="22.8" customHeight="1">
      <c r="A310" s="12"/>
      <c r="B310" s="203"/>
      <c r="C310" s="204"/>
      <c r="D310" s="205" t="s">
        <v>75</v>
      </c>
      <c r="E310" s="217" t="s">
        <v>283</v>
      </c>
      <c r="F310" s="217" t="s">
        <v>284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SUM(P311:P313)</f>
        <v>0</v>
      </c>
      <c r="Q310" s="211"/>
      <c r="R310" s="212">
        <f>SUM(R311:R313)</f>
        <v>0</v>
      </c>
      <c r="S310" s="211"/>
      <c r="T310" s="213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153</v>
      </c>
      <c r="AT310" s="215" t="s">
        <v>75</v>
      </c>
      <c r="AU310" s="215" t="s">
        <v>84</v>
      </c>
      <c r="AY310" s="214" t="s">
        <v>128</v>
      </c>
      <c r="BK310" s="216">
        <f>SUM(BK311:BK313)</f>
        <v>0</v>
      </c>
    </row>
    <row r="311" s="2" customFormat="1" ht="16.5" customHeight="1">
      <c r="A311" s="39"/>
      <c r="B311" s="40"/>
      <c r="C311" s="219" t="s">
        <v>474</v>
      </c>
      <c r="D311" s="219" t="s">
        <v>130</v>
      </c>
      <c r="E311" s="220" t="s">
        <v>286</v>
      </c>
      <c r="F311" s="221" t="s">
        <v>284</v>
      </c>
      <c r="G311" s="222" t="s">
        <v>279</v>
      </c>
      <c r="H311" s="223">
        <v>1</v>
      </c>
      <c r="I311" s="224"/>
      <c r="J311" s="225">
        <f>ROUND(I311*H311,2)</f>
        <v>0</v>
      </c>
      <c r="K311" s="221" t="s">
        <v>134</v>
      </c>
      <c r="L311" s="45"/>
      <c r="M311" s="226" t="s">
        <v>1</v>
      </c>
      <c r="N311" s="227" t="s">
        <v>41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280</v>
      </c>
      <c r="AT311" s="230" t="s">
        <v>130</v>
      </c>
      <c r="AU311" s="230" t="s">
        <v>86</v>
      </c>
      <c r="AY311" s="18" t="s">
        <v>128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84</v>
      </c>
      <c r="BK311" s="231">
        <f>ROUND(I311*H311,2)</f>
        <v>0</v>
      </c>
      <c r="BL311" s="18" t="s">
        <v>280</v>
      </c>
      <c r="BM311" s="230" t="s">
        <v>287</v>
      </c>
    </row>
    <row r="312" s="13" customFormat="1">
      <c r="A312" s="13"/>
      <c r="B312" s="232"/>
      <c r="C312" s="233"/>
      <c r="D312" s="234" t="s">
        <v>137</v>
      </c>
      <c r="E312" s="235" t="s">
        <v>1</v>
      </c>
      <c r="F312" s="236" t="s">
        <v>288</v>
      </c>
      <c r="G312" s="233"/>
      <c r="H312" s="235" t="s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137</v>
      </c>
      <c r="AU312" s="242" t="s">
        <v>86</v>
      </c>
      <c r="AV312" s="13" t="s">
        <v>84</v>
      </c>
      <c r="AW312" s="13" t="s">
        <v>32</v>
      </c>
      <c r="AX312" s="13" t="s">
        <v>76</v>
      </c>
      <c r="AY312" s="242" t="s">
        <v>128</v>
      </c>
    </row>
    <row r="313" s="14" customFormat="1">
      <c r="A313" s="14"/>
      <c r="B313" s="243"/>
      <c r="C313" s="244"/>
      <c r="D313" s="234" t="s">
        <v>137</v>
      </c>
      <c r="E313" s="245" t="s">
        <v>1</v>
      </c>
      <c r="F313" s="246" t="s">
        <v>84</v>
      </c>
      <c r="G313" s="244"/>
      <c r="H313" s="247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137</v>
      </c>
      <c r="AU313" s="253" t="s">
        <v>86</v>
      </c>
      <c r="AV313" s="14" t="s">
        <v>86</v>
      </c>
      <c r="AW313" s="14" t="s">
        <v>32</v>
      </c>
      <c r="AX313" s="14" t="s">
        <v>84</v>
      </c>
      <c r="AY313" s="253" t="s">
        <v>128</v>
      </c>
    </row>
    <row r="314" s="12" customFormat="1" ht="22.8" customHeight="1">
      <c r="A314" s="12"/>
      <c r="B314" s="203"/>
      <c r="C314" s="204"/>
      <c r="D314" s="205" t="s">
        <v>75</v>
      </c>
      <c r="E314" s="217" t="s">
        <v>289</v>
      </c>
      <c r="F314" s="217" t="s">
        <v>290</v>
      </c>
      <c r="G314" s="204"/>
      <c r="H314" s="204"/>
      <c r="I314" s="207"/>
      <c r="J314" s="218">
        <f>BK314</f>
        <v>0</v>
      </c>
      <c r="K314" s="204"/>
      <c r="L314" s="209"/>
      <c r="M314" s="210"/>
      <c r="N314" s="211"/>
      <c r="O314" s="211"/>
      <c r="P314" s="212">
        <f>SUM(P315:P317)</f>
        <v>0</v>
      </c>
      <c r="Q314" s="211"/>
      <c r="R314" s="212">
        <f>SUM(R315:R317)</f>
        <v>0</v>
      </c>
      <c r="S314" s="211"/>
      <c r="T314" s="213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4" t="s">
        <v>153</v>
      </c>
      <c r="AT314" s="215" t="s">
        <v>75</v>
      </c>
      <c r="AU314" s="215" t="s">
        <v>84</v>
      </c>
      <c r="AY314" s="214" t="s">
        <v>128</v>
      </c>
      <c r="BK314" s="216">
        <f>SUM(BK315:BK317)</f>
        <v>0</v>
      </c>
    </row>
    <row r="315" s="2" customFormat="1" ht="16.5" customHeight="1">
      <c r="A315" s="39"/>
      <c r="B315" s="40"/>
      <c r="C315" s="219" t="s">
        <v>475</v>
      </c>
      <c r="D315" s="219" t="s">
        <v>130</v>
      </c>
      <c r="E315" s="220" t="s">
        <v>292</v>
      </c>
      <c r="F315" s="221" t="s">
        <v>293</v>
      </c>
      <c r="G315" s="222" t="s">
        <v>279</v>
      </c>
      <c r="H315" s="223">
        <v>1</v>
      </c>
      <c r="I315" s="224"/>
      <c r="J315" s="225">
        <f>ROUND(I315*H315,2)</f>
        <v>0</v>
      </c>
      <c r="K315" s="221" t="s">
        <v>134</v>
      </c>
      <c r="L315" s="45"/>
      <c r="M315" s="226" t="s">
        <v>1</v>
      </c>
      <c r="N315" s="227" t="s">
        <v>41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280</v>
      </c>
      <c r="AT315" s="230" t="s">
        <v>130</v>
      </c>
      <c r="AU315" s="230" t="s">
        <v>86</v>
      </c>
      <c r="AY315" s="18" t="s">
        <v>128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84</v>
      </c>
      <c r="BK315" s="231">
        <f>ROUND(I315*H315,2)</f>
        <v>0</v>
      </c>
      <c r="BL315" s="18" t="s">
        <v>280</v>
      </c>
      <c r="BM315" s="230" t="s">
        <v>294</v>
      </c>
    </row>
    <row r="316" s="13" customFormat="1">
      <c r="A316" s="13"/>
      <c r="B316" s="232"/>
      <c r="C316" s="233"/>
      <c r="D316" s="234" t="s">
        <v>137</v>
      </c>
      <c r="E316" s="235" t="s">
        <v>1</v>
      </c>
      <c r="F316" s="236" t="s">
        <v>295</v>
      </c>
      <c r="G316" s="233"/>
      <c r="H316" s="235" t="s">
        <v>1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137</v>
      </c>
      <c r="AU316" s="242" t="s">
        <v>86</v>
      </c>
      <c r="AV316" s="13" t="s">
        <v>84</v>
      </c>
      <c r="AW316" s="13" t="s">
        <v>32</v>
      </c>
      <c r="AX316" s="13" t="s">
        <v>76</v>
      </c>
      <c r="AY316" s="242" t="s">
        <v>128</v>
      </c>
    </row>
    <row r="317" s="14" customFormat="1">
      <c r="A317" s="14"/>
      <c r="B317" s="243"/>
      <c r="C317" s="244"/>
      <c r="D317" s="234" t="s">
        <v>137</v>
      </c>
      <c r="E317" s="245" t="s">
        <v>1</v>
      </c>
      <c r="F317" s="246" t="s">
        <v>84</v>
      </c>
      <c r="G317" s="244"/>
      <c r="H317" s="247">
        <v>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137</v>
      </c>
      <c r="AU317" s="253" t="s">
        <v>86</v>
      </c>
      <c r="AV317" s="14" t="s">
        <v>86</v>
      </c>
      <c r="AW317" s="14" t="s">
        <v>32</v>
      </c>
      <c r="AX317" s="14" t="s">
        <v>84</v>
      </c>
      <c r="AY317" s="253" t="s">
        <v>128</v>
      </c>
    </row>
    <row r="318" s="12" customFormat="1" ht="22.8" customHeight="1">
      <c r="A318" s="12"/>
      <c r="B318" s="203"/>
      <c r="C318" s="204"/>
      <c r="D318" s="205" t="s">
        <v>75</v>
      </c>
      <c r="E318" s="217" t="s">
        <v>476</v>
      </c>
      <c r="F318" s="217" t="s">
        <v>477</v>
      </c>
      <c r="G318" s="204"/>
      <c r="H318" s="204"/>
      <c r="I318" s="207"/>
      <c r="J318" s="218">
        <f>BK318</f>
        <v>0</v>
      </c>
      <c r="K318" s="204"/>
      <c r="L318" s="209"/>
      <c r="M318" s="210"/>
      <c r="N318" s="211"/>
      <c r="O318" s="211"/>
      <c r="P318" s="212">
        <f>SUM(P319:P321)</f>
        <v>0</v>
      </c>
      <c r="Q318" s="211"/>
      <c r="R318" s="212">
        <f>SUM(R319:R321)</f>
        <v>0</v>
      </c>
      <c r="S318" s="211"/>
      <c r="T318" s="213">
        <f>SUM(T319:T321)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4" t="s">
        <v>153</v>
      </c>
      <c r="AT318" s="215" t="s">
        <v>75</v>
      </c>
      <c r="AU318" s="215" t="s">
        <v>84</v>
      </c>
      <c r="AY318" s="214" t="s">
        <v>128</v>
      </c>
      <c r="BK318" s="216">
        <f>SUM(BK319:BK321)</f>
        <v>0</v>
      </c>
    </row>
    <row r="319" s="2" customFormat="1" ht="16.5" customHeight="1">
      <c r="A319" s="39"/>
      <c r="B319" s="40"/>
      <c r="C319" s="219" t="s">
        <v>478</v>
      </c>
      <c r="D319" s="219" t="s">
        <v>130</v>
      </c>
      <c r="E319" s="220" t="s">
        <v>479</v>
      </c>
      <c r="F319" s="221" t="s">
        <v>480</v>
      </c>
      <c r="G319" s="222" t="s">
        <v>279</v>
      </c>
      <c r="H319" s="223">
        <v>1</v>
      </c>
      <c r="I319" s="224"/>
      <c r="J319" s="225">
        <f>ROUND(I319*H319,2)</f>
        <v>0</v>
      </c>
      <c r="K319" s="221" t="s">
        <v>134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280</v>
      </c>
      <c r="AT319" s="230" t="s">
        <v>130</v>
      </c>
      <c r="AU319" s="230" t="s">
        <v>86</v>
      </c>
      <c r="AY319" s="18" t="s">
        <v>128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280</v>
      </c>
      <c r="BM319" s="230" t="s">
        <v>481</v>
      </c>
    </row>
    <row r="320" s="13" customFormat="1">
      <c r="A320" s="13"/>
      <c r="B320" s="232"/>
      <c r="C320" s="233"/>
      <c r="D320" s="234" t="s">
        <v>137</v>
      </c>
      <c r="E320" s="235" t="s">
        <v>1</v>
      </c>
      <c r="F320" s="236" t="s">
        <v>482</v>
      </c>
      <c r="G320" s="233"/>
      <c r="H320" s="235" t="s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137</v>
      </c>
      <c r="AU320" s="242" t="s">
        <v>86</v>
      </c>
      <c r="AV320" s="13" t="s">
        <v>84</v>
      </c>
      <c r="AW320" s="13" t="s">
        <v>32</v>
      </c>
      <c r="AX320" s="13" t="s">
        <v>76</v>
      </c>
      <c r="AY320" s="242" t="s">
        <v>128</v>
      </c>
    </row>
    <row r="321" s="14" customFormat="1">
      <c r="A321" s="14"/>
      <c r="B321" s="243"/>
      <c r="C321" s="244"/>
      <c r="D321" s="234" t="s">
        <v>137</v>
      </c>
      <c r="E321" s="245" t="s">
        <v>1</v>
      </c>
      <c r="F321" s="246" t="s">
        <v>84</v>
      </c>
      <c r="G321" s="244"/>
      <c r="H321" s="247">
        <v>1</v>
      </c>
      <c r="I321" s="248"/>
      <c r="J321" s="244"/>
      <c r="K321" s="244"/>
      <c r="L321" s="249"/>
      <c r="M321" s="265"/>
      <c r="N321" s="266"/>
      <c r="O321" s="266"/>
      <c r="P321" s="266"/>
      <c r="Q321" s="266"/>
      <c r="R321" s="266"/>
      <c r="S321" s="266"/>
      <c r="T321" s="26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137</v>
      </c>
      <c r="AU321" s="253" t="s">
        <v>86</v>
      </c>
      <c r="AV321" s="14" t="s">
        <v>86</v>
      </c>
      <c r="AW321" s="14" t="s">
        <v>32</v>
      </c>
      <c r="AX321" s="14" t="s">
        <v>84</v>
      </c>
      <c r="AY321" s="253" t="s">
        <v>128</v>
      </c>
    </row>
    <row r="322" s="2" customFormat="1" ht="6.96" customHeight="1">
      <c r="A322" s="39"/>
      <c r="B322" s="67"/>
      <c r="C322" s="68"/>
      <c r="D322" s="68"/>
      <c r="E322" s="68"/>
      <c r="F322" s="68"/>
      <c r="G322" s="68"/>
      <c r="H322" s="68"/>
      <c r="I322" s="68"/>
      <c r="J322" s="68"/>
      <c r="K322" s="68"/>
      <c r="L322" s="45"/>
      <c r="M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</sheetData>
  <sheetProtection sheet="1" autoFilter="0" formatColumns="0" formatRows="0" objects="1" scenarios="1" spinCount="100000" saltValue="EG3agmtv9aJXjtGCVTADeIwwrkuka6t0PgijOwZ3xU6I3YboaLh1KOz9Qqo91vz22Imf1cwjY4jTddApO96yow==" hashValue="PaiGhIQ1HbZ7mk72MfOj4EhKF0QCroFd6wCqUEBuEZDBRpu2nOBeGaB+Su+l3N98EQxAvFfEUtfKV1tuP6b2Aw==" algorithmName="SHA-512" password="CC35"/>
  <autoFilter ref="C129:K32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Rekonstrukce dopadových ploch na DH Dobiášova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26. 1. 2023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ROUND((SUM(BE126:BE206)),  2)</f>
        <v>0</v>
      </c>
      <c r="G33" s="39"/>
      <c r="H33" s="39"/>
      <c r="I33" s="156">
        <v>0.20999999999999999</v>
      </c>
      <c r="J33" s="155">
        <f>ROUND(((SUM(BE126:BE206))*I33),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ROUND((SUM(BF126:BF206)),  2)</f>
        <v>0</v>
      </c>
      <c r="G34" s="39"/>
      <c r="H34" s="39"/>
      <c r="I34" s="156">
        <v>0.14999999999999999</v>
      </c>
      <c r="J34" s="155">
        <f>ROUND(((SUM(BF126:BF206))*I34),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ROUND((SUM(BG126:BG206)),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ROUND((SUM(BH126:BH206)),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ROUND((SUM(BI126:BI206)),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Rekonstrukce dopadových ploch na DH Dobiášova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Herní prvky - plocha 76 m2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Liberec</v>
      </c>
      <c r="G89" s="41"/>
      <c r="H89" s="41"/>
      <c r="I89" s="33" t="s">
        <v>22</v>
      </c>
      <c r="J89" s="80" t="str">
        <f>IF(J12="","",J12)</f>
        <v>26. 1. 2023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Statutární Město Liberec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J143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J153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J163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J192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109</v>
      </c>
      <c r="E103" s="183"/>
      <c r="F103" s="183"/>
      <c r="G103" s="183"/>
      <c r="H103" s="183"/>
      <c r="I103" s="183"/>
      <c r="J103" s="184">
        <f>J194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110</v>
      </c>
      <c r="E104" s="189"/>
      <c r="F104" s="189"/>
      <c r="G104" s="189"/>
      <c r="H104" s="189"/>
      <c r="I104" s="189"/>
      <c r="J104" s="190">
        <f>J195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111</v>
      </c>
      <c r="E105" s="189"/>
      <c r="F105" s="189"/>
      <c r="G105" s="189"/>
      <c r="H105" s="189"/>
      <c r="I105" s="189"/>
      <c r="J105" s="190">
        <f>J199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112</v>
      </c>
      <c r="E106" s="189"/>
      <c r="F106" s="189"/>
      <c r="G106" s="189"/>
      <c r="H106" s="189"/>
      <c r="I106" s="189"/>
      <c r="J106" s="190">
        <f>J203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113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Rekonstrukce dopadových ploch na DH Dobiášova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94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03 - Herní prvky - plocha 76 m2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Liberec</v>
      </c>
      <c r="G120" s="41"/>
      <c r="H120" s="41"/>
      <c r="I120" s="33" t="s">
        <v>22</v>
      </c>
      <c r="J120" s="80" t="str">
        <f>IF(J12="","",J12)</f>
        <v>26. 1. 2023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Statutární Město Liberec</v>
      </c>
      <c r="G122" s="41"/>
      <c r="H122" s="41"/>
      <c r="I122" s="33" t="s">
        <v>30</v>
      </c>
      <c r="J122" s="37" t="str">
        <f>E21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114</v>
      </c>
      <c r="D125" s="195" t="s">
        <v>61</v>
      </c>
      <c r="E125" s="195" t="s">
        <v>57</v>
      </c>
      <c r="F125" s="195" t="s">
        <v>58</v>
      </c>
      <c r="G125" s="195" t="s">
        <v>115</v>
      </c>
      <c r="H125" s="195" t="s">
        <v>116</v>
      </c>
      <c r="I125" s="195" t="s">
        <v>117</v>
      </c>
      <c r="J125" s="195" t="s">
        <v>98</v>
      </c>
      <c r="K125" s="196" t="s">
        <v>118</v>
      </c>
      <c r="L125" s="197"/>
      <c r="M125" s="101" t="s">
        <v>1</v>
      </c>
      <c r="N125" s="102" t="s">
        <v>40</v>
      </c>
      <c r="O125" s="102" t="s">
        <v>119</v>
      </c>
      <c r="P125" s="102" t="s">
        <v>120</v>
      </c>
      <c r="Q125" s="102" t="s">
        <v>121</v>
      </c>
      <c r="R125" s="102" t="s">
        <v>122</v>
      </c>
      <c r="S125" s="102" t="s">
        <v>123</v>
      </c>
      <c r="T125" s="103" t="s">
        <v>124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125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P127+P194</f>
        <v>0</v>
      </c>
      <c r="Q126" s="105"/>
      <c r="R126" s="200">
        <f>R127+R194</f>
        <v>40.691159999999996</v>
      </c>
      <c r="S126" s="105"/>
      <c r="T126" s="201">
        <f>T127+T194</f>
        <v>40.380000000000003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100</v>
      </c>
      <c r="BK126" s="202">
        <f>BK127+BK194</f>
        <v>0</v>
      </c>
    </row>
    <row r="127" s="12" customFormat="1" ht="25.92" customHeight="1">
      <c r="A127" s="12"/>
      <c r="B127" s="203"/>
      <c r="C127" s="204"/>
      <c r="D127" s="205" t="s">
        <v>75</v>
      </c>
      <c r="E127" s="206" t="s">
        <v>126</v>
      </c>
      <c r="F127" s="206" t="s">
        <v>127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P128+P143+P153+P163+P192</f>
        <v>0</v>
      </c>
      <c r="Q127" s="211"/>
      <c r="R127" s="212">
        <f>R128+R143+R153+R163+R192</f>
        <v>40.691159999999996</v>
      </c>
      <c r="S127" s="211"/>
      <c r="T127" s="213">
        <f>T128+T143+T153+T163+T192</f>
        <v>40.380000000000003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76</v>
      </c>
      <c r="AY127" s="214" t="s">
        <v>128</v>
      </c>
      <c r="BK127" s="216">
        <f>BK128+BK143+BK153+BK163+BK192</f>
        <v>0</v>
      </c>
    </row>
    <row r="128" s="12" customFormat="1" ht="22.8" customHeight="1">
      <c r="A128" s="12"/>
      <c r="B128" s="203"/>
      <c r="C128" s="204"/>
      <c r="D128" s="205" t="s">
        <v>75</v>
      </c>
      <c r="E128" s="217" t="s">
        <v>84</v>
      </c>
      <c r="F128" s="217" t="s">
        <v>129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SUM(P129:P142)</f>
        <v>0</v>
      </c>
      <c r="Q128" s="211"/>
      <c r="R128" s="212">
        <f>SUM(R129:R142)</f>
        <v>0</v>
      </c>
      <c r="S128" s="211"/>
      <c r="T128" s="213">
        <f>SUM(T129:T142)</f>
        <v>38.380000000000003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84</v>
      </c>
      <c r="AY128" s="214" t="s">
        <v>128</v>
      </c>
      <c r="BK128" s="216">
        <f>SUM(BK129:BK142)</f>
        <v>0</v>
      </c>
    </row>
    <row r="129" s="2" customFormat="1" ht="66.75" customHeight="1">
      <c r="A129" s="39"/>
      <c r="B129" s="40"/>
      <c r="C129" s="219" t="s">
        <v>84</v>
      </c>
      <c r="D129" s="219" t="s">
        <v>130</v>
      </c>
      <c r="E129" s="220" t="s">
        <v>131</v>
      </c>
      <c r="F129" s="221" t="s">
        <v>132</v>
      </c>
      <c r="G129" s="222" t="s">
        <v>133</v>
      </c>
      <c r="H129" s="223">
        <v>76</v>
      </c>
      <c r="I129" s="224"/>
      <c r="J129" s="225">
        <f>ROUND(I129*H129,2)</f>
        <v>0</v>
      </c>
      <c r="K129" s="221" t="s">
        <v>134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0.044999999999999998</v>
      </c>
      <c r="T129" s="229">
        <f>S129*H129</f>
        <v>3.4199999999999999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135</v>
      </c>
      <c r="AT129" s="230" t="s">
        <v>130</v>
      </c>
      <c r="AU129" s="230" t="s">
        <v>86</v>
      </c>
      <c r="AY129" s="18" t="s">
        <v>128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135</v>
      </c>
      <c r="BM129" s="230" t="s">
        <v>136</v>
      </c>
    </row>
    <row r="130" s="13" customFormat="1">
      <c r="A130" s="13"/>
      <c r="B130" s="232"/>
      <c r="C130" s="233"/>
      <c r="D130" s="234" t="s">
        <v>137</v>
      </c>
      <c r="E130" s="235" t="s">
        <v>1</v>
      </c>
      <c r="F130" s="236" t="s">
        <v>138</v>
      </c>
      <c r="G130" s="233"/>
      <c r="H130" s="235" t="s">
        <v>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137</v>
      </c>
      <c r="AU130" s="242" t="s">
        <v>86</v>
      </c>
      <c r="AV130" s="13" t="s">
        <v>84</v>
      </c>
      <c r="AW130" s="13" t="s">
        <v>32</v>
      </c>
      <c r="AX130" s="13" t="s">
        <v>76</v>
      </c>
      <c r="AY130" s="242" t="s">
        <v>128</v>
      </c>
    </row>
    <row r="131" s="14" customFormat="1">
      <c r="A131" s="14"/>
      <c r="B131" s="243"/>
      <c r="C131" s="244"/>
      <c r="D131" s="234" t="s">
        <v>137</v>
      </c>
      <c r="E131" s="245" t="s">
        <v>1</v>
      </c>
      <c r="F131" s="246" t="s">
        <v>484</v>
      </c>
      <c r="G131" s="244"/>
      <c r="H131" s="247">
        <v>76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137</v>
      </c>
      <c r="AU131" s="253" t="s">
        <v>86</v>
      </c>
      <c r="AV131" s="14" t="s">
        <v>86</v>
      </c>
      <c r="AW131" s="14" t="s">
        <v>32</v>
      </c>
      <c r="AX131" s="14" t="s">
        <v>84</v>
      </c>
      <c r="AY131" s="253" t="s">
        <v>128</v>
      </c>
    </row>
    <row r="132" s="2" customFormat="1" ht="62.7" customHeight="1">
      <c r="A132" s="39"/>
      <c r="B132" s="40"/>
      <c r="C132" s="219" t="s">
        <v>86</v>
      </c>
      <c r="D132" s="219" t="s">
        <v>130</v>
      </c>
      <c r="E132" s="220" t="s">
        <v>140</v>
      </c>
      <c r="F132" s="221" t="s">
        <v>141</v>
      </c>
      <c r="G132" s="222" t="s">
        <v>133</v>
      </c>
      <c r="H132" s="223">
        <v>76</v>
      </c>
      <c r="I132" s="224"/>
      <c r="J132" s="225">
        <f>ROUND(I132*H132,2)</f>
        <v>0</v>
      </c>
      <c r="K132" s="221" t="s">
        <v>134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0.17000000000000001</v>
      </c>
      <c r="T132" s="229">
        <f>S132*H132</f>
        <v>12.920000000000002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135</v>
      </c>
      <c r="AT132" s="230" t="s">
        <v>130</v>
      </c>
      <c r="AU132" s="230" t="s">
        <v>86</v>
      </c>
      <c r="AY132" s="18" t="s">
        <v>128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135</v>
      </c>
      <c r="BM132" s="230" t="s">
        <v>142</v>
      </c>
    </row>
    <row r="133" s="13" customFormat="1">
      <c r="A133" s="13"/>
      <c r="B133" s="232"/>
      <c r="C133" s="233"/>
      <c r="D133" s="234" t="s">
        <v>137</v>
      </c>
      <c r="E133" s="235" t="s">
        <v>1</v>
      </c>
      <c r="F133" s="236" t="s">
        <v>305</v>
      </c>
      <c r="G133" s="233"/>
      <c r="H133" s="235" t="s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137</v>
      </c>
      <c r="AU133" s="242" t="s">
        <v>86</v>
      </c>
      <c r="AV133" s="13" t="s">
        <v>84</v>
      </c>
      <c r="AW133" s="13" t="s">
        <v>32</v>
      </c>
      <c r="AX133" s="13" t="s">
        <v>76</v>
      </c>
      <c r="AY133" s="242" t="s">
        <v>128</v>
      </c>
    </row>
    <row r="134" s="13" customFormat="1">
      <c r="A134" s="13"/>
      <c r="B134" s="232"/>
      <c r="C134" s="233"/>
      <c r="D134" s="234" t="s">
        <v>137</v>
      </c>
      <c r="E134" s="235" t="s">
        <v>1</v>
      </c>
      <c r="F134" s="236" t="s">
        <v>143</v>
      </c>
      <c r="G134" s="233"/>
      <c r="H134" s="235" t="s">
        <v>1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137</v>
      </c>
      <c r="AU134" s="242" t="s">
        <v>86</v>
      </c>
      <c r="AV134" s="13" t="s">
        <v>84</v>
      </c>
      <c r="AW134" s="13" t="s">
        <v>32</v>
      </c>
      <c r="AX134" s="13" t="s">
        <v>76</v>
      </c>
      <c r="AY134" s="242" t="s">
        <v>128</v>
      </c>
    </row>
    <row r="135" s="14" customFormat="1">
      <c r="A135" s="14"/>
      <c r="B135" s="243"/>
      <c r="C135" s="244"/>
      <c r="D135" s="234" t="s">
        <v>137</v>
      </c>
      <c r="E135" s="245" t="s">
        <v>1</v>
      </c>
      <c r="F135" s="246" t="s">
        <v>484</v>
      </c>
      <c r="G135" s="244"/>
      <c r="H135" s="247">
        <v>76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137</v>
      </c>
      <c r="AU135" s="253" t="s">
        <v>86</v>
      </c>
      <c r="AV135" s="14" t="s">
        <v>86</v>
      </c>
      <c r="AW135" s="14" t="s">
        <v>32</v>
      </c>
      <c r="AX135" s="14" t="s">
        <v>84</v>
      </c>
      <c r="AY135" s="253" t="s">
        <v>128</v>
      </c>
    </row>
    <row r="136" s="2" customFormat="1" ht="66.75" customHeight="1">
      <c r="A136" s="39"/>
      <c r="B136" s="40"/>
      <c r="C136" s="219" t="s">
        <v>144</v>
      </c>
      <c r="D136" s="219" t="s">
        <v>130</v>
      </c>
      <c r="E136" s="220" t="s">
        <v>145</v>
      </c>
      <c r="F136" s="221" t="s">
        <v>146</v>
      </c>
      <c r="G136" s="222" t="s">
        <v>133</v>
      </c>
      <c r="H136" s="223">
        <v>76</v>
      </c>
      <c r="I136" s="224"/>
      <c r="J136" s="225">
        <f>ROUND(I136*H136,2)</f>
        <v>0</v>
      </c>
      <c r="K136" s="221" t="s">
        <v>134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0.28999999999999998</v>
      </c>
      <c r="T136" s="229">
        <f>S136*H136</f>
        <v>22.039999999999999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135</v>
      </c>
      <c r="AT136" s="230" t="s">
        <v>130</v>
      </c>
      <c r="AU136" s="230" t="s">
        <v>86</v>
      </c>
      <c r="AY136" s="18" t="s">
        <v>128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135</v>
      </c>
      <c r="BM136" s="230" t="s">
        <v>147</v>
      </c>
    </row>
    <row r="137" s="13" customFormat="1">
      <c r="A137" s="13"/>
      <c r="B137" s="232"/>
      <c r="C137" s="233"/>
      <c r="D137" s="234" t="s">
        <v>137</v>
      </c>
      <c r="E137" s="235" t="s">
        <v>1</v>
      </c>
      <c r="F137" s="236" t="s">
        <v>305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137</v>
      </c>
      <c r="AU137" s="242" t="s">
        <v>86</v>
      </c>
      <c r="AV137" s="13" t="s">
        <v>84</v>
      </c>
      <c r="AW137" s="13" t="s">
        <v>32</v>
      </c>
      <c r="AX137" s="13" t="s">
        <v>76</v>
      </c>
      <c r="AY137" s="242" t="s">
        <v>128</v>
      </c>
    </row>
    <row r="138" s="13" customFormat="1">
      <c r="A138" s="13"/>
      <c r="B138" s="232"/>
      <c r="C138" s="233"/>
      <c r="D138" s="234" t="s">
        <v>137</v>
      </c>
      <c r="E138" s="235" t="s">
        <v>1</v>
      </c>
      <c r="F138" s="236" t="s">
        <v>148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137</v>
      </c>
      <c r="AU138" s="242" t="s">
        <v>86</v>
      </c>
      <c r="AV138" s="13" t="s">
        <v>84</v>
      </c>
      <c r="AW138" s="13" t="s">
        <v>32</v>
      </c>
      <c r="AX138" s="13" t="s">
        <v>76</v>
      </c>
      <c r="AY138" s="242" t="s">
        <v>128</v>
      </c>
    </row>
    <row r="139" s="14" customFormat="1">
      <c r="A139" s="14"/>
      <c r="B139" s="243"/>
      <c r="C139" s="244"/>
      <c r="D139" s="234" t="s">
        <v>137</v>
      </c>
      <c r="E139" s="245" t="s">
        <v>1</v>
      </c>
      <c r="F139" s="246" t="s">
        <v>484</v>
      </c>
      <c r="G139" s="244"/>
      <c r="H139" s="247">
        <v>76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137</v>
      </c>
      <c r="AU139" s="253" t="s">
        <v>86</v>
      </c>
      <c r="AV139" s="14" t="s">
        <v>86</v>
      </c>
      <c r="AW139" s="14" t="s">
        <v>32</v>
      </c>
      <c r="AX139" s="14" t="s">
        <v>84</v>
      </c>
      <c r="AY139" s="253" t="s">
        <v>128</v>
      </c>
    </row>
    <row r="140" s="2" customFormat="1" ht="33" customHeight="1">
      <c r="A140" s="39"/>
      <c r="B140" s="40"/>
      <c r="C140" s="219" t="s">
        <v>135</v>
      </c>
      <c r="D140" s="219" t="s">
        <v>130</v>
      </c>
      <c r="E140" s="220" t="s">
        <v>149</v>
      </c>
      <c r="F140" s="221" t="s">
        <v>150</v>
      </c>
      <c r="G140" s="222" t="s">
        <v>133</v>
      </c>
      <c r="H140" s="223">
        <v>76</v>
      </c>
      <c r="I140" s="224"/>
      <c r="J140" s="225">
        <f>ROUND(I140*H140,2)</f>
        <v>0</v>
      </c>
      <c r="K140" s="221" t="s">
        <v>134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135</v>
      </c>
      <c r="AT140" s="230" t="s">
        <v>130</v>
      </c>
      <c r="AU140" s="230" t="s">
        <v>86</v>
      </c>
      <c r="AY140" s="18" t="s">
        <v>128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135</v>
      </c>
      <c r="BM140" s="230" t="s">
        <v>151</v>
      </c>
    </row>
    <row r="141" s="13" customFormat="1">
      <c r="A141" s="13"/>
      <c r="B141" s="232"/>
      <c r="C141" s="233"/>
      <c r="D141" s="234" t="s">
        <v>137</v>
      </c>
      <c r="E141" s="235" t="s">
        <v>1</v>
      </c>
      <c r="F141" s="236" t="s">
        <v>152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137</v>
      </c>
      <c r="AU141" s="242" t="s">
        <v>86</v>
      </c>
      <c r="AV141" s="13" t="s">
        <v>84</v>
      </c>
      <c r="AW141" s="13" t="s">
        <v>32</v>
      </c>
      <c r="AX141" s="13" t="s">
        <v>76</v>
      </c>
      <c r="AY141" s="242" t="s">
        <v>128</v>
      </c>
    </row>
    <row r="142" s="14" customFormat="1">
      <c r="A142" s="14"/>
      <c r="B142" s="243"/>
      <c r="C142" s="244"/>
      <c r="D142" s="234" t="s">
        <v>137</v>
      </c>
      <c r="E142" s="245" t="s">
        <v>1</v>
      </c>
      <c r="F142" s="246" t="s">
        <v>484</v>
      </c>
      <c r="G142" s="244"/>
      <c r="H142" s="247">
        <v>76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137</v>
      </c>
      <c r="AU142" s="253" t="s">
        <v>86</v>
      </c>
      <c r="AV142" s="14" t="s">
        <v>86</v>
      </c>
      <c r="AW142" s="14" t="s">
        <v>32</v>
      </c>
      <c r="AX142" s="14" t="s">
        <v>84</v>
      </c>
      <c r="AY142" s="253" t="s">
        <v>128</v>
      </c>
    </row>
    <row r="143" s="12" customFormat="1" ht="22.8" customHeight="1">
      <c r="A143" s="12"/>
      <c r="B143" s="203"/>
      <c r="C143" s="204"/>
      <c r="D143" s="205" t="s">
        <v>75</v>
      </c>
      <c r="E143" s="217" t="s">
        <v>153</v>
      </c>
      <c r="F143" s="217" t="s">
        <v>154</v>
      </c>
      <c r="G143" s="204"/>
      <c r="H143" s="204"/>
      <c r="I143" s="207"/>
      <c r="J143" s="218">
        <f>BK143</f>
        <v>0</v>
      </c>
      <c r="K143" s="204"/>
      <c r="L143" s="209"/>
      <c r="M143" s="210"/>
      <c r="N143" s="211"/>
      <c r="O143" s="211"/>
      <c r="P143" s="212">
        <f>SUM(P144:P152)</f>
        <v>0</v>
      </c>
      <c r="Q143" s="211"/>
      <c r="R143" s="212">
        <f>SUM(R144:R152)</f>
        <v>40.62276</v>
      </c>
      <c r="S143" s="211"/>
      <c r="T143" s="213">
        <f>SUM(T144:T152)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84</v>
      </c>
      <c r="AT143" s="215" t="s">
        <v>75</v>
      </c>
      <c r="AU143" s="215" t="s">
        <v>84</v>
      </c>
      <c r="AY143" s="214" t="s">
        <v>128</v>
      </c>
      <c r="BK143" s="216">
        <f>SUM(BK144:BK152)</f>
        <v>0</v>
      </c>
    </row>
    <row r="144" s="2" customFormat="1" ht="33" customHeight="1">
      <c r="A144" s="39"/>
      <c r="B144" s="40"/>
      <c r="C144" s="219" t="s">
        <v>153</v>
      </c>
      <c r="D144" s="219" t="s">
        <v>130</v>
      </c>
      <c r="E144" s="220" t="s">
        <v>155</v>
      </c>
      <c r="F144" s="221" t="s">
        <v>156</v>
      </c>
      <c r="G144" s="222" t="s">
        <v>133</v>
      </c>
      <c r="H144" s="223">
        <v>76</v>
      </c>
      <c r="I144" s="224"/>
      <c r="J144" s="225">
        <f>ROUND(I144*H144,2)</f>
        <v>0</v>
      </c>
      <c r="K144" s="221" t="s">
        <v>134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0.069000000000000006</v>
      </c>
      <c r="R144" s="228">
        <f>Q144*H144</f>
        <v>5.2440000000000007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135</v>
      </c>
      <c r="AT144" s="230" t="s">
        <v>130</v>
      </c>
      <c r="AU144" s="230" t="s">
        <v>86</v>
      </c>
      <c r="AY144" s="18" t="s">
        <v>128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135</v>
      </c>
      <c r="BM144" s="230" t="s">
        <v>157</v>
      </c>
    </row>
    <row r="145" s="13" customFormat="1">
      <c r="A145" s="13"/>
      <c r="B145" s="232"/>
      <c r="C145" s="233"/>
      <c r="D145" s="234" t="s">
        <v>137</v>
      </c>
      <c r="E145" s="235" t="s">
        <v>1</v>
      </c>
      <c r="F145" s="236" t="s">
        <v>158</v>
      </c>
      <c r="G145" s="233"/>
      <c r="H145" s="235" t="s">
        <v>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137</v>
      </c>
      <c r="AU145" s="242" t="s">
        <v>86</v>
      </c>
      <c r="AV145" s="13" t="s">
        <v>84</v>
      </c>
      <c r="AW145" s="13" t="s">
        <v>32</v>
      </c>
      <c r="AX145" s="13" t="s">
        <v>76</v>
      </c>
      <c r="AY145" s="242" t="s">
        <v>128</v>
      </c>
    </row>
    <row r="146" s="14" customFormat="1">
      <c r="A146" s="14"/>
      <c r="B146" s="243"/>
      <c r="C146" s="244"/>
      <c r="D146" s="234" t="s">
        <v>137</v>
      </c>
      <c r="E146" s="245" t="s">
        <v>1</v>
      </c>
      <c r="F146" s="246" t="s">
        <v>484</v>
      </c>
      <c r="G146" s="244"/>
      <c r="H146" s="247">
        <v>76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137</v>
      </c>
      <c r="AU146" s="253" t="s">
        <v>86</v>
      </c>
      <c r="AV146" s="14" t="s">
        <v>86</v>
      </c>
      <c r="AW146" s="14" t="s">
        <v>32</v>
      </c>
      <c r="AX146" s="14" t="s">
        <v>84</v>
      </c>
      <c r="AY146" s="253" t="s">
        <v>128</v>
      </c>
    </row>
    <row r="147" s="2" customFormat="1" ht="33" customHeight="1">
      <c r="A147" s="39"/>
      <c r="B147" s="40"/>
      <c r="C147" s="219" t="s">
        <v>159</v>
      </c>
      <c r="D147" s="219" t="s">
        <v>130</v>
      </c>
      <c r="E147" s="220" t="s">
        <v>160</v>
      </c>
      <c r="F147" s="221" t="s">
        <v>161</v>
      </c>
      <c r="G147" s="222" t="s">
        <v>133</v>
      </c>
      <c r="H147" s="223">
        <v>76</v>
      </c>
      <c r="I147" s="224"/>
      <c r="J147" s="225">
        <f>ROUND(I147*H147,2)</f>
        <v>0</v>
      </c>
      <c r="K147" s="221" t="s">
        <v>134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0.41399999999999998</v>
      </c>
      <c r="R147" s="228">
        <f>Q147*H147</f>
        <v>31.463999999999999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135</v>
      </c>
      <c r="AT147" s="230" t="s">
        <v>130</v>
      </c>
      <c r="AU147" s="230" t="s">
        <v>86</v>
      </c>
      <c r="AY147" s="18" t="s">
        <v>128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135</v>
      </c>
      <c r="BM147" s="230" t="s">
        <v>162</v>
      </c>
    </row>
    <row r="148" s="13" customFormat="1">
      <c r="A148" s="13"/>
      <c r="B148" s="232"/>
      <c r="C148" s="233"/>
      <c r="D148" s="234" t="s">
        <v>137</v>
      </c>
      <c r="E148" s="235" t="s">
        <v>1</v>
      </c>
      <c r="F148" s="236" t="s">
        <v>163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137</v>
      </c>
      <c r="AU148" s="242" t="s">
        <v>86</v>
      </c>
      <c r="AV148" s="13" t="s">
        <v>84</v>
      </c>
      <c r="AW148" s="13" t="s">
        <v>32</v>
      </c>
      <c r="AX148" s="13" t="s">
        <v>76</v>
      </c>
      <c r="AY148" s="242" t="s">
        <v>128</v>
      </c>
    </row>
    <row r="149" s="14" customFormat="1">
      <c r="A149" s="14"/>
      <c r="B149" s="243"/>
      <c r="C149" s="244"/>
      <c r="D149" s="234" t="s">
        <v>137</v>
      </c>
      <c r="E149" s="245" t="s">
        <v>1</v>
      </c>
      <c r="F149" s="246" t="s">
        <v>484</v>
      </c>
      <c r="G149" s="244"/>
      <c r="H149" s="247">
        <v>76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137</v>
      </c>
      <c r="AU149" s="253" t="s">
        <v>86</v>
      </c>
      <c r="AV149" s="14" t="s">
        <v>86</v>
      </c>
      <c r="AW149" s="14" t="s">
        <v>32</v>
      </c>
      <c r="AX149" s="14" t="s">
        <v>84</v>
      </c>
      <c r="AY149" s="253" t="s">
        <v>128</v>
      </c>
    </row>
    <row r="150" s="2" customFormat="1" ht="44.25" customHeight="1">
      <c r="A150" s="39"/>
      <c r="B150" s="40"/>
      <c r="C150" s="219" t="s">
        <v>164</v>
      </c>
      <c r="D150" s="219" t="s">
        <v>130</v>
      </c>
      <c r="E150" s="220" t="s">
        <v>165</v>
      </c>
      <c r="F150" s="221" t="s">
        <v>166</v>
      </c>
      <c r="G150" s="222" t="s">
        <v>133</v>
      </c>
      <c r="H150" s="223">
        <v>76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41</v>
      </c>
      <c r="O150" s="92"/>
      <c r="P150" s="228">
        <f>O150*H150</f>
        <v>0</v>
      </c>
      <c r="Q150" s="228">
        <v>0.05151</v>
      </c>
      <c r="R150" s="228">
        <f>Q150*H150</f>
        <v>3.9147600000000002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135</v>
      </c>
      <c r="AT150" s="230" t="s">
        <v>130</v>
      </c>
      <c r="AU150" s="230" t="s">
        <v>86</v>
      </c>
      <c r="AY150" s="18" t="s">
        <v>128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84</v>
      </c>
      <c r="BK150" s="231">
        <f>ROUND(I150*H150,2)</f>
        <v>0</v>
      </c>
      <c r="BL150" s="18" t="s">
        <v>135</v>
      </c>
      <c r="BM150" s="230" t="s">
        <v>167</v>
      </c>
    </row>
    <row r="151" s="2" customFormat="1" ht="24.15" customHeight="1">
      <c r="A151" s="39"/>
      <c r="B151" s="40"/>
      <c r="C151" s="219" t="s">
        <v>170</v>
      </c>
      <c r="D151" s="219" t="s">
        <v>130</v>
      </c>
      <c r="E151" s="220" t="s">
        <v>485</v>
      </c>
      <c r="F151" s="221" t="s">
        <v>486</v>
      </c>
      <c r="G151" s="222" t="s">
        <v>133</v>
      </c>
      <c r="H151" s="223">
        <v>331</v>
      </c>
      <c r="I151" s="224"/>
      <c r="J151" s="225">
        <f>ROUND(I151*H151,2)</f>
        <v>0</v>
      </c>
      <c r="K151" s="221" t="s">
        <v>134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135</v>
      </c>
      <c r="AT151" s="230" t="s">
        <v>130</v>
      </c>
      <c r="AU151" s="230" t="s">
        <v>86</v>
      </c>
      <c r="AY151" s="18" t="s">
        <v>128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135</v>
      </c>
      <c r="BM151" s="230" t="s">
        <v>487</v>
      </c>
    </row>
    <row r="152" s="2" customFormat="1" ht="24.15" customHeight="1">
      <c r="A152" s="39"/>
      <c r="B152" s="40"/>
      <c r="C152" s="219" t="s">
        <v>168</v>
      </c>
      <c r="D152" s="219" t="s">
        <v>130</v>
      </c>
      <c r="E152" s="220" t="s">
        <v>488</v>
      </c>
      <c r="F152" s="221" t="s">
        <v>489</v>
      </c>
      <c r="G152" s="222" t="s">
        <v>133</v>
      </c>
      <c r="H152" s="223">
        <v>331</v>
      </c>
      <c r="I152" s="224"/>
      <c r="J152" s="225">
        <f>ROUND(I152*H152,2)</f>
        <v>0</v>
      </c>
      <c r="K152" s="221" t="s">
        <v>134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135</v>
      </c>
      <c r="AT152" s="230" t="s">
        <v>130</v>
      </c>
      <c r="AU152" s="230" t="s">
        <v>86</v>
      </c>
      <c r="AY152" s="18" t="s">
        <v>128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135</v>
      </c>
      <c r="BM152" s="230" t="s">
        <v>490</v>
      </c>
    </row>
    <row r="153" s="12" customFormat="1" ht="22.8" customHeight="1">
      <c r="A153" s="12"/>
      <c r="B153" s="203"/>
      <c r="C153" s="204"/>
      <c r="D153" s="205" t="s">
        <v>75</v>
      </c>
      <c r="E153" s="217" t="s">
        <v>168</v>
      </c>
      <c r="F153" s="217" t="s">
        <v>169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SUM(P154:P162)</f>
        <v>0</v>
      </c>
      <c r="Q153" s="211"/>
      <c r="R153" s="212">
        <f>SUM(R154:R162)</f>
        <v>0</v>
      </c>
      <c r="S153" s="211"/>
      <c r="T153" s="213">
        <f>SUM(T154:T162)</f>
        <v>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84</v>
      </c>
      <c r="AT153" s="215" t="s">
        <v>75</v>
      </c>
      <c r="AU153" s="215" t="s">
        <v>84</v>
      </c>
      <c r="AY153" s="214" t="s">
        <v>128</v>
      </c>
      <c r="BK153" s="216">
        <f>SUM(BK154:BK162)</f>
        <v>0</v>
      </c>
    </row>
    <row r="154" s="2" customFormat="1" ht="16.5" customHeight="1">
      <c r="A154" s="39"/>
      <c r="B154" s="40"/>
      <c r="C154" s="219" t="s">
        <v>182</v>
      </c>
      <c r="D154" s="219" t="s">
        <v>130</v>
      </c>
      <c r="E154" s="220" t="s">
        <v>491</v>
      </c>
      <c r="F154" s="221" t="s">
        <v>492</v>
      </c>
      <c r="G154" s="222" t="s">
        <v>308</v>
      </c>
      <c r="H154" s="223">
        <v>21</v>
      </c>
      <c r="I154" s="224"/>
      <c r="J154" s="225">
        <f>ROUND(I154*H154,2)</f>
        <v>0</v>
      </c>
      <c r="K154" s="221" t="s">
        <v>1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135</v>
      </c>
      <c r="AT154" s="230" t="s">
        <v>130</v>
      </c>
      <c r="AU154" s="230" t="s">
        <v>86</v>
      </c>
      <c r="AY154" s="18" t="s">
        <v>128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135</v>
      </c>
      <c r="BM154" s="230" t="s">
        <v>493</v>
      </c>
    </row>
    <row r="155" s="13" customFormat="1">
      <c r="A155" s="13"/>
      <c r="B155" s="232"/>
      <c r="C155" s="233"/>
      <c r="D155" s="234" t="s">
        <v>137</v>
      </c>
      <c r="E155" s="235" t="s">
        <v>1</v>
      </c>
      <c r="F155" s="236" t="s">
        <v>494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137</v>
      </c>
      <c r="AU155" s="242" t="s">
        <v>86</v>
      </c>
      <c r="AV155" s="13" t="s">
        <v>84</v>
      </c>
      <c r="AW155" s="13" t="s">
        <v>32</v>
      </c>
      <c r="AX155" s="13" t="s">
        <v>76</v>
      </c>
      <c r="AY155" s="242" t="s">
        <v>128</v>
      </c>
    </row>
    <row r="156" s="14" customFormat="1">
      <c r="A156" s="14"/>
      <c r="B156" s="243"/>
      <c r="C156" s="244"/>
      <c r="D156" s="234" t="s">
        <v>137</v>
      </c>
      <c r="E156" s="245" t="s">
        <v>1</v>
      </c>
      <c r="F156" s="246" t="s">
        <v>7</v>
      </c>
      <c r="G156" s="244"/>
      <c r="H156" s="247">
        <v>21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137</v>
      </c>
      <c r="AU156" s="253" t="s">
        <v>86</v>
      </c>
      <c r="AV156" s="14" t="s">
        <v>86</v>
      </c>
      <c r="AW156" s="14" t="s">
        <v>32</v>
      </c>
      <c r="AX156" s="14" t="s">
        <v>84</v>
      </c>
      <c r="AY156" s="253" t="s">
        <v>128</v>
      </c>
    </row>
    <row r="157" s="2" customFormat="1" ht="62.7" customHeight="1">
      <c r="A157" s="39"/>
      <c r="B157" s="40"/>
      <c r="C157" s="219" t="s">
        <v>189</v>
      </c>
      <c r="D157" s="219" t="s">
        <v>130</v>
      </c>
      <c r="E157" s="220" t="s">
        <v>177</v>
      </c>
      <c r="F157" s="221" t="s">
        <v>178</v>
      </c>
      <c r="G157" s="222" t="s">
        <v>133</v>
      </c>
      <c r="H157" s="223">
        <v>100</v>
      </c>
      <c r="I157" s="224"/>
      <c r="J157" s="225">
        <f>ROUND(I157*H157,2)</f>
        <v>0</v>
      </c>
      <c r="K157" s="221" t="s">
        <v>134</v>
      </c>
      <c r="L157" s="45"/>
      <c r="M157" s="226" t="s">
        <v>1</v>
      </c>
      <c r="N157" s="227" t="s">
        <v>41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0.02</v>
      </c>
      <c r="T157" s="229">
        <f>S157*H157</f>
        <v>2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135</v>
      </c>
      <c r="AT157" s="230" t="s">
        <v>130</v>
      </c>
      <c r="AU157" s="230" t="s">
        <v>86</v>
      </c>
      <c r="AY157" s="18" t="s">
        <v>128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84</v>
      </c>
      <c r="BK157" s="231">
        <f>ROUND(I157*H157,2)</f>
        <v>0</v>
      </c>
      <c r="BL157" s="18" t="s">
        <v>135</v>
      </c>
      <c r="BM157" s="230" t="s">
        <v>179</v>
      </c>
    </row>
    <row r="158" s="13" customFormat="1">
      <c r="A158" s="13"/>
      <c r="B158" s="232"/>
      <c r="C158" s="233"/>
      <c r="D158" s="234" t="s">
        <v>137</v>
      </c>
      <c r="E158" s="235" t="s">
        <v>1</v>
      </c>
      <c r="F158" s="236" t="s">
        <v>180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137</v>
      </c>
      <c r="AU158" s="242" t="s">
        <v>86</v>
      </c>
      <c r="AV158" s="13" t="s">
        <v>84</v>
      </c>
      <c r="AW158" s="13" t="s">
        <v>32</v>
      </c>
      <c r="AX158" s="13" t="s">
        <v>76</v>
      </c>
      <c r="AY158" s="242" t="s">
        <v>128</v>
      </c>
    </row>
    <row r="159" s="14" customFormat="1">
      <c r="A159" s="14"/>
      <c r="B159" s="243"/>
      <c r="C159" s="244"/>
      <c r="D159" s="234" t="s">
        <v>137</v>
      </c>
      <c r="E159" s="245" t="s">
        <v>1</v>
      </c>
      <c r="F159" s="246" t="s">
        <v>181</v>
      </c>
      <c r="G159" s="244"/>
      <c r="H159" s="247">
        <v>100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137</v>
      </c>
      <c r="AU159" s="253" t="s">
        <v>86</v>
      </c>
      <c r="AV159" s="14" t="s">
        <v>86</v>
      </c>
      <c r="AW159" s="14" t="s">
        <v>32</v>
      </c>
      <c r="AX159" s="14" t="s">
        <v>84</v>
      </c>
      <c r="AY159" s="253" t="s">
        <v>128</v>
      </c>
    </row>
    <row r="160" s="2" customFormat="1" ht="21.75" customHeight="1">
      <c r="A160" s="39"/>
      <c r="B160" s="40"/>
      <c r="C160" s="219" t="s">
        <v>196</v>
      </c>
      <c r="D160" s="219" t="s">
        <v>130</v>
      </c>
      <c r="E160" s="220" t="s">
        <v>495</v>
      </c>
      <c r="F160" s="221" t="s">
        <v>496</v>
      </c>
      <c r="G160" s="222" t="s">
        <v>173</v>
      </c>
      <c r="H160" s="223">
        <v>17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135</v>
      </c>
      <c r="AT160" s="230" t="s">
        <v>130</v>
      </c>
      <c r="AU160" s="230" t="s">
        <v>86</v>
      </c>
      <c r="AY160" s="18" t="s">
        <v>128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135</v>
      </c>
      <c r="BM160" s="230" t="s">
        <v>497</v>
      </c>
    </row>
    <row r="161" s="2" customFormat="1" ht="16.5" customHeight="1">
      <c r="A161" s="39"/>
      <c r="B161" s="40"/>
      <c r="C161" s="219" t="s">
        <v>204</v>
      </c>
      <c r="D161" s="219" t="s">
        <v>130</v>
      </c>
      <c r="E161" s="220" t="s">
        <v>498</v>
      </c>
      <c r="F161" s="221" t="s">
        <v>499</v>
      </c>
      <c r="G161" s="222" t="s">
        <v>270</v>
      </c>
      <c r="H161" s="223">
        <v>1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41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135</v>
      </c>
      <c r="AT161" s="230" t="s">
        <v>130</v>
      </c>
      <c r="AU161" s="230" t="s">
        <v>86</v>
      </c>
      <c r="AY161" s="18" t="s">
        <v>128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84</v>
      </c>
      <c r="BK161" s="231">
        <f>ROUND(I161*H161,2)</f>
        <v>0</v>
      </c>
      <c r="BL161" s="18" t="s">
        <v>135</v>
      </c>
      <c r="BM161" s="230" t="s">
        <v>500</v>
      </c>
    </row>
    <row r="162" s="2" customFormat="1" ht="49.05" customHeight="1">
      <c r="A162" s="39"/>
      <c r="B162" s="40"/>
      <c r="C162" s="219" t="s">
        <v>211</v>
      </c>
      <c r="D162" s="219" t="s">
        <v>130</v>
      </c>
      <c r="E162" s="220" t="s">
        <v>501</v>
      </c>
      <c r="F162" s="221" t="s">
        <v>502</v>
      </c>
      <c r="G162" s="222" t="s">
        <v>173</v>
      </c>
      <c r="H162" s="223">
        <v>2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135</v>
      </c>
      <c r="AT162" s="230" t="s">
        <v>130</v>
      </c>
      <c r="AU162" s="230" t="s">
        <v>86</v>
      </c>
      <c r="AY162" s="18" t="s">
        <v>128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135</v>
      </c>
      <c r="BM162" s="230" t="s">
        <v>503</v>
      </c>
    </row>
    <row r="163" s="12" customFormat="1" ht="22.8" customHeight="1">
      <c r="A163" s="12"/>
      <c r="B163" s="203"/>
      <c r="C163" s="204"/>
      <c r="D163" s="205" t="s">
        <v>75</v>
      </c>
      <c r="E163" s="217" t="s">
        <v>187</v>
      </c>
      <c r="F163" s="217" t="s">
        <v>188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SUM(P164:P191)</f>
        <v>0</v>
      </c>
      <c r="Q163" s="211"/>
      <c r="R163" s="212">
        <f>SUM(R164:R191)</f>
        <v>0.068400000000000002</v>
      </c>
      <c r="S163" s="211"/>
      <c r="T163" s="213">
        <f>SUM(T164:T191)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75</v>
      </c>
      <c r="AU163" s="215" t="s">
        <v>84</v>
      </c>
      <c r="AY163" s="214" t="s">
        <v>128</v>
      </c>
      <c r="BK163" s="216">
        <f>SUM(BK164:BK191)</f>
        <v>0</v>
      </c>
    </row>
    <row r="164" s="2" customFormat="1" ht="24.15" customHeight="1">
      <c r="A164" s="39"/>
      <c r="B164" s="40"/>
      <c r="C164" s="219" t="s">
        <v>8</v>
      </c>
      <c r="D164" s="219" t="s">
        <v>130</v>
      </c>
      <c r="E164" s="220" t="s">
        <v>190</v>
      </c>
      <c r="F164" s="221" t="s">
        <v>191</v>
      </c>
      <c r="G164" s="222" t="s">
        <v>192</v>
      </c>
      <c r="H164" s="223">
        <v>3.4199999999999999</v>
      </c>
      <c r="I164" s="224"/>
      <c r="J164" s="225">
        <f>ROUND(I164*H164,2)</f>
        <v>0</v>
      </c>
      <c r="K164" s="221" t="s">
        <v>1</v>
      </c>
      <c r="L164" s="45"/>
      <c r="M164" s="226" t="s">
        <v>1</v>
      </c>
      <c r="N164" s="227" t="s">
        <v>41</v>
      </c>
      <c r="O164" s="92"/>
      <c r="P164" s="228">
        <f>O164*H164</f>
        <v>0</v>
      </c>
      <c r="Q164" s="228">
        <v>0.02</v>
      </c>
      <c r="R164" s="228">
        <f>Q164*H164</f>
        <v>0.068400000000000002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135</v>
      </c>
      <c r="AT164" s="230" t="s">
        <v>130</v>
      </c>
      <c r="AU164" s="230" t="s">
        <v>86</v>
      </c>
      <c r="AY164" s="18" t="s">
        <v>128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135</v>
      </c>
      <c r="BM164" s="230" t="s">
        <v>193</v>
      </c>
    </row>
    <row r="165" s="13" customFormat="1">
      <c r="A165" s="13"/>
      <c r="B165" s="232"/>
      <c r="C165" s="233"/>
      <c r="D165" s="234" t="s">
        <v>137</v>
      </c>
      <c r="E165" s="235" t="s">
        <v>1</v>
      </c>
      <c r="F165" s="236" t="s">
        <v>138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137</v>
      </c>
      <c r="AU165" s="242" t="s">
        <v>86</v>
      </c>
      <c r="AV165" s="13" t="s">
        <v>84</v>
      </c>
      <c r="AW165" s="13" t="s">
        <v>32</v>
      </c>
      <c r="AX165" s="13" t="s">
        <v>76</v>
      </c>
      <c r="AY165" s="242" t="s">
        <v>128</v>
      </c>
    </row>
    <row r="166" s="13" customFormat="1">
      <c r="A166" s="13"/>
      <c r="B166" s="232"/>
      <c r="C166" s="233"/>
      <c r="D166" s="234" t="s">
        <v>137</v>
      </c>
      <c r="E166" s="235" t="s">
        <v>1</v>
      </c>
      <c r="F166" s="236" t="s">
        <v>194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137</v>
      </c>
      <c r="AU166" s="242" t="s">
        <v>86</v>
      </c>
      <c r="AV166" s="13" t="s">
        <v>84</v>
      </c>
      <c r="AW166" s="13" t="s">
        <v>32</v>
      </c>
      <c r="AX166" s="13" t="s">
        <v>76</v>
      </c>
      <c r="AY166" s="242" t="s">
        <v>128</v>
      </c>
    </row>
    <row r="167" s="14" customFormat="1">
      <c r="A167" s="14"/>
      <c r="B167" s="243"/>
      <c r="C167" s="244"/>
      <c r="D167" s="234" t="s">
        <v>137</v>
      </c>
      <c r="E167" s="245" t="s">
        <v>1</v>
      </c>
      <c r="F167" s="246" t="s">
        <v>504</v>
      </c>
      <c r="G167" s="244"/>
      <c r="H167" s="247">
        <v>3.4199999999999999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137</v>
      </c>
      <c r="AU167" s="253" t="s">
        <v>86</v>
      </c>
      <c r="AV167" s="14" t="s">
        <v>86</v>
      </c>
      <c r="AW167" s="14" t="s">
        <v>32</v>
      </c>
      <c r="AX167" s="14" t="s">
        <v>84</v>
      </c>
      <c r="AY167" s="253" t="s">
        <v>128</v>
      </c>
    </row>
    <row r="168" s="2" customFormat="1" ht="37.8" customHeight="1">
      <c r="A168" s="39"/>
      <c r="B168" s="40"/>
      <c r="C168" s="219" t="s">
        <v>220</v>
      </c>
      <c r="D168" s="219" t="s">
        <v>130</v>
      </c>
      <c r="E168" s="220" t="s">
        <v>197</v>
      </c>
      <c r="F168" s="221" t="s">
        <v>198</v>
      </c>
      <c r="G168" s="222" t="s">
        <v>192</v>
      </c>
      <c r="H168" s="223">
        <v>37.460000000000001</v>
      </c>
      <c r="I168" s="224"/>
      <c r="J168" s="225">
        <f>ROUND(I168*H168,2)</f>
        <v>0</v>
      </c>
      <c r="K168" s="221" t="s">
        <v>134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135</v>
      </c>
      <c r="AT168" s="230" t="s">
        <v>130</v>
      </c>
      <c r="AU168" s="230" t="s">
        <v>86</v>
      </c>
      <c r="AY168" s="18" t="s">
        <v>128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135</v>
      </c>
      <c r="BM168" s="230" t="s">
        <v>199</v>
      </c>
    </row>
    <row r="169" s="13" customFormat="1">
      <c r="A169" s="13"/>
      <c r="B169" s="232"/>
      <c r="C169" s="233"/>
      <c r="D169" s="234" t="s">
        <v>137</v>
      </c>
      <c r="E169" s="235" t="s">
        <v>1</v>
      </c>
      <c r="F169" s="236" t="s">
        <v>200</v>
      </c>
      <c r="G169" s="233"/>
      <c r="H169" s="235" t="s">
        <v>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137</v>
      </c>
      <c r="AU169" s="242" t="s">
        <v>86</v>
      </c>
      <c r="AV169" s="13" t="s">
        <v>84</v>
      </c>
      <c r="AW169" s="13" t="s">
        <v>32</v>
      </c>
      <c r="AX169" s="13" t="s">
        <v>76</v>
      </c>
      <c r="AY169" s="242" t="s">
        <v>128</v>
      </c>
    </row>
    <row r="170" s="14" customFormat="1">
      <c r="A170" s="14"/>
      <c r="B170" s="243"/>
      <c r="C170" s="244"/>
      <c r="D170" s="234" t="s">
        <v>137</v>
      </c>
      <c r="E170" s="245" t="s">
        <v>1</v>
      </c>
      <c r="F170" s="246" t="s">
        <v>505</v>
      </c>
      <c r="G170" s="244"/>
      <c r="H170" s="247">
        <v>34.960000000000001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137</v>
      </c>
      <c r="AU170" s="253" t="s">
        <v>86</v>
      </c>
      <c r="AV170" s="14" t="s">
        <v>86</v>
      </c>
      <c r="AW170" s="14" t="s">
        <v>32</v>
      </c>
      <c r="AX170" s="14" t="s">
        <v>76</v>
      </c>
      <c r="AY170" s="253" t="s">
        <v>128</v>
      </c>
    </row>
    <row r="171" s="13" customFormat="1">
      <c r="A171" s="13"/>
      <c r="B171" s="232"/>
      <c r="C171" s="233"/>
      <c r="D171" s="234" t="s">
        <v>137</v>
      </c>
      <c r="E171" s="235" t="s">
        <v>1</v>
      </c>
      <c r="F171" s="236" t="s">
        <v>506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137</v>
      </c>
      <c r="AU171" s="242" t="s">
        <v>86</v>
      </c>
      <c r="AV171" s="13" t="s">
        <v>84</v>
      </c>
      <c r="AW171" s="13" t="s">
        <v>32</v>
      </c>
      <c r="AX171" s="13" t="s">
        <v>76</v>
      </c>
      <c r="AY171" s="242" t="s">
        <v>128</v>
      </c>
    </row>
    <row r="172" s="14" customFormat="1">
      <c r="A172" s="14"/>
      <c r="B172" s="243"/>
      <c r="C172" s="244"/>
      <c r="D172" s="234" t="s">
        <v>137</v>
      </c>
      <c r="E172" s="245" t="s">
        <v>1</v>
      </c>
      <c r="F172" s="246" t="s">
        <v>507</v>
      </c>
      <c r="G172" s="244"/>
      <c r="H172" s="247">
        <v>2.5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137</v>
      </c>
      <c r="AU172" s="253" t="s">
        <v>86</v>
      </c>
      <c r="AV172" s="14" t="s">
        <v>86</v>
      </c>
      <c r="AW172" s="14" t="s">
        <v>32</v>
      </c>
      <c r="AX172" s="14" t="s">
        <v>76</v>
      </c>
      <c r="AY172" s="253" t="s">
        <v>128</v>
      </c>
    </row>
    <row r="173" s="15" customFormat="1">
      <c r="A173" s="15"/>
      <c r="B173" s="254"/>
      <c r="C173" s="255"/>
      <c r="D173" s="234" t="s">
        <v>137</v>
      </c>
      <c r="E173" s="256" t="s">
        <v>1</v>
      </c>
      <c r="F173" s="257" t="s">
        <v>203</v>
      </c>
      <c r="G173" s="255"/>
      <c r="H173" s="258">
        <v>37.460000000000001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137</v>
      </c>
      <c r="AU173" s="264" t="s">
        <v>86</v>
      </c>
      <c r="AV173" s="15" t="s">
        <v>135</v>
      </c>
      <c r="AW173" s="15" t="s">
        <v>32</v>
      </c>
      <c r="AX173" s="15" t="s">
        <v>84</v>
      </c>
      <c r="AY173" s="264" t="s">
        <v>128</v>
      </c>
    </row>
    <row r="174" s="2" customFormat="1" ht="37.8" customHeight="1">
      <c r="A174" s="39"/>
      <c r="B174" s="40"/>
      <c r="C174" s="219" t="s">
        <v>225</v>
      </c>
      <c r="D174" s="219" t="s">
        <v>130</v>
      </c>
      <c r="E174" s="220" t="s">
        <v>205</v>
      </c>
      <c r="F174" s="221" t="s">
        <v>206</v>
      </c>
      <c r="G174" s="222" t="s">
        <v>192</v>
      </c>
      <c r="H174" s="223">
        <v>197.30000000000001</v>
      </c>
      <c r="I174" s="224"/>
      <c r="J174" s="225">
        <f>ROUND(I174*H174,2)</f>
        <v>0</v>
      </c>
      <c r="K174" s="221" t="s">
        <v>134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135</v>
      </c>
      <c r="AT174" s="230" t="s">
        <v>130</v>
      </c>
      <c r="AU174" s="230" t="s">
        <v>86</v>
      </c>
      <c r="AY174" s="18" t="s">
        <v>128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135</v>
      </c>
      <c r="BM174" s="230" t="s">
        <v>207</v>
      </c>
    </row>
    <row r="175" s="13" customFormat="1">
      <c r="A175" s="13"/>
      <c r="B175" s="232"/>
      <c r="C175" s="233"/>
      <c r="D175" s="234" t="s">
        <v>137</v>
      </c>
      <c r="E175" s="235" t="s">
        <v>1</v>
      </c>
      <c r="F175" s="236" t="s">
        <v>200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137</v>
      </c>
      <c r="AU175" s="242" t="s">
        <v>86</v>
      </c>
      <c r="AV175" s="13" t="s">
        <v>84</v>
      </c>
      <c r="AW175" s="13" t="s">
        <v>32</v>
      </c>
      <c r="AX175" s="13" t="s">
        <v>76</v>
      </c>
      <c r="AY175" s="242" t="s">
        <v>128</v>
      </c>
    </row>
    <row r="176" s="14" customFormat="1">
      <c r="A176" s="14"/>
      <c r="B176" s="243"/>
      <c r="C176" s="244"/>
      <c r="D176" s="234" t="s">
        <v>137</v>
      </c>
      <c r="E176" s="245" t="s">
        <v>1</v>
      </c>
      <c r="F176" s="246" t="s">
        <v>508</v>
      </c>
      <c r="G176" s="244"/>
      <c r="H176" s="247">
        <v>174.80000000000001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137</v>
      </c>
      <c r="AU176" s="253" t="s">
        <v>86</v>
      </c>
      <c r="AV176" s="14" t="s">
        <v>86</v>
      </c>
      <c r="AW176" s="14" t="s">
        <v>32</v>
      </c>
      <c r="AX176" s="14" t="s">
        <v>76</v>
      </c>
      <c r="AY176" s="253" t="s">
        <v>128</v>
      </c>
    </row>
    <row r="177" s="13" customFormat="1">
      <c r="A177" s="13"/>
      <c r="B177" s="232"/>
      <c r="C177" s="233"/>
      <c r="D177" s="234" t="s">
        <v>137</v>
      </c>
      <c r="E177" s="235" t="s">
        <v>1</v>
      </c>
      <c r="F177" s="236" t="s">
        <v>506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137</v>
      </c>
      <c r="AU177" s="242" t="s">
        <v>86</v>
      </c>
      <c r="AV177" s="13" t="s">
        <v>84</v>
      </c>
      <c r="AW177" s="13" t="s">
        <v>32</v>
      </c>
      <c r="AX177" s="13" t="s">
        <v>76</v>
      </c>
      <c r="AY177" s="242" t="s">
        <v>128</v>
      </c>
    </row>
    <row r="178" s="14" customFormat="1">
      <c r="A178" s="14"/>
      <c r="B178" s="243"/>
      <c r="C178" s="244"/>
      <c r="D178" s="234" t="s">
        <v>137</v>
      </c>
      <c r="E178" s="245" t="s">
        <v>1</v>
      </c>
      <c r="F178" s="246" t="s">
        <v>509</v>
      </c>
      <c r="G178" s="244"/>
      <c r="H178" s="247">
        <v>22.5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137</v>
      </c>
      <c r="AU178" s="253" t="s">
        <v>86</v>
      </c>
      <c r="AV178" s="14" t="s">
        <v>86</v>
      </c>
      <c r="AW178" s="14" t="s">
        <v>32</v>
      </c>
      <c r="AX178" s="14" t="s">
        <v>76</v>
      </c>
      <c r="AY178" s="253" t="s">
        <v>128</v>
      </c>
    </row>
    <row r="179" s="15" customFormat="1">
      <c r="A179" s="15"/>
      <c r="B179" s="254"/>
      <c r="C179" s="255"/>
      <c r="D179" s="234" t="s">
        <v>137</v>
      </c>
      <c r="E179" s="256" t="s">
        <v>1</v>
      </c>
      <c r="F179" s="257" t="s">
        <v>203</v>
      </c>
      <c r="G179" s="255"/>
      <c r="H179" s="258">
        <v>197.30000000000001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137</v>
      </c>
      <c r="AU179" s="264" t="s">
        <v>86</v>
      </c>
      <c r="AV179" s="15" t="s">
        <v>135</v>
      </c>
      <c r="AW179" s="15" t="s">
        <v>32</v>
      </c>
      <c r="AX179" s="15" t="s">
        <v>84</v>
      </c>
      <c r="AY179" s="264" t="s">
        <v>128</v>
      </c>
    </row>
    <row r="180" s="2" customFormat="1" ht="37.8" customHeight="1">
      <c r="A180" s="39"/>
      <c r="B180" s="40"/>
      <c r="C180" s="219" t="s">
        <v>232</v>
      </c>
      <c r="D180" s="219" t="s">
        <v>130</v>
      </c>
      <c r="E180" s="220" t="s">
        <v>212</v>
      </c>
      <c r="F180" s="221" t="s">
        <v>213</v>
      </c>
      <c r="G180" s="222" t="s">
        <v>192</v>
      </c>
      <c r="H180" s="223">
        <v>3.4199999999999999</v>
      </c>
      <c r="I180" s="224"/>
      <c r="J180" s="225">
        <f>ROUND(I180*H180,2)</f>
        <v>0</v>
      </c>
      <c r="K180" s="221" t="s">
        <v>134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135</v>
      </c>
      <c r="AT180" s="230" t="s">
        <v>130</v>
      </c>
      <c r="AU180" s="230" t="s">
        <v>86</v>
      </c>
      <c r="AY180" s="18" t="s">
        <v>128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135</v>
      </c>
      <c r="BM180" s="230" t="s">
        <v>214</v>
      </c>
    </row>
    <row r="181" s="13" customFormat="1">
      <c r="A181" s="13"/>
      <c r="B181" s="232"/>
      <c r="C181" s="233"/>
      <c r="D181" s="234" t="s">
        <v>137</v>
      </c>
      <c r="E181" s="235" t="s">
        <v>1</v>
      </c>
      <c r="F181" s="236" t="s">
        <v>215</v>
      </c>
      <c r="G181" s="233"/>
      <c r="H181" s="235" t="s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137</v>
      </c>
      <c r="AU181" s="242" t="s">
        <v>86</v>
      </c>
      <c r="AV181" s="13" t="s">
        <v>84</v>
      </c>
      <c r="AW181" s="13" t="s">
        <v>32</v>
      </c>
      <c r="AX181" s="13" t="s">
        <v>76</v>
      </c>
      <c r="AY181" s="242" t="s">
        <v>128</v>
      </c>
    </row>
    <row r="182" s="14" customFormat="1">
      <c r="A182" s="14"/>
      <c r="B182" s="243"/>
      <c r="C182" s="244"/>
      <c r="D182" s="234" t="s">
        <v>137</v>
      </c>
      <c r="E182" s="245" t="s">
        <v>1</v>
      </c>
      <c r="F182" s="246" t="s">
        <v>504</v>
      </c>
      <c r="G182" s="244"/>
      <c r="H182" s="247">
        <v>3.4199999999999999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137</v>
      </c>
      <c r="AU182" s="253" t="s">
        <v>86</v>
      </c>
      <c r="AV182" s="14" t="s">
        <v>86</v>
      </c>
      <c r="AW182" s="14" t="s">
        <v>32</v>
      </c>
      <c r="AX182" s="14" t="s">
        <v>84</v>
      </c>
      <c r="AY182" s="253" t="s">
        <v>128</v>
      </c>
    </row>
    <row r="183" s="2" customFormat="1" ht="49.05" customHeight="1">
      <c r="A183" s="39"/>
      <c r="B183" s="40"/>
      <c r="C183" s="219" t="s">
        <v>240</v>
      </c>
      <c r="D183" s="219" t="s">
        <v>130</v>
      </c>
      <c r="E183" s="220" t="s">
        <v>216</v>
      </c>
      <c r="F183" s="221" t="s">
        <v>217</v>
      </c>
      <c r="G183" s="222" t="s">
        <v>192</v>
      </c>
      <c r="H183" s="223">
        <v>17.100000000000001</v>
      </c>
      <c r="I183" s="224"/>
      <c r="J183" s="225">
        <f>ROUND(I183*H183,2)</f>
        <v>0</v>
      </c>
      <c r="K183" s="221" t="s">
        <v>134</v>
      </c>
      <c r="L183" s="45"/>
      <c r="M183" s="226" t="s">
        <v>1</v>
      </c>
      <c r="N183" s="227" t="s">
        <v>41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135</v>
      </c>
      <c r="AT183" s="230" t="s">
        <v>130</v>
      </c>
      <c r="AU183" s="230" t="s">
        <v>86</v>
      </c>
      <c r="AY183" s="18" t="s">
        <v>128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84</v>
      </c>
      <c r="BK183" s="231">
        <f>ROUND(I183*H183,2)</f>
        <v>0</v>
      </c>
      <c r="BL183" s="18" t="s">
        <v>135</v>
      </c>
      <c r="BM183" s="230" t="s">
        <v>218</v>
      </c>
    </row>
    <row r="184" s="13" customFormat="1">
      <c r="A184" s="13"/>
      <c r="B184" s="232"/>
      <c r="C184" s="233"/>
      <c r="D184" s="234" t="s">
        <v>137</v>
      </c>
      <c r="E184" s="235" t="s">
        <v>1</v>
      </c>
      <c r="F184" s="236" t="s">
        <v>215</v>
      </c>
      <c r="G184" s="233"/>
      <c r="H184" s="235" t="s">
        <v>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137</v>
      </c>
      <c r="AU184" s="242" t="s">
        <v>86</v>
      </c>
      <c r="AV184" s="13" t="s">
        <v>84</v>
      </c>
      <c r="AW184" s="13" t="s">
        <v>32</v>
      </c>
      <c r="AX184" s="13" t="s">
        <v>76</v>
      </c>
      <c r="AY184" s="242" t="s">
        <v>128</v>
      </c>
    </row>
    <row r="185" s="14" customFormat="1">
      <c r="A185" s="14"/>
      <c r="B185" s="243"/>
      <c r="C185" s="244"/>
      <c r="D185" s="234" t="s">
        <v>137</v>
      </c>
      <c r="E185" s="245" t="s">
        <v>1</v>
      </c>
      <c r="F185" s="246" t="s">
        <v>510</v>
      </c>
      <c r="G185" s="244"/>
      <c r="H185" s="247">
        <v>17.100000000000001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137</v>
      </c>
      <c r="AU185" s="253" t="s">
        <v>86</v>
      </c>
      <c r="AV185" s="14" t="s">
        <v>86</v>
      </c>
      <c r="AW185" s="14" t="s">
        <v>32</v>
      </c>
      <c r="AX185" s="14" t="s">
        <v>84</v>
      </c>
      <c r="AY185" s="253" t="s">
        <v>128</v>
      </c>
    </row>
    <row r="186" s="2" customFormat="1" ht="24.15" customHeight="1">
      <c r="A186" s="39"/>
      <c r="B186" s="40"/>
      <c r="C186" s="219" t="s">
        <v>247</v>
      </c>
      <c r="D186" s="219" t="s">
        <v>130</v>
      </c>
      <c r="E186" s="220" t="s">
        <v>221</v>
      </c>
      <c r="F186" s="221" t="s">
        <v>222</v>
      </c>
      <c r="G186" s="222" t="s">
        <v>192</v>
      </c>
      <c r="H186" s="223">
        <v>3.4199999999999999</v>
      </c>
      <c r="I186" s="224"/>
      <c r="J186" s="225">
        <f>ROUND(I186*H186,2)</f>
        <v>0</v>
      </c>
      <c r="K186" s="221" t="s">
        <v>134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135</v>
      </c>
      <c r="AT186" s="230" t="s">
        <v>130</v>
      </c>
      <c r="AU186" s="230" t="s">
        <v>86</v>
      </c>
      <c r="AY186" s="18" t="s">
        <v>128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135</v>
      </c>
      <c r="BM186" s="230" t="s">
        <v>223</v>
      </c>
    </row>
    <row r="187" s="13" customFormat="1">
      <c r="A187" s="13"/>
      <c r="B187" s="232"/>
      <c r="C187" s="233"/>
      <c r="D187" s="234" t="s">
        <v>137</v>
      </c>
      <c r="E187" s="235" t="s">
        <v>1</v>
      </c>
      <c r="F187" s="236" t="s">
        <v>224</v>
      </c>
      <c r="G187" s="233"/>
      <c r="H187" s="235" t="s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137</v>
      </c>
      <c r="AU187" s="242" t="s">
        <v>86</v>
      </c>
      <c r="AV187" s="13" t="s">
        <v>84</v>
      </c>
      <c r="AW187" s="13" t="s">
        <v>32</v>
      </c>
      <c r="AX187" s="13" t="s">
        <v>76</v>
      </c>
      <c r="AY187" s="242" t="s">
        <v>128</v>
      </c>
    </row>
    <row r="188" s="14" customFormat="1">
      <c r="A188" s="14"/>
      <c r="B188" s="243"/>
      <c r="C188" s="244"/>
      <c r="D188" s="234" t="s">
        <v>137</v>
      </c>
      <c r="E188" s="245" t="s">
        <v>1</v>
      </c>
      <c r="F188" s="246" t="s">
        <v>504</v>
      </c>
      <c r="G188" s="244"/>
      <c r="H188" s="247">
        <v>3.4199999999999999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137</v>
      </c>
      <c r="AU188" s="253" t="s">
        <v>86</v>
      </c>
      <c r="AV188" s="14" t="s">
        <v>86</v>
      </c>
      <c r="AW188" s="14" t="s">
        <v>32</v>
      </c>
      <c r="AX188" s="14" t="s">
        <v>84</v>
      </c>
      <c r="AY188" s="253" t="s">
        <v>128</v>
      </c>
    </row>
    <row r="189" s="2" customFormat="1" ht="44.25" customHeight="1">
      <c r="A189" s="39"/>
      <c r="B189" s="40"/>
      <c r="C189" s="219" t="s">
        <v>7</v>
      </c>
      <c r="D189" s="219" t="s">
        <v>130</v>
      </c>
      <c r="E189" s="220" t="s">
        <v>226</v>
      </c>
      <c r="F189" s="221" t="s">
        <v>227</v>
      </c>
      <c r="G189" s="222" t="s">
        <v>192</v>
      </c>
      <c r="H189" s="223">
        <v>2.5</v>
      </c>
      <c r="I189" s="224"/>
      <c r="J189" s="225">
        <f>ROUND(I189*H189,2)</f>
        <v>0</v>
      </c>
      <c r="K189" s="221" t="s">
        <v>134</v>
      </c>
      <c r="L189" s="45"/>
      <c r="M189" s="226" t="s">
        <v>1</v>
      </c>
      <c r="N189" s="227" t="s">
        <v>41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135</v>
      </c>
      <c r="AT189" s="230" t="s">
        <v>130</v>
      </c>
      <c r="AU189" s="230" t="s">
        <v>86</v>
      </c>
      <c r="AY189" s="18" t="s">
        <v>128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84</v>
      </c>
      <c r="BK189" s="231">
        <f>ROUND(I189*H189,2)</f>
        <v>0</v>
      </c>
      <c r="BL189" s="18" t="s">
        <v>135</v>
      </c>
      <c r="BM189" s="230" t="s">
        <v>228</v>
      </c>
    </row>
    <row r="190" s="13" customFormat="1">
      <c r="A190" s="13"/>
      <c r="B190" s="232"/>
      <c r="C190" s="233"/>
      <c r="D190" s="234" t="s">
        <v>137</v>
      </c>
      <c r="E190" s="235" t="s">
        <v>1</v>
      </c>
      <c r="F190" s="236" t="s">
        <v>506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137</v>
      </c>
      <c r="AU190" s="242" t="s">
        <v>86</v>
      </c>
      <c r="AV190" s="13" t="s">
        <v>84</v>
      </c>
      <c r="AW190" s="13" t="s">
        <v>32</v>
      </c>
      <c r="AX190" s="13" t="s">
        <v>76</v>
      </c>
      <c r="AY190" s="242" t="s">
        <v>128</v>
      </c>
    </row>
    <row r="191" s="14" customFormat="1">
      <c r="A191" s="14"/>
      <c r="B191" s="243"/>
      <c r="C191" s="244"/>
      <c r="D191" s="234" t="s">
        <v>137</v>
      </c>
      <c r="E191" s="245" t="s">
        <v>1</v>
      </c>
      <c r="F191" s="246" t="s">
        <v>507</v>
      </c>
      <c r="G191" s="244"/>
      <c r="H191" s="247">
        <v>2.5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137</v>
      </c>
      <c r="AU191" s="253" t="s">
        <v>86</v>
      </c>
      <c r="AV191" s="14" t="s">
        <v>86</v>
      </c>
      <c r="AW191" s="14" t="s">
        <v>32</v>
      </c>
      <c r="AX191" s="14" t="s">
        <v>84</v>
      </c>
      <c r="AY191" s="253" t="s">
        <v>128</v>
      </c>
    </row>
    <row r="192" s="12" customFormat="1" ht="22.8" customHeight="1">
      <c r="A192" s="12"/>
      <c r="B192" s="203"/>
      <c r="C192" s="204"/>
      <c r="D192" s="205" t="s">
        <v>75</v>
      </c>
      <c r="E192" s="217" t="s">
        <v>230</v>
      </c>
      <c r="F192" s="217" t="s">
        <v>231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P193</f>
        <v>0</v>
      </c>
      <c r="Q192" s="211"/>
      <c r="R192" s="212">
        <f>R193</f>
        <v>0</v>
      </c>
      <c r="S192" s="211"/>
      <c r="T192" s="213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84</v>
      </c>
      <c r="AT192" s="215" t="s">
        <v>75</v>
      </c>
      <c r="AU192" s="215" t="s">
        <v>84</v>
      </c>
      <c r="AY192" s="214" t="s">
        <v>128</v>
      </c>
      <c r="BK192" s="216">
        <f>BK193</f>
        <v>0</v>
      </c>
    </row>
    <row r="193" s="2" customFormat="1" ht="24.15" customHeight="1">
      <c r="A193" s="39"/>
      <c r="B193" s="40"/>
      <c r="C193" s="219" t="s">
        <v>256</v>
      </c>
      <c r="D193" s="219" t="s">
        <v>130</v>
      </c>
      <c r="E193" s="220" t="s">
        <v>233</v>
      </c>
      <c r="F193" s="221" t="s">
        <v>234</v>
      </c>
      <c r="G193" s="222" t="s">
        <v>192</v>
      </c>
      <c r="H193" s="223">
        <v>40.691000000000002</v>
      </c>
      <c r="I193" s="224"/>
      <c r="J193" s="225">
        <f>ROUND(I193*H193,2)</f>
        <v>0</v>
      </c>
      <c r="K193" s="221" t="s">
        <v>134</v>
      </c>
      <c r="L193" s="45"/>
      <c r="M193" s="226" t="s">
        <v>1</v>
      </c>
      <c r="N193" s="227" t="s">
        <v>41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135</v>
      </c>
      <c r="AT193" s="230" t="s">
        <v>130</v>
      </c>
      <c r="AU193" s="230" t="s">
        <v>86</v>
      </c>
      <c r="AY193" s="18" t="s">
        <v>128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84</v>
      </c>
      <c r="BK193" s="231">
        <f>ROUND(I193*H193,2)</f>
        <v>0</v>
      </c>
      <c r="BL193" s="18" t="s">
        <v>135</v>
      </c>
      <c r="BM193" s="230" t="s">
        <v>235</v>
      </c>
    </row>
    <row r="194" s="12" customFormat="1" ht="25.92" customHeight="1">
      <c r="A194" s="12"/>
      <c r="B194" s="203"/>
      <c r="C194" s="204"/>
      <c r="D194" s="205" t="s">
        <v>75</v>
      </c>
      <c r="E194" s="206" t="s">
        <v>272</v>
      </c>
      <c r="F194" s="206" t="s">
        <v>273</v>
      </c>
      <c r="G194" s="204"/>
      <c r="H194" s="204"/>
      <c r="I194" s="207"/>
      <c r="J194" s="208">
        <f>BK194</f>
        <v>0</v>
      </c>
      <c r="K194" s="204"/>
      <c r="L194" s="209"/>
      <c r="M194" s="210"/>
      <c r="N194" s="211"/>
      <c r="O194" s="211"/>
      <c r="P194" s="212">
        <f>P195+P199+P203</f>
        <v>0</v>
      </c>
      <c r="Q194" s="211"/>
      <c r="R194" s="212">
        <f>R195+R199+R203</f>
        <v>0</v>
      </c>
      <c r="S194" s="211"/>
      <c r="T194" s="213">
        <f>T195+T199+T203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153</v>
      </c>
      <c r="AT194" s="215" t="s">
        <v>75</v>
      </c>
      <c r="AU194" s="215" t="s">
        <v>76</v>
      </c>
      <c r="AY194" s="214" t="s">
        <v>128</v>
      </c>
      <c r="BK194" s="216">
        <f>BK195+BK199+BK203</f>
        <v>0</v>
      </c>
    </row>
    <row r="195" s="12" customFormat="1" ht="22.8" customHeight="1">
      <c r="A195" s="12"/>
      <c r="B195" s="203"/>
      <c r="C195" s="204"/>
      <c r="D195" s="205" t="s">
        <v>75</v>
      </c>
      <c r="E195" s="217" t="s">
        <v>274</v>
      </c>
      <c r="F195" s="217" t="s">
        <v>275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SUM(P196:P198)</f>
        <v>0</v>
      </c>
      <c r="Q195" s="211"/>
      <c r="R195" s="212">
        <f>SUM(R196:R198)</f>
        <v>0</v>
      </c>
      <c r="S195" s="211"/>
      <c r="T195" s="213">
        <f>SUM(T196:T198)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153</v>
      </c>
      <c r="AT195" s="215" t="s">
        <v>75</v>
      </c>
      <c r="AU195" s="215" t="s">
        <v>84</v>
      </c>
      <c r="AY195" s="214" t="s">
        <v>128</v>
      </c>
      <c r="BK195" s="216">
        <f>SUM(BK196:BK198)</f>
        <v>0</v>
      </c>
    </row>
    <row r="196" s="2" customFormat="1" ht="16.5" customHeight="1">
      <c r="A196" s="39"/>
      <c r="B196" s="40"/>
      <c r="C196" s="219" t="s">
        <v>263</v>
      </c>
      <c r="D196" s="219" t="s">
        <v>130</v>
      </c>
      <c r="E196" s="220" t="s">
        <v>277</v>
      </c>
      <c r="F196" s="221" t="s">
        <v>278</v>
      </c>
      <c r="G196" s="222" t="s">
        <v>279</v>
      </c>
      <c r="H196" s="223">
        <v>1</v>
      </c>
      <c r="I196" s="224"/>
      <c r="J196" s="225">
        <f>ROUND(I196*H196,2)</f>
        <v>0</v>
      </c>
      <c r="K196" s="221" t="s">
        <v>134</v>
      </c>
      <c r="L196" s="45"/>
      <c r="M196" s="226" t="s">
        <v>1</v>
      </c>
      <c r="N196" s="227" t="s">
        <v>41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280</v>
      </c>
      <c r="AT196" s="230" t="s">
        <v>130</v>
      </c>
      <c r="AU196" s="230" t="s">
        <v>86</v>
      </c>
      <c r="AY196" s="18" t="s">
        <v>128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84</v>
      </c>
      <c r="BK196" s="231">
        <f>ROUND(I196*H196,2)</f>
        <v>0</v>
      </c>
      <c r="BL196" s="18" t="s">
        <v>280</v>
      </c>
      <c r="BM196" s="230" t="s">
        <v>281</v>
      </c>
    </row>
    <row r="197" s="13" customFormat="1">
      <c r="A197" s="13"/>
      <c r="B197" s="232"/>
      <c r="C197" s="233"/>
      <c r="D197" s="234" t="s">
        <v>137</v>
      </c>
      <c r="E197" s="235" t="s">
        <v>1</v>
      </c>
      <c r="F197" s="236" t="s">
        <v>282</v>
      </c>
      <c r="G197" s="233"/>
      <c r="H197" s="235" t="s">
        <v>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137</v>
      </c>
      <c r="AU197" s="242" t="s">
        <v>86</v>
      </c>
      <c r="AV197" s="13" t="s">
        <v>84</v>
      </c>
      <c r="AW197" s="13" t="s">
        <v>32</v>
      </c>
      <c r="AX197" s="13" t="s">
        <v>76</v>
      </c>
      <c r="AY197" s="242" t="s">
        <v>128</v>
      </c>
    </row>
    <row r="198" s="14" customFormat="1">
      <c r="A198" s="14"/>
      <c r="B198" s="243"/>
      <c r="C198" s="244"/>
      <c r="D198" s="234" t="s">
        <v>137</v>
      </c>
      <c r="E198" s="245" t="s">
        <v>1</v>
      </c>
      <c r="F198" s="246" t="s">
        <v>84</v>
      </c>
      <c r="G198" s="244"/>
      <c r="H198" s="247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137</v>
      </c>
      <c r="AU198" s="253" t="s">
        <v>86</v>
      </c>
      <c r="AV198" s="14" t="s">
        <v>86</v>
      </c>
      <c r="AW198" s="14" t="s">
        <v>32</v>
      </c>
      <c r="AX198" s="14" t="s">
        <v>84</v>
      </c>
      <c r="AY198" s="253" t="s">
        <v>128</v>
      </c>
    </row>
    <row r="199" s="12" customFormat="1" ht="22.8" customHeight="1">
      <c r="A199" s="12"/>
      <c r="B199" s="203"/>
      <c r="C199" s="204"/>
      <c r="D199" s="205" t="s">
        <v>75</v>
      </c>
      <c r="E199" s="217" t="s">
        <v>283</v>
      </c>
      <c r="F199" s="217" t="s">
        <v>284</v>
      </c>
      <c r="G199" s="204"/>
      <c r="H199" s="204"/>
      <c r="I199" s="207"/>
      <c r="J199" s="218">
        <f>BK199</f>
        <v>0</v>
      </c>
      <c r="K199" s="204"/>
      <c r="L199" s="209"/>
      <c r="M199" s="210"/>
      <c r="N199" s="211"/>
      <c r="O199" s="211"/>
      <c r="P199" s="212">
        <f>SUM(P200:P202)</f>
        <v>0</v>
      </c>
      <c r="Q199" s="211"/>
      <c r="R199" s="212">
        <f>SUM(R200:R202)</f>
        <v>0</v>
      </c>
      <c r="S199" s="211"/>
      <c r="T199" s="213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4" t="s">
        <v>153</v>
      </c>
      <c r="AT199" s="215" t="s">
        <v>75</v>
      </c>
      <c r="AU199" s="215" t="s">
        <v>84</v>
      </c>
      <c r="AY199" s="214" t="s">
        <v>128</v>
      </c>
      <c r="BK199" s="216">
        <f>SUM(BK200:BK202)</f>
        <v>0</v>
      </c>
    </row>
    <row r="200" s="2" customFormat="1" ht="16.5" customHeight="1">
      <c r="A200" s="39"/>
      <c r="B200" s="40"/>
      <c r="C200" s="219" t="s">
        <v>267</v>
      </c>
      <c r="D200" s="219" t="s">
        <v>130</v>
      </c>
      <c r="E200" s="220" t="s">
        <v>286</v>
      </c>
      <c r="F200" s="221" t="s">
        <v>284</v>
      </c>
      <c r="G200" s="222" t="s">
        <v>279</v>
      </c>
      <c r="H200" s="223">
        <v>1</v>
      </c>
      <c r="I200" s="224"/>
      <c r="J200" s="225">
        <f>ROUND(I200*H200,2)</f>
        <v>0</v>
      </c>
      <c r="K200" s="221" t="s">
        <v>134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280</v>
      </c>
      <c r="AT200" s="230" t="s">
        <v>130</v>
      </c>
      <c r="AU200" s="230" t="s">
        <v>86</v>
      </c>
      <c r="AY200" s="18" t="s">
        <v>128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280</v>
      </c>
      <c r="BM200" s="230" t="s">
        <v>287</v>
      </c>
    </row>
    <row r="201" s="13" customFormat="1">
      <c r="A201" s="13"/>
      <c r="B201" s="232"/>
      <c r="C201" s="233"/>
      <c r="D201" s="234" t="s">
        <v>137</v>
      </c>
      <c r="E201" s="235" t="s">
        <v>1</v>
      </c>
      <c r="F201" s="236" t="s">
        <v>288</v>
      </c>
      <c r="G201" s="233"/>
      <c r="H201" s="235" t="s">
        <v>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137</v>
      </c>
      <c r="AU201" s="242" t="s">
        <v>86</v>
      </c>
      <c r="AV201" s="13" t="s">
        <v>84</v>
      </c>
      <c r="AW201" s="13" t="s">
        <v>32</v>
      </c>
      <c r="AX201" s="13" t="s">
        <v>76</v>
      </c>
      <c r="AY201" s="242" t="s">
        <v>128</v>
      </c>
    </row>
    <row r="202" s="14" customFormat="1">
      <c r="A202" s="14"/>
      <c r="B202" s="243"/>
      <c r="C202" s="244"/>
      <c r="D202" s="234" t="s">
        <v>137</v>
      </c>
      <c r="E202" s="245" t="s">
        <v>1</v>
      </c>
      <c r="F202" s="246" t="s">
        <v>84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137</v>
      </c>
      <c r="AU202" s="253" t="s">
        <v>86</v>
      </c>
      <c r="AV202" s="14" t="s">
        <v>86</v>
      </c>
      <c r="AW202" s="14" t="s">
        <v>32</v>
      </c>
      <c r="AX202" s="14" t="s">
        <v>84</v>
      </c>
      <c r="AY202" s="253" t="s">
        <v>128</v>
      </c>
    </row>
    <row r="203" s="12" customFormat="1" ht="22.8" customHeight="1">
      <c r="A203" s="12"/>
      <c r="B203" s="203"/>
      <c r="C203" s="204"/>
      <c r="D203" s="205" t="s">
        <v>75</v>
      </c>
      <c r="E203" s="217" t="s">
        <v>289</v>
      </c>
      <c r="F203" s="217" t="s">
        <v>290</v>
      </c>
      <c r="G203" s="204"/>
      <c r="H203" s="204"/>
      <c r="I203" s="207"/>
      <c r="J203" s="218">
        <f>BK203</f>
        <v>0</v>
      </c>
      <c r="K203" s="204"/>
      <c r="L203" s="209"/>
      <c r="M203" s="210"/>
      <c r="N203" s="211"/>
      <c r="O203" s="211"/>
      <c r="P203" s="212">
        <f>SUM(P204:P206)</f>
        <v>0</v>
      </c>
      <c r="Q203" s="211"/>
      <c r="R203" s="212">
        <f>SUM(R204:R206)</f>
        <v>0</v>
      </c>
      <c r="S203" s="211"/>
      <c r="T203" s="213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4" t="s">
        <v>153</v>
      </c>
      <c r="AT203" s="215" t="s">
        <v>75</v>
      </c>
      <c r="AU203" s="215" t="s">
        <v>84</v>
      </c>
      <c r="AY203" s="214" t="s">
        <v>128</v>
      </c>
      <c r="BK203" s="216">
        <f>SUM(BK204:BK206)</f>
        <v>0</v>
      </c>
    </row>
    <row r="204" s="2" customFormat="1" ht="16.5" customHeight="1">
      <c r="A204" s="39"/>
      <c r="B204" s="40"/>
      <c r="C204" s="219" t="s">
        <v>276</v>
      </c>
      <c r="D204" s="219" t="s">
        <v>130</v>
      </c>
      <c r="E204" s="220" t="s">
        <v>292</v>
      </c>
      <c r="F204" s="221" t="s">
        <v>293</v>
      </c>
      <c r="G204" s="222" t="s">
        <v>279</v>
      </c>
      <c r="H204" s="223">
        <v>1</v>
      </c>
      <c r="I204" s="224"/>
      <c r="J204" s="225">
        <f>ROUND(I204*H204,2)</f>
        <v>0</v>
      </c>
      <c r="K204" s="221" t="s">
        <v>134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280</v>
      </c>
      <c r="AT204" s="230" t="s">
        <v>130</v>
      </c>
      <c r="AU204" s="230" t="s">
        <v>86</v>
      </c>
      <c r="AY204" s="18" t="s">
        <v>128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280</v>
      </c>
      <c r="BM204" s="230" t="s">
        <v>294</v>
      </c>
    </row>
    <row r="205" s="13" customFormat="1">
      <c r="A205" s="13"/>
      <c r="B205" s="232"/>
      <c r="C205" s="233"/>
      <c r="D205" s="234" t="s">
        <v>137</v>
      </c>
      <c r="E205" s="235" t="s">
        <v>1</v>
      </c>
      <c r="F205" s="236" t="s">
        <v>295</v>
      </c>
      <c r="G205" s="233"/>
      <c r="H205" s="235" t="s">
        <v>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137</v>
      </c>
      <c r="AU205" s="242" t="s">
        <v>86</v>
      </c>
      <c r="AV205" s="13" t="s">
        <v>84</v>
      </c>
      <c r="AW205" s="13" t="s">
        <v>32</v>
      </c>
      <c r="AX205" s="13" t="s">
        <v>76</v>
      </c>
      <c r="AY205" s="242" t="s">
        <v>128</v>
      </c>
    </row>
    <row r="206" s="14" customFormat="1">
      <c r="A206" s="14"/>
      <c r="B206" s="243"/>
      <c r="C206" s="244"/>
      <c r="D206" s="234" t="s">
        <v>137</v>
      </c>
      <c r="E206" s="245" t="s">
        <v>1</v>
      </c>
      <c r="F206" s="246" t="s">
        <v>84</v>
      </c>
      <c r="G206" s="244"/>
      <c r="H206" s="247">
        <v>1</v>
      </c>
      <c r="I206" s="248"/>
      <c r="J206" s="244"/>
      <c r="K206" s="244"/>
      <c r="L206" s="249"/>
      <c r="M206" s="265"/>
      <c r="N206" s="266"/>
      <c r="O206" s="266"/>
      <c r="P206" s="266"/>
      <c r="Q206" s="266"/>
      <c r="R206" s="266"/>
      <c r="S206" s="266"/>
      <c r="T206" s="26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137</v>
      </c>
      <c r="AU206" s="253" t="s">
        <v>86</v>
      </c>
      <c r="AV206" s="14" t="s">
        <v>86</v>
      </c>
      <c r="AW206" s="14" t="s">
        <v>32</v>
      </c>
      <c r="AX206" s="14" t="s">
        <v>84</v>
      </c>
      <c r="AY206" s="253" t="s">
        <v>128</v>
      </c>
    </row>
    <row r="207" s="2" customFormat="1" ht="6.96" customHeight="1">
      <c r="A207" s="39"/>
      <c r="B207" s="67"/>
      <c r="C207" s="68"/>
      <c r="D207" s="68"/>
      <c r="E207" s="68"/>
      <c r="F207" s="68"/>
      <c r="G207" s="68"/>
      <c r="H207" s="68"/>
      <c r="I207" s="68"/>
      <c r="J207" s="68"/>
      <c r="K207" s="68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FpYP20a6iR5xp5aNLmG2Rp7qjTRBKlcLRQVq1nzCC0vwf1J+JZqv7dST2wWslZmTxsNvblwwxvvYuXD5O3HD9Q==" hashValue="8QQTIuL7Iqc9rkMqG5FNMDXM5Ce0QDMYg7nW2T9Z2KHhqVnv8W0qpavIZqu0+O5eadQ28j07RXkPS83d6nvSsQ==" algorithmName="SHA-512" password="CC35"/>
  <autoFilter ref="C125:K20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PC08-PC\PC08</dc:creator>
  <cp:lastModifiedBy>PC08-PC\PC08</cp:lastModifiedBy>
  <dcterms:created xsi:type="dcterms:W3CDTF">2023-02-01T07:09:20Z</dcterms:created>
  <dcterms:modified xsi:type="dcterms:W3CDTF">2023-02-01T07:09:26Z</dcterms:modified>
</cp:coreProperties>
</file>