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4d - SO 04 Oprava sociá..." sheetId="2" r:id="rId2"/>
    <sheet name="174e - SO 05 Oprava sociá..." sheetId="3" r:id="rId3"/>
    <sheet name="VRN - Vedlejší a ostatní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'174d - SO 04 Oprava sociá...'!$C$102:$K$415</definedName>
    <definedName name="_xlnm.Print_Area" localSheetId="1">'174d - SO 04 Oprava sociá...'!$C$4:$J$39,'174d - SO 04 Oprava sociá...'!$C$45:$J$84,'174d - SO 04 Oprava sociá...'!$C$90:$K$415</definedName>
    <definedName name="_xlnm._FilterDatabase" localSheetId="2" hidden="1">'174e - SO 05 Oprava sociá...'!$C$103:$K$327</definedName>
    <definedName name="_xlnm.Print_Area" localSheetId="2">'174e - SO 05 Oprava sociá...'!$C$4:$J$39,'174e - SO 05 Oprava sociá...'!$C$45:$J$85,'174e - SO 05 Oprava sociá...'!$C$91:$K$327</definedName>
    <definedName name="_xlnm._FilterDatabase" localSheetId="3" hidden="1">'VRN - Vedlejší a ostatní ...'!$C$86:$K$105</definedName>
    <definedName name="_xlnm.Print_Area" localSheetId="3">'VRN - Vedlejší a ostatní ...'!$C$4:$J$39,'VRN - Vedlejší a ostatní ...'!$C$45:$J$68,'VRN - Vedlejší a ostatní ...'!$C$74:$K$105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'174d - SO 04 Oprava sociá...'!$102:$102</definedName>
    <definedName name="_xlnm.Print_Titles" localSheetId="2">'174e - SO 05 Oprava sociá...'!$103:$103</definedName>
    <definedName name="_xlnm.Print_Titles" localSheetId="3">'VRN - Vedlejší a ostatní ...'!$86:$86</definedName>
  </definedNames>
  <calcPr fullCalcOnLoad="1"/>
</workbook>
</file>

<file path=xl/sharedStrings.xml><?xml version="1.0" encoding="utf-8"?>
<sst xmlns="http://schemas.openxmlformats.org/spreadsheetml/2006/main" count="7661" uniqueCount="1547">
  <si>
    <t>Export Komplet</t>
  </si>
  <si>
    <t>VZ</t>
  </si>
  <si>
    <t>2.0</t>
  </si>
  <si>
    <t>ZAMOK</t>
  </si>
  <si>
    <t>False</t>
  </si>
  <si>
    <t>{b3ddb294-4250-4027-ab25-cdd59bf72759}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</si>
  <si>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</si>
  <si>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</si>
  <si>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</si>
  <si>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</si>
  <si>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</si>
  <si>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</si>
  <si>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</si>
  <si>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</si>
  <si>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</si>
  <si>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</si>
  <si>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</si>
  <si>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Liberec, Dobiášova</t>
  </si>
  <si>
    <t>KSO:</t>
  </si>
  <si>
    <t/>
  </si>
  <si>
    <t>CC-CZ:</t>
  </si>
  <si>
    <t>Místo:</t>
  </si>
  <si>
    <t xml:space="preserve"> </t>
  </si>
  <si>
    <t>Datum:</t>
  </si>
  <si>
    <t>3.1.2023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</si>
  <si>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</si>
  <si>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</si>
  <si>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</si>
  <si>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</si>
  <si>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</si>
  <si>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</si>
  <si>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</si>
  <si>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</si>
  <si>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</si>
  <si>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</si>
  <si>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</si>
  <si>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</si>
  <si>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</si>
  <si>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</si>
  <si>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</si>
  <si>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</si>
  <si>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</si>
  <si>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</si>
  <si>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</si>
  <si>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</si>
  <si>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</si>
  <si>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</si>
  <si>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</si>
  <si>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</si>
  <si>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</si>
  <si>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</si>
  <si>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</si>
  <si>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</si>
  <si>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</si>
  <si>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</si>
  <si>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</si>
  <si>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</si>
  <si>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</si>
  <si>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</si>
  <si>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</si>
  <si>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</si>
  <si>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</si>
  <si>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</si>
  <si>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</si>
  <si>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</si>
  <si>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</si>
  <si>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</si>
  <si>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</si>
  <si>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</si>
  <si>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</si>
  <si>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</si>
  <si>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</si>
  <si>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</si>
  <si>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</si>
  <si>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</si>
  <si>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174d</t>
  </si>
  <si>
    <t>SO 04 Oprava sociálek u jídelny WC chlapci a WC dívky</t>
  </si>
  <si>
    <t>STA</t>
  </si>
  <si>
    <t>1</t>
  </si>
  <si>
    <t>{e707d7aa-fa48-4559-b246-b7c211749b19}</t>
  </si>
  <si>
    <t>2</t>
  </si>
  <si>
    <t>174e</t>
  </si>
  <si>
    <t>SO 05 Oprava sociálek u lékařky, WC chlapci a W dívky, WC učitelé a úklidová komora</t>
  </si>
  <si>
    <t>{90027096-3792-4ea6-b1aa-a54fc751414e}</t>
  </si>
  <si>
    <t>VRN</t>
  </si>
  <si>
    <t>Vedlejší a ostatní ...</t>
  </si>
  <si>
    <t>VON</t>
  </si>
  <si>
    <t>{89d22b6b-63d0-4fe5-bb45-0614ada7c3dc}</t>
  </si>
  <si>
    <t>KRYCÍ LIST SOUPISU PRACÍ</t>
  </si>
  <si>
    <t>Objekt:</t>
  </si>
  <si>
    <t>174d - SO 04 Oprava sociálek u jídelny WC chlapci a WC dívky</t>
  </si>
  <si>
    <t>Boris Weinfurter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</si>
  <si>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</si>
  <si>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</si>
  <si>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</si>
  <si>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</si>
  <si>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</si>
  <si>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</si>
  <si>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</si>
  <si>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</si>
  <si>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</si>
  <si>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</si>
  <si>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</si>
  <si>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</si>
  <si>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</si>
  <si>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</si>
  <si>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734 - Ústřední vytápění - armatury</t>
  </si>
  <si>
    <t xml:space="preserve">    735 - Ústřední vytápění - otopná tělesa</t>
  </si>
  <si>
    <t xml:space="preserve">    741 - Elektroinstalace - silnoproud viz. samostatný výkaz výměr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</si>
  <si>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</si>
  <si>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</si>
  <si>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</si>
  <si>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</si>
  <si>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</si>
  <si>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</si>
  <si>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</si>
  <si>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</si>
  <si>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</si>
  <si>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</si>
  <si>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</si>
  <si>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</si>
  <si>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</si>
  <si>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</si>
  <si>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</si>
  <si>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</si>
  <si>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</si>
  <si>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</si>
  <si>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</si>
  <si>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</si>
  <si>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</si>
  <si>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</si>
  <si>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</si>
  <si>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</si>
  <si>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</si>
  <si>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</si>
  <si>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</si>
  <si>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</si>
  <si>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3</t>
  </si>
  <si>
    <t>Svislé a kompletní konstrukce</t>
  </si>
  <si>
    <t>202</t>
  </si>
  <si>
    <t>K</t>
  </si>
  <si>
    <t>310238211</t>
  </si>
  <si>
    <t>Zazdívka otvorů ve zdivu nadzákladovém cihlami pálenými plochy přes 0,25 m2 do 1 m2 na maltu vápenocementovou</t>
  </si>
  <si>
    <t>m3</t>
  </si>
  <si>
    <t>CS ÚRS 2021 02</t>
  </si>
  <si>
    <t>4</t>
  </si>
  <si>
    <t>280448046</t>
  </si>
  <si>
    <t>Online PSC</t>
  </si>
  <si>
    <t>https://podminky.urs.cz/item/CS_URS_2021_02/310238211</t>
  </si>
  <si>
    <t>66</t>
  </si>
  <si>
    <t>349231821</t>
  </si>
  <si>
    <t>Přizdívka z cihel ostění s ozubem ve vybouraných otvorech, s vysekáním kapes pro zavázaní přes 150 do 300 mm</t>
  </si>
  <si>
    <t>m2</t>
  </si>
  <si>
    <t>1091833431</t>
  </si>
  <si>
    <t>https://podminky.urs.cz/item/CS_URS_2021_02/349231821</t>
  </si>
  <si>
    <t>6</t>
  </si>
  <si>
    <t>Úpravy povrchů, podlahy a osazování výplní</t>
  </si>
  <si>
    <t>38</t>
  </si>
  <si>
    <t>612321111</t>
  </si>
  <si>
    <t>Omítka vápenocementová vnitřních ploch nanášená ručně jednovrstvá, tloušťky do 10 mm hrubá zatřená svislých konstrukcí stěn</t>
  </si>
  <si>
    <t>-1436606262</t>
  </si>
  <si>
    <t>https://podminky.urs.cz/item/CS_URS_2021_02/612321111</t>
  </si>
  <si>
    <t>36</t>
  </si>
  <si>
    <t>612321121</t>
  </si>
  <si>
    <t>Omítka vápenocementová vnitřních ploch nanášená ručně jednovrstvá, tloušťky do 10 mm hladká svislých konstrukcí stěn</t>
  </si>
  <si>
    <t>512</t>
  </si>
  <si>
    <t>-481145648</t>
  </si>
  <si>
    <t>https://podminky.urs.cz/item/CS_URS_2021_02/612321121</t>
  </si>
  <si>
    <t>37</t>
  </si>
  <si>
    <t>612321141</t>
  </si>
  <si>
    <t>Omítka vápenocementová vnitřních ploch nanášená ručně dvouvrstvá, tloušťky jádrové omítky do 10 mm a tloušťky štuku do 3 mm štuková svislých konstrukcí stěn</t>
  </si>
  <si>
    <t>1881094649</t>
  </si>
  <si>
    <t>https://podminky.urs.cz/item/CS_URS_2021_02/612321141</t>
  </si>
  <si>
    <t>67</t>
  </si>
  <si>
    <t>612325301</t>
  </si>
  <si>
    <t>Vápenocementová omítka ostění nebo nadpraží hladká</t>
  </si>
  <si>
    <t>-1564371624</t>
  </si>
  <si>
    <t>https://podminky.urs.cz/item/CS_URS_2021_02/612325301</t>
  </si>
  <si>
    <t>76</t>
  </si>
  <si>
    <t>619991001</t>
  </si>
  <si>
    <t>Zakrytí vnitřních ploch před znečištěním včetně pozdějšího odkrytí podlah fólií přilepenou lepící páskou</t>
  </si>
  <si>
    <t>-531606488</t>
  </si>
  <si>
    <t>https://podminky.urs.cz/item/CS_URS_2021_02/619991001</t>
  </si>
  <si>
    <t>77</t>
  </si>
  <si>
    <t>629991011</t>
  </si>
  <si>
    <t>Zakrytí vnějších ploch před znečištěním včetně pozdějšího odkrytí výplní otvorů a svislých ploch fólií přilepenou lepící páskou</t>
  </si>
  <si>
    <t>436329691</t>
  </si>
  <si>
    <t>https://podminky.urs.cz/item/CS_URS_2021_02/629991011</t>
  </si>
  <si>
    <t>30</t>
  </si>
  <si>
    <t>631311114</t>
  </si>
  <si>
    <t>Mazanina z betonu prostého bez zvýšených nároků na prostředí tl. přes 50 do 80 mm tř. C 16/20</t>
  </si>
  <si>
    <t>-827342835</t>
  </si>
  <si>
    <t>https://podminky.urs.cz/item/CS_URS_2021_02/631311114</t>
  </si>
  <si>
    <t>20</t>
  </si>
  <si>
    <t>642944121</t>
  </si>
  <si>
    <t>Osazení ocelových dveřních zárubní lisovaných nebo z úhelníků dodatečně s vybetonováním prahu, plochy do 2,5 m2</t>
  </si>
  <si>
    <t>kus</t>
  </si>
  <si>
    <t>-1232048576</t>
  </si>
  <si>
    <t>https://podminky.urs.cz/item/CS_URS_2021_02/642944121</t>
  </si>
  <si>
    <t>M</t>
  </si>
  <si>
    <t>55331177</t>
  </si>
  <si>
    <t>zárubeň ocelová pro běžné zdění hranatý profil 190 800 levá,pravá</t>
  </si>
  <si>
    <t>8</t>
  </si>
  <si>
    <t>174013431</t>
  </si>
  <si>
    <t>9</t>
  </si>
  <si>
    <t>Ostatní konstrukce a práce-bourání</t>
  </si>
  <si>
    <t>27</t>
  </si>
  <si>
    <t>9003R</t>
  </si>
  <si>
    <t>Úprava poklopu cca70 x 70 cm ( šachta kanalizace WC chlapci ) pro možnost otevírání- navaření matek do rohů a dodání dvou T kusů se závitem, poklop bude zadlážděn</t>
  </si>
  <si>
    <t>soub</t>
  </si>
  <si>
    <t>1096821195</t>
  </si>
  <si>
    <t>78</t>
  </si>
  <si>
    <t>949101111</t>
  </si>
  <si>
    <t>Lešení pomocné pracovní pro objekty pozemních staveb pro zatížení do 150 kg/m2, o výšce lešeňové podlahy do 1,9 m</t>
  </si>
  <si>
    <t>360558638</t>
  </si>
  <si>
    <t>https://podminky.urs.cz/item/CS_URS_2021_02/949101111</t>
  </si>
  <si>
    <t>28</t>
  </si>
  <si>
    <t>952901111</t>
  </si>
  <si>
    <t>Vyčištění budov nebo objektů před předáním do užívání budov bytové nebo občanské výstavby, světlé výšky podlaží do 4 m</t>
  </si>
  <si>
    <t>-415720199</t>
  </si>
  <si>
    <t>https://podminky.urs.cz/item/CS_URS_2021_02/952901111</t>
  </si>
  <si>
    <t>148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</si>
  <si>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</si>
  <si>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</si>
  <si>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1347077064</t>
  </si>
  <si>
    <t>https://podminky.urs.cz/item/CS_URS_2021_02/971033331</t>
  </si>
  <si>
    <t>33</t>
  </si>
  <si>
    <t>976085311</t>
  </si>
  <si>
    <t>Vybourání drobných zámečnických a jiných konstrukcí kanalizačních rámů litinových, z rýhovaného plechu nebo betonových včetně poklopů nebo mříží, plochy do 0,60 m2</t>
  </si>
  <si>
    <t>-588971409</t>
  </si>
  <si>
    <t>https://podminky.urs.cz/item/CS_URS_2021_02/976085311</t>
  </si>
  <si>
    <t>34</t>
  </si>
  <si>
    <t>953941210</t>
  </si>
  <si>
    <t>Osazení drobných kovových výrobků bez jejich dodání s vysekáním kapes pro upevňovací prvky se zazděním, zabetonováním nebo zalitím kovových poklopů s rámy, plochy do 1 m2</t>
  </si>
  <si>
    <t>1699076122</t>
  </si>
  <si>
    <t>https://podminky.urs.cz/item/CS_URS_2021_02/953941210</t>
  </si>
  <si>
    <t>18</t>
  </si>
  <si>
    <t>965042141</t>
  </si>
  <si>
    <t>Bourání mazanin betonových nebo z litého asfaltu tl. do 100 mm, plochy přes 4 m2</t>
  </si>
  <si>
    <t>-595656677</t>
  </si>
  <si>
    <t>https://podminky.urs.cz/item/CS_URS_2021_02/965042141</t>
  </si>
  <si>
    <t>17</t>
  </si>
  <si>
    <t>965081213</t>
  </si>
  <si>
    <t>Bourání podlah z dlaždic bez podkladního lože nebo mazaniny, s jakoukoliv výplní spár keramických nebo xylolitových tl. do 10 mm, plochy přes 1 m2</t>
  </si>
  <si>
    <t>184843697</t>
  </si>
  <si>
    <t>https://podminky.urs.cz/item/CS_URS_2021_02/965081213</t>
  </si>
  <si>
    <t>13</t>
  </si>
  <si>
    <t>965081611</t>
  </si>
  <si>
    <t>Odsekání soklíků včetně otlučení podkladní omítky až na zdivo rovných</t>
  </si>
  <si>
    <t>m</t>
  </si>
  <si>
    <t>308601826</t>
  </si>
  <si>
    <t>https://podminky.urs.cz/item/CS_URS_2021_02/965081611</t>
  </si>
  <si>
    <t>19</t>
  </si>
  <si>
    <t>968072455</t>
  </si>
  <si>
    <t>Vybourání kovových rámů oken s křídly, dveřních zárubní, vrat, stěn, ostění nebo obkladů dveřních zárubní, plochy do 2 m2</t>
  </si>
  <si>
    <t>1138167803</t>
  </si>
  <si>
    <t>https://podminky.urs.cz/item/CS_URS_2021_02/968072455</t>
  </si>
  <si>
    <t>35</t>
  </si>
  <si>
    <t>978013191</t>
  </si>
  <si>
    <t>Otlučení vápenných nebo vápenocementových omítek vnitřních ploch stěn s vyškrabáním spar, s očištěním zdiva, v rozsahu přes 50 do 100 %</t>
  </si>
  <si>
    <t>-46276227</t>
  </si>
  <si>
    <t>https://podminky.urs.cz/item/CS_URS_2021_02/978013191</t>
  </si>
  <si>
    <t>12</t>
  </si>
  <si>
    <t>978059541</t>
  </si>
  <si>
    <t>Odsekání obkladů stěn včetně otlučení podkladní omítky až na zdivo z obkládaček vnitřních, z jakýchkoliv materiálů, plochy přes 1 m2</t>
  </si>
  <si>
    <t>444910320</t>
  </si>
  <si>
    <t>https://podminky.urs.cz/item/CS_URS_2021_02/978059541</t>
  </si>
  <si>
    <t>997</t>
  </si>
  <si>
    <t>Přesun sutě</t>
  </si>
  <si>
    <t>117</t>
  </si>
  <si>
    <t>997013211</t>
  </si>
  <si>
    <t>Vnitrostaveništní doprava suti a vybouraných hmot vodorovně do 50 m svisle ručně pro budovy a haly výšky do 6 m</t>
  </si>
  <si>
    <t>t</t>
  </si>
  <si>
    <t>70138673</t>
  </si>
  <si>
    <t>https://podminky.urs.cz/item/CS_URS_2021_02/997013211</t>
  </si>
  <si>
    <t>102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</si>
  <si>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</si>
  <si>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</si>
  <si>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755834190</t>
  </si>
  <si>
    <t>https://podminky.urs.cz/item/CS_URS_2021_02/997013219</t>
  </si>
  <si>
    <t>103</t>
  </si>
  <si>
    <t>997013501</t>
  </si>
  <si>
    <t>Odvoz suti a vybouraných hmot na skládku nebo meziskládku se složením, na vzdálenost do 1 km</t>
  </si>
  <si>
    <t>-1447640025</t>
  </si>
  <si>
    <t>https://podminky.urs.cz/item/CS_URS_2021_02/997013501</t>
  </si>
  <si>
    <t>104</t>
  </si>
  <si>
    <t>997013509</t>
  </si>
  <si>
    <t>Odvoz suti a vybouraných hmot na skládku nebo meziskládku se složením, na vzdálenost Příplatek k ceně za každý další i započatý 1 km přes 1 km</t>
  </si>
  <si>
    <t>965016851</t>
  </si>
  <si>
    <t>https://podminky.urs.cz/item/CS_URS_2021_02/997013509</t>
  </si>
  <si>
    <t>105</t>
  </si>
  <si>
    <t>997013803</t>
  </si>
  <si>
    <t>Poplatek za uložení stavebního odpadu z keramických materiálů na skládce (skládkovné)- obklady, dlažby, omítky, beton</t>
  </si>
  <si>
    <t>-447496710</t>
  </si>
  <si>
    <t>118</t>
  </si>
  <si>
    <t>997013831</t>
  </si>
  <si>
    <t>Poplatek za uložení na skládce (skládkovné) stavebního odpadu směsného kód odpadu 170 904- potrubí, ZTI , kóje atd</t>
  </si>
  <si>
    <t>-1958358313</t>
  </si>
  <si>
    <t>998</t>
  </si>
  <si>
    <t>Přesun hmot</t>
  </si>
  <si>
    <t>168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</si>
  <si>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</si>
  <si>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</si>
  <si>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-1295414015</t>
  </si>
  <si>
    <t>https://podminky.urs.cz/item/CS_URS_2021_02/998018001</t>
  </si>
  <si>
    <t>176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</si>
  <si>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</si>
  <si>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</si>
  <si>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-672607689</t>
  </si>
  <si>
    <t>https://podminky.urs.cz/item/CS_URS_2021_02/998018011</t>
  </si>
  <si>
    <t>PSV</t>
  </si>
  <si>
    <t>Práce a dodávky PSV</t>
  </si>
  <si>
    <t>721</t>
  </si>
  <si>
    <t>Zdravotechnika - vnitřní kanalizace</t>
  </si>
  <si>
    <t>80</t>
  </si>
  <si>
    <t>721001R</t>
  </si>
  <si>
    <t>Stavební přípomoce- rýhy, záhozy, prostupy ( obsekání kanal potrubí pro napojení rozvodu nových WC atd )</t>
  </si>
  <si>
    <t>16</t>
  </si>
  <si>
    <t>-1615829277</t>
  </si>
  <si>
    <t>140</t>
  </si>
  <si>
    <t>721100902</t>
  </si>
  <si>
    <t>Opravy potrubí hrdlového přetěsnění hrdla odpadního potrubí do DN 100</t>
  </si>
  <si>
    <t>1240360264</t>
  </si>
  <si>
    <t>https://podminky.urs.cz/item/CS_URS_2021_02/721100902</t>
  </si>
  <si>
    <t>139</t>
  </si>
  <si>
    <t>721100906</t>
  </si>
  <si>
    <t>Opravy potrubí hrdlového přetěsnění hrdla odpadního potrubí přes 100 do DN 200</t>
  </si>
  <si>
    <t>859949077</t>
  </si>
  <si>
    <t>https://podminky.urs.cz/item/CS_URS_2021_02/721100906</t>
  </si>
  <si>
    <t>199</t>
  </si>
  <si>
    <t>721140806</t>
  </si>
  <si>
    <t>Demontáž potrubí z litinových trub odpadních nebo dešťových přes 100 do DN 200</t>
  </si>
  <si>
    <t>1680133765</t>
  </si>
  <si>
    <t>https://podminky.urs.cz/item/CS_URS_2021_02/721140806</t>
  </si>
  <si>
    <t>200</t>
  </si>
  <si>
    <t>7211733R</t>
  </si>
  <si>
    <t>Potrubí kanalizační z PVC dešťové či splaškové DN 110 vč. kolen, odboček, úchytů apod. vč napojení na sanitární keramiku</t>
  </si>
  <si>
    <t>-1708517779</t>
  </si>
  <si>
    <t>136</t>
  </si>
  <si>
    <t>721174026</t>
  </si>
  <si>
    <t>Potrubí z trub polypropylenových odpadní (svislé) DN 125</t>
  </si>
  <si>
    <t>-28453333</t>
  </si>
  <si>
    <t>https://podminky.urs.cz/item/CS_URS_2021_02/721174026</t>
  </si>
  <si>
    <t>137</t>
  </si>
  <si>
    <t>721174043</t>
  </si>
  <si>
    <t>Potrubí z trub polypropylenových připojovací DN 50</t>
  </si>
  <si>
    <t>-1561579949</t>
  </si>
  <si>
    <t>https://podminky.urs.cz/item/CS_URS_2021_02/721174043</t>
  </si>
  <si>
    <t>138</t>
  </si>
  <si>
    <t>721290111</t>
  </si>
  <si>
    <t>Zkouška těsnosti kanalizace v objektech vodou do DN 125</t>
  </si>
  <si>
    <t>-1132431325</t>
  </si>
  <si>
    <t>https://podminky.urs.cz/item/CS_URS_2021_02/721290111</t>
  </si>
  <si>
    <t>81</t>
  </si>
  <si>
    <t>722110821</t>
  </si>
  <si>
    <t>Demontáž potrubí z litinových trub hrdlových do DN 80</t>
  </si>
  <si>
    <t>1788509771</t>
  </si>
  <si>
    <t>https://podminky.urs.cz/item/CS_URS_2021_02/722110821</t>
  </si>
  <si>
    <t>82</t>
  </si>
  <si>
    <t>722110825</t>
  </si>
  <si>
    <t>Demontáž potrubí z litinových trub hrdlových přes 80 do DN 125</t>
  </si>
  <si>
    <t>-1301964138</t>
  </si>
  <si>
    <t>https://podminky.urs.cz/item/CS_URS_2021_02/722110825</t>
  </si>
  <si>
    <t>93</t>
  </si>
  <si>
    <t>998721201</t>
  </si>
  <si>
    <t>Přesun hmot pro vnitřní kanalizace stanovený procentní sazbou (%) z ceny vodorovná dopravní vzdálenost do 50 m v objektech výšky do 6 m</t>
  </si>
  <si>
    <t>%</t>
  </si>
  <si>
    <t>2132130099</t>
  </si>
  <si>
    <t>https://podminky.urs.cz/item/CS_URS_2021_02/998721201</t>
  </si>
  <si>
    <t>119</t>
  </si>
  <si>
    <t>998721292</t>
  </si>
  <si>
    <t>Přesun hmot pro vnitřní kanalizace stanovený procentní sazbou (%) z ceny Příplatek k cenám za zvětšený přesun přes vymezenou největší dopravní vzdálenost do 100 m</t>
  </si>
  <si>
    <t>-880654842</t>
  </si>
  <si>
    <t>https://podminky.urs.cz/item/CS_URS_2021_02/998721292</t>
  </si>
  <si>
    <t>722</t>
  </si>
  <si>
    <t>Zdravotechnika - vnitřní vodovod</t>
  </si>
  <si>
    <t>85</t>
  </si>
  <si>
    <t>722002R</t>
  </si>
  <si>
    <t xml:space="preserve">stavební přípomoce, sekání a zához rýh, prostupy </t>
  </si>
  <si>
    <t>1161644761</t>
  </si>
  <si>
    <t>142</t>
  </si>
  <si>
    <t>72200R</t>
  </si>
  <si>
    <t>dočasné zaslepení, ukončení stáv rozvodů vody</t>
  </si>
  <si>
    <t>-91253307</t>
  </si>
  <si>
    <t>141</t>
  </si>
  <si>
    <t>722130801</t>
  </si>
  <si>
    <t>Demontáž potrubí z ocelových trubek pozinkovaných závitových do DN 25</t>
  </si>
  <si>
    <t>1545776433</t>
  </si>
  <si>
    <t>https://podminky.urs.cz/item/CS_URS_2021_02/722130801</t>
  </si>
  <si>
    <t>143</t>
  </si>
  <si>
    <t>722174022</t>
  </si>
  <si>
    <t>Potrubí z plastových trubek z polypropylenu PPR svařovaných polyfúzně PN 20 (SDR 6) D 20 x 3,4</t>
  </si>
  <si>
    <t>767010066</t>
  </si>
  <si>
    <t>https://podminky.urs.cz/item/CS_URS_2021_02/722174022</t>
  </si>
  <si>
    <t>144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</si>
  <si>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</si>
  <si>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</si>
  <si>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1779734187</t>
  </si>
  <si>
    <t>https://podminky.urs.cz/item/CS_URS_2021_02/722181241</t>
  </si>
  <si>
    <t>162</t>
  </si>
  <si>
    <t>722220242</t>
  </si>
  <si>
    <t>Armatury s jedním závitem přechodové tvarovky PPR, PN 20 (SDR 6) s kovovým závitem vnitřním přechodky s převlečnou maticí D 25 x G 1"</t>
  </si>
  <si>
    <t>-853704482</t>
  </si>
  <si>
    <t>https://podminky.urs.cz/item/CS_URS_2021_02/722220242</t>
  </si>
  <si>
    <t>145</t>
  </si>
  <si>
    <t>722232012</t>
  </si>
  <si>
    <t>Armatury se dvěma závity kulové kohouty PN 16 do 120°C podomítkové vnitřní závit G 3/4"</t>
  </si>
  <si>
    <t>1673062714</t>
  </si>
  <si>
    <t>https://podminky.urs.cz/item/CS_URS_2021_02/722232012</t>
  </si>
  <si>
    <t>146</t>
  </si>
  <si>
    <t>722290226</t>
  </si>
  <si>
    <t>Zkoušky, proplach a desinfekce vodovodního potrubí zkoušky těsnosti vodovodního potrubí závitového do DN 50</t>
  </si>
  <si>
    <t>1597360856</t>
  </si>
  <si>
    <t>https://podminky.urs.cz/item/CS_URS_2021_02/722290226</t>
  </si>
  <si>
    <t>147</t>
  </si>
  <si>
    <t>722290234</t>
  </si>
  <si>
    <t>Zkoušky, proplach a desinfekce vodovodního potrubí proplach a desinfekce vodovodního potrubí do DN 80</t>
  </si>
  <si>
    <t>1581517156</t>
  </si>
  <si>
    <t>https://podminky.urs.cz/item/CS_URS_2021_02/722290234</t>
  </si>
  <si>
    <t>94</t>
  </si>
  <si>
    <t>998722201</t>
  </si>
  <si>
    <t>Přesun hmot pro vnitřní vodovod stanovený procentní sazbou (%) z ceny vodorovná dopravní vzdálenost do 50 m v objektech výšky do 6 m</t>
  </si>
  <si>
    <t>1681595424</t>
  </si>
  <si>
    <t>https://podminky.urs.cz/item/CS_URS_2021_02/998722201</t>
  </si>
  <si>
    <t>120</t>
  </si>
  <si>
    <t>998722292</t>
  </si>
  <si>
    <t>Přesun hmot pro vnitřní vodovod stanovený procentní sazbou (%) z ceny Příplatek k cenám za zvětšený přesun přes vymezenou největší dopravní vzdálenost do 100 m</t>
  </si>
  <si>
    <t>1387370852</t>
  </si>
  <si>
    <t>https://podminky.urs.cz/item/CS_URS_2021_02/998722292</t>
  </si>
  <si>
    <t>725</t>
  </si>
  <si>
    <t>Zdravotechnika - zařizovací předměty</t>
  </si>
  <si>
    <t>725110811</t>
  </si>
  <si>
    <t>Demontáž klozetů splachovacích s nádrží nebo tlakovým splachovačem</t>
  </si>
  <si>
    <t>soubor</t>
  </si>
  <si>
    <t>2076012544</t>
  </si>
  <si>
    <t>https://podminky.urs.cz/item/CS_URS_2021_02/725110811</t>
  </si>
  <si>
    <t>5</t>
  </si>
  <si>
    <t>725130812</t>
  </si>
  <si>
    <t>Demontáž pisoárových stání s nádrží dvoudílných</t>
  </si>
  <si>
    <t>-905347459</t>
  </si>
  <si>
    <t>https://podminky.urs.cz/item/CS_URS_2021_02/725130812</t>
  </si>
  <si>
    <t>7</t>
  </si>
  <si>
    <t>725210821</t>
  </si>
  <si>
    <t>Demontáž umyvadel bez výtokových armatur umyvadel</t>
  </si>
  <si>
    <t>-709806961</t>
  </si>
  <si>
    <t>https://podminky.urs.cz/item/CS_URS_2021_02/725210821</t>
  </si>
  <si>
    <t>73</t>
  </si>
  <si>
    <t>725291211</t>
  </si>
  <si>
    <t>Doplňky zařízení koupelen a záchodů keramické mýdelník jednoduchý</t>
  </si>
  <si>
    <t>1040576776</t>
  </si>
  <si>
    <t>https://podminky.urs.cz/item/CS_URS_2021_02/725291211</t>
  </si>
  <si>
    <t>71</t>
  </si>
  <si>
    <t>725291621</t>
  </si>
  <si>
    <t>Doplňky zařízení koupelen a záchodů nerezové zásobník toaletních papírů d=300 mm</t>
  </si>
  <si>
    <t>1103201506</t>
  </si>
  <si>
    <t>https://podminky.urs.cz/item/CS_URS_2021_02/725291621</t>
  </si>
  <si>
    <t>72</t>
  </si>
  <si>
    <t>725291631</t>
  </si>
  <si>
    <t>Doplňky zařízení koupelen a záchodů nerezové zásobník papírových ručníků</t>
  </si>
  <si>
    <t>133126410</t>
  </si>
  <si>
    <t>https://podminky.urs.cz/item/CS_URS_2021_02/725291631</t>
  </si>
  <si>
    <t>108</t>
  </si>
  <si>
    <t>725005R</t>
  </si>
  <si>
    <t>D+M WC štětka závěsná na zeď-nerez</t>
  </si>
  <si>
    <t>529532351</t>
  </si>
  <si>
    <t>109</t>
  </si>
  <si>
    <t>725008R</t>
  </si>
  <si>
    <t>D+M odpadkový koš na ručníky 80 l-nerez s víkem</t>
  </si>
  <si>
    <t>1971935288</t>
  </si>
  <si>
    <t>110</t>
  </si>
  <si>
    <t>725009R</t>
  </si>
  <si>
    <t>D+M odpadkový koš na 20 l-nerez s víkem WC dívky kabinky</t>
  </si>
  <si>
    <t>2012152317</t>
  </si>
  <si>
    <t>725820801</t>
  </si>
  <si>
    <t>Demontáž baterií nástěnných do G 3/4</t>
  </si>
  <si>
    <t>1704349094</t>
  </si>
  <si>
    <t>https://podminky.urs.cz/item/CS_URS_2021_02/725820801</t>
  </si>
  <si>
    <t>725860811</t>
  </si>
  <si>
    <t>Demontáž zápachových uzávěrek pro zařizovací předměty jednoduchých</t>
  </si>
  <si>
    <t>-2032763185</t>
  </si>
  <si>
    <t>https://podminky.urs.cz/item/CS_URS_2021_02/725860811</t>
  </si>
  <si>
    <t>10</t>
  </si>
  <si>
    <t>725990811R</t>
  </si>
  <si>
    <t>Demontáž mýdelník, zásobník papírových ručníku, zásobník WC papír pro zpětné použití- převezme uživatel</t>
  </si>
  <si>
    <t>1773432116</t>
  </si>
  <si>
    <t>56</t>
  </si>
  <si>
    <t>725211602.LFN</t>
  </si>
  <si>
    <t>Umyvadlo keramické bílé LYRA PLUS šířky 550 mm bez krytu na sifon připevněné na stěnu šrouby</t>
  </si>
  <si>
    <t>-1098229023</t>
  </si>
  <si>
    <t>57</t>
  </si>
  <si>
    <t>725861101.HLE</t>
  </si>
  <si>
    <t>Zápachová uzávěrka HL132/30 pro umyvadla DN 32</t>
  </si>
  <si>
    <t>409530924</t>
  </si>
  <si>
    <t>58</t>
  </si>
  <si>
    <t>725822612</t>
  </si>
  <si>
    <t>Baterie umyvadlová stojánková páková s výpustí- chrom</t>
  </si>
  <si>
    <t>-2053903949</t>
  </si>
  <si>
    <t>60</t>
  </si>
  <si>
    <t>725112022</t>
  </si>
  <si>
    <t>Zařízení záchodů klozety keramické závěsné na nosné stěny s hlubokým splachováním odpad vodorovný</t>
  </si>
  <si>
    <t>219920826</t>
  </si>
  <si>
    <t>https://podminky.urs.cz/item/CS_URS_2021_02/725112022</t>
  </si>
  <si>
    <t>61</t>
  </si>
  <si>
    <t>726111031.GBT</t>
  </si>
  <si>
    <t>Instalační předstěna Geberit Kombifix pro klozet s ovládáním zepředu v 1080 závěsný do masivní zděné kce</t>
  </si>
  <si>
    <t>58886172</t>
  </si>
  <si>
    <t>134</t>
  </si>
  <si>
    <t>726111001</t>
  </si>
  <si>
    <t>Předstěnové instalační systémy pro zazdění do masivních zděných konstrukcí pro umyvadla, s nastavitelnou hloubkou 80 až 190 mm</t>
  </si>
  <si>
    <t>-1353953473</t>
  </si>
  <si>
    <t>https://podminky.urs.cz/item/CS_URS_2021_02/726111001</t>
  </si>
  <si>
    <t>68</t>
  </si>
  <si>
    <t>725331111.LFN</t>
  </si>
  <si>
    <t>Výlevka MIRA bez výtokových armatur keramická se sklopnou plastovou mřížkou 500 mm</t>
  </si>
  <si>
    <t>-403159995</t>
  </si>
  <si>
    <t>59</t>
  </si>
  <si>
    <t>725121511R</t>
  </si>
  <si>
    <t>D+M Pisoárový záchodek keramický s radarovým senzorem, vnitřní přívod vody, včetně napájecího zdroje a instalační sady a sifonu 1 l, provedení pro síťové napájení 24 V např GOLEM 843070 ANTIVANDAL</t>
  </si>
  <si>
    <t>191493610</t>
  </si>
  <si>
    <t>69</t>
  </si>
  <si>
    <t>725829101</t>
  </si>
  <si>
    <t>Baterie dřezové montáž ostatních typů nástěnných pákových nebo klasických</t>
  </si>
  <si>
    <t>-375603113</t>
  </si>
  <si>
    <t>https://podminky.urs.cz/item/CS_URS_2021_02/725829101</t>
  </si>
  <si>
    <t>70</t>
  </si>
  <si>
    <t>55143975</t>
  </si>
  <si>
    <t>baterie dřezová páková nástěnná s plochým ústím 200mm</t>
  </si>
  <si>
    <t>CS ÚRS 2022 02</t>
  </si>
  <si>
    <t>32</t>
  </si>
  <si>
    <t>459135148</t>
  </si>
  <si>
    <t>95</t>
  </si>
  <si>
    <t>998725201</t>
  </si>
  <si>
    <t>Přesun hmot pro zařizovací předměty stanovený procentní sazbou (%) z ceny vodorovná dopravní vzdálenost do 50 m v objektech výšky do 6 m</t>
  </si>
  <si>
    <t>971216061</t>
  </si>
  <si>
    <t>https://podminky.urs.cz/item/CS_URS_2021_02/998725201</t>
  </si>
  <si>
    <t>121</t>
  </si>
  <si>
    <t>998725292</t>
  </si>
  <si>
    <t>Přesun hmot pro zařizovací předměty stanovený procentní sazbou (%) z ceny Příplatek k cenám za zvětšený přesun přes vymezenou největší dopravní vzdálenost do 100 m</t>
  </si>
  <si>
    <t>492871788</t>
  </si>
  <si>
    <t>https://podminky.urs.cz/item/CS_URS_2021_02/998725292</t>
  </si>
  <si>
    <t>734</t>
  </si>
  <si>
    <t>Ústřední vytápění - armatury</t>
  </si>
  <si>
    <t>65</t>
  </si>
  <si>
    <t>734001R</t>
  </si>
  <si>
    <t>D+M přechodový kus na potrubí pro napojení nových těles Ut a osazení termostatických hlavic</t>
  </si>
  <si>
    <t>-1501836910</t>
  </si>
  <si>
    <t>64</t>
  </si>
  <si>
    <t>734291951R</t>
  </si>
  <si>
    <t>Demontáž a Zpětná montáž hlavice ručního a termostatického ovládání UT včt ventilu</t>
  </si>
  <si>
    <t>-1271871321</t>
  </si>
  <si>
    <t>163</t>
  </si>
  <si>
    <t>734294104</t>
  </si>
  <si>
    <t>Ostatní armatury růžice dělené krycí do G 3/4</t>
  </si>
  <si>
    <t>-1829380502</t>
  </si>
  <si>
    <t>https://podminky.urs.cz/item/CS_URS_2021_02/734294104</t>
  </si>
  <si>
    <t>164</t>
  </si>
  <si>
    <t>998734201</t>
  </si>
  <si>
    <t>Přesun hmot pro armatury stanovený procentní sazbou (%) z ceny vodorovná dopravní vzdálenost do 50 m v objektech výšky do 6 m</t>
  </si>
  <si>
    <t>-686428753</t>
  </si>
  <si>
    <t>https://podminky.urs.cz/item/CS_URS_2021_02/998734201</t>
  </si>
  <si>
    <t>165</t>
  </si>
  <si>
    <t>998734293</t>
  </si>
  <si>
    <t>Přesun hmot pro armatury stanovený procentní sazbou (%) z ceny Příplatek k cenám za zvětšený přesun přes vymezenou největší dopravní vzdálenost do 500 m</t>
  </si>
  <si>
    <t>-2119847734</t>
  </si>
  <si>
    <t>https://podminky.urs.cz/item/CS_URS_2021_02/998734293</t>
  </si>
  <si>
    <t>735</t>
  </si>
  <si>
    <t>Ústřední vytápění - otopná tělesa</t>
  </si>
  <si>
    <t>14</t>
  </si>
  <si>
    <t>735121810R</t>
  </si>
  <si>
    <t>Demontáž otopného tělesa litinového článkového včt nezbytně nutného nap a vyp systému - 1 x WC chlapci a 1 x WC dívky</t>
  </si>
  <si>
    <t>399008657</t>
  </si>
  <si>
    <t>194</t>
  </si>
  <si>
    <t>735152379.KRD</t>
  </si>
  <si>
    <t>Otopné těleso panel VK dvoudeskové bez přídavné přestupní plochy KORADO Radik VK typ 20 výška/délka 600/1200 mm výkon 1174 W</t>
  </si>
  <si>
    <t>1414926475</t>
  </si>
  <si>
    <t>96</t>
  </si>
  <si>
    <t>998735201</t>
  </si>
  <si>
    <t>Přesun hmot pro otopná tělesa stanovený procentní sazbou (%) z ceny vodorovná dopravní vzdálenost do 50 m v objektech výšky do 6 m</t>
  </si>
  <si>
    <t>-1626377754</t>
  </si>
  <si>
    <t>https://podminky.urs.cz/item/CS_URS_2021_02/998735201</t>
  </si>
  <si>
    <t>122</t>
  </si>
  <si>
    <t>998735293</t>
  </si>
  <si>
    <t>Přesun hmot pro otopná tělesa stanovený procentní sazbou (%) z ceny Příplatek k cenám za zvětšený přesun přes vymezenou největší dopravní vzdálenost do 500 m</t>
  </si>
  <si>
    <t>98949698</t>
  </si>
  <si>
    <t>https://podminky.urs.cz/item/CS_URS_2021_02/998735293</t>
  </si>
  <si>
    <t>741</t>
  </si>
  <si>
    <t>Elektroinstalace - silnoproud viz. samostatný výkaz výměr</t>
  </si>
  <si>
    <t>203</t>
  </si>
  <si>
    <t>741R</t>
  </si>
  <si>
    <t>přenos ceny ze samostatného výkazu výměr</t>
  </si>
  <si>
    <t>-1094847484</t>
  </si>
  <si>
    <t>751</t>
  </si>
  <si>
    <t>Vzduchotechnika</t>
  </si>
  <si>
    <t>116</t>
  </si>
  <si>
    <t>751001R</t>
  </si>
  <si>
    <t xml:space="preserve">Dopojení nového VZT potrubí na původní rozvod VZT včt D+M přechodového kusu </t>
  </si>
  <si>
    <t>1420955883</t>
  </si>
  <si>
    <t>115</t>
  </si>
  <si>
    <t>751111811</t>
  </si>
  <si>
    <t>Demontáž ventilátoru axiálního nízkotlakého kruhové potrubí, průměru do 200 mm</t>
  </si>
  <si>
    <t>-43374413</t>
  </si>
  <si>
    <t>https://podminky.urs.cz/item/CS_URS_2021_02/751111811</t>
  </si>
  <si>
    <t>114</t>
  </si>
  <si>
    <t>751111052</t>
  </si>
  <si>
    <t>Montáž ventilátoru axiálního nízkotlakého podhledového, průměru přes 100 do 200 mm</t>
  </si>
  <si>
    <t>2046859531</t>
  </si>
  <si>
    <t>https://podminky.urs.cz/item/CS_URS_2021_02/751111052</t>
  </si>
  <si>
    <t>112</t>
  </si>
  <si>
    <t>42914110</t>
  </si>
  <si>
    <t>ventilátor axiální stěnový skříň z plastu IP44 17W D 100mm</t>
  </si>
  <si>
    <t>362698316</t>
  </si>
  <si>
    <t>751398011</t>
  </si>
  <si>
    <t>Montáž ostatních zařízení větrací mřížky na kruhové potrubí, průměru do 100 mm</t>
  </si>
  <si>
    <t>-1362414804</t>
  </si>
  <si>
    <t>https://podminky.urs.cz/item/CS_URS_2021_02/751398011</t>
  </si>
  <si>
    <t>175</t>
  </si>
  <si>
    <t>56245648</t>
  </si>
  <si>
    <t>mřížka větrací kruhová plast se síťovinou 100mm</t>
  </si>
  <si>
    <t>1597702998</t>
  </si>
  <si>
    <t>111</t>
  </si>
  <si>
    <t>751525052</t>
  </si>
  <si>
    <t>Montáž potrubí plastového kruhového s přírubou, průměru přes 100 do 200 mm</t>
  </si>
  <si>
    <t>1661067829</t>
  </si>
  <si>
    <t>https://podminky.urs.cz/item/CS_URS_2021_02/751525052</t>
  </si>
  <si>
    <t>113</t>
  </si>
  <si>
    <t>MAT.0002513.URS</t>
  </si>
  <si>
    <t>trouba kruhová spirálně vinutá pozinkované D 200 mm  tl. 0,50</t>
  </si>
  <si>
    <t>-501830030</t>
  </si>
  <si>
    <t>126</t>
  </si>
  <si>
    <t>998751201</t>
  </si>
  <si>
    <t>Přesun hmot pro vzduchotechniku stanovený procentní sazbou (%) z ceny vodorovná dopravní vzdálenost do 50 m v objektech výšky do 12 m</t>
  </si>
  <si>
    <t>535393431</t>
  </si>
  <si>
    <t>https://podminky.urs.cz/item/CS_URS_2021_02/998751201</t>
  </si>
  <si>
    <t>127</t>
  </si>
  <si>
    <t>998751291</t>
  </si>
  <si>
    <t>Přesun hmot pro vzduchotechniku stanovený procentní sazbou (%) z ceny Příplatek k cenám za zvětšený přesun přes vymezenou největší dopravní vzdálenost do 500 m</t>
  </si>
  <si>
    <t>-371954326</t>
  </si>
  <si>
    <t>https://podminky.urs.cz/item/CS_URS_2021_02/998751291</t>
  </si>
  <si>
    <t>763</t>
  </si>
  <si>
    <t>Konstrukce suché výstavby</t>
  </si>
  <si>
    <t>195</t>
  </si>
  <si>
    <t>76311131R</t>
  </si>
  <si>
    <t>Příčka ze sádrokartonových desek s nosnou konstrukcí z jednoduchých ocelových profilů UW, CW jednoduše opláštěná deskou standardní A tl. 12,5 mm, příčka tl. 100 mm, profil 75, bez izolace, EI do 30</t>
  </si>
  <si>
    <t>-1244390387</t>
  </si>
  <si>
    <t>https://podminky.urs.cz/item/CS_URS_2021_02/76311131R</t>
  </si>
  <si>
    <t>P</t>
  </si>
  <si>
    <t>Poznámka k položce:
Montáž protiprachové stěny soc. u jídelny, včetně dveří s kováním</t>
  </si>
  <si>
    <t>196</t>
  </si>
  <si>
    <t>763111811</t>
  </si>
  <si>
    <t>Demontáž příček ze sádrokartonových desek s nosnou konstrukcí z ocelových profilů jednoduchých, opláštění jednoduché</t>
  </si>
  <si>
    <t>-1175864487</t>
  </si>
  <si>
    <t>https://podminky.urs.cz/item/CS_URS_2021_02/763111811</t>
  </si>
  <si>
    <t>Poznámka k položce:
Demontáž protiprachové stěnyu jídelny.</t>
  </si>
  <si>
    <t>62</t>
  </si>
  <si>
    <t>763121415</t>
  </si>
  <si>
    <t>Stěna předsazená ze sádrokartonových desek s nosnou konstrukcí z ocelových profilů CW, UW jednoduše opláštěná deskou standardní A tl. 12,5 mm bez izolace, EI 15, stěna tl. 112,5 mm, profil 100</t>
  </si>
  <si>
    <t>-729261144</t>
  </si>
  <si>
    <t>https://podminky.urs.cz/item/CS_URS_2021_02/763121415</t>
  </si>
  <si>
    <t>31</t>
  </si>
  <si>
    <t>763131411</t>
  </si>
  <si>
    <t>Podhled ze sádrokartonových desek dvouvrstvá zavěšená spodní konstrukce z ocelových profilů CD, UD jednoduše opláštěná deskou standardní A, tl. 12,5 mm, bez izolace</t>
  </si>
  <si>
    <t>1068897456</t>
  </si>
  <si>
    <t>https://podminky.urs.cz/item/CS_URS_2021_02/763131411</t>
  </si>
  <si>
    <t>193</t>
  </si>
  <si>
    <t>763131765</t>
  </si>
  <si>
    <t>Podhled ze sádrokartonových desek Příplatek k cenám za výšku zavěšení přes 0,5 do 1,0 m</t>
  </si>
  <si>
    <t>-2023526682</t>
  </si>
  <si>
    <t>https://podminky.urs.cz/item/CS_URS_2021_02/763131765</t>
  </si>
  <si>
    <t>133</t>
  </si>
  <si>
    <t>763131912</t>
  </si>
  <si>
    <t>Zhotovení otvorů v podhledech a podkrovích ze sádrokartonových desek pro prostupy (voda, elektro, topení, VZT), osvětlení, sprinklery, revizní klapky a dvířka včetně vyztužení profily, velikost přes 0,10 do 0,25 m2</t>
  </si>
  <si>
    <t>354546328</t>
  </si>
  <si>
    <t>https://podminky.urs.cz/item/CS_URS_2021_02/763131912</t>
  </si>
  <si>
    <t>97</t>
  </si>
  <si>
    <t>998763401</t>
  </si>
  <si>
    <t>Přesun hmot pro konstrukce montované z desek stanovený procentní sazbou (%) z ceny vodorovná dopravní vzdálenost do 50 m v objektech výšky do 6 m</t>
  </si>
  <si>
    <t>1732621589</t>
  </si>
  <si>
    <t>https://podminky.urs.cz/item/CS_URS_2021_02/998763401</t>
  </si>
  <si>
    <t>123</t>
  </si>
  <si>
    <t>998763491</t>
  </si>
  <si>
    <t>Přesun hmot pro konstrukce montované z desek stanovený procentní sazbou (%) z ceny Příplatek k cenám za zvětšený přesun přes vymezenou dopravní vzdálenost do 100 m</t>
  </si>
  <si>
    <t>-95381435</t>
  </si>
  <si>
    <t>https://podminky.urs.cz/item/CS_URS_2021_02/998763491</t>
  </si>
  <si>
    <t>766</t>
  </si>
  <si>
    <t>Konstrukce truhlářské</t>
  </si>
  <si>
    <t>29</t>
  </si>
  <si>
    <t>766002R</t>
  </si>
  <si>
    <t>D+M atyp WC dělící stěny včt dveří např ELMAPLAN S32 světlá barva , AL lem profily a stavěcích nožičky, dveřní křídla š. 60 cm, rozšíření pro úklidovou komoru</t>
  </si>
  <si>
    <t>1967880997</t>
  </si>
  <si>
    <t>130</t>
  </si>
  <si>
    <t>766660001R</t>
  </si>
  <si>
    <t>Montáž dveřních křídel otvíravých jednokřídlových š do 0,8 m do ocelové zárubně včt kování</t>
  </si>
  <si>
    <t>-1263854045</t>
  </si>
  <si>
    <t>198</t>
  </si>
  <si>
    <t>MSN.0027793.URS</t>
  </si>
  <si>
    <t>dveře interiérové jednokřídlé plné, DTD, hladké bílé, 80x197</t>
  </si>
  <si>
    <t>785450701</t>
  </si>
  <si>
    <t>55</t>
  </si>
  <si>
    <t>766662811</t>
  </si>
  <si>
    <t>Demontáž dveřních konstrukcí k opětovnému použití prahů dveří jednokřídlových</t>
  </si>
  <si>
    <t>-1209463525</t>
  </si>
  <si>
    <t>https://podminky.urs.cz/item/CS_URS_2021_02/766662811</t>
  </si>
  <si>
    <t>132</t>
  </si>
  <si>
    <t>766691914</t>
  </si>
  <si>
    <t>Ostatní práce vyvěšení nebo zavěšení křídel dřevěných dveřních, plochy do 2 m2</t>
  </si>
  <si>
    <t>1725471494</t>
  </si>
  <si>
    <t>https://podminky.urs.cz/item/CS_URS_2021_02/766691914</t>
  </si>
  <si>
    <t>124</t>
  </si>
  <si>
    <t>998766201</t>
  </si>
  <si>
    <t>Přesun hmot pro konstrukce truhlářské stanovený procentní sazbou (%) z ceny vodorovná dopravní vzdálenost do 50 m v objektech výšky do 6 m</t>
  </si>
  <si>
    <t>674877475</t>
  </si>
  <si>
    <t>https://podminky.urs.cz/item/CS_URS_2021_02/998766201</t>
  </si>
  <si>
    <t>125</t>
  </si>
  <si>
    <t>998766292</t>
  </si>
  <si>
    <t>Přesun hmot pro konstrukce truhlářské stanovený procentní sazbou (%) z ceny Příplatek k cenám za zvětšený přesun přes vymezenou největší dopravní vzdálenost do 100 m</t>
  </si>
  <si>
    <t>850268942</t>
  </si>
  <si>
    <t>https://podminky.urs.cz/item/CS_URS_2021_02/998766292</t>
  </si>
  <si>
    <t>767</t>
  </si>
  <si>
    <t>Konstrukce zámečnické</t>
  </si>
  <si>
    <t>11</t>
  </si>
  <si>
    <t>767132812</t>
  </si>
  <si>
    <t>Demontáž stěn a příček z plechů svařovaných do suti</t>
  </si>
  <si>
    <t>-929613928</t>
  </si>
  <si>
    <t>https://podminky.urs.cz/item/CS_URS_2021_02/767132812</t>
  </si>
  <si>
    <t>177</t>
  </si>
  <si>
    <t>767996801R</t>
  </si>
  <si>
    <t>Demontáž a zpět montáž ribstole chodba pro opravu email soklu- rozebráním hmotnosti jednotlivých dílů do 50 kg</t>
  </si>
  <si>
    <t>kg</t>
  </si>
  <si>
    <t>675707815</t>
  </si>
  <si>
    <t>166</t>
  </si>
  <si>
    <t>998767201</t>
  </si>
  <si>
    <t>Přesun hmot pro zámečnické konstrukce stanovený procentní sazbou (%) z ceny vodorovná dopravní vzdálenost do 50 m v objektech výšky do 6 m</t>
  </si>
  <si>
    <t>984119547</t>
  </si>
  <si>
    <t>https://podminky.urs.cz/item/CS_URS_2021_02/998767201</t>
  </si>
  <si>
    <t>167</t>
  </si>
  <si>
    <t>998767292</t>
  </si>
  <si>
    <t>Přesun hmot pro zámečnické konstrukce stanovený procentní sazbou (%) z ceny Příplatek k cenám za zvětšený přesun přes vymezenou největší dopravní vzdálenost do 100 m</t>
  </si>
  <si>
    <t>-1803463990</t>
  </si>
  <si>
    <t>https://podminky.urs.cz/item/CS_URS_2021_02/998767292</t>
  </si>
  <si>
    <t>771</t>
  </si>
  <si>
    <t>Podlahy z dlaždic</t>
  </si>
  <si>
    <t>48</t>
  </si>
  <si>
    <t>771111011</t>
  </si>
  <si>
    <t>Příprava podkladu před provedením dlažby vysátí podlah</t>
  </si>
  <si>
    <t>-1054180704</t>
  </si>
  <si>
    <t>https://podminky.urs.cz/item/CS_URS_2021_02/771111011</t>
  </si>
  <si>
    <t>49</t>
  </si>
  <si>
    <t>771121011</t>
  </si>
  <si>
    <t>Příprava podkladu před provedením dlažby nátěr penetrační na podlahu</t>
  </si>
  <si>
    <t>1235906784</t>
  </si>
  <si>
    <t>https://podminky.urs.cz/item/CS_URS_2021_02/771121011</t>
  </si>
  <si>
    <t>53</t>
  </si>
  <si>
    <t>771574112</t>
  </si>
  <si>
    <t>Montáž podlah z dlaždic keramických lepených flexibilním lepidlem maloformátových hladkých přes 9 do 12 ks/m2</t>
  </si>
  <si>
    <t>-555363535</t>
  </si>
  <si>
    <t>https://podminky.urs.cz/item/CS_URS_2021_02/771574112</t>
  </si>
  <si>
    <t>54</t>
  </si>
  <si>
    <t>LSS.TAA35069</t>
  </si>
  <si>
    <t>dlaždice slinutá TAURUS GRANIT černá 298x298x9mm</t>
  </si>
  <si>
    <t>23511238</t>
  </si>
  <si>
    <t>98</t>
  </si>
  <si>
    <t>998771201</t>
  </si>
  <si>
    <t>Přesun hmot pro podlahy z dlaždic stanovený procentní sazbou (%) z ceny vodorovná dopravní vzdálenost do 50 m v objektech výšky do 6 m</t>
  </si>
  <si>
    <t>-191318290</t>
  </si>
  <si>
    <t>https://podminky.urs.cz/item/CS_URS_2021_02/998771201</t>
  </si>
  <si>
    <t>128</t>
  </si>
  <si>
    <t>998771292</t>
  </si>
  <si>
    <t>Přesun hmot pro podlahy z dlaždic stanovený procentní sazbou (%) z ceny Příplatek k cenám za zvětšený přesun přes vymezenou největší dopravní vzdálenost do 100 m</t>
  </si>
  <si>
    <t>1128060357</t>
  </si>
  <si>
    <t>https://podminky.urs.cz/item/CS_URS_2021_02/998771292</t>
  </si>
  <si>
    <t>776</t>
  </si>
  <si>
    <t>Podlahy povlakové</t>
  </si>
  <si>
    <t>187</t>
  </si>
  <si>
    <t>776410811</t>
  </si>
  <si>
    <t>Demontáž soklíků nebo lišt pryžových nebo plastových</t>
  </si>
  <si>
    <t>1314359331</t>
  </si>
  <si>
    <t>https://podminky.urs.cz/item/CS_URS_2021_02/776410811</t>
  </si>
  <si>
    <t>188</t>
  </si>
  <si>
    <t>776411111</t>
  </si>
  <si>
    <t>Montáž soklíků lepením obvodových, výšky do 80 mm</t>
  </si>
  <si>
    <t>-588367625</t>
  </si>
  <si>
    <t>https://podminky.urs.cz/item/CS_URS_2021_02/776411111</t>
  </si>
  <si>
    <t>189</t>
  </si>
  <si>
    <t>28411007</t>
  </si>
  <si>
    <t>lišta soklová PVC 15x50mm</t>
  </si>
  <si>
    <t>1264985317</t>
  </si>
  <si>
    <t>781</t>
  </si>
  <si>
    <t>Dokončovací práce - obklady</t>
  </si>
  <si>
    <t>40</t>
  </si>
  <si>
    <t>781111011</t>
  </si>
  <si>
    <t>Příprava podkladu před provedením obkladu oprášení (ometení) stěny</t>
  </si>
  <si>
    <t>-929742264</t>
  </si>
  <si>
    <t>https://podminky.urs.cz/item/CS_URS_2021_02/781111011</t>
  </si>
  <si>
    <t>39</t>
  </si>
  <si>
    <t>781121011</t>
  </si>
  <si>
    <t>Příprava podkladu před provedením obkladu nátěr penetrační na stěnu</t>
  </si>
  <si>
    <t>-1019779793</t>
  </si>
  <si>
    <t>https://podminky.urs.cz/item/CS_URS_2021_02/781121011</t>
  </si>
  <si>
    <t>41</t>
  </si>
  <si>
    <t>781161021</t>
  </si>
  <si>
    <t>Příprava podkladu před provedením obkladu montáž profilu ukončujícího profilu rohového, vanového</t>
  </si>
  <si>
    <t>-1197046345</t>
  </si>
  <si>
    <t>https://podminky.urs.cz/item/CS_URS_2021_02/781161021</t>
  </si>
  <si>
    <t>42</t>
  </si>
  <si>
    <t>55343125</t>
  </si>
  <si>
    <t>profil přechodový Al vrtaný 30mm leštěná mosaz</t>
  </si>
  <si>
    <t>-450088615</t>
  </si>
  <si>
    <t>43</t>
  </si>
  <si>
    <t>781474114</t>
  </si>
  <si>
    <t>Montáž obkladů vnitřních stěn z dlaždic keramických lepených flexibilním lepidlem maloformátových hladkých přes 19 do 22 ks/m2</t>
  </si>
  <si>
    <t>1650808481</t>
  </si>
  <si>
    <t>https://podminky.urs.cz/item/CS_URS_2021_02/781474114</t>
  </si>
  <si>
    <t>44</t>
  </si>
  <si>
    <t>LSS.WAAG6007</t>
  </si>
  <si>
    <t>obkládačka ColorONE, 198 x 248 x 6,8 mm-pevná cena 350 kč/m2 ocení každý uchazeč</t>
  </si>
  <si>
    <t>1156426839</t>
  </si>
  <si>
    <t>45</t>
  </si>
  <si>
    <t>781491021</t>
  </si>
  <si>
    <t>Montáž zrcadel lepených silikonovým tmelem na keramický obklad, plochy do 1 m2</t>
  </si>
  <si>
    <t>-44000905</t>
  </si>
  <si>
    <t>https://podminky.urs.cz/item/CS_URS_2021_02/781491021</t>
  </si>
  <si>
    <t>46</t>
  </si>
  <si>
    <t>IST.0013489.URS</t>
  </si>
  <si>
    <t>zrcadlo nemontované čiré tl. 3mm, max. rozměr 3210x2250mm</t>
  </si>
  <si>
    <t>1491149011</t>
  </si>
  <si>
    <t>149</t>
  </si>
  <si>
    <t>781493611</t>
  </si>
  <si>
    <t>Obklad - dokončující práce montáž vanových dvířek plastových lepených s rámem</t>
  </si>
  <si>
    <t>787095592</t>
  </si>
  <si>
    <t>https://podminky.urs.cz/item/CS_URS_2021_02/781493611</t>
  </si>
  <si>
    <t>150</t>
  </si>
  <si>
    <t>56245721</t>
  </si>
  <si>
    <t>dvířka vanová bílá 300x300mm</t>
  </si>
  <si>
    <t>-1567782431</t>
  </si>
  <si>
    <t>47</t>
  </si>
  <si>
    <t>781494111</t>
  </si>
  <si>
    <t>Obklad - dokončující práce profily ukončovací plastové lepené flexibilním lepidlem rohové</t>
  </si>
  <si>
    <t>-1391328282</t>
  </si>
  <si>
    <t>https://podminky.urs.cz/item/CS_URS_2021_02/781494111</t>
  </si>
  <si>
    <t>99</t>
  </si>
  <si>
    <t>998781201</t>
  </si>
  <si>
    <t>Přesun hmot pro obklady keramické stanovený procentní sazbou (%) z ceny vodorovná dopravní vzdálenost do 50 m v objektech výšky do 6 m</t>
  </si>
  <si>
    <t>805902511</t>
  </si>
  <si>
    <t>https://podminky.urs.cz/item/CS_URS_2021_02/998781201</t>
  </si>
  <si>
    <t>129</t>
  </si>
  <si>
    <t>998781292</t>
  </si>
  <si>
    <t>Přesun hmot pro obklady keramické stanovený procentní sazbou (%) z ceny Příplatek k cenám za zvětšený přesun přes vymezenou největší dopravní vzdálenost do 100 m</t>
  </si>
  <si>
    <t>408426297</t>
  </si>
  <si>
    <t>https://podminky.urs.cz/item/CS_URS_2021_02/998781292</t>
  </si>
  <si>
    <t>783</t>
  </si>
  <si>
    <t>Dokončovací práce - nátěry</t>
  </si>
  <si>
    <t>25</t>
  </si>
  <si>
    <t>783301303</t>
  </si>
  <si>
    <t>Příprava podkladu zámečnických konstrukcí před provedením nátěru odrezivění odrezovačem bezoplachovým</t>
  </si>
  <si>
    <t>-59785710</t>
  </si>
  <si>
    <t>https://podminky.urs.cz/item/CS_URS_2021_02/783301303</t>
  </si>
  <si>
    <t>26</t>
  </si>
  <si>
    <t>783306807</t>
  </si>
  <si>
    <t>Odstranění nátěrů ze zámečnických konstrukcí odstraňovačem nátěrů s obroušením</t>
  </si>
  <si>
    <t>-547176020</t>
  </si>
  <si>
    <t>https://podminky.urs.cz/item/CS_URS_2021_02/783306807</t>
  </si>
  <si>
    <t>23</t>
  </si>
  <si>
    <t>783324101</t>
  </si>
  <si>
    <t>Základní nátěr zámečnických konstrukcí jednonásobný akrylátový</t>
  </si>
  <si>
    <t>-1415518123</t>
  </si>
  <si>
    <t>https://podminky.urs.cz/item/CS_URS_2021_02/783324101</t>
  </si>
  <si>
    <t>24</t>
  </si>
  <si>
    <t>783327101</t>
  </si>
  <si>
    <t>Krycí nátěr (email) zámečnických konstrukcí jednonásobný akrylátový</t>
  </si>
  <si>
    <t>1361204235</t>
  </si>
  <si>
    <t>https://podminky.urs.cz/item/CS_URS_2021_02/783327101</t>
  </si>
  <si>
    <t>181</t>
  </si>
  <si>
    <t>784660101</t>
  </si>
  <si>
    <t>Linkrustace s vrchním nátěrem latexovým v místnostech výšky do 3,80 m</t>
  </si>
  <si>
    <t>-127859989</t>
  </si>
  <si>
    <t>https://podminky.urs.cz/item/CS_URS_2021_02/784660101</t>
  </si>
  <si>
    <t>182</t>
  </si>
  <si>
    <t>783801201</t>
  </si>
  <si>
    <t>Příprava podkladu omítek před provedením nátěru obroušení</t>
  </si>
  <si>
    <t>-837275003</t>
  </si>
  <si>
    <t>https://podminky.urs.cz/item/CS_URS_2021_02/783801201</t>
  </si>
  <si>
    <t>183</t>
  </si>
  <si>
    <t>783801403</t>
  </si>
  <si>
    <t>Příprava podkladu omítek před provedením nátěru oprášení</t>
  </si>
  <si>
    <t>804557285</t>
  </si>
  <si>
    <t>https://podminky.urs.cz/item/CS_URS_2021_02/783801403</t>
  </si>
  <si>
    <t>184</t>
  </si>
  <si>
    <t>783822207</t>
  </si>
  <si>
    <t>Vyrovnání omítek před provedením nátěru lokální, tloušťky do 3 mm disperzním tmelem akrylátovým nebo latexovým, plochy přes 0,5 do 1,0 m2</t>
  </si>
  <si>
    <t>-547106591</t>
  </si>
  <si>
    <t>https://podminky.urs.cz/item/CS_URS_2021_02/783822207</t>
  </si>
  <si>
    <t>784</t>
  </si>
  <si>
    <t>Dokončovací práce - malby a tapety</t>
  </si>
  <si>
    <t>185</t>
  </si>
  <si>
    <t>784121001</t>
  </si>
  <si>
    <t>Oškrabání malby v místnostech výšky do 3,80 m</t>
  </si>
  <si>
    <t>-742994345</t>
  </si>
  <si>
    <t>https://podminky.urs.cz/item/CS_URS_2021_02/784121001</t>
  </si>
  <si>
    <t>186</t>
  </si>
  <si>
    <t>784121011</t>
  </si>
  <si>
    <t>Rozmývání podkladu po oškrabání malby v místnostech výšky do 3,80 m</t>
  </si>
  <si>
    <t>1767128106</t>
  </si>
  <si>
    <t>https://podminky.urs.cz/item/CS_URS_2021_02/784121011</t>
  </si>
  <si>
    <t>106</t>
  </si>
  <si>
    <t>784171001</t>
  </si>
  <si>
    <t>Olepování vnitřních ploch (materiál ve specifikaci) včetně pozdějšího odlepení páskou nebo fólií v místnostech výšky do 3,80 m</t>
  </si>
  <si>
    <t>1287141371</t>
  </si>
  <si>
    <t>https://podminky.urs.cz/item/CS_URS_2021_02/784171001</t>
  </si>
  <si>
    <t>107</t>
  </si>
  <si>
    <t>58124840</t>
  </si>
  <si>
    <t>páska malířská z PVC a UV odolná (7 dnů) do š 40mm</t>
  </si>
  <si>
    <t>1373830851</t>
  </si>
  <si>
    <t>92</t>
  </si>
  <si>
    <t>784211101</t>
  </si>
  <si>
    <t>Dvojnásobné bílé malby ze směsí za mokra výborně otěruvzdorných v místnostech výšky do 3,80 m</t>
  </si>
  <si>
    <t>-1588966564</t>
  </si>
  <si>
    <t>Poznámka k položce:
 omítky nad obklady a SDK podhled</t>
  </si>
  <si>
    <t>VV</t>
  </si>
  <si>
    <t>omítky nad obklady a SDK podhled</t>
  </si>
  <si>
    <t>4*10</t>
  </si>
  <si>
    <t>omítka chodba nad email soklem celé stěna</t>
  </si>
  <si>
    <t>3*8</t>
  </si>
  <si>
    <t>Součet</t>
  </si>
  <si>
    <t>100</t>
  </si>
  <si>
    <t>784181101</t>
  </si>
  <si>
    <t>Penetrace podkladu jednonásobná základní akrylátová bezbarvá v místnostech výšky do 3,80 m</t>
  </si>
  <si>
    <t>812150116</t>
  </si>
  <si>
    <t>https://podminky.urs.cz/item/CS_URS_2021_02/784181101</t>
  </si>
  <si>
    <t>180</t>
  </si>
  <si>
    <t>784211143</t>
  </si>
  <si>
    <t>Malby z malířských směsí oděruvzdorných za mokra Příplatek k cenám dvojnásobných maleb za zvýšenou pracnost při provádění styku 2 barev</t>
  </si>
  <si>
    <t>-408303044</t>
  </si>
  <si>
    <t>https://podminky.urs.cz/item/CS_URS_2021_02/784211143</t>
  </si>
  <si>
    <t>179</t>
  </si>
  <si>
    <t>784211151</t>
  </si>
  <si>
    <t>Malby z malířských směsí oděruvzdorných za mokra Příplatek k cenám dvojnásobných maleb za provádění barevné malby tónované tónovacími přípravky</t>
  </si>
  <si>
    <t>-581042272</t>
  </si>
  <si>
    <t>https://podminky.urs.cz/item/CS_URS_2021_02/784211151</t>
  </si>
  <si>
    <t>787</t>
  </si>
  <si>
    <t>Dokončovací práce - zasklívání</t>
  </si>
  <si>
    <t>169</t>
  </si>
  <si>
    <t>787700802</t>
  </si>
  <si>
    <t>Vysklívání výkladců skla plochého, plochy přes 1 do 3 m2</t>
  </si>
  <si>
    <t>-1864343546</t>
  </si>
  <si>
    <t>https://podminky.urs.cz/item/CS_URS_2021_02/787700802</t>
  </si>
  <si>
    <t>HZS</t>
  </si>
  <si>
    <t>Hodinové zúčtovací sazby</t>
  </si>
  <si>
    <t>171</t>
  </si>
  <si>
    <t>HZS2212</t>
  </si>
  <si>
    <t>Hodinové zúčtovací sazby profesí PSV provádění stavebních instalací instalatér odborný</t>
  </si>
  <si>
    <t>hod</t>
  </si>
  <si>
    <t>-707647251</t>
  </si>
  <si>
    <t>https://podminky.urs.cz/item/CS_URS_2021_02/HZS2212</t>
  </si>
  <si>
    <t>170</t>
  </si>
  <si>
    <t>HZS2222</t>
  </si>
  <si>
    <t>Hodinové zúčtovací sazby profesí PSV provádění stavebních instalací topenář odborný</t>
  </si>
  <si>
    <t>-220028910</t>
  </si>
  <si>
    <t>https://podminky.urs.cz/item/CS_URS_2021_02/HZS2222</t>
  </si>
  <si>
    <t>173</t>
  </si>
  <si>
    <t>HZS4211</t>
  </si>
  <si>
    <t>Hodinové zúčtovací sazby ostatních profesí revizní a kontrolní činnost revizní technik</t>
  </si>
  <si>
    <t>-2016562630</t>
  </si>
  <si>
    <t>https://podminky.urs.cz/item/CS_URS_2021_02/HZS4211</t>
  </si>
  <si>
    <t>172</t>
  </si>
  <si>
    <t>HZS4232</t>
  </si>
  <si>
    <t>Hodinové zúčtovací sazby ostatních profesí revizní a kontrolní činnost technik odborný</t>
  </si>
  <si>
    <t>1001527055</t>
  </si>
  <si>
    <t>https://podminky.urs.cz/item/CS_URS_2021_02/HZS4232</t>
  </si>
  <si>
    <t>174e - SO 05 Oprava sociálek u lékařky, WC chlapci a W dívky, WC učitelé a úklidová komora</t>
  </si>
  <si>
    <t xml:space="preserve">    733 - Ústřední vytápění - rozvodné potrubí</t>
  </si>
  <si>
    <t>228</t>
  </si>
  <si>
    <t>811938973</t>
  </si>
  <si>
    <t>373740744</t>
  </si>
  <si>
    <t>-1806217939</t>
  </si>
  <si>
    <t>343101913</t>
  </si>
  <si>
    <t>1140034536</t>
  </si>
  <si>
    <t>1963260898</t>
  </si>
  <si>
    <t>197</t>
  </si>
  <si>
    <t>612821012</t>
  </si>
  <si>
    <t xml:space="preserve">Vnitřní sanační štuková omítka pro vlhké a zasolené zdivo prováděná ručně- vlhký sokl chodba u WC učitelé </t>
  </si>
  <si>
    <t>-485073253</t>
  </si>
  <si>
    <t>1694734628</t>
  </si>
  <si>
    <t>645130454</t>
  </si>
  <si>
    <t>-37053022</t>
  </si>
  <si>
    <t>-1353010021</t>
  </si>
  <si>
    <t>zárubeň ocelová pro běžné zdění hranatý profil 190 800 levá,pravá- chlapci, dívky vnitřní i vstup</t>
  </si>
  <si>
    <t>-1942221594</t>
  </si>
  <si>
    <t>55331173</t>
  </si>
  <si>
    <t>zárubeň ocelová pro běžné zdění hranatý profil 190 600 levá,pravá-učitelé +úklid vstup</t>
  </si>
  <si>
    <t>-54233763</t>
  </si>
  <si>
    <t>-1372164743</t>
  </si>
  <si>
    <t>1330574303</t>
  </si>
  <si>
    <t>160</t>
  </si>
  <si>
    <t>962031132</t>
  </si>
  <si>
    <t>Bourání příček z cihel, tvárnic nebo příčkovek z cihel pálených, plných nebo dutých na maltu vápennou nebo vápenocementovou, tl. do 100 mm</t>
  </si>
  <si>
    <t>-1532554186</t>
  </si>
  <si>
    <t>-1429050738</t>
  </si>
  <si>
    <t>25157219</t>
  </si>
  <si>
    <t>22</t>
  </si>
  <si>
    <t>1343489708</t>
  </si>
  <si>
    <t>-1527381088</t>
  </si>
  <si>
    <t>1968985153</t>
  </si>
  <si>
    <t>208</t>
  </si>
  <si>
    <t>971033331a</t>
  </si>
  <si>
    <t>Vybourání otvorů ve zdivu cihelném pl do 0,09 m2 na MVC nebo MV tl do 150 mm-pro ventilační mřížky WC učitelé a úklid</t>
  </si>
  <si>
    <t>506436102</t>
  </si>
  <si>
    <t>-1516090419</t>
  </si>
  <si>
    <t>978013191a</t>
  </si>
  <si>
    <t>Otlučení (osekání) vnitřní vápenné nebo vápenocementové omítky stěn v rozsahu do 100 %- vlhký sokl na chodbě u WC učitelé včt vyškrab spár</t>
  </si>
  <si>
    <t>-1012199439</t>
  </si>
  <si>
    <t>-2001479112</t>
  </si>
  <si>
    <t>978071321</t>
  </si>
  <si>
    <t>Odsekání omítky (včetně podkladní) a odstranění tepelné nebo vodotěsné izolace z desek, objemové hmotnosti přes 120 kg/m3, tl. do 50 mm, plochy přes 1 m2</t>
  </si>
  <si>
    <t>-1721690657</t>
  </si>
  <si>
    <t>-15989408</t>
  </si>
  <si>
    <t>-1819207924</t>
  </si>
  <si>
    <t>1970033780</t>
  </si>
  <si>
    <t>-524939877</t>
  </si>
  <si>
    <t>1185143753</t>
  </si>
  <si>
    <t>-73694921</t>
  </si>
  <si>
    <t>1298290501</t>
  </si>
  <si>
    <t>209</t>
  </si>
  <si>
    <t>-490736466</t>
  </si>
  <si>
    <t>1313707030</t>
  </si>
  <si>
    <t>-1886408246</t>
  </si>
  <si>
    <t>-385905741</t>
  </si>
  <si>
    <t>229</t>
  </si>
  <si>
    <t>-1785768082</t>
  </si>
  <si>
    <t>230</t>
  </si>
  <si>
    <t>721173315</t>
  </si>
  <si>
    <t>Potrubí z trub PVC SN4 dešťové DN 110</t>
  </si>
  <si>
    <t>-1907627482</t>
  </si>
  <si>
    <t>https://podminky.urs.cz/item/CS_URS_2021_02/721173315</t>
  </si>
  <si>
    <t>462823129</t>
  </si>
  <si>
    <t>508324568</t>
  </si>
  <si>
    <t>-912867549</t>
  </si>
  <si>
    <t>931200981</t>
  </si>
  <si>
    <t>-930160312</t>
  </si>
  <si>
    <t>-648247497</t>
  </si>
  <si>
    <t>2041511369</t>
  </si>
  <si>
    <t>230629732</t>
  </si>
  <si>
    <t>2005678786</t>
  </si>
  <si>
    <t>-1563575695</t>
  </si>
  <si>
    <t>1434630697</t>
  </si>
  <si>
    <t>2050398165</t>
  </si>
  <si>
    <t>-1494238192</t>
  </si>
  <si>
    <t>50</t>
  </si>
  <si>
    <t>2132131367</t>
  </si>
  <si>
    <t>51</t>
  </si>
  <si>
    <t>826139859</t>
  </si>
  <si>
    <t>52</t>
  </si>
  <si>
    <t>-614723968</t>
  </si>
  <si>
    <t>345498099</t>
  </si>
  <si>
    <t>-202015795</t>
  </si>
  <si>
    <t>-1697982107</t>
  </si>
  <si>
    <t>-1484148548</t>
  </si>
  <si>
    <t>D+M odpadkový koš na 20 l-nerez s víkem WC dívky kabinky a učitelé</t>
  </si>
  <si>
    <t>-779538878</t>
  </si>
  <si>
    <t>-776823666</t>
  </si>
  <si>
    <t>-1395580153</t>
  </si>
  <si>
    <t>-1768391023</t>
  </si>
  <si>
    <t>151</t>
  </si>
  <si>
    <t>725130814</t>
  </si>
  <si>
    <t>Demontáž pisoárových stání s nádrží čtyřdílných</t>
  </si>
  <si>
    <t>548920791</t>
  </si>
  <si>
    <t>-1512000000</t>
  </si>
  <si>
    <t>63</t>
  </si>
  <si>
    <t>1896297602</t>
  </si>
  <si>
    <t>415852769</t>
  </si>
  <si>
    <t>-140487670</t>
  </si>
  <si>
    <t>1771077834</t>
  </si>
  <si>
    <t>152</t>
  </si>
  <si>
    <t>725330840</t>
  </si>
  <si>
    <t>Demontáž výlevek bez výtokových armatur a bez nádrže a splachovacího potrubí ocelových nebo litinových</t>
  </si>
  <si>
    <t>1608285353</t>
  </si>
  <si>
    <t>1288213790</t>
  </si>
  <si>
    <t>623476084</t>
  </si>
  <si>
    <t>-1211641641</t>
  </si>
  <si>
    <t>1844295988</t>
  </si>
  <si>
    <t>453305649</t>
  </si>
  <si>
    <t>-510233939</t>
  </si>
  <si>
    <t>-641021320</t>
  </si>
  <si>
    <t>74</t>
  </si>
  <si>
    <t>340278988</t>
  </si>
  <si>
    <t>75</t>
  </si>
  <si>
    <t>1177970448</t>
  </si>
  <si>
    <t>-927806434</t>
  </si>
  <si>
    <t>-1228359345</t>
  </si>
  <si>
    <t>2079402975</t>
  </si>
  <si>
    <t>733</t>
  </si>
  <si>
    <t>Ústřední vytápění - rozvodné potrubí</t>
  </si>
  <si>
    <t>159</t>
  </si>
  <si>
    <t>733001R</t>
  </si>
  <si>
    <t>Stavební přípomoce- vysekání a zához rýh pro potrubí do zdiva na WC chlapci cca 3 bm</t>
  </si>
  <si>
    <t>957013554</t>
  </si>
  <si>
    <t>733120815</t>
  </si>
  <si>
    <t>Demontáž potrubí z trubek ocelových hladkých Ø do 38</t>
  </si>
  <si>
    <t>-379366737</t>
  </si>
  <si>
    <t>733222104</t>
  </si>
  <si>
    <t>Potrubí z trubek měděných polotvrdých spojovaných měkkým pájením Ø 22/1</t>
  </si>
  <si>
    <t>-408904219</t>
  </si>
  <si>
    <t>998733201</t>
  </si>
  <si>
    <t>Přesun hmot pro rozvody potrubí stanovený procentní sazbou z ceny vodorovná dopravní vzdálenost do 50 m v objektech výšky do 6 m</t>
  </si>
  <si>
    <t>1410684634</t>
  </si>
  <si>
    <t>83</t>
  </si>
  <si>
    <t>998733293</t>
  </si>
  <si>
    <t>Přesun hmot pro rozvody potrubí stanovený procentní sazbou z ceny Příplatek k cenám za zvětšený přesun přes vymezenou největší dopravní vzdálenost do 500 m</t>
  </si>
  <si>
    <t>1110737829</t>
  </si>
  <si>
    <t>84</t>
  </si>
  <si>
    <t>503328743</t>
  </si>
  <si>
    <t>Demontáž a Zpětná montáž hlavice ručního a termostatického ovládání UT včt ventilu, ventil antivandal s aretací</t>
  </si>
  <si>
    <t>106203123</t>
  </si>
  <si>
    <t>86</t>
  </si>
  <si>
    <t>2077180573</t>
  </si>
  <si>
    <t>87</t>
  </si>
  <si>
    <t>-374206898</t>
  </si>
  <si>
    <t>88</t>
  </si>
  <si>
    <t>-1626951154</t>
  </si>
  <si>
    <t>89</t>
  </si>
  <si>
    <t>Demontáž otopného tělesa litinového článkového včt nezbytně nutného nap a vyp systému - 1 x WC chlapci a 2 x WC dívky</t>
  </si>
  <si>
    <t>696906200</t>
  </si>
  <si>
    <t>223</t>
  </si>
  <si>
    <t>735151381.KRD</t>
  </si>
  <si>
    <t>Otopné těleso panelové dvoudeskové bez přídavné přestupní plochy KORADO Radik Klasik typ 20 výška/délka 600/1600 mm výkon 1565 W</t>
  </si>
  <si>
    <t>282049449</t>
  </si>
  <si>
    <t>91</t>
  </si>
  <si>
    <t>-1322610548</t>
  </si>
  <si>
    <t>-385121697</t>
  </si>
  <si>
    <t>231</t>
  </si>
  <si>
    <t>679533399</t>
  </si>
  <si>
    <t xml:space="preserve">Dopojení nového VZT potrubí plast na původní rozvod plechový včt D+M přechodového kusu </t>
  </si>
  <si>
    <t>1879491232</t>
  </si>
  <si>
    <t>141268389</t>
  </si>
  <si>
    <t>-451681135</t>
  </si>
  <si>
    <t>204</t>
  </si>
  <si>
    <t>-424953737</t>
  </si>
  <si>
    <t>205</t>
  </si>
  <si>
    <t>-937653971</t>
  </si>
  <si>
    <t>207</t>
  </si>
  <si>
    <t>751398022</t>
  </si>
  <si>
    <t>Montáž ostatních zařízení větrací mřížky stěnové, průřezu přes 0,04 do 0,100 m2</t>
  </si>
  <si>
    <t>1221116633</t>
  </si>
  <si>
    <t>751398055R</t>
  </si>
  <si>
    <t>Mtž protidešťové žaluzie do 0,750 m2- v nadsvětlíku dveří výměník- ATYP výrobek na míru</t>
  </si>
  <si>
    <t>199462721</t>
  </si>
  <si>
    <t>42982420r</t>
  </si>
  <si>
    <t>vyustka regulační žaluziová Pz VZT cca 970x700mm- žárově zinkováno</t>
  </si>
  <si>
    <t>990503210</t>
  </si>
  <si>
    <t>206</t>
  </si>
  <si>
    <t>751398822</t>
  </si>
  <si>
    <t>Demontáž ostatních zařízení větrací mřížky stěnové, průřezu přes 0,040 do 0,100 m2</t>
  </si>
  <si>
    <t>780975777</t>
  </si>
  <si>
    <t>751510861</t>
  </si>
  <si>
    <t>Demontáž vzduchotechnického potrubí plechového do suti čtyřhranného s přírubou, průřezu přes 0,03 do 0,13 m2</t>
  </si>
  <si>
    <t>-978966250</t>
  </si>
  <si>
    <t>751525051</t>
  </si>
  <si>
    <t>Montáž potrubí plastového kruhového s přírubou, průměru do 100 mm</t>
  </si>
  <si>
    <t>-1147487661</t>
  </si>
  <si>
    <t>42981010</t>
  </si>
  <si>
    <t>trouba spirálně vinutá Pz D 100mm, l=3000mm</t>
  </si>
  <si>
    <t>1229684140</t>
  </si>
  <si>
    <t>-1170482117</t>
  </si>
  <si>
    <t>178</t>
  </si>
  <si>
    <t>-1492244343</t>
  </si>
  <si>
    <t>1850927188</t>
  </si>
  <si>
    <t>224</t>
  </si>
  <si>
    <t>-1581868927</t>
  </si>
  <si>
    <t>Poznámka k položce:
Montáž 2x protiprachová stěny od ordinace lékaře na schodiště s dveřmi a u WC chlapci</t>
  </si>
  <si>
    <t>225</t>
  </si>
  <si>
    <t>-1954983918</t>
  </si>
  <si>
    <t>Poznámka k položce:
Montáž protiprachové stěny od ordinace lékaře na schodiště a u wc chlapci.</t>
  </si>
  <si>
    <t>763113313R</t>
  </si>
  <si>
    <t>SDK příčka instalační zdvojený profil CW+UW 50 desky 1xH2 12,5 EI 60 Rw 52 dB- kastlík stoupačky WC chlapci a učitelé</t>
  </si>
  <si>
    <t>2098623960</t>
  </si>
  <si>
    <t>217526209</t>
  </si>
  <si>
    <t>101</t>
  </si>
  <si>
    <t>494320616</t>
  </si>
  <si>
    <t>222</t>
  </si>
  <si>
    <t>-98083066</t>
  </si>
  <si>
    <t>155</t>
  </si>
  <si>
    <t>-797054658</t>
  </si>
  <si>
    <t>422159074</t>
  </si>
  <si>
    <t>1806261223</t>
  </si>
  <si>
    <t>D+M atyp WC dělící stěny včt dveří např ELMAPLAN S32 světlá barva , AL lem profily a stavěcích nožičky, dveřní křídla š. 60 cm</t>
  </si>
  <si>
    <t>1039932164</t>
  </si>
  <si>
    <t>226</t>
  </si>
  <si>
    <t>766660001</t>
  </si>
  <si>
    <t>Montáž dveřních křídel dřevěných nebo plastových otevíravých do ocelové zárubně povrchově upravených jednokřídlových, šířky do 800 mm</t>
  </si>
  <si>
    <t>-711074477</t>
  </si>
  <si>
    <t>https://podminky.urs.cz/item/CS_URS_2021_02/766660001</t>
  </si>
  <si>
    <t>227</t>
  </si>
  <si>
    <t>1212484840</t>
  </si>
  <si>
    <t>Poznámka k položce:
Místnost 1.18 a 1.26</t>
  </si>
  <si>
    <t>158</t>
  </si>
  <si>
    <t>766660021R</t>
  </si>
  <si>
    <t>Montáž dveřních křídel otvíravých jednokřídlových š do 0,8 m požárních do ocelové zárubně včt kování</t>
  </si>
  <si>
    <t>1015739065</t>
  </si>
  <si>
    <t>766660022R</t>
  </si>
  <si>
    <t>Montáž dveřních křídel otvíravých jednokřídlových š přes 0,8 m požárních do ocelové zárubně včt kování</t>
  </si>
  <si>
    <t>-243905241</t>
  </si>
  <si>
    <t>61165314R</t>
  </si>
  <si>
    <t>dveře vnitřní protipožární hladké dýhované 1křídlé 800x1970mm EI 30 min- vstupní chlapci a dívky včt kování</t>
  </si>
  <si>
    <t>267867336</t>
  </si>
  <si>
    <t>157</t>
  </si>
  <si>
    <t>61165302R</t>
  </si>
  <si>
    <t>dveře vnitřní protipožární hladké dýhované 1křídlé 600x1970mm- EI 30 min vstup učitelé a úklid včt kování</t>
  </si>
  <si>
    <t>1117905431</t>
  </si>
  <si>
    <t>766660717</t>
  </si>
  <si>
    <t>Montáž dveřních doplňků samozavírače na zárubeň ocelovou</t>
  </si>
  <si>
    <t>902475256</t>
  </si>
  <si>
    <t>54917265</t>
  </si>
  <si>
    <t>samozavírač dveří hydraulický K214 č.14 zlatá bronz</t>
  </si>
  <si>
    <t>-684077190</t>
  </si>
  <si>
    <t>766661821</t>
  </si>
  <si>
    <t>Demontáž dveřních konstrukcí k opětovnému použití kování samozavírače</t>
  </si>
  <si>
    <t>-1937780677</t>
  </si>
  <si>
    <t>-525195955</t>
  </si>
  <si>
    <t>-1737092056</t>
  </si>
  <si>
    <t>766695213</t>
  </si>
  <si>
    <t>Montáž ostatních truhlářských konstrukcí prahů dveří jednokřídlových, šířky přes 100 mm</t>
  </si>
  <si>
    <t>324633154</t>
  </si>
  <si>
    <t>61187181R</t>
  </si>
  <si>
    <t>práh dveřní dřevěný dubový tl 40mm dl 920mm š 150mm- atyp pro zakrytí výškového rozdílu podlah cca 2 cm</t>
  </si>
  <si>
    <t>1494526282</t>
  </si>
  <si>
    <t>203212594</t>
  </si>
  <si>
    <t>907849370</t>
  </si>
  <si>
    <t>1504657854</t>
  </si>
  <si>
    <t>153</t>
  </si>
  <si>
    <t>-1990312510</t>
  </si>
  <si>
    <t>154</t>
  </si>
  <si>
    <t>-335397270</t>
  </si>
  <si>
    <t>1411661936</t>
  </si>
  <si>
    <t>467669127</t>
  </si>
  <si>
    <t>1909860783</t>
  </si>
  <si>
    <t>57973430</t>
  </si>
  <si>
    <t>-690439559</t>
  </si>
  <si>
    <t>131</t>
  </si>
  <si>
    <t>-699657462</t>
  </si>
  <si>
    <t>216</t>
  </si>
  <si>
    <t>-828108307</t>
  </si>
  <si>
    <t>217</t>
  </si>
  <si>
    <t>-1430523848</t>
  </si>
  <si>
    <t>218</t>
  </si>
  <si>
    <t>-1918992764</t>
  </si>
  <si>
    <t>1741989413</t>
  </si>
  <si>
    <t>-1643869543</t>
  </si>
  <si>
    <t>-1287605146</t>
  </si>
  <si>
    <t>135</t>
  </si>
  <si>
    <t>2085697718</t>
  </si>
  <si>
    <t>2034195150</t>
  </si>
  <si>
    <t>156</t>
  </si>
  <si>
    <t>781491022</t>
  </si>
  <si>
    <t>Montáž zrcadel lepených silikonovým tmelem na keramický obklad, plochy přes 1 m2</t>
  </si>
  <si>
    <t>-1478322967</t>
  </si>
  <si>
    <t>1833055499</t>
  </si>
  <si>
    <t>1341664775</t>
  </si>
  <si>
    <t>1764325619</t>
  </si>
  <si>
    <t>710014600</t>
  </si>
  <si>
    <t>-369366845</t>
  </si>
  <si>
    <t>-397437722</t>
  </si>
  <si>
    <t>816526415</t>
  </si>
  <si>
    <t>1794233448</t>
  </si>
  <si>
    <t>108147060</t>
  </si>
  <si>
    <t>-2092073701</t>
  </si>
  <si>
    <t>-791628157</t>
  </si>
  <si>
    <t>192</t>
  </si>
  <si>
    <t>-608579512</t>
  </si>
  <si>
    <t>191</t>
  </si>
  <si>
    <t>783806805</t>
  </si>
  <si>
    <t>Odstranění nátěrů z omítek opálením s obroušením</t>
  </si>
  <si>
    <t>-195542564</t>
  </si>
  <si>
    <t>-604958201</t>
  </si>
  <si>
    <t>215</t>
  </si>
  <si>
    <t>1352406268</t>
  </si>
  <si>
    <t>210</t>
  </si>
  <si>
    <t>1494770818</t>
  </si>
  <si>
    <t>211</t>
  </si>
  <si>
    <t>416033971</t>
  </si>
  <si>
    <t>1744747071</t>
  </si>
  <si>
    <t>230425562</t>
  </si>
  <si>
    <t>2139302787</t>
  </si>
  <si>
    <t>784211101R</t>
  </si>
  <si>
    <t>Dvojnásobné bílé malby ze směsí za mokra výborně otěruvzdorných v místnostech výšky do 3,80 m- omítky nad obklady a SDK podhled</t>
  </si>
  <si>
    <t>-1997499557</t>
  </si>
  <si>
    <t>212</t>
  </si>
  <si>
    <t>784211101a</t>
  </si>
  <si>
    <t>Dvojnásobné bílé malby ze směsí za mokra výborně otěruvzdorných v místnostech výšky do 3,80 m- omítka chodba nad email soklem celá stěna a sklad kol</t>
  </si>
  <si>
    <t>-2070666403</t>
  </si>
  <si>
    <t>213</t>
  </si>
  <si>
    <t>-1951472209</t>
  </si>
  <si>
    <t>214</t>
  </si>
  <si>
    <t>-921912507</t>
  </si>
  <si>
    <t>784331001</t>
  </si>
  <si>
    <t>Malby protiplísňové dvojnásobné, bílé v místnostech výšky do 3,80 m</t>
  </si>
  <si>
    <t>-359681848</t>
  </si>
  <si>
    <t>784331011</t>
  </si>
  <si>
    <t>Malby protiplísňové dvojnásobné, bílé Příplatek k cenám za provádění barevné malby tónované tónovacími prostředky</t>
  </si>
  <si>
    <t>-1584079048</t>
  </si>
  <si>
    <t>787600801</t>
  </si>
  <si>
    <t>Vysklívání oken a dveří skla plochého, plochy do 1 m2</t>
  </si>
  <si>
    <t>-580576221</t>
  </si>
  <si>
    <t>787601822</t>
  </si>
  <si>
    <t>Vysklívání oken a dveří Příplatek k cenám -801 a -802 za konstrukce s hliníkovými lištami oboustrannými</t>
  </si>
  <si>
    <t>749446983</t>
  </si>
  <si>
    <t>190</t>
  </si>
  <si>
    <t>-1868751244</t>
  </si>
  <si>
    <t>998787201</t>
  </si>
  <si>
    <t>Přesun hmot pro zasklívání stanovený procentní sazbou (%) z ceny vodorovná dopravní vzdálenost do 50 m v objektech výšky do 6 m</t>
  </si>
  <si>
    <t>258690893</t>
  </si>
  <si>
    <t>998787292</t>
  </si>
  <si>
    <t>Přesun hmot pro zasklívání stanovený procentní sazbou (%) z ceny Příplatek k cenám za zvětšený přesun přes vymezenou největší dopravní vzdálenost do 100 m</t>
  </si>
  <si>
    <t>-1556467103</t>
  </si>
  <si>
    <t>-1961574982</t>
  </si>
  <si>
    <t>201</t>
  </si>
  <si>
    <t>360015798</t>
  </si>
  <si>
    <t>1813525191</t>
  </si>
  <si>
    <t>864052706</t>
  </si>
  <si>
    <t>VRN - Vedlejší a ostatní ...</t>
  </si>
  <si>
    <t>O01 -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</si>
  <si>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</si>
  <si>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</si>
  <si>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</si>
  <si>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</si>
  <si>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</si>
  <si>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</si>
  <si>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</si>
  <si>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>O01</t>
  </si>
  <si>
    <t>Ostatní</t>
  </si>
  <si>
    <t>O01001R</t>
  </si>
  <si>
    <t>Rezerva na nepředpokládané práce ( zakryté kce )- KAŽDÝ UCHAZEČ OCENÍ NA ČÁSTKU 150 000 KČ</t>
  </si>
  <si>
    <t>-1015096374</t>
  </si>
  <si>
    <t>Vedlejší rozpočtové náklady</t>
  </si>
  <si>
    <t>VRN1</t>
  </si>
  <si>
    <t>Průzkumné, geodetické a projektové práce</t>
  </si>
  <si>
    <t>013254001</t>
  </si>
  <si>
    <t>Dokumentace skutečného provedení stavby prováděna dle vyhlášky č.499/2006 sb. příloha č.7- 3x tištěné paré, 1x elektronicky na CD</t>
  </si>
  <si>
    <t>VRN3</t>
  </si>
  <si>
    <t>Zařízení staveniště</t>
  </si>
  <si>
    <t>030001000</t>
  </si>
  <si>
    <t>CS ÚRS 2021 01</t>
  </si>
  <si>
    <t>https://podminky.urs.cz/item/CS_URS_2021_01/030001000</t>
  </si>
  <si>
    <t>VRN5</t>
  </si>
  <si>
    <t>Finanční náklady</t>
  </si>
  <si>
    <t>VRN6</t>
  </si>
  <si>
    <t>Územní vlivy</t>
  </si>
  <si>
    <t>065002000</t>
  </si>
  <si>
    <t>Mimostaveništní doprava materiálů</t>
  </si>
  <si>
    <t>1024</t>
  </si>
  <si>
    <t>-473962064</t>
  </si>
  <si>
    <t>VRN7</t>
  </si>
  <si>
    <t>Provozní vlivy</t>
  </si>
  <si>
    <t>071002000</t>
  </si>
  <si>
    <t>Provoz investora, třetích osob</t>
  </si>
  <si>
    <t>https://podminky.urs.cz/item/CS_URS_2021_01/071002000</t>
  </si>
  <si>
    <t>VRN8</t>
  </si>
  <si>
    <t>Přesun stavebních kapacit</t>
  </si>
  <si>
    <t>081002000</t>
  </si>
  <si>
    <t>Doprava zaměstnanců</t>
  </si>
  <si>
    <t>1295445381</t>
  </si>
  <si>
    <t>084002000</t>
  </si>
  <si>
    <t>Zákonné příplatky ke mzdě</t>
  </si>
  <si>
    <t>-370811633</t>
  </si>
  <si>
    <t>https://podminky.urs.cz/item/CS_URS_2021_02/084002000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</si>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</sst>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0238211" TargetMode="External" /><Relationship Id="rId2" Type="http://schemas.openxmlformats.org/officeDocument/2006/relationships/hyperlink" Target="https://podminky.urs.cz/item/CS_URS_2021_02/349231821" TargetMode="External" /><Relationship Id="rId3" Type="http://schemas.openxmlformats.org/officeDocument/2006/relationships/hyperlink" Target="https://podminky.urs.cz/item/CS_URS_2021_02/612321111" TargetMode="External" /><Relationship Id="rId4" Type="http://schemas.openxmlformats.org/officeDocument/2006/relationships/hyperlink" Target="https://podminky.urs.cz/item/CS_URS_2021_02/612321121" TargetMode="External" /><Relationship Id="rId5" Type="http://schemas.openxmlformats.org/officeDocument/2006/relationships/hyperlink" Target="https://podminky.urs.cz/item/CS_URS_2021_02/612321141" TargetMode="External" /><Relationship Id="rId6" Type="http://schemas.openxmlformats.org/officeDocument/2006/relationships/hyperlink" Target="https://podminky.urs.cz/item/CS_URS_2021_02/612325301" TargetMode="External" /><Relationship Id="rId7" Type="http://schemas.openxmlformats.org/officeDocument/2006/relationships/hyperlink" Target="https://podminky.urs.cz/item/CS_URS_2021_02/619991001" TargetMode="External" /><Relationship Id="rId8" Type="http://schemas.openxmlformats.org/officeDocument/2006/relationships/hyperlink" Target="https://podminky.urs.cz/item/CS_URS_2021_02/629991011" TargetMode="External" /><Relationship Id="rId9" Type="http://schemas.openxmlformats.org/officeDocument/2006/relationships/hyperlink" Target="https://podminky.urs.cz/item/CS_URS_2021_02/631311114" TargetMode="External" /><Relationship Id="rId10" Type="http://schemas.openxmlformats.org/officeDocument/2006/relationships/hyperlink" Target="https://podminky.urs.cz/item/CS_URS_2021_02/642944121" TargetMode="External" /><Relationship Id="rId11" Type="http://schemas.openxmlformats.org/officeDocument/2006/relationships/hyperlink" Target="https://podminky.urs.cz/item/CS_URS_2021_02/949101111" TargetMode="External" /><Relationship Id="rId12" Type="http://schemas.openxmlformats.org/officeDocument/2006/relationships/hyperlink" Target="https://podminky.urs.cz/item/CS_URS_2021_02/952901111" TargetMode="External" /><Relationship Id="rId13" Type="http://schemas.openxmlformats.org/officeDocument/2006/relationships/hyperlink" Target="https://podminky.urs.cz/item/CS_URS_2021_02/971033331" TargetMode="External" /><Relationship Id="rId14" Type="http://schemas.openxmlformats.org/officeDocument/2006/relationships/hyperlink" Target="https://podminky.urs.cz/item/CS_URS_2021_02/976085311" TargetMode="External" /><Relationship Id="rId15" Type="http://schemas.openxmlformats.org/officeDocument/2006/relationships/hyperlink" Target="https://podminky.urs.cz/item/CS_URS_2021_02/953941210" TargetMode="External" /><Relationship Id="rId16" Type="http://schemas.openxmlformats.org/officeDocument/2006/relationships/hyperlink" Target="https://podminky.urs.cz/item/CS_URS_2021_02/965042141" TargetMode="External" /><Relationship Id="rId17" Type="http://schemas.openxmlformats.org/officeDocument/2006/relationships/hyperlink" Target="https://podminky.urs.cz/item/CS_URS_2021_02/965081213" TargetMode="External" /><Relationship Id="rId18" Type="http://schemas.openxmlformats.org/officeDocument/2006/relationships/hyperlink" Target="https://podminky.urs.cz/item/CS_URS_2021_02/965081611" TargetMode="External" /><Relationship Id="rId19" Type="http://schemas.openxmlformats.org/officeDocument/2006/relationships/hyperlink" Target="https://podminky.urs.cz/item/CS_URS_2021_02/968072455" TargetMode="External" /><Relationship Id="rId20" Type="http://schemas.openxmlformats.org/officeDocument/2006/relationships/hyperlink" Target="https://podminky.urs.cz/item/CS_URS_2021_02/978013191" TargetMode="External" /><Relationship Id="rId21" Type="http://schemas.openxmlformats.org/officeDocument/2006/relationships/hyperlink" Target="https://podminky.urs.cz/item/CS_URS_2021_02/978059541" TargetMode="External" /><Relationship Id="rId22" Type="http://schemas.openxmlformats.org/officeDocument/2006/relationships/hyperlink" Target="https://podminky.urs.cz/item/CS_URS_2021_02/997013211" TargetMode="External" /><Relationship Id="rId23" Type="http://schemas.openxmlformats.org/officeDocument/2006/relationships/hyperlink" Target="https://podminky.urs.cz/item/CS_URS_2021_02/997013219" TargetMode="External" /><Relationship Id="rId24" Type="http://schemas.openxmlformats.org/officeDocument/2006/relationships/hyperlink" Target="https://podminky.urs.cz/item/CS_URS_2021_02/997013501" TargetMode="External" /><Relationship Id="rId25" Type="http://schemas.openxmlformats.org/officeDocument/2006/relationships/hyperlink" Target="https://podminky.urs.cz/item/CS_URS_2021_02/997013509" TargetMode="External" /><Relationship Id="rId26" Type="http://schemas.openxmlformats.org/officeDocument/2006/relationships/hyperlink" Target="https://podminky.urs.cz/item/CS_URS_2021_02/998018001" TargetMode="External" /><Relationship Id="rId27" Type="http://schemas.openxmlformats.org/officeDocument/2006/relationships/hyperlink" Target="https://podminky.urs.cz/item/CS_URS_2021_02/998018011" TargetMode="External" /><Relationship Id="rId28" Type="http://schemas.openxmlformats.org/officeDocument/2006/relationships/hyperlink" Target="https://podminky.urs.cz/item/CS_URS_2021_02/721100902" TargetMode="External" /><Relationship Id="rId29" Type="http://schemas.openxmlformats.org/officeDocument/2006/relationships/hyperlink" Target="https://podminky.urs.cz/item/CS_URS_2021_02/721100906" TargetMode="External" /><Relationship Id="rId30" Type="http://schemas.openxmlformats.org/officeDocument/2006/relationships/hyperlink" Target="https://podminky.urs.cz/item/CS_URS_2021_02/721140806" TargetMode="External" /><Relationship Id="rId31" Type="http://schemas.openxmlformats.org/officeDocument/2006/relationships/hyperlink" Target="https://podminky.urs.cz/item/CS_URS_2021_02/721174026" TargetMode="External" /><Relationship Id="rId32" Type="http://schemas.openxmlformats.org/officeDocument/2006/relationships/hyperlink" Target="https://podminky.urs.cz/item/CS_URS_2021_02/721174043" TargetMode="External" /><Relationship Id="rId33" Type="http://schemas.openxmlformats.org/officeDocument/2006/relationships/hyperlink" Target="https://podminky.urs.cz/item/CS_URS_2021_02/721290111" TargetMode="External" /><Relationship Id="rId34" Type="http://schemas.openxmlformats.org/officeDocument/2006/relationships/hyperlink" Target="https://podminky.urs.cz/item/CS_URS_2021_02/722110821" TargetMode="External" /><Relationship Id="rId35" Type="http://schemas.openxmlformats.org/officeDocument/2006/relationships/hyperlink" Target="https://podminky.urs.cz/item/CS_URS_2021_02/722110825" TargetMode="External" /><Relationship Id="rId36" Type="http://schemas.openxmlformats.org/officeDocument/2006/relationships/hyperlink" Target="https://podminky.urs.cz/item/CS_URS_2021_02/998721201" TargetMode="External" /><Relationship Id="rId37" Type="http://schemas.openxmlformats.org/officeDocument/2006/relationships/hyperlink" Target="https://podminky.urs.cz/item/CS_URS_2021_02/998721292" TargetMode="External" /><Relationship Id="rId38" Type="http://schemas.openxmlformats.org/officeDocument/2006/relationships/hyperlink" Target="https://podminky.urs.cz/item/CS_URS_2021_02/722130801" TargetMode="External" /><Relationship Id="rId39" Type="http://schemas.openxmlformats.org/officeDocument/2006/relationships/hyperlink" Target="https://podminky.urs.cz/item/CS_URS_2021_02/722174022" TargetMode="External" /><Relationship Id="rId40" Type="http://schemas.openxmlformats.org/officeDocument/2006/relationships/hyperlink" Target="https://podminky.urs.cz/item/CS_URS_2021_02/722181241" TargetMode="External" /><Relationship Id="rId41" Type="http://schemas.openxmlformats.org/officeDocument/2006/relationships/hyperlink" Target="https://podminky.urs.cz/item/CS_URS_2021_02/722220242" TargetMode="External" /><Relationship Id="rId42" Type="http://schemas.openxmlformats.org/officeDocument/2006/relationships/hyperlink" Target="https://podminky.urs.cz/item/CS_URS_2021_02/722232012" TargetMode="External" /><Relationship Id="rId43" Type="http://schemas.openxmlformats.org/officeDocument/2006/relationships/hyperlink" Target="https://podminky.urs.cz/item/CS_URS_2021_02/722290226" TargetMode="External" /><Relationship Id="rId44" Type="http://schemas.openxmlformats.org/officeDocument/2006/relationships/hyperlink" Target="https://podminky.urs.cz/item/CS_URS_2021_02/722290234" TargetMode="External" /><Relationship Id="rId45" Type="http://schemas.openxmlformats.org/officeDocument/2006/relationships/hyperlink" Target="https://podminky.urs.cz/item/CS_URS_2021_02/998722201" TargetMode="External" /><Relationship Id="rId46" Type="http://schemas.openxmlformats.org/officeDocument/2006/relationships/hyperlink" Target="https://podminky.urs.cz/item/CS_URS_2021_02/998722292" TargetMode="External" /><Relationship Id="rId47" Type="http://schemas.openxmlformats.org/officeDocument/2006/relationships/hyperlink" Target="https://podminky.urs.cz/item/CS_URS_2021_02/725110811" TargetMode="External" /><Relationship Id="rId48" Type="http://schemas.openxmlformats.org/officeDocument/2006/relationships/hyperlink" Target="https://podminky.urs.cz/item/CS_URS_2021_02/725130812" TargetMode="External" /><Relationship Id="rId49" Type="http://schemas.openxmlformats.org/officeDocument/2006/relationships/hyperlink" Target="https://podminky.urs.cz/item/CS_URS_2021_02/725210821" TargetMode="External" /><Relationship Id="rId50" Type="http://schemas.openxmlformats.org/officeDocument/2006/relationships/hyperlink" Target="https://podminky.urs.cz/item/CS_URS_2021_02/725291211" TargetMode="External" /><Relationship Id="rId51" Type="http://schemas.openxmlformats.org/officeDocument/2006/relationships/hyperlink" Target="https://podminky.urs.cz/item/CS_URS_2021_02/725291621" TargetMode="External" /><Relationship Id="rId52" Type="http://schemas.openxmlformats.org/officeDocument/2006/relationships/hyperlink" Target="https://podminky.urs.cz/item/CS_URS_2021_02/725291631" TargetMode="External" /><Relationship Id="rId53" Type="http://schemas.openxmlformats.org/officeDocument/2006/relationships/hyperlink" Target="https://podminky.urs.cz/item/CS_URS_2021_02/725820801" TargetMode="External" /><Relationship Id="rId54" Type="http://schemas.openxmlformats.org/officeDocument/2006/relationships/hyperlink" Target="https://podminky.urs.cz/item/CS_URS_2021_02/725860811" TargetMode="External" /><Relationship Id="rId55" Type="http://schemas.openxmlformats.org/officeDocument/2006/relationships/hyperlink" Target="https://podminky.urs.cz/item/CS_URS_2021_02/725112022" TargetMode="External" /><Relationship Id="rId56" Type="http://schemas.openxmlformats.org/officeDocument/2006/relationships/hyperlink" Target="https://podminky.urs.cz/item/CS_URS_2021_02/726111001" TargetMode="External" /><Relationship Id="rId57" Type="http://schemas.openxmlformats.org/officeDocument/2006/relationships/hyperlink" Target="https://podminky.urs.cz/item/CS_URS_2021_02/725829101" TargetMode="External" /><Relationship Id="rId58" Type="http://schemas.openxmlformats.org/officeDocument/2006/relationships/hyperlink" Target="https://podminky.urs.cz/item/CS_URS_2021_02/998725201" TargetMode="External" /><Relationship Id="rId59" Type="http://schemas.openxmlformats.org/officeDocument/2006/relationships/hyperlink" Target="https://podminky.urs.cz/item/CS_URS_2021_02/998725292" TargetMode="External" /><Relationship Id="rId60" Type="http://schemas.openxmlformats.org/officeDocument/2006/relationships/hyperlink" Target="https://podminky.urs.cz/item/CS_URS_2021_02/734294104" TargetMode="External" /><Relationship Id="rId61" Type="http://schemas.openxmlformats.org/officeDocument/2006/relationships/hyperlink" Target="https://podminky.urs.cz/item/CS_URS_2021_02/998734201" TargetMode="External" /><Relationship Id="rId62" Type="http://schemas.openxmlformats.org/officeDocument/2006/relationships/hyperlink" Target="https://podminky.urs.cz/item/CS_URS_2021_02/998734293" TargetMode="External" /><Relationship Id="rId63" Type="http://schemas.openxmlformats.org/officeDocument/2006/relationships/hyperlink" Target="https://podminky.urs.cz/item/CS_URS_2021_02/998735201" TargetMode="External" /><Relationship Id="rId64" Type="http://schemas.openxmlformats.org/officeDocument/2006/relationships/hyperlink" Target="https://podminky.urs.cz/item/CS_URS_2021_02/998735293" TargetMode="External" /><Relationship Id="rId65" Type="http://schemas.openxmlformats.org/officeDocument/2006/relationships/hyperlink" Target="https://podminky.urs.cz/item/CS_URS_2021_02/751111811" TargetMode="External" /><Relationship Id="rId66" Type="http://schemas.openxmlformats.org/officeDocument/2006/relationships/hyperlink" Target="https://podminky.urs.cz/item/CS_URS_2021_02/751111052" TargetMode="External" /><Relationship Id="rId67" Type="http://schemas.openxmlformats.org/officeDocument/2006/relationships/hyperlink" Target="https://podminky.urs.cz/item/CS_URS_2021_02/751398011" TargetMode="External" /><Relationship Id="rId68" Type="http://schemas.openxmlformats.org/officeDocument/2006/relationships/hyperlink" Target="https://podminky.urs.cz/item/CS_URS_2021_02/751525052" TargetMode="External" /><Relationship Id="rId69" Type="http://schemas.openxmlformats.org/officeDocument/2006/relationships/hyperlink" Target="https://podminky.urs.cz/item/CS_URS_2021_02/998751201" TargetMode="External" /><Relationship Id="rId70" Type="http://schemas.openxmlformats.org/officeDocument/2006/relationships/hyperlink" Target="https://podminky.urs.cz/item/CS_URS_2021_02/998751291" TargetMode="External" /><Relationship Id="rId71" Type="http://schemas.openxmlformats.org/officeDocument/2006/relationships/hyperlink" Target="https://podminky.urs.cz/item/CS_URS_2021_02/76311131R" TargetMode="External" /><Relationship Id="rId72" Type="http://schemas.openxmlformats.org/officeDocument/2006/relationships/hyperlink" Target="https://podminky.urs.cz/item/CS_URS_2021_02/763111811" TargetMode="External" /><Relationship Id="rId73" Type="http://schemas.openxmlformats.org/officeDocument/2006/relationships/hyperlink" Target="https://podminky.urs.cz/item/CS_URS_2021_02/763121415" TargetMode="External" /><Relationship Id="rId74" Type="http://schemas.openxmlformats.org/officeDocument/2006/relationships/hyperlink" Target="https://podminky.urs.cz/item/CS_URS_2021_02/763131411" TargetMode="External" /><Relationship Id="rId75" Type="http://schemas.openxmlformats.org/officeDocument/2006/relationships/hyperlink" Target="https://podminky.urs.cz/item/CS_URS_2021_02/763131765" TargetMode="External" /><Relationship Id="rId76" Type="http://schemas.openxmlformats.org/officeDocument/2006/relationships/hyperlink" Target="https://podminky.urs.cz/item/CS_URS_2021_02/763131912" TargetMode="External" /><Relationship Id="rId77" Type="http://schemas.openxmlformats.org/officeDocument/2006/relationships/hyperlink" Target="https://podminky.urs.cz/item/CS_URS_2021_02/998763401" TargetMode="External" /><Relationship Id="rId78" Type="http://schemas.openxmlformats.org/officeDocument/2006/relationships/hyperlink" Target="https://podminky.urs.cz/item/CS_URS_2021_02/998763491" TargetMode="External" /><Relationship Id="rId79" Type="http://schemas.openxmlformats.org/officeDocument/2006/relationships/hyperlink" Target="https://podminky.urs.cz/item/CS_URS_2021_02/766662811" TargetMode="External" /><Relationship Id="rId80" Type="http://schemas.openxmlformats.org/officeDocument/2006/relationships/hyperlink" Target="https://podminky.urs.cz/item/CS_URS_2021_02/766691914" TargetMode="External" /><Relationship Id="rId81" Type="http://schemas.openxmlformats.org/officeDocument/2006/relationships/hyperlink" Target="https://podminky.urs.cz/item/CS_URS_2021_02/998766201" TargetMode="External" /><Relationship Id="rId82" Type="http://schemas.openxmlformats.org/officeDocument/2006/relationships/hyperlink" Target="https://podminky.urs.cz/item/CS_URS_2021_02/998766292" TargetMode="External" /><Relationship Id="rId83" Type="http://schemas.openxmlformats.org/officeDocument/2006/relationships/hyperlink" Target="https://podminky.urs.cz/item/CS_URS_2021_02/767132812" TargetMode="External" /><Relationship Id="rId84" Type="http://schemas.openxmlformats.org/officeDocument/2006/relationships/hyperlink" Target="https://podminky.urs.cz/item/CS_URS_2021_02/998767201" TargetMode="External" /><Relationship Id="rId85" Type="http://schemas.openxmlformats.org/officeDocument/2006/relationships/hyperlink" Target="https://podminky.urs.cz/item/CS_URS_2021_02/998767292" TargetMode="External" /><Relationship Id="rId86" Type="http://schemas.openxmlformats.org/officeDocument/2006/relationships/hyperlink" Target="https://podminky.urs.cz/item/CS_URS_2021_02/771111011" TargetMode="External" /><Relationship Id="rId87" Type="http://schemas.openxmlformats.org/officeDocument/2006/relationships/hyperlink" Target="https://podminky.urs.cz/item/CS_URS_2021_02/771121011" TargetMode="External" /><Relationship Id="rId88" Type="http://schemas.openxmlformats.org/officeDocument/2006/relationships/hyperlink" Target="https://podminky.urs.cz/item/CS_URS_2021_02/771574112" TargetMode="External" /><Relationship Id="rId89" Type="http://schemas.openxmlformats.org/officeDocument/2006/relationships/hyperlink" Target="https://podminky.urs.cz/item/CS_URS_2021_02/998771201" TargetMode="External" /><Relationship Id="rId90" Type="http://schemas.openxmlformats.org/officeDocument/2006/relationships/hyperlink" Target="https://podminky.urs.cz/item/CS_URS_2021_02/998771292" TargetMode="External" /><Relationship Id="rId91" Type="http://schemas.openxmlformats.org/officeDocument/2006/relationships/hyperlink" Target="https://podminky.urs.cz/item/CS_URS_2021_02/776410811" TargetMode="External" /><Relationship Id="rId92" Type="http://schemas.openxmlformats.org/officeDocument/2006/relationships/hyperlink" Target="https://podminky.urs.cz/item/CS_URS_2021_02/776411111" TargetMode="External" /><Relationship Id="rId93" Type="http://schemas.openxmlformats.org/officeDocument/2006/relationships/hyperlink" Target="https://podminky.urs.cz/item/CS_URS_2021_02/781111011" TargetMode="External" /><Relationship Id="rId94" Type="http://schemas.openxmlformats.org/officeDocument/2006/relationships/hyperlink" Target="https://podminky.urs.cz/item/CS_URS_2021_02/781121011" TargetMode="External" /><Relationship Id="rId95" Type="http://schemas.openxmlformats.org/officeDocument/2006/relationships/hyperlink" Target="https://podminky.urs.cz/item/CS_URS_2021_02/781161021" TargetMode="External" /><Relationship Id="rId96" Type="http://schemas.openxmlformats.org/officeDocument/2006/relationships/hyperlink" Target="https://podminky.urs.cz/item/CS_URS_2021_02/781474114" TargetMode="External" /><Relationship Id="rId97" Type="http://schemas.openxmlformats.org/officeDocument/2006/relationships/hyperlink" Target="https://podminky.urs.cz/item/CS_URS_2021_02/781491021" TargetMode="External" /><Relationship Id="rId98" Type="http://schemas.openxmlformats.org/officeDocument/2006/relationships/hyperlink" Target="https://podminky.urs.cz/item/CS_URS_2021_02/781493611" TargetMode="External" /><Relationship Id="rId99" Type="http://schemas.openxmlformats.org/officeDocument/2006/relationships/hyperlink" Target="https://podminky.urs.cz/item/CS_URS_2021_02/781494111" TargetMode="External" /><Relationship Id="rId100" Type="http://schemas.openxmlformats.org/officeDocument/2006/relationships/hyperlink" Target="https://podminky.urs.cz/item/CS_URS_2021_02/998781201" TargetMode="External" /><Relationship Id="rId101" Type="http://schemas.openxmlformats.org/officeDocument/2006/relationships/hyperlink" Target="https://podminky.urs.cz/item/CS_URS_2021_02/998781292" TargetMode="External" /><Relationship Id="rId102" Type="http://schemas.openxmlformats.org/officeDocument/2006/relationships/hyperlink" Target="https://podminky.urs.cz/item/CS_URS_2021_02/783301303" TargetMode="External" /><Relationship Id="rId103" Type="http://schemas.openxmlformats.org/officeDocument/2006/relationships/hyperlink" Target="https://podminky.urs.cz/item/CS_URS_2021_02/783306807" TargetMode="External" /><Relationship Id="rId104" Type="http://schemas.openxmlformats.org/officeDocument/2006/relationships/hyperlink" Target="https://podminky.urs.cz/item/CS_URS_2021_02/783324101" TargetMode="External" /><Relationship Id="rId105" Type="http://schemas.openxmlformats.org/officeDocument/2006/relationships/hyperlink" Target="https://podminky.urs.cz/item/CS_URS_2021_02/783327101" TargetMode="External" /><Relationship Id="rId106" Type="http://schemas.openxmlformats.org/officeDocument/2006/relationships/hyperlink" Target="https://podminky.urs.cz/item/CS_URS_2021_02/784660101" TargetMode="External" /><Relationship Id="rId107" Type="http://schemas.openxmlformats.org/officeDocument/2006/relationships/hyperlink" Target="https://podminky.urs.cz/item/CS_URS_2021_02/783801201" TargetMode="External" /><Relationship Id="rId108" Type="http://schemas.openxmlformats.org/officeDocument/2006/relationships/hyperlink" Target="https://podminky.urs.cz/item/CS_URS_2021_02/783801403" TargetMode="External" /><Relationship Id="rId109" Type="http://schemas.openxmlformats.org/officeDocument/2006/relationships/hyperlink" Target="https://podminky.urs.cz/item/CS_URS_2021_02/783822207" TargetMode="External" /><Relationship Id="rId110" Type="http://schemas.openxmlformats.org/officeDocument/2006/relationships/hyperlink" Target="https://podminky.urs.cz/item/CS_URS_2021_02/784121001" TargetMode="External" /><Relationship Id="rId111" Type="http://schemas.openxmlformats.org/officeDocument/2006/relationships/hyperlink" Target="https://podminky.urs.cz/item/CS_URS_2021_02/784121011" TargetMode="External" /><Relationship Id="rId112" Type="http://schemas.openxmlformats.org/officeDocument/2006/relationships/hyperlink" Target="https://podminky.urs.cz/item/CS_URS_2021_02/784171001" TargetMode="External" /><Relationship Id="rId113" Type="http://schemas.openxmlformats.org/officeDocument/2006/relationships/hyperlink" Target="https://podminky.urs.cz/item/CS_URS_2021_02/784181101" TargetMode="External" /><Relationship Id="rId114" Type="http://schemas.openxmlformats.org/officeDocument/2006/relationships/hyperlink" Target="https://podminky.urs.cz/item/CS_URS_2021_02/784211143" TargetMode="External" /><Relationship Id="rId115" Type="http://schemas.openxmlformats.org/officeDocument/2006/relationships/hyperlink" Target="https://podminky.urs.cz/item/CS_URS_2021_02/784211151" TargetMode="External" /><Relationship Id="rId116" Type="http://schemas.openxmlformats.org/officeDocument/2006/relationships/hyperlink" Target="https://podminky.urs.cz/item/CS_URS_2021_02/787700802" TargetMode="External" /><Relationship Id="rId117" Type="http://schemas.openxmlformats.org/officeDocument/2006/relationships/hyperlink" Target="https://podminky.urs.cz/item/CS_URS_2021_02/HZS2212" TargetMode="External" /><Relationship Id="rId118" Type="http://schemas.openxmlformats.org/officeDocument/2006/relationships/hyperlink" Target="https://podminky.urs.cz/item/CS_URS_2021_02/HZS2222" TargetMode="External" /><Relationship Id="rId119" Type="http://schemas.openxmlformats.org/officeDocument/2006/relationships/hyperlink" Target="https://podminky.urs.cz/item/CS_URS_2021_02/HZS4211" TargetMode="External" /><Relationship Id="rId120" Type="http://schemas.openxmlformats.org/officeDocument/2006/relationships/hyperlink" Target="https://podminky.urs.cz/item/CS_URS_2021_02/HZS4232" TargetMode="External" /><Relationship Id="rId1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0238211" TargetMode="External" /><Relationship Id="rId2" Type="http://schemas.openxmlformats.org/officeDocument/2006/relationships/hyperlink" Target="https://podminky.urs.cz/item/CS_URS_2021_02/721140806" TargetMode="External" /><Relationship Id="rId3" Type="http://schemas.openxmlformats.org/officeDocument/2006/relationships/hyperlink" Target="https://podminky.urs.cz/item/CS_URS_2021_02/721173315" TargetMode="External" /><Relationship Id="rId4" Type="http://schemas.openxmlformats.org/officeDocument/2006/relationships/hyperlink" Target="https://podminky.urs.cz/item/CS_URS_2021_02/763111811" TargetMode="External" /><Relationship Id="rId5" Type="http://schemas.openxmlformats.org/officeDocument/2006/relationships/hyperlink" Target="https://podminky.urs.cz/item/CS_URS_2021_02/766660001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30001000" TargetMode="External" /><Relationship Id="rId2" Type="http://schemas.openxmlformats.org/officeDocument/2006/relationships/hyperlink" Target="https://podminky.urs.cz/item/CS_URS_2021_01/071002000" TargetMode="External" /><Relationship Id="rId3" Type="http://schemas.openxmlformats.org/officeDocument/2006/relationships/hyperlink" Target="https://podminky.urs.cz/item/CS_URS_2021_02/084002000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174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Liberec, Dobiášova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3.1.2023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Liberec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24.75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'174d - SO 04 Oprava sociá...'!J30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'174d - SO 04 Oprava sociá...'!P103</f>
        <v>0</v>
      </c>
      <c r="AV55" s="121">
        <f>'174d - SO 04 Oprava sociá...'!J33</f>
        <v>0</v>
      </c>
      <c r="AW55" s="121">
        <f>'174d - SO 04 Oprava sociá...'!J34</f>
        <v>0</v>
      </c>
      <c r="AX55" s="121">
        <f>'174d - SO 04 Oprava sociá...'!J35</f>
        <v>0</v>
      </c>
      <c r="AY55" s="121">
        <f>'174d - SO 04 Oprava sociá...'!J36</f>
        <v>0</v>
      </c>
      <c r="AZ55" s="121">
        <f>'174d - SO 04 Oprava sociá...'!F33</f>
        <v>0</v>
      </c>
      <c r="BA55" s="121">
        <f>'174d - SO 04 Oprava sociá...'!F34</f>
        <v>0</v>
      </c>
      <c r="BB55" s="121">
        <f>'174d - SO 04 Oprava sociá...'!F35</f>
        <v>0</v>
      </c>
      <c r="BC55" s="121">
        <f>'174d - SO 04 Oprava sociá...'!F36</f>
        <v>0</v>
      </c>
      <c r="BD55" s="123">
        <f>'174d - SO 04 Oprava sociá...'!F37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91" s="7" customFormat="1" ht="37.5" customHeight="1">
      <c r="A56" s="112" t="s">
        <v>74</v>
      </c>
      <c r="B56" s="113"/>
      <c r="C56" s="114"/>
      <c r="D56" s="115" t="s">
        <v>81</v>
      </c>
      <c r="E56" s="115"/>
      <c r="F56" s="115"/>
      <c r="G56" s="115"/>
      <c r="H56" s="115"/>
      <c r="I56" s="116"/>
      <c r="J56" s="115" t="s">
        <v>82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'174e - SO 05 Oprava sociá...'!J30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77</v>
      </c>
      <c r="AR56" s="119"/>
      <c r="AS56" s="120">
        <v>0</v>
      </c>
      <c r="AT56" s="121">
        <f>ROUND(SUM(AV56:AW56),2)</f>
        <v>0</v>
      </c>
      <c r="AU56" s="122">
        <f>'174e - SO 05 Oprava sociá...'!P104</f>
        <v>0</v>
      </c>
      <c r="AV56" s="121">
        <f>'174e - SO 05 Oprava sociá...'!J33</f>
        <v>0</v>
      </c>
      <c r="AW56" s="121">
        <f>'174e - SO 05 Oprava sociá...'!J34</f>
        <v>0</v>
      </c>
      <c r="AX56" s="121">
        <f>'174e - SO 05 Oprava sociá...'!J35</f>
        <v>0</v>
      </c>
      <c r="AY56" s="121">
        <f>'174e - SO 05 Oprava sociá...'!J36</f>
        <v>0</v>
      </c>
      <c r="AZ56" s="121">
        <f>'174e - SO 05 Oprava sociá...'!F33</f>
        <v>0</v>
      </c>
      <c r="BA56" s="121">
        <f>'174e - SO 05 Oprava sociá...'!F34</f>
        <v>0</v>
      </c>
      <c r="BB56" s="121">
        <f>'174e - SO 05 Oprava sociá...'!F35</f>
        <v>0</v>
      </c>
      <c r="BC56" s="121">
        <f>'174e - SO 05 Oprava sociá...'!F36</f>
        <v>0</v>
      </c>
      <c r="BD56" s="123">
        <f>'174e - SO 05 Oprava sociá...'!F37</f>
        <v>0</v>
      </c>
      <c r="BE56" s="7"/>
      <c r="BT56" s="124" t="s">
        <v>78</v>
      </c>
      <c r="BV56" s="124" t="s">
        <v>72</v>
      </c>
      <c r="BW56" s="124" t="s">
        <v>83</v>
      </c>
      <c r="BX56" s="124" t="s">
        <v>5</v>
      </c>
      <c r="CL56" s="124" t="s">
        <v>19</v>
      </c>
      <c r="CM56" s="124" t="s">
        <v>80</v>
      </c>
    </row>
    <row r="57" spans="1:91" s="7" customFormat="1" ht="16.5" customHeight="1">
      <c r="A57" s="112" t="s">
        <v>74</v>
      </c>
      <c r="B57" s="113"/>
      <c r="C57" s="114"/>
      <c r="D57" s="115" t="s">
        <v>84</v>
      </c>
      <c r="E57" s="115"/>
      <c r="F57" s="115"/>
      <c r="G57" s="115"/>
      <c r="H57" s="115"/>
      <c r="I57" s="116"/>
      <c r="J57" s="115" t="s">
        <v>85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'VRN - Vedlejší a ostatní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86</v>
      </c>
      <c r="AR57" s="119"/>
      <c r="AS57" s="125">
        <v>0</v>
      </c>
      <c r="AT57" s="126">
        <f>ROUND(SUM(AV57:AW57),2)</f>
        <v>0</v>
      </c>
      <c r="AU57" s="127">
        <f>'VRN - Vedlejší a ostatní ...'!P87</f>
        <v>0</v>
      </c>
      <c r="AV57" s="126">
        <f>'VRN - Vedlejší a ostatní ...'!J33</f>
        <v>0</v>
      </c>
      <c r="AW57" s="126">
        <f>'VRN - Vedlejší a ostatní ...'!J34</f>
        <v>0</v>
      </c>
      <c r="AX57" s="126">
        <f>'VRN - Vedlejší a ostatní ...'!J35</f>
        <v>0</v>
      </c>
      <c r="AY57" s="126">
        <f>'VRN - Vedlejší a ostatní ...'!J36</f>
        <v>0</v>
      </c>
      <c r="AZ57" s="126">
        <f>'VRN - Vedlejší a ostatní ...'!F33</f>
        <v>0</v>
      </c>
      <c r="BA57" s="126">
        <f>'VRN - Vedlejší a ostatní ...'!F34</f>
        <v>0</v>
      </c>
      <c r="BB57" s="126">
        <f>'VRN - Vedlejší a ostatní ...'!F35</f>
        <v>0</v>
      </c>
      <c r="BC57" s="126">
        <f>'VRN - Vedlejší a ostatní ...'!F36</f>
        <v>0</v>
      </c>
      <c r="BD57" s="128">
        <f>'VRN - Vedlejší a ostatní ...'!F37</f>
        <v>0</v>
      </c>
      <c r="BE57" s="7"/>
      <c r="BT57" s="124" t="s">
        <v>78</v>
      </c>
      <c r="BV57" s="124" t="s">
        <v>72</v>
      </c>
      <c r="BW57" s="124" t="s">
        <v>87</v>
      </c>
      <c r="BX57" s="124" t="s">
        <v>5</v>
      </c>
      <c r="CL57" s="124" t="s">
        <v>19</v>
      </c>
      <c r="CM57" s="124" t="s">
        <v>80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174d - SO 04 Oprava sociá...'!C2" display="/"/>
    <hyperlink ref="A56" location="'174e - SO 05 Oprava sociá...'!C2" display="/"/>
    <hyperlink ref="A57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ZŠ Liberec, Dobiášova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3.1.2023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91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91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ROUND(J103,2)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ROUND((SUM(BE103:BE415)),2)</f>
        <v>0</v>
      </c>
      <c r="G33" s="39"/>
      <c r="H33" s="39"/>
      <c r="I33" s="149">
        <v>0.21</v>
      </c>
      <c r="J33" s="148">
        <f>ROUND(((SUM(BE103:BE415))*I33),2)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ROUND((SUM(BF103:BF415)),2)</f>
        <v>0</v>
      </c>
      <c r="G34" s="39"/>
      <c r="H34" s="39"/>
      <c r="I34" s="149">
        <v>0.15</v>
      </c>
      <c r="J34" s="148">
        <f>ROUND(((SUM(BF103:BF415))*I34),2)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ROUND((SUM(BG103:BG415)),2)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ROUND((SUM(BH103:BH415)),2)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ROUND((SUM(BI103:BI415)),2)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ZŠ Liberec, Dobiášova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174d - SO 04 Oprava sociálek u jídelny WC chlapci a WC dívky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3.1.2023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Liberec</v>
      </c>
      <c r="G54" s="41"/>
      <c r="H54" s="41"/>
      <c r="I54" s="33" t="s">
        <v>31</v>
      </c>
      <c r="J54" s="37" t="str">
        <f>E21</f>
        <v>Boris Weinfurter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Boris Weinfurter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J103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J104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J105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J110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J128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J152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J163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102</v>
      </c>
      <c r="E66" s="169"/>
      <c r="F66" s="169"/>
      <c r="G66" s="169"/>
      <c r="H66" s="169"/>
      <c r="I66" s="169"/>
      <c r="J66" s="170">
        <f>J168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103</v>
      </c>
      <c r="E67" s="175"/>
      <c r="F67" s="175"/>
      <c r="G67" s="175"/>
      <c r="H67" s="175"/>
      <c r="I67" s="175"/>
      <c r="J67" s="176">
        <f>J169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104</v>
      </c>
      <c r="E68" s="175"/>
      <c r="F68" s="175"/>
      <c r="G68" s="175"/>
      <c r="H68" s="175"/>
      <c r="I68" s="175"/>
      <c r="J68" s="176">
        <f>J192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105</v>
      </c>
      <c r="E69" s="175"/>
      <c r="F69" s="175"/>
      <c r="G69" s="175"/>
      <c r="H69" s="175"/>
      <c r="I69" s="175"/>
      <c r="J69" s="176">
        <f>J213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106</v>
      </c>
      <c r="E70" s="175"/>
      <c r="F70" s="175"/>
      <c r="G70" s="175"/>
      <c r="H70" s="175"/>
      <c r="I70" s="175"/>
      <c r="J70" s="176">
        <f>J251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107</v>
      </c>
      <c r="E71" s="175"/>
      <c r="F71" s="175"/>
      <c r="G71" s="175"/>
      <c r="H71" s="175"/>
      <c r="I71" s="175"/>
      <c r="J71" s="176">
        <f>J260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108</v>
      </c>
      <c r="E72" s="175"/>
      <c r="F72" s="175"/>
      <c r="G72" s="175"/>
      <c r="H72" s="175"/>
      <c r="I72" s="175"/>
      <c r="J72" s="176">
        <f>J267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109</v>
      </c>
      <c r="E73" s="175"/>
      <c r="F73" s="175"/>
      <c r="G73" s="175"/>
      <c r="H73" s="175"/>
      <c r="I73" s="175"/>
      <c r="J73" s="176">
        <f>J269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110</v>
      </c>
      <c r="E74" s="175"/>
      <c r="F74" s="175"/>
      <c r="G74" s="175"/>
      <c r="H74" s="175"/>
      <c r="I74" s="175"/>
      <c r="J74" s="176">
        <f>J286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111</v>
      </c>
      <c r="E75" s="175"/>
      <c r="F75" s="175"/>
      <c r="G75" s="175"/>
      <c r="H75" s="175"/>
      <c r="I75" s="175"/>
      <c r="J75" s="176">
        <f>J305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112</v>
      </c>
      <c r="E76" s="175"/>
      <c r="F76" s="175"/>
      <c r="G76" s="175"/>
      <c r="H76" s="175"/>
      <c r="I76" s="175"/>
      <c r="J76" s="176">
        <f>J317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113</v>
      </c>
      <c r="E77" s="175"/>
      <c r="F77" s="175"/>
      <c r="G77" s="175"/>
      <c r="H77" s="175"/>
      <c r="I77" s="175"/>
      <c r="J77" s="176">
        <f>J325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114</v>
      </c>
      <c r="E78" s="175"/>
      <c r="F78" s="175"/>
      <c r="G78" s="175"/>
      <c r="H78" s="175"/>
      <c r="I78" s="175"/>
      <c r="J78" s="176">
        <f>J337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2"/>
      <c r="C79" s="173"/>
      <c r="D79" s="174" t="s">
        <v>115</v>
      </c>
      <c r="E79" s="175"/>
      <c r="F79" s="175"/>
      <c r="G79" s="175"/>
      <c r="H79" s="175"/>
      <c r="I79" s="175"/>
      <c r="J79" s="176">
        <f>J343</f>
        <v>0</v>
      </c>
      <c r="K79" s="173"/>
      <c r="L79" s="1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2"/>
      <c r="C80" s="173"/>
      <c r="D80" s="174" t="s">
        <v>116</v>
      </c>
      <c r="E80" s="175"/>
      <c r="F80" s="175"/>
      <c r="G80" s="175"/>
      <c r="H80" s="175"/>
      <c r="I80" s="175"/>
      <c r="J80" s="176">
        <f>J366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2"/>
      <c r="C81" s="173"/>
      <c r="D81" s="174" t="s">
        <v>117</v>
      </c>
      <c r="E81" s="175"/>
      <c r="F81" s="175"/>
      <c r="G81" s="175"/>
      <c r="H81" s="175"/>
      <c r="I81" s="175"/>
      <c r="J81" s="176">
        <f>J383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2"/>
      <c r="C82" s="173"/>
      <c r="D82" s="174" t="s">
        <v>118</v>
      </c>
      <c r="E82" s="175"/>
      <c r="F82" s="175"/>
      <c r="G82" s="175"/>
      <c r="H82" s="175"/>
      <c r="I82" s="175"/>
      <c r="J82" s="176">
        <f>J404</f>
        <v>0</v>
      </c>
      <c r="K82" s="173"/>
      <c r="L82" s="17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9" customFormat="1" ht="24.95" customHeight="1">
      <c r="A83" s="9"/>
      <c r="B83" s="166"/>
      <c r="C83" s="167"/>
      <c r="D83" s="168" t="s">
        <v>119</v>
      </c>
      <c r="E83" s="169"/>
      <c r="F83" s="169"/>
      <c r="G83" s="169"/>
      <c r="H83" s="169"/>
      <c r="I83" s="169"/>
      <c r="J83" s="170">
        <f>J407</f>
        <v>0</v>
      </c>
      <c r="K83" s="167"/>
      <c r="L83" s="171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s="2" customFormat="1" ht="21.8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9" spans="1:31" s="2" customFormat="1" ht="6.95" customHeight="1">
      <c r="A89" s="39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4.95" customHeight="1">
      <c r="A90" s="39"/>
      <c r="B90" s="40"/>
      <c r="C90" s="24" t="s">
        <v>120</v>
      </c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16</v>
      </c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161" t="str">
        <f>E7</f>
        <v>ZŠ Liberec, Dobiášova</v>
      </c>
      <c r="F93" s="33"/>
      <c r="G93" s="33"/>
      <c r="H93" s="33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89</v>
      </c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6.5" customHeight="1">
      <c r="A95" s="39"/>
      <c r="B95" s="40"/>
      <c r="C95" s="41"/>
      <c r="D95" s="41"/>
      <c r="E95" s="70" t="str">
        <f>E9</f>
        <v>174d - SO 04 Oprava sociálek u jídelny WC chlapci a WC dívky</v>
      </c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21</v>
      </c>
      <c r="D97" s="41"/>
      <c r="E97" s="41"/>
      <c r="F97" s="28" t="str">
        <f>F12</f>
        <v xml:space="preserve"> </v>
      </c>
      <c r="G97" s="41"/>
      <c r="H97" s="41"/>
      <c r="I97" s="33" t="s">
        <v>23</v>
      </c>
      <c r="J97" s="73" t="str">
        <f>IF(J12="","",J12)</f>
        <v>3.1.2023</v>
      </c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3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25</v>
      </c>
      <c r="D99" s="41"/>
      <c r="E99" s="41"/>
      <c r="F99" s="28" t="str">
        <f>E15</f>
        <v>Statutární Město Liberec</v>
      </c>
      <c r="G99" s="41"/>
      <c r="H99" s="41"/>
      <c r="I99" s="33" t="s">
        <v>31</v>
      </c>
      <c r="J99" s="37" t="str">
        <f>E21</f>
        <v>Boris Weinfurter</v>
      </c>
      <c r="K99" s="41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5.15" customHeight="1">
      <c r="A100" s="39"/>
      <c r="B100" s="40"/>
      <c r="C100" s="33" t="s">
        <v>29</v>
      </c>
      <c r="D100" s="41"/>
      <c r="E100" s="41"/>
      <c r="F100" s="28" t="str">
        <f>IF(E18="","",E18)</f>
        <v>Vyplň údaj</v>
      </c>
      <c r="G100" s="41"/>
      <c r="H100" s="41"/>
      <c r="I100" s="33" t="s">
        <v>33</v>
      </c>
      <c r="J100" s="37" t="str">
        <f>E24</f>
        <v>Boris Weinfurter</v>
      </c>
      <c r="K100" s="41"/>
      <c r="L100" s="13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0.3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3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11" customFormat="1" ht="29.25" customHeight="1">
      <c r="A102" s="178"/>
      <c r="B102" s="179"/>
      <c r="C102" s="180" t="s">
        <v>121</v>
      </c>
      <c r="D102" s="181" t="s">
        <v>55</v>
      </c>
      <c r="E102" s="181" t="s">
        <v>51</v>
      </c>
      <c r="F102" s="181" t="s">
        <v>52</v>
      </c>
      <c r="G102" s="181" t="s">
        <v>122</v>
      </c>
      <c r="H102" s="181" t="s">
        <v>123</v>
      </c>
      <c r="I102" s="181" t="s">
        <v>124</v>
      </c>
      <c r="J102" s="181" t="s">
        <v>94</v>
      </c>
      <c r="K102" s="182" t="s">
        <v>125</v>
      </c>
      <c r="L102" s="183"/>
      <c r="M102" s="93" t="s">
        <v>19</v>
      </c>
      <c r="N102" s="94" t="s">
        <v>40</v>
      </c>
      <c r="O102" s="94" t="s">
        <v>126</v>
      </c>
      <c r="P102" s="94" t="s">
        <v>127</v>
      </c>
      <c r="Q102" s="94" t="s">
        <v>128</v>
      </c>
      <c r="R102" s="94" t="s">
        <v>129</v>
      </c>
      <c r="S102" s="94" t="s">
        <v>130</v>
      </c>
      <c r="T102" s="94" t="s">
        <v>131</v>
      </c>
      <c r="U102" s="95" t="s">
        <v>132</v>
      </c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</row>
    <row r="103" spans="1:63" s="2" customFormat="1" ht="22.8" customHeight="1">
      <c r="A103" s="39"/>
      <c r="B103" s="40"/>
      <c r="C103" s="100" t="s">
        <v>133</v>
      </c>
      <c r="D103" s="41"/>
      <c r="E103" s="41"/>
      <c r="F103" s="41"/>
      <c r="G103" s="41"/>
      <c r="H103" s="41"/>
      <c r="I103" s="41"/>
      <c r="J103" s="184">
        <f>BK103</f>
        <v>0</v>
      </c>
      <c r="K103" s="41"/>
      <c r="L103" s="45"/>
      <c r="M103" s="96"/>
      <c r="N103" s="185"/>
      <c r="O103" s="97"/>
      <c r="P103" s="186">
        <f>P104+P168+P407</f>
        <v>0</v>
      </c>
      <c r="Q103" s="97"/>
      <c r="R103" s="186">
        <f>R104+R168+R407</f>
        <v>19.270719123950002</v>
      </c>
      <c r="S103" s="97"/>
      <c r="T103" s="186">
        <f>T104+T168+T407</f>
        <v>14.413794999999999</v>
      </c>
      <c r="U103" s="98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69</v>
      </c>
      <c r="AU103" s="18" t="s">
        <v>95</v>
      </c>
      <c r="BK103" s="187">
        <f>BK104+BK168+BK407</f>
        <v>0</v>
      </c>
    </row>
    <row r="104" spans="1:63" s="12" customFormat="1" ht="25.9" customHeight="1">
      <c r="A104" s="12"/>
      <c r="B104" s="188"/>
      <c r="C104" s="189"/>
      <c r="D104" s="190" t="s">
        <v>69</v>
      </c>
      <c r="E104" s="191" t="s">
        <v>134</v>
      </c>
      <c r="F104" s="191" t="s">
        <v>135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P105+P110+P128+P152+P163</f>
        <v>0</v>
      </c>
      <c r="Q104" s="196"/>
      <c r="R104" s="197">
        <f>R105+R110+R128+R152+R163</f>
        <v>15.744773000000002</v>
      </c>
      <c r="S104" s="196"/>
      <c r="T104" s="197">
        <f>T105+T110+T128+T152+T163</f>
        <v>12.1985</v>
      </c>
      <c r="U104" s="198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78</v>
      </c>
      <c r="AT104" s="200" t="s">
        <v>69</v>
      </c>
      <c r="AU104" s="200" t="s">
        <v>70</v>
      </c>
      <c r="AY104" s="199" t="s">
        <v>136</v>
      </c>
      <c r="BK104" s="201">
        <f>BK105+BK110+BK128+BK152+BK163</f>
        <v>0</v>
      </c>
    </row>
    <row r="105" spans="1:63" s="12" customFormat="1" ht="22.8" customHeight="1">
      <c r="A105" s="12"/>
      <c r="B105" s="188"/>
      <c r="C105" s="189"/>
      <c r="D105" s="190" t="s">
        <v>69</v>
      </c>
      <c r="E105" s="202" t="s">
        <v>137</v>
      </c>
      <c r="F105" s="202" t="s">
        <v>138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SUM(P106:P109)</f>
        <v>0</v>
      </c>
      <c r="Q105" s="196"/>
      <c r="R105" s="197">
        <f>SUM(R106:R109)</f>
        <v>6.402100000000001</v>
      </c>
      <c r="S105" s="196"/>
      <c r="T105" s="197">
        <f>SUM(T106:T109)</f>
        <v>0</v>
      </c>
      <c r="U105" s="198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78</v>
      </c>
      <c r="AT105" s="200" t="s">
        <v>69</v>
      </c>
      <c r="AU105" s="200" t="s">
        <v>78</v>
      </c>
      <c r="AY105" s="199" t="s">
        <v>136</v>
      </c>
      <c r="BK105" s="201">
        <f>SUM(BK106:BK109)</f>
        <v>0</v>
      </c>
    </row>
    <row r="106" spans="1:65" s="2" customFormat="1" ht="24.15" customHeight="1">
      <c r="A106" s="39"/>
      <c r="B106" s="40"/>
      <c r="C106" s="204" t="s">
        <v>139</v>
      </c>
      <c r="D106" s="204" t="s">
        <v>140</v>
      </c>
      <c r="E106" s="205" t="s">
        <v>141</v>
      </c>
      <c r="F106" s="206" t="s">
        <v>142</v>
      </c>
      <c r="G106" s="207" t="s">
        <v>143</v>
      </c>
      <c r="H106" s="208">
        <v>2.2</v>
      </c>
      <c r="I106" s="209"/>
      <c r="J106" s="210">
        <f>ROUND(I106*H106,2)</f>
        <v>0</v>
      </c>
      <c r="K106" s="206" t="s">
        <v>144</v>
      </c>
      <c r="L106" s="45"/>
      <c r="M106" s="211" t="s">
        <v>19</v>
      </c>
      <c r="N106" s="212" t="s">
        <v>41</v>
      </c>
      <c r="O106" s="85"/>
      <c r="P106" s="213">
        <f>O106*H106</f>
        <v>0</v>
      </c>
      <c r="Q106" s="213">
        <v>1.8775</v>
      </c>
      <c r="R106" s="213">
        <f>Q106*H106</f>
        <v>4.1305000000000005</v>
      </c>
      <c r="S106" s="213">
        <v>0</v>
      </c>
      <c r="T106" s="213">
        <f>S106*H106</f>
        <v>0</v>
      </c>
      <c r="U106" s="214" t="s">
        <v>19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5" t="s">
        <v>145</v>
      </c>
      <c r="AT106" s="215" t="s">
        <v>140</v>
      </c>
      <c r="AU106" s="215" t="s">
        <v>80</v>
      </c>
      <c r="AY106" s="18" t="s">
        <v>136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8" t="s">
        <v>78</v>
      </c>
      <c r="BK106" s="216">
        <f>ROUND(I106*H106,2)</f>
        <v>0</v>
      </c>
      <c r="BL106" s="18" t="s">
        <v>145</v>
      </c>
      <c r="BM106" s="215" t="s">
        <v>146</v>
      </c>
    </row>
    <row r="107" spans="1:47" s="2" customFormat="1" ht="12">
      <c r="A107" s="39"/>
      <c r="B107" s="40"/>
      <c r="C107" s="41"/>
      <c r="D107" s="217" t="s">
        <v>147</v>
      </c>
      <c r="E107" s="41"/>
      <c r="F107" s="218" t="s">
        <v>148</v>
      </c>
      <c r="G107" s="41"/>
      <c r="H107" s="41"/>
      <c r="I107" s="219"/>
      <c r="J107" s="41"/>
      <c r="K107" s="41"/>
      <c r="L107" s="45"/>
      <c r="M107" s="220"/>
      <c r="N107" s="221"/>
      <c r="O107" s="85"/>
      <c r="P107" s="85"/>
      <c r="Q107" s="85"/>
      <c r="R107" s="85"/>
      <c r="S107" s="85"/>
      <c r="T107" s="85"/>
      <c r="U107" s="86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147</v>
      </c>
      <c r="AU107" s="18" t="s">
        <v>80</v>
      </c>
    </row>
    <row r="108" spans="1:65" s="2" customFormat="1" ht="24.15" customHeight="1">
      <c r="A108" s="39"/>
      <c r="B108" s="40"/>
      <c r="C108" s="204" t="s">
        <v>149</v>
      </c>
      <c r="D108" s="204" t="s">
        <v>140</v>
      </c>
      <c r="E108" s="205" t="s">
        <v>150</v>
      </c>
      <c r="F108" s="206" t="s">
        <v>151</v>
      </c>
      <c r="G108" s="207" t="s">
        <v>152</v>
      </c>
      <c r="H108" s="208">
        <v>5</v>
      </c>
      <c r="I108" s="209"/>
      <c r="J108" s="210">
        <f>ROUND(I108*H108,2)</f>
        <v>0</v>
      </c>
      <c r="K108" s="206" t="s">
        <v>144</v>
      </c>
      <c r="L108" s="45"/>
      <c r="M108" s="211" t="s">
        <v>19</v>
      </c>
      <c r="N108" s="212" t="s">
        <v>41</v>
      </c>
      <c r="O108" s="85"/>
      <c r="P108" s="213">
        <f>O108*H108</f>
        <v>0</v>
      </c>
      <c r="Q108" s="213">
        <v>0.45432</v>
      </c>
      <c r="R108" s="213">
        <f>Q108*H108</f>
        <v>2.2716</v>
      </c>
      <c r="S108" s="213">
        <v>0</v>
      </c>
      <c r="T108" s="213">
        <f>S108*H108</f>
        <v>0</v>
      </c>
      <c r="U108" s="214" t="s">
        <v>19</v>
      </c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5" t="s">
        <v>145</v>
      </c>
      <c r="AT108" s="215" t="s">
        <v>140</v>
      </c>
      <c r="AU108" s="215" t="s">
        <v>80</v>
      </c>
      <c r="AY108" s="18" t="s">
        <v>136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8" t="s">
        <v>78</v>
      </c>
      <c r="BK108" s="216">
        <f>ROUND(I108*H108,2)</f>
        <v>0</v>
      </c>
      <c r="BL108" s="18" t="s">
        <v>145</v>
      </c>
      <c r="BM108" s="215" t="s">
        <v>153</v>
      </c>
    </row>
    <row r="109" spans="1:47" s="2" customFormat="1" ht="12">
      <c r="A109" s="39"/>
      <c r="B109" s="40"/>
      <c r="C109" s="41"/>
      <c r="D109" s="217" t="s">
        <v>147</v>
      </c>
      <c r="E109" s="41"/>
      <c r="F109" s="218" t="s">
        <v>154</v>
      </c>
      <c r="G109" s="41"/>
      <c r="H109" s="41"/>
      <c r="I109" s="219"/>
      <c r="J109" s="41"/>
      <c r="K109" s="41"/>
      <c r="L109" s="45"/>
      <c r="M109" s="220"/>
      <c r="N109" s="221"/>
      <c r="O109" s="85"/>
      <c r="P109" s="85"/>
      <c r="Q109" s="85"/>
      <c r="R109" s="85"/>
      <c r="S109" s="85"/>
      <c r="T109" s="85"/>
      <c r="U109" s="86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147</v>
      </c>
      <c r="AU109" s="18" t="s">
        <v>80</v>
      </c>
    </row>
    <row r="110" spans="1:63" s="12" customFormat="1" ht="22.8" customHeight="1">
      <c r="A110" s="12"/>
      <c r="B110" s="188"/>
      <c r="C110" s="189"/>
      <c r="D110" s="190" t="s">
        <v>69</v>
      </c>
      <c r="E110" s="202" t="s">
        <v>155</v>
      </c>
      <c r="F110" s="202" t="s">
        <v>156</v>
      </c>
      <c r="G110" s="189"/>
      <c r="H110" s="189"/>
      <c r="I110" s="192"/>
      <c r="J110" s="203">
        <f>BK110</f>
        <v>0</v>
      </c>
      <c r="K110" s="189"/>
      <c r="L110" s="194"/>
      <c r="M110" s="195"/>
      <c r="N110" s="196"/>
      <c r="O110" s="196"/>
      <c r="P110" s="197">
        <f>SUM(P111:P127)</f>
        <v>0</v>
      </c>
      <c r="Q110" s="196"/>
      <c r="R110" s="197">
        <f>SUM(R111:R127)</f>
        <v>9.290105</v>
      </c>
      <c r="S110" s="196"/>
      <c r="T110" s="197">
        <f>SUM(T111:T127)</f>
        <v>0</v>
      </c>
      <c r="U110" s="198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9" t="s">
        <v>78</v>
      </c>
      <c r="AT110" s="200" t="s">
        <v>69</v>
      </c>
      <c r="AU110" s="200" t="s">
        <v>78</v>
      </c>
      <c r="AY110" s="199" t="s">
        <v>136</v>
      </c>
      <c r="BK110" s="201">
        <f>SUM(BK111:BK127)</f>
        <v>0</v>
      </c>
    </row>
    <row r="111" spans="1:65" s="2" customFormat="1" ht="24.15" customHeight="1">
      <c r="A111" s="39"/>
      <c r="B111" s="40"/>
      <c r="C111" s="204" t="s">
        <v>157</v>
      </c>
      <c r="D111" s="204" t="s">
        <v>140</v>
      </c>
      <c r="E111" s="205" t="s">
        <v>158</v>
      </c>
      <c r="F111" s="206" t="s">
        <v>159</v>
      </c>
      <c r="G111" s="207" t="s">
        <v>152</v>
      </c>
      <c r="H111" s="208">
        <v>128.5</v>
      </c>
      <c r="I111" s="209"/>
      <c r="J111" s="210">
        <f>ROUND(I111*H111,2)</f>
        <v>0</v>
      </c>
      <c r="K111" s="206" t="s">
        <v>144</v>
      </c>
      <c r="L111" s="45"/>
      <c r="M111" s="211" t="s">
        <v>19</v>
      </c>
      <c r="N111" s="212" t="s">
        <v>41</v>
      </c>
      <c r="O111" s="85"/>
      <c r="P111" s="213">
        <f>O111*H111</f>
        <v>0</v>
      </c>
      <c r="Q111" s="213">
        <v>0.01575</v>
      </c>
      <c r="R111" s="213">
        <f>Q111*H111</f>
        <v>2.023875</v>
      </c>
      <c r="S111" s="213">
        <v>0</v>
      </c>
      <c r="T111" s="213">
        <f>S111*H111</f>
        <v>0</v>
      </c>
      <c r="U111" s="214" t="s">
        <v>19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5" t="s">
        <v>145</v>
      </c>
      <c r="AT111" s="215" t="s">
        <v>140</v>
      </c>
      <c r="AU111" s="215" t="s">
        <v>80</v>
      </c>
      <c r="AY111" s="18" t="s">
        <v>136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8" t="s">
        <v>78</v>
      </c>
      <c r="BK111" s="216">
        <f>ROUND(I111*H111,2)</f>
        <v>0</v>
      </c>
      <c r="BL111" s="18" t="s">
        <v>145</v>
      </c>
      <c r="BM111" s="215" t="s">
        <v>160</v>
      </c>
    </row>
    <row r="112" spans="1:47" s="2" customFormat="1" ht="12">
      <c r="A112" s="39"/>
      <c r="B112" s="40"/>
      <c r="C112" s="41"/>
      <c r="D112" s="217" t="s">
        <v>147</v>
      </c>
      <c r="E112" s="41"/>
      <c r="F112" s="218" t="s">
        <v>161</v>
      </c>
      <c r="G112" s="41"/>
      <c r="H112" s="41"/>
      <c r="I112" s="219"/>
      <c r="J112" s="41"/>
      <c r="K112" s="41"/>
      <c r="L112" s="45"/>
      <c r="M112" s="220"/>
      <c r="N112" s="221"/>
      <c r="O112" s="85"/>
      <c r="P112" s="85"/>
      <c r="Q112" s="85"/>
      <c r="R112" s="85"/>
      <c r="S112" s="85"/>
      <c r="T112" s="85"/>
      <c r="U112" s="86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147</v>
      </c>
      <c r="AU112" s="18" t="s">
        <v>80</v>
      </c>
    </row>
    <row r="113" spans="1:65" s="2" customFormat="1" ht="24.15" customHeight="1">
      <c r="A113" s="39"/>
      <c r="B113" s="40"/>
      <c r="C113" s="204" t="s">
        <v>162</v>
      </c>
      <c r="D113" s="204" t="s">
        <v>140</v>
      </c>
      <c r="E113" s="205" t="s">
        <v>163</v>
      </c>
      <c r="F113" s="206" t="s">
        <v>164</v>
      </c>
      <c r="G113" s="207" t="s">
        <v>152</v>
      </c>
      <c r="H113" s="208">
        <v>84</v>
      </c>
      <c r="I113" s="209"/>
      <c r="J113" s="210">
        <f>ROUND(I113*H113,2)</f>
        <v>0</v>
      </c>
      <c r="K113" s="206" t="s">
        <v>144</v>
      </c>
      <c r="L113" s="45"/>
      <c r="M113" s="211" t="s">
        <v>19</v>
      </c>
      <c r="N113" s="212" t="s">
        <v>41</v>
      </c>
      <c r="O113" s="85"/>
      <c r="P113" s="213">
        <f>O113*H113</f>
        <v>0</v>
      </c>
      <c r="Q113" s="213">
        <v>0.0154</v>
      </c>
      <c r="R113" s="213">
        <f>Q113*H113</f>
        <v>1.2936</v>
      </c>
      <c r="S113" s="213">
        <v>0</v>
      </c>
      <c r="T113" s="213">
        <f>S113*H113</f>
        <v>0</v>
      </c>
      <c r="U113" s="214" t="s">
        <v>19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5" t="s">
        <v>165</v>
      </c>
      <c r="AT113" s="215" t="s">
        <v>140</v>
      </c>
      <c r="AU113" s="215" t="s">
        <v>80</v>
      </c>
      <c r="AY113" s="18" t="s">
        <v>136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8" t="s">
        <v>78</v>
      </c>
      <c r="BK113" s="216">
        <f>ROUND(I113*H113,2)</f>
        <v>0</v>
      </c>
      <c r="BL113" s="18" t="s">
        <v>165</v>
      </c>
      <c r="BM113" s="215" t="s">
        <v>166</v>
      </c>
    </row>
    <row r="114" spans="1:47" s="2" customFormat="1" ht="12">
      <c r="A114" s="39"/>
      <c r="B114" s="40"/>
      <c r="C114" s="41"/>
      <c r="D114" s="217" t="s">
        <v>147</v>
      </c>
      <c r="E114" s="41"/>
      <c r="F114" s="218" t="s">
        <v>167</v>
      </c>
      <c r="G114" s="41"/>
      <c r="H114" s="41"/>
      <c r="I114" s="219"/>
      <c r="J114" s="41"/>
      <c r="K114" s="41"/>
      <c r="L114" s="45"/>
      <c r="M114" s="220"/>
      <c r="N114" s="221"/>
      <c r="O114" s="85"/>
      <c r="P114" s="85"/>
      <c r="Q114" s="85"/>
      <c r="R114" s="85"/>
      <c r="S114" s="85"/>
      <c r="T114" s="85"/>
      <c r="U114" s="86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147</v>
      </c>
      <c r="AU114" s="18" t="s">
        <v>80</v>
      </c>
    </row>
    <row r="115" spans="1:65" s="2" customFormat="1" ht="24.15" customHeight="1">
      <c r="A115" s="39"/>
      <c r="B115" s="40"/>
      <c r="C115" s="204" t="s">
        <v>168</v>
      </c>
      <c r="D115" s="204" t="s">
        <v>140</v>
      </c>
      <c r="E115" s="205" t="s">
        <v>169</v>
      </c>
      <c r="F115" s="206" t="s">
        <v>170</v>
      </c>
      <c r="G115" s="207" t="s">
        <v>152</v>
      </c>
      <c r="H115" s="208">
        <v>40.5</v>
      </c>
      <c r="I115" s="209"/>
      <c r="J115" s="210">
        <f>ROUND(I115*H115,2)</f>
        <v>0</v>
      </c>
      <c r="K115" s="206" t="s">
        <v>144</v>
      </c>
      <c r="L115" s="45"/>
      <c r="M115" s="211" t="s">
        <v>19</v>
      </c>
      <c r="N115" s="212" t="s">
        <v>41</v>
      </c>
      <c r="O115" s="85"/>
      <c r="P115" s="213">
        <f>O115*H115</f>
        <v>0</v>
      </c>
      <c r="Q115" s="213">
        <v>0.01838</v>
      </c>
      <c r="R115" s="213">
        <f>Q115*H115</f>
        <v>0.74439</v>
      </c>
      <c r="S115" s="213">
        <v>0</v>
      </c>
      <c r="T115" s="213">
        <f>S115*H115</f>
        <v>0</v>
      </c>
      <c r="U115" s="214" t="s">
        <v>19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5" t="s">
        <v>145</v>
      </c>
      <c r="AT115" s="215" t="s">
        <v>140</v>
      </c>
      <c r="AU115" s="215" t="s">
        <v>80</v>
      </c>
      <c r="AY115" s="18" t="s">
        <v>136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8" t="s">
        <v>78</v>
      </c>
      <c r="BK115" s="216">
        <f>ROUND(I115*H115,2)</f>
        <v>0</v>
      </c>
      <c r="BL115" s="18" t="s">
        <v>145</v>
      </c>
      <c r="BM115" s="215" t="s">
        <v>171</v>
      </c>
    </row>
    <row r="116" spans="1:47" s="2" customFormat="1" ht="12">
      <c r="A116" s="39"/>
      <c r="B116" s="40"/>
      <c r="C116" s="41"/>
      <c r="D116" s="217" t="s">
        <v>147</v>
      </c>
      <c r="E116" s="41"/>
      <c r="F116" s="218" t="s">
        <v>172</v>
      </c>
      <c r="G116" s="41"/>
      <c r="H116" s="41"/>
      <c r="I116" s="219"/>
      <c r="J116" s="41"/>
      <c r="K116" s="41"/>
      <c r="L116" s="45"/>
      <c r="M116" s="220"/>
      <c r="N116" s="221"/>
      <c r="O116" s="85"/>
      <c r="P116" s="85"/>
      <c r="Q116" s="85"/>
      <c r="R116" s="85"/>
      <c r="S116" s="85"/>
      <c r="T116" s="85"/>
      <c r="U116" s="86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147</v>
      </c>
      <c r="AU116" s="18" t="s">
        <v>80</v>
      </c>
    </row>
    <row r="117" spans="1:65" s="2" customFormat="1" ht="16.5" customHeight="1">
      <c r="A117" s="39"/>
      <c r="B117" s="40"/>
      <c r="C117" s="204" t="s">
        <v>173</v>
      </c>
      <c r="D117" s="204" t="s">
        <v>140</v>
      </c>
      <c r="E117" s="205" t="s">
        <v>174</v>
      </c>
      <c r="F117" s="206" t="s">
        <v>175</v>
      </c>
      <c r="G117" s="207" t="s">
        <v>152</v>
      </c>
      <c r="H117" s="208">
        <v>10</v>
      </c>
      <c r="I117" s="209"/>
      <c r="J117" s="210">
        <f>ROUND(I117*H117,2)</f>
        <v>0</v>
      </c>
      <c r="K117" s="206" t="s">
        <v>144</v>
      </c>
      <c r="L117" s="45"/>
      <c r="M117" s="211" t="s">
        <v>19</v>
      </c>
      <c r="N117" s="212" t="s">
        <v>41</v>
      </c>
      <c r="O117" s="85"/>
      <c r="P117" s="213">
        <f>O117*H117</f>
        <v>0</v>
      </c>
      <c r="Q117" s="213">
        <v>0.03045</v>
      </c>
      <c r="R117" s="213">
        <f>Q117*H117</f>
        <v>0.3045</v>
      </c>
      <c r="S117" s="213">
        <v>0</v>
      </c>
      <c r="T117" s="213">
        <f>S117*H117</f>
        <v>0</v>
      </c>
      <c r="U117" s="214" t="s">
        <v>19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5" t="s">
        <v>145</v>
      </c>
      <c r="AT117" s="215" t="s">
        <v>140</v>
      </c>
      <c r="AU117" s="215" t="s">
        <v>80</v>
      </c>
      <c r="AY117" s="18" t="s">
        <v>136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8" t="s">
        <v>78</v>
      </c>
      <c r="BK117" s="216">
        <f>ROUND(I117*H117,2)</f>
        <v>0</v>
      </c>
      <c r="BL117" s="18" t="s">
        <v>145</v>
      </c>
      <c r="BM117" s="215" t="s">
        <v>176</v>
      </c>
    </row>
    <row r="118" spans="1:47" s="2" customFormat="1" ht="12">
      <c r="A118" s="39"/>
      <c r="B118" s="40"/>
      <c r="C118" s="41"/>
      <c r="D118" s="217" t="s">
        <v>147</v>
      </c>
      <c r="E118" s="41"/>
      <c r="F118" s="218" t="s">
        <v>177</v>
      </c>
      <c r="G118" s="41"/>
      <c r="H118" s="41"/>
      <c r="I118" s="219"/>
      <c r="J118" s="41"/>
      <c r="K118" s="41"/>
      <c r="L118" s="45"/>
      <c r="M118" s="220"/>
      <c r="N118" s="221"/>
      <c r="O118" s="85"/>
      <c r="P118" s="85"/>
      <c r="Q118" s="85"/>
      <c r="R118" s="85"/>
      <c r="S118" s="85"/>
      <c r="T118" s="85"/>
      <c r="U118" s="86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147</v>
      </c>
      <c r="AU118" s="18" t="s">
        <v>80</v>
      </c>
    </row>
    <row r="119" spans="1:65" s="2" customFormat="1" ht="21.75" customHeight="1">
      <c r="A119" s="39"/>
      <c r="B119" s="40"/>
      <c r="C119" s="204" t="s">
        <v>178</v>
      </c>
      <c r="D119" s="204" t="s">
        <v>140</v>
      </c>
      <c r="E119" s="205" t="s">
        <v>179</v>
      </c>
      <c r="F119" s="206" t="s">
        <v>180</v>
      </c>
      <c r="G119" s="207" t="s">
        <v>152</v>
      </c>
      <c r="H119" s="208">
        <v>50</v>
      </c>
      <c r="I119" s="209"/>
      <c r="J119" s="210">
        <f>ROUND(I119*H119,2)</f>
        <v>0</v>
      </c>
      <c r="K119" s="206" t="s">
        <v>144</v>
      </c>
      <c r="L119" s="45"/>
      <c r="M119" s="211" t="s">
        <v>19</v>
      </c>
      <c r="N119" s="212" t="s">
        <v>41</v>
      </c>
      <c r="O119" s="85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3">
        <f>S119*H119</f>
        <v>0</v>
      </c>
      <c r="U119" s="214" t="s">
        <v>19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5" t="s">
        <v>145</v>
      </c>
      <c r="AT119" s="215" t="s">
        <v>140</v>
      </c>
      <c r="AU119" s="215" t="s">
        <v>80</v>
      </c>
      <c r="AY119" s="18" t="s">
        <v>136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8" t="s">
        <v>78</v>
      </c>
      <c r="BK119" s="216">
        <f>ROUND(I119*H119,2)</f>
        <v>0</v>
      </c>
      <c r="BL119" s="18" t="s">
        <v>145</v>
      </c>
      <c r="BM119" s="215" t="s">
        <v>181</v>
      </c>
    </row>
    <row r="120" spans="1:47" s="2" customFormat="1" ht="12">
      <c r="A120" s="39"/>
      <c r="B120" s="40"/>
      <c r="C120" s="41"/>
      <c r="D120" s="217" t="s">
        <v>147</v>
      </c>
      <c r="E120" s="41"/>
      <c r="F120" s="218" t="s">
        <v>182</v>
      </c>
      <c r="G120" s="41"/>
      <c r="H120" s="41"/>
      <c r="I120" s="219"/>
      <c r="J120" s="41"/>
      <c r="K120" s="41"/>
      <c r="L120" s="45"/>
      <c r="M120" s="220"/>
      <c r="N120" s="221"/>
      <c r="O120" s="85"/>
      <c r="P120" s="85"/>
      <c r="Q120" s="85"/>
      <c r="R120" s="85"/>
      <c r="S120" s="85"/>
      <c r="T120" s="85"/>
      <c r="U120" s="86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147</v>
      </c>
      <c r="AU120" s="18" t="s">
        <v>80</v>
      </c>
    </row>
    <row r="121" spans="1:65" s="2" customFormat="1" ht="24.15" customHeight="1">
      <c r="A121" s="39"/>
      <c r="B121" s="40"/>
      <c r="C121" s="204" t="s">
        <v>183</v>
      </c>
      <c r="D121" s="204" t="s">
        <v>140</v>
      </c>
      <c r="E121" s="205" t="s">
        <v>184</v>
      </c>
      <c r="F121" s="206" t="s">
        <v>185</v>
      </c>
      <c r="G121" s="207" t="s">
        <v>152</v>
      </c>
      <c r="H121" s="208">
        <v>10</v>
      </c>
      <c r="I121" s="209"/>
      <c r="J121" s="210">
        <f>ROUND(I121*H121,2)</f>
        <v>0</v>
      </c>
      <c r="K121" s="206" t="s">
        <v>144</v>
      </c>
      <c r="L121" s="45"/>
      <c r="M121" s="211" t="s">
        <v>19</v>
      </c>
      <c r="N121" s="212" t="s">
        <v>41</v>
      </c>
      <c r="O121" s="85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3">
        <f>S121*H121</f>
        <v>0</v>
      </c>
      <c r="U121" s="214" t="s">
        <v>19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5" t="s">
        <v>145</v>
      </c>
      <c r="AT121" s="215" t="s">
        <v>140</v>
      </c>
      <c r="AU121" s="215" t="s">
        <v>80</v>
      </c>
      <c r="AY121" s="18" t="s">
        <v>136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78</v>
      </c>
      <c r="BK121" s="216">
        <f>ROUND(I121*H121,2)</f>
        <v>0</v>
      </c>
      <c r="BL121" s="18" t="s">
        <v>145</v>
      </c>
      <c r="BM121" s="215" t="s">
        <v>186</v>
      </c>
    </row>
    <row r="122" spans="1:47" s="2" customFormat="1" ht="12">
      <c r="A122" s="39"/>
      <c r="B122" s="40"/>
      <c r="C122" s="41"/>
      <c r="D122" s="217" t="s">
        <v>147</v>
      </c>
      <c r="E122" s="41"/>
      <c r="F122" s="218" t="s">
        <v>187</v>
      </c>
      <c r="G122" s="41"/>
      <c r="H122" s="41"/>
      <c r="I122" s="219"/>
      <c r="J122" s="41"/>
      <c r="K122" s="41"/>
      <c r="L122" s="45"/>
      <c r="M122" s="220"/>
      <c r="N122" s="221"/>
      <c r="O122" s="85"/>
      <c r="P122" s="85"/>
      <c r="Q122" s="85"/>
      <c r="R122" s="85"/>
      <c r="S122" s="85"/>
      <c r="T122" s="85"/>
      <c r="U122" s="86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147</v>
      </c>
      <c r="AU122" s="18" t="s">
        <v>80</v>
      </c>
    </row>
    <row r="123" spans="1:65" s="2" customFormat="1" ht="21.75" customHeight="1">
      <c r="A123" s="39"/>
      <c r="B123" s="40"/>
      <c r="C123" s="204" t="s">
        <v>188</v>
      </c>
      <c r="D123" s="204" t="s">
        <v>140</v>
      </c>
      <c r="E123" s="205" t="s">
        <v>189</v>
      </c>
      <c r="F123" s="206" t="s">
        <v>190</v>
      </c>
      <c r="G123" s="207" t="s">
        <v>143</v>
      </c>
      <c r="H123" s="208">
        <v>2</v>
      </c>
      <c r="I123" s="209"/>
      <c r="J123" s="210">
        <f>ROUND(I123*H123,2)</f>
        <v>0</v>
      </c>
      <c r="K123" s="206" t="s">
        <v>144</v>
      </c>
      <c r="L123" s="45"/>
      <c r="M123" s="211" t="s">
        <v>19</v>
      </c>
      <c r="N123" s="212" t="s">
        <v>41</v>
      </c>
      <c r="O123" s="85"/>
      <c r="P123" s="213">
        <f>O123*H123</f>
        <v>0</v>
      </c>
      <c r="Q123" s="213">
        <v>2.30102</v>
      </c>
      <c r="R123" s="213">
        <f>Q123*H123</f>
        <v>4.60204</v>
      </c>
      <c r="S123" s="213">
        <v>0</v>
      </c>
      <c r="T123" s="213">
        <f>S123*H123</f>
        <v>0</v>
      </c>
      <c r="U123" s="214" t="s">
        <v>19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5" t="s">
        <v>145</v>
      </c>
      <c r="AT123" s="215" t="s">
        <v>140</v>
      </c>
      <c r="AU123" s="215" t="s">
        <v>80</v>
      </c>
      <c r="AY123" s="18" t="s">
        <v>136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8" t="s">
        <v>78</v>
      </c>
      <c r="BK123" s="216">
        <f>ROUND(I123*H123,2)</f>
        <v>0</v>
      </c>
      <c r="BL123" s="18" t="s">
        <v>145</v>
      </c>
      <c r="BM123" s="215" t="s">
        <v>191</v>
      </c>
    </row>
    <row r="124" spans="1:47" s="2" customFormat="1" ht="12">
      <c r="A124" s="39"/>
      <c r="B124" s="40"/>
      <c r="C124" s="41"/>
      <c r="D124" s="217" t="s">
        <v>147</v>
      </c>
      <c r="E124" s="41"/>
      <c r="F124" s="218" t="s">
        <v>192</v>
      </c>
      <c r="G124" s="41"/>
      <c r="H124" s="41"/>
      <c r="I124" s="219"/>
      <c r="J124" s="41"/>
      <c r="K124" s="41"/>
      <c r="L124" s="45"/>
      <c r="M124" s="220"/>
      <c r="N124" s="221"/>
      <c r="O124" s="85"/>
      <c r="P124" s="85"/>
      <c r="Q124" s="85"/>
      <c r="R124" s="85"/>
      <c r="S124" s="85"/>
      <c r="T124" s="85"/>
      <c r="U124" s="86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147</v>
      </c>
      <c r="AU124" s="18" t="s">
        <v>80</v>
      </c>
    </row>
    <row r="125" spans="1:65" s="2" customFormat="1" ht="24.15" customHeight="1">
      <c r="A125" s="39"/>
      <c r="B125" s="40"/>
      <c r="C125" s="204" t="s">
        <v>193</v>
      </c>
      <c r="D125" s="204" t="s">
        <v>140</v>
      </c>
      <c r="E125" s="205" t="s">
        <v>194</v>
      </c>
      <c r="F125" s="206" t="s">
        <v>195</v>
      </c>
      <c r="G125" s="207" t="s">
        <v>196</v>
      </c>
      <c r="H125" s="208">
        <v>5</v>
      </c>
      <c r="I125" s="209"/>
      <c r="J125" s="210">
        <f>ROUND(I125*H125,2)</f>
        <v>0</v>
      </c>
      <c r="K125" s="206" t="s">
        <v>144</v>
      </c>
      <c r="L125" s="45"/>
      <c r="M125" s="211" t="s">
        <v>19</v>
      </c>
      <c r="N125" s="212" t="s">
        <v>41</v>
      </c>
      <c r="O125" s="85"/>
      <c r="P125" s="213">
        <f>O125*H125</f>
        <v>0</v>
      </c>
      <c r="Q125" s="213">
        <v>0.04684</v>
      </c>
      <c r="R125" s="213">
        <f>Q125*H125</f>
        <v>0.2342</v>
      </c>
      <c r="S125" s="213">
        <v>0</v>
      </c>
      <c r="T125" s="213">
        <f>S125*H125</f>
        <v>0</v>
      </c>
      <c r="U125" s="214" t="s">
        <v>19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5" t="s">
        <v>145</v>
      </c>
      <c r="AT125" s="215" t="s">
        <v>140</v>
      </c>
      <c r="AU125" s="215" t="s">
        <v>80</v>
      </c>
      <c r="AY125" s="18" t="s">
        <v>136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8" t="s">
        <v>78</v>
      </c>
      <c r="BK125" s="216">
        <f>ROUND(I125*H125,2)</f>
        <v>0</v>
      </c>
      <c r="BL125" s="18" t="s">
        <v>145</v>
      </c>
      <c r="BM125" s="215" t="s">
        <v>197</v>
      </c>
    </row>
    <row r="126" spans="1:47" s="2" customFormat="1" ht="12">
      <c r="A126" s="39"/>
      <c r="B126" s="40"/>
      <c r="C126" s="41"/>
      <c r="D126" s="217" t="s">
        <v>147</v>
      </c>
      <c r="E126" s="41"/>
      <c r="F126" s="218" t="s">
        <v>198</v>
      </c>
      <c r="G126" s="41"/>
      <c r="H126" s="41"/>
      <c r="I126" s="219"/>
      <c r="J126" s="41"/>
      <c r="K126" s="41"/>
      <c r="L126" s="45"/>
      <c r="M126" s="220"/>
      <c r="N126" s="221"/>
      <c r="O126" s="85"/>
      <c r="P126" s="85"/>
      <c r="Q126" s="85"/>
      <c r="R126" s="85"/>
      <c r="S126" s="85"/>
      <c r="T126" s="85"/>
      <c r="U126" s="86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147</v>
      </c>
      <c r="AU126" s="18" t="s">
        <v>80</v>
      </c>
    </row>
    <row r="127" spans="1:65" s="2" customFormat="1" ht="16.5" customHeight="1">
      <c r="A127" s="39"/>
      <c r="B127" s="40"/>
      <c r="C127" s="222" t="s">
        <v>7</v>
      </c>
      <c r="D127" s="222" t="s">
        <v>199</v>
      </c>
      <c r="E127" s="223" t="s">
        <v>200</v>
      </c>
      <c r="F127" s="224" t="s">
        <v>201</v>
      </c>
      <c r="G127" s="225" t="s">
        <v>196</v>
      </c>
      <c r="H127" s="226">
        <v>5</v>
      </c>
      <c r="I127" s="227"/>
      <c r="J127" s="228">
        <f>ROUND(I127*H127,2)</f>
        <v>0</v>
      </c>
      <c r="K127" s="224" t="s">
        <v>19</v>
      </c>
      <c r="L127" s="229"/>
      <c r="M127" s="230" t="s">
        <v>19</v>
      </c>
      <c r="N127" s="231" t="s">
        <v>41</v>
      </c>
      <c r="O127" s="85"/>
      <c r="P127" s="213">
        <f>O127*H127</f>
        <v>0</v>
      </c>
      <c r="Q127" s="213">
        <v>0.0175</v>
      </c>
      <c r="R127" s="213">
        <f>Q127*H127</f>
        <v>0.08750000000000001</v>
      </c>
      <c r="S127" s="213">
        <v>0</v>
      </c>
      <c r="T127" s="213">
        <f>S127*H127</f>
        <v>0</v>
      </c>
      <c r="U127" s="214" t="s">
        <v>19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5" t="s">
        <v>202</v>
      </c>
      <c r="AT127" s="215" t="s">
        <v>199</v>
      </c>
      <c r="AU127" s="215" t="s">
        <v>80</v>
      </c>
      <c r="AY127" s="18" t="s">
        <v>136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78</v>
      </c>
      <c r="BK127" s="216">
        <f>ROUND(I127*H127,2)</f>
        <v>0</v>
      </c>
      <c r="BL127" s="18" t="s">
        <v>145</v>
      </c>
      <c r="BM127" s="215" t="s">
        <v>203</v>
      </c>
    </row>
    <row r="128" spans="1:63" s="12" customFormat="1" ht="22.8" customHeight="1">
      <c r="A128" s="12"/>
      <c r="B128" s="188"/>
      <c r="C128" s="189"/>
      <c r="D128" s="190" t="s">
        <v>69</v>
      </c>
      <c r="E128" s="202" t="s">
        <v>204</v>
      </c>
      <c r="F128" s="202" t="s">
        <v>205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SUM(P129:P151)</f>
        <v>0</v>
      </c>
      <c r="Q128" s="196"/>
      <c r="R128" s="197">
        <f>SUM(R129:R151)</f>
        <v>0.052568000000000004</v>
      </c>
      <c r="S128" s="196"/>
      <c r="T128" s="197">
        <f>SUM(T129:T151)</f>
        <v>12.1985</v>
      </c>
      <c r="U128" s="198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78</v>
      </c>
      <c r="AT128" s="200" t="s">
        <v>69</v>
      </c>
      <c r="AU128" s="200" t="s">
        <v>78</v>
      </c>
      <c r="AY128" s="199" t="s">
        <v>136</v>
      </c>
      <c r="BK128" s="201">
        <f>SUM(BK129:BK151)</f>
        <v>0</v>
      </c>
    </row>
    <row r="129" spans="1:65" s="2" customFormat="1" ht="24.15" customHeight="1">
      <c r="A129" s="39"/>
      <c r="B129" s="40"/>
      <c r="C129" s="204" t="s">
        <v>206</v>
      </c>
      <c r="D129" s="204" t="s">
        <v>140</v>
      </c>
      <c r="E129" s="205" t="s">
        <v>207</v>
      </c>
      <c r="F129" s="206" t="s">
        <v>208</v>
      </c>
      <c r="G129" s="207" t="s">
        <v>209</v>
      </c>
      <c r="H129" s="208">
        <v>1</v>
      </c>
      <c r="I129" s="209"/>
      <c r="J129" s="210">
        <f>ROUND(I129*H129,2)</f>
        <v>0</v>
      </c>
      <c r="K129" s="206" t="s">
        <v>19</v>
      </c>
      <c r="L129" s="45"/>
      <c r="M129" s="211" t="s">
        <v>19</v>
      </c>
      <c r="N129" s="212" t="s">
        <v>41</v>
      </c>
      <c r="O129" s="85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3">
        <f>S129*H129</f>
        <v>0</v>
      </c>
      <c r="U129" s="214" t="s">
        <v>19</v>
      </c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5" t="s">
        <v>145</v>
      </c>
      <c r="AT129" s="215" t="s">
        <v>140</v>
      </c>
      <c r="AU129" s="215" t="s">
        <v>80</v>
      </c>
      <c r="AY129" s="18" t="s">
        <v>136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8" t="s">
        <v>78</v>
      </c>
      <c r="BK129" s="216">
        <f>ROUND(I129*H129,2)</f>
        <v>0</v>
      </c>
      <c r="BL129" s="18" t="s">
        <v>145</v>
      </c>
      <c r="BM129" s="215" t="s">
        <v>210</v>
      </c>
    </row>
    <row r="130" spans="1:65" s="2" customFormat="1" ht="24.15" customHeight="1">
      <c r="A130" s="39"/>
      <c r="B130" s="40"/>
      <c r="C130" s="204" t="s">
        <v>211</v>
      </c>
      <c r="D130" s="204" t="s">
        <v>140</v>
      </c>
      <c r="E130" s="205" t="s">
        <v>212</v>
      </c>
      <c r="F130" s="206" t="s">
        <v>213</v>
      </c>
      <c r="G130" s="207" t="s">
        <v>152</v>
      </c>
      <c r="H130" s="208">
        <v>40</v>
      </c>
      <c r="I130" s="209"/>
      <c r="J130" s="210">
        <f>ROUND(I130*H130,2)</f>
        <v>0</v>
      </c>
      <c r="K130" s="206" t="s">
        <v>144</v>
      </c>
      <c r="L130" s="45"/>
      <c r="M130" s="211" t="s">
        <v>19</v>
      </c>
      <c r="N130" s="212" t="s">
        <v>41</v>
      </c>
      <c r="O130" s="85"/>
      <c r="P130" s="213">
        <f>O130*H130</f>
        <v>0</v>
      </c>
      <c r="Q130" s="213">
        <v>0.00013</v>
      </c>
      <c r="R130" s="213">
        <f>Q130*H130</f>
        <v>0.0052</v>
      </c>
      <c r="S130" s="213">
        <v>0</v>
      </c>
      <c r="T130" s="213">
        <f>S130*H130</f>
        <v>0</v>
      </c>
      <c r="U130" s="214" t="s">
        <v>19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5" t="s">
        <v>145</v>
      </c>
      <c r="AT130" s="215" t="s">
        <v>140</v>
      </c>
      <c r="AU130" s="215" t="s">
        <v>80</v>
      </c>
      <c r="AY130" s="18" t="s">
        <v>136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78</v>
      </c>
      <c r="BK130" s="216">
        <f>ROUND(I130*H130,2)</f>
        <v>0</v>
      </c>
      <c r="BL130" s="18" t="s">
        <v>145</v>
      </c>
      <c r="BM130" s="215" t="s">
        <v>214</v>
      </c>
    </row>
    <row r="131" spans="1:47" s="2" customFormat="1" ht="12">
      <c r="A131" s="39"/>
      <c r="B131" s="40"/>
      <c r="C131" s="41"/>
      <c r="D131" s="217" t="s">
        <v>147</v>
      </c>
      <c r="E131" s="41"/>
      <c r="F131" s="218" t="s">
        <v>215</v>
      </c>
      <c r="G131" s="41"/>
      <c r="H131" s="41"/>
      <c r="I131" s="219"/>
      <c r="J131" s="41"/>
      <c r="K131" s="41"/>
      <c r="L131" s="45"/>
      <c r="M131" s="220"/>
      <c r="N131" s="221"/>
      <c r="O131" s="85"/>
      <c r="P131" s="85"/>
      <c r="Q131" s="85"/>
      <c r="R131" s="85"/>
      <c r="S131" s="85"/>
      <c r="T131" s="85"/>
      <c r="U131" s="86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147</v>
      </c>
      <c r="AU131" s="18" t="s">
        <v>80</v>
      </c>
    </row>
    <row r="132" spans="1:65" s="2" customFormat="1" ht="24.15" customHeight="1">
      <c r="A132" s="39"/>
      <c r="B132" s="40"/>
      <c r="C132" s="204" t="s">
        <v>216</v>
      </c>
      <c r="D132" s="204" t="s">
        <v>140</v>
      </c>
      <c r="E132" s="205" t="s">
        <v>217</v>
      </c>
      <c r="F132" s="206" t="s">
        <v>218</v>
      </c>
      <c r="G132" s="207" t="s">
        <v>152</v>
      </c>
      <c r="H132" s="208">
        <v>40</v>
      </c>
      <c r="I132" s="209"/>
      <c r="J132" s="210">
        <f>ROUND(I132*H132,2)</f>
        <v>0</v>
      </c>
      <c r="K132" s="206" t="s">
        <v>144</v>
      </c>
      <c r="L132" s="45"/>
      <c r="M132" s="211" t="s">
        <v>19</v>
      </c>
      <c r="N132" s="212" t="s">
        <v>41</v>
      </c>
      <c r="O132" s="85"/>
      <c r="P132" s="213">
        <f>O132*H132</f>
        <v>0</v>
      </c>
      <c r="Q132" s="213">
        <v>3.5E-05</v>
      </c>
      <c r="R132" s="213">
        <f>Q132*H132</f>
        <v>0.0013999999999999998</v>
      </c>
      <c r="S132" s="213">
        <v>0</v>
      </c>
      <c r="T132" s="213">
        <f>S132*H132</f>
        <v>0</v>
      </c>
      <c r="U132" s="214" t="s">
        <v>19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5" t="s">
        <v>145</v>
      </c>
      <c r="AT132" s="215" t="s">
        <v>140</v>
      </c>
      <c r="AU132" s="215" t="s">
        <v>80</v>
      </c>
      <c r="AY132" s="18" t="s">
        <v>136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78</v>
      </c>
      <c r="BK132" s="216">
        <f>ROUND(I132*H132,2)</f>
        <v>0</v>
      </c>
      <c r="BL132" s="18" t="s">
        <v>145</v>
      </c>
      <c r="BM132" s="215" t="s">
        <v>219</v>
      </c>
    </row>
    <row r="133" spans="1:47" s="2" customFormat="1" ht="12">
      <c r="A133" s="39"/>
      <c r="B133" s="40"/>
      <c r="C133" s="41"/>
      <c r="D133" s="217" t="s">
        <v>147</v>
      </c>
      <c r="E133" s="41"/>
      <c r="F133" s="218" t="s">
        <v>220</v>
      </c>
      <c r="G133" s="41"/>
      <c r="H133" s="41"/>
      <c r="I133" s="219"/>
      <c r="J133" s="41"/>
      <c r="K133" s="41"/>
      <c r="L133" s="45"/>
      <c r="M133" s="220"/>
      <c r="N133" s="221"/>
      <c r="O133" s="85"/>
      <c r="P133" s="85"/>
      <c r="Q133" s="85"/>
      <c r="R133" s="85"/>
      <c r="S133" s="85"/>
      <c r="T133" s="85"/>
      <c r="U133" s="86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147</v>
      </c>
      <c r="AU133" s="18" t="s">
        <v>80</v>
      </c>
    </row>
    <row r="134" spans="1:65" s="2" customFormat="1" ht="24.15" customHeight="1">
      <c r="A134" s="39"/>
      <c r="B134" s="40"/>
      <c r="C134" s="204" t="s">
        <v>221</v>
      </c>
      <c r="D134" s="204" t="s">
        <v>140</v>
      </c>
      <c r="E134" s="205" t="s">
        <v>222</v>
      </c>
      <c r="F134" s="206" t="s">
        <v>223</v>
      </c>
      <c r="G134" s="207" t="s">
        <v>196</v>
      </c>
      <c r="H134" s="208">
        <v>2</v>
      </c>
      <c r="I134" s="209"/>
      <c r="J134" s="210">
        <f>ROUND(I134*H134,2)</f>
        <v>0</v>
      </c>
      <c r="K134" s="206" t="s">
        <v>144</v>
      </c>
      <c r="L134" s="45"/>
      <c r="M134" s="211" t="s">
        <v>19</v>
      </c>
      <c r="N134" s="212" t="s">
        <v>41</v>
      </c>
      <c r="O134" s="85"/>
      <c r="P134" s="213">
        <f>O134*H134</f>
        <v>0</v>
      </c>
      <c r="Q134" s="213">
        <v>0</v>
      </c>
      <c r="R134" s="213">
        <f>Q134*H134</f>
        <v>0</v>
      </c>
      <c r="S134" s="213">
        <v>0.025</v>
      </c>
      <c r="T134" s="213">
        <f>S134*H134</f>
        <v>0.05</v>
      </c>
      <c r="U134" s="214" t="s">
        <v>19</v>
      </c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5" t="s">
        <v>145</v>
      </c>
      <c r="AT134" s="215" t="s">
        <v>140</v>
      </c>
      <c r="AU134" s="215" t="s">
        <v>80</v>
      </c>
      <c r="AY134" s="18" t="s">
        <v>136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78</v>
      </c>
      <c r="BK134" s="216">
        <f>ROUND(I134*H134,2)</f>
        <v>0</v>
      </c>
      <c r="BL134" s="18" t="s">
        <v>145</v>
      </c>
      <c r="BM134" s="215" t="s">
        <v>224</v>
      </c>
    </row>
    <row r="135" spans="1:47" s="2" customFormat="1" ht="12">
      <c r="A135" s="39"/>
      <c r="B135" s="40"/>
      <c r="C135" s="41"/>
      <c r="D135" s="217" t="s">
        <v>147</v>
      </c>
      <c r="E135" s="41"/>
      <c r="F135" s="218" t="s">
        <v>225</v>
      </c>
      <c r="G135" s="41"/>
      <c r="H135" s="41"/>
      <c r="I135" s="219"/>
      <c r="J135" s="41"/>
      <c r="K135" s="41"/>
      <c r="L135" s="45"/>
      <c r="M135" s="220"/>
      <c r="N135" s="221"/>
      <c r="O135" s="85"/>
      <c r="P135" s="85"/>
      <c r="Q135" s="85"/>
      <c r="R135" s="85"/>
      <c r="S135" s="85"/>
      <c r="T135" s="85"/>
      <c r="U135" s="86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147</v>
      </c>
      <c r="AU135" s="18" t="s">
        <v>80</v>
      </c>
    </row>
    <row r="136" spans="1:65" s="2" customFormat="1" ht="24.15" customHeight="1">
      <c r="A136" s="39"/>
      <c r="B136" s="40"/>
      <c r="C136" s="204" t="s">
        <v>226</v>
      </c>
      <c r="D136" s="204" t="s">
        <v>140</v>
      </c>
      <c r="E136" s="205" t="s">
        <v>227</v>
      </c>
      <c r="F136" s="206" t="s">
        <v>228</v>
      </c>
      <c r="G136" s="207" t="s">
        <v>196</v>
      </c>
      <c r="H136" s="208">
        <v>1</v>
      </c>
      <c r="I136" s="209"/>
      <c r="J136" s="210">
        <f>ROUND(I136*H136,2)</f>
        <v>0</v>
      </c>
      <c r="K136" s="206" t="s">
        <v>144</v>
      </c>
      <c r="L136" s="45"/>
      <c r="M136" s="211" t="s">
        <v>19</v>
      </c>
      <c r="N136" s="212" t="s">
        <v>41</v>
      </c>
      <c r="O136" s="85"/>
      <c r="P136" s="213">
        <f>O136*H136</f>
        <v>0</v>
      </c>
      <c r="Q136" s="213">
        <v>0</v>
      </c>
      <c r="R136" s="213">
        <f>Q136*H136</f>
        <v>0</v>
      </c>
      <c r="S136" s="213">
        <v>0.045</v>
      </c>
      <c r="T136" s="213">
        <f>S136*H136</f>
        <v>0.045</v>
      </c>
      <c r="U136" s="214" t="s">
        <v>19</v>
      </c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5" t="s">
        <v>145</v>
      </c>
      <c r="AT136" s="215" t="s">
        <v>140</v>
      </c>
      <c r="AU136" s="215" t="s">
        <v>80</v>
      </c>
      <c r="AY136" s="18" t="s">
        <v>136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78</v>
      </c>
      <c r="BK136" s="216">
        <f>ROUND(I136*H136,2)</f>
        <v>0</v>
      </c>
      <c r="BL136" s="18" t="s">
        <v>145</v>
      </c>
      <c r="BM136" s="215" t="s">
        <v>229</v>
      </c>
    </row>
    <row r="137" spans="1:47" s="2" customFormat="1" ht="12">
      <c r="A137" s="39"/>
      <c r="B137" s="40"/>
      <c r="C137" s="41"/>
      <c r="D137" s="217" t="s">
        <v>147</v>
      </c>
      <c r="E137" s="41"/>
      <c r="F137" s="218" t="s">
        <v>230</v>
      </c>
      <c r="G137" s="41"/>
      <c r="H137" s="41"/>
      <c r="I137" s="219"/>
      <c r="J137" s="41"/>
      <c r="K137" s="41"/>
      <c r="L137" s="45"/>
      <c r="M137" s="220"/>
      <c r="N137" s="221"/>
      <c r="O137" s="85"/>
      <c r="P137" s="85"/>
      <c r="Q137" s="85"/>
      <c r="R137" s="85"/>
      <c r="S137" s="85"/>
      <c r="T137" s="85"/>
      <c r="U137" s="86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147</v>
      </c>
      <c r="AU137" s="18" t="s">
        <v>80</v>
      </c>
    </row>
    <row r="138" spans="1:65" s="2" customFormat="1" ht="24.15" customHeight="1">
      <c r="A138" s="39"/>
      <c r="B138" s="40"/>
      <c r="C138" s="204" t="s">
        <v>231</v>
      </c>
      <c r="D138" s="204" t="s">
        <v>140</v>
      </c>
      <c r="E138" s="205" t="s">
        <v>232</v>
      </c>
      <c r="F138" s="206" t="s">
        <v>233</v>
      </c>
      <c r="G138" s="207" t="s">
        <v>196</v>
      </c>
      <c r="H138" s="208">
        <v>1</v>
      </c>
      <c r="I138" s="209"/>
      <c r="J138" s="210">
        <f>ROUND(I138*H138,2)</f>
        <v>0</v>
      </c>
      <c r="K138" s="206" t="s">
        <v>144</v>
      </c>
      <c r="L138" s="45"/>
      <c r="M138" s="211" t="s">
        <v>19</v>
      </c>
      <c r="N138" s="212" t="s">
        <v>41</v>
      </c>
      <c r="O138" s="85"/>
      <c r="P138" s="213">
        <f>O138*H138</f>
        <v>0</v>
      </c>
      <c r="Q138" s="213">
        <v>0.045968</v>
      </c>
      <c r="R138" s="213">
        <f>Q138*H138</f>
        <v>0.045968</v>
      </c>
      <c r="S138" s="213">
        <v>0</v>
      </c>
      <c r="T138" s="213">
        <f>S138*H138</f>
        <v>0</v>
      </c>
      <c r="U138" s="214" t="s">
        <v>19</v>
      </c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5" t="s">
        <v>145</v>
      </c>
      <c r="AT138" s="215" t="s">
        <v>140</v>
      </c>
      <c r="AU138" s="215" t="s">
        <v>80</v>
      </c>
      <c r="AY138" s="18" t="s">
        <v>136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8" t="s">
        <v>78</v>
      </c>
      <c r="BK138" s="216">
        <f>ROUND(I138*H138,2)</f>
        <v>0</v>
      </c>
      <c r="BL138" s="18" t="s">
        <v>145</v>
      </c>
      <c r="BM138" s="215" t="s">
        <v>234</v>
      </c>
    </row>
    <row r="139" spans="1:47" s="2" customFormat="1" ht="12">
      <c r="A139" s="39"/>
      <c r="B139" s="40"/>
      <c r="C139" s="41"/>
      <c r="D139" s="217" t="s">
        <v>147</v>
      </c>
      <c r="E139" s="41"/>
      <c r="F139" s="218" t="s">
        <v>235</v>
      </c>
      <c r="G139" s="41"/>
      <c r="H139" s="41"/>
      <c r="I139" s="219"/>
      <c r="J139" s="41"/>
      <c r="K139" s="41"/>
      <c r="L139" s="45"/>
      <c r="M139" s="220"/>
      <c r="N139" s="221"/>
      <c r="O139" s="85"/>
      <c r="P139" s="85"/>
      <c r="Q139" s="85"/>
      <c r="R139" s="85"/>
      <c r="S139" s="85"/>
      <c r="T139" s="85"/>
      <c r="U139" s="86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147</v>
      </c>
      <c r="AU139" s="18" t="s">
        <v>80</v>
      </c>
    </row>
    <row r="140" spans="1:65" s="2" customFormat="1" ht="16.5" customHeight="1">
      <c r="A140" s="39"/>
      <c r="B140" s="40"/>
      <c r="C140" s="204" t="s">
        <v>236</v>
      </c>
      <c r="D140" s="204" t="s">
        <v>140</v>
      </c>
      <c r="E140" s="205" t="s">
        <v>237</v>
      </c>
      <c r="F140" s="206" t="s">
        <v>238</v>
      </c>
      <c r="G140" s="207" t="s">
        <v>143</v>
      </c>
      <c r="H140" s="208">
        <v>2</v>
      </c>
      <c r="I140" s="209"/>
      <c r="J140" s="210">
        <f>ROUND(I140*H140,2)</f>
        <v>0</v>
      </c>
      <c r="K140" s="206" t="s">
        <v>144</v>
      </c>
      <c r="L140" s="45"/>
      <c r="M140" s="211" t="s">
        <v>19</v>
      </c>
      <c r="N140" s="212" t="s">
        <v>41</v>
      </c>
      <c r="O140" s="85"/>
      <c r="P140" s="213">
        <f>O140*H140</f>
        <v>0</v>
      </c>
      <c r="Q140" s="213">
        <v>0</v>
      </c>
      <c r="R140" s="213">
        <f>Q140*H140</f>
        <v>0</v>
      </c>
      <c r="S140" s="213">
        <v>2.2</v>
      </c>
      <c r="T140" s="213">
        <f>S140*H140</f>
        <v>4.4</v>
      </c>
      <c r="U140" s="214" t="s">
        <v>19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5" t="s">
        <v>145</v>
      </c>
      <c r="AT140" s="215" t="s">
        <v>140</v>
      </c>
      <c r="AU140" s="215" t="s">
        <v>80</v>
      </c>
      <c r="AY140" s="18" t="s">
        <v>136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78</v>
      </c>
      <c r="BK140" s="216">
        <f>ROUND(I140*H140,2)</f>
        <v>0</v>
      </c>
      <c r="BL140" s="18" t="s">
        <v>145</v>
      </c>
      <c r="BM140" s="215" t="s">
        <v>239</v>
      </c>
    </row>
    <row r="141" spans="1:47" s="2" customFormat="1" ht="12">
      <c r="A141" s="39"/>
      <c r="B141" s="40"/>
      <c r="C141" s="41"/>
      <c r="D141" s="217" t="s">
        <v>147</v>
      </c>
      <c r="E141" s="41"/>
      <c r="F141" s="218" t="s">
        <v>240</v>
      </c>
      <c r="G141" s="41"/>
      <c r="H141" s="41"/>
      <c r="I141" s="219"/>
      <c r="J141" s="41"/>
      <c r="K141" s="41"/>
      <c r="L141" s="45"/>
      <c r="M141" s="220"/>
      <c r="N141" s="221"/>
      <c r="O141" s="85"/>
      <c r="P141" s="85"/>
      <c r="Q141" s="85"/>
      <c r="R141" s="85"/>
      <c r="S141" s="85"/>
      <c r="T141" s="85"/>
      <c r="U141" s="86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147</v>
      </c>
      <c r="AU141" s="18" t="s">
        <v>80</v>
      </c>
    </row>
    <row r="142" spans="1:65" s="2" customFormat="1" ht="24.15" customHeight="1">
      <c r="A142" s="39"/>
      <c r="B142" s="40"/>
      <c r="C142" s="204" t="s">
        <v>241</v>
      </c>
      <c r="D142" s="204" t="s">
        <v>140</v>
      </c>
      <c r="E142" s="205" t="s">
        <v>242</v>
      </c>
      <c r="F142" s="206" t="s">
        <v>243</v>
      </c>
      <c r="G142" s="207" t="s">
        <v>152</v>
      </c>
      <c r="H142" s="208">
        <v>24.5</v>
      </c>
      <c r="I142" s="209"/>
      <c r="J142" s="210">
        <f>ROUND(I142*H142,2)</f>
        <v>0</v>
      </c>
      <c r="K142" s="206" t="s">
        <v>144</v>
      </c>
      <c r="L142" s="45"/>
      <c r="M142" s="211" t="s">
        <v>19</v>
      </c>
      <c r="N142" s="212" t="s">
        <v>41</v>
      </c>
      <c r="O142" s="85"/>
      <c r="P142" s="213">
        <f>O142*H142</f>
        <v>0</v>
      </c>
      <c r="Q142" s="213">
        <v>0</v>
      </c>
      <c r="R142" s="213">
        <f>Q142*H142</f>
        <v>0</v>
      </c>
      <c r="S142" s="213">
        <v>0.035</v>
      </c>
      <c r="T142" s="213">
        <f>S142*H142</f>
        <v>0.8575</v>
      </c>
      <c r="U142" s="214" t="s">
        <v>19</v>
      </c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5" t="s">
        <v>145</v>
      </c>
      <c r="AT142" s="215" t="s">
        <v>140</v>
      </c>
      <c r="AU142" s="215" t="s">
        <v>80</v>
      </c>
      <c r="AY142" s="18" t="s">
        <v>136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8" t="s">
        <v>78</v>
      </c>
      <c r="BK142" s="216">
        <f>ROUND(I142*H142,2)</f>
        <v>0</v>
      </c>
      <c r="BL142" s="18" t="s">
        <v>145</v>
      </c>
      <c r="BM142" s="215" t="s">
        <v>244</v>
      </c>
    </row>
    <row r="143" spans="1:47" s="2" customFormat="1" ht="12">
      <c r="A143" s="39"/>
      <c r="B143" s="40"/>
      <c r="C143" s="41"/>
      <c r="D143" s="217" t="s">
        <v>147</v>
      </c>
      <c r="E143" s="41"/>
      <c r="F143" s="218" t="s">
        <v>245</v>
      </c>
      <c r="G143" s="41"/>
      <c r="H143" s="41"/>
      <c r="I143" s="219"/>
      <c r="J143" s="41"/>
      <c r="K143" s="41"/>
      <c r="L143" s="45"/>
      <c r="M143" s="220"/>
      <c r="N143" s="221"/>
      <c r="O143" s="85"/>
      <c r="P143" s="85"/>
      <c r="Q143" s="85"/>
      <c r="R143" s="85"/>
      <c r="S143" s="85"/>
      <c r="T143" s="85"/>
      <c r="U143" s="86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147</v>
      </c>
      <c r="AU143" s="18" t="s">
        <v>80</v>
      </c>
    </row>
    <row r="144" spans="1:65" s="2" customFormat="1" ht="16.5" customHeight="1">
      <c r="A144" s="39"/>
      <c r="B144" s="40"/>
      <c r="C144" s="204" t="s">
        <v>246</v>
      </c>
      <c r="D144" s="204" t="s">
        <v>140</v>
      </c>
      <c r="E144" s="205" t="s">
        <v>247</v>
      </c>
      <c r="F144" s="206" t="s">
        <v>248</v>
      </c>
      <c r="G144" s="207" t="s">
        <v>249</v>
      </c>
      <c r="H144" s="208">
        <v>36</v>
      </c>
      <c r="I144" s="209"/>
      <c r="J144" s="210">
        <f>ROUND(I144*H144,2)</f>
        <v>0</v>
      </c>
      <c r="K144" s="206" t="s">
        <v>144</v>
      </c>
      <c r="L144" s="45"/>
      <c r="M144" s="211" t="s">
        <v>19</v>
      </c>
      <c r="N144" s="212" t="s">
        <v>41</v>
      </c>
      <c r="O144" s="85"/>
      <c r="P144" s="213">
        <f>O144*H144</f>
        <v>0</v>
      </c>
      <c r="Q144" s="213">
        <v>0</v>
      </c>
      <c r="R144" s="213">
        <f>Q144*H144</f>
        <v>0</v>
      </c>
      <c r="S144" s="213">
        <v>0.009</v>
      </c>
      <c r="T144" s="213">
        <f>S144*H144</f>
        <v>0.32399999999999995</v>
      </c>
      <c r="U144" s="214" t="s">
        <v>19</v>
      </c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5" t="s">
        <v>145</v>
      </c>
      <c r="AT144" s="215" t="s">
        <v>140</v>
      </c>
      <c r="AU144" s="215" t="s">
        <v>80</v>
      </c>
      <c r="AY144" s="18" t="s">
        <v>136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78</v>
      </c>
      <c r="BK144" s="216">
        <f>ROUND(I144*H144,2)</f>
        <v>0</v>
      </c>
      <c r="BL144" s="18" t="s">
        <v>145</v>
      </c>
      <c r="BM144" s="215" t="s">
        <v>250</v>
      </c>
    </row>
    <row r="145" spans="1:47" s="2" customFormat="1" ht="12">
      <c r="A145" s="39"/>
      <c r="B145" s="40"/>
      <c r="C145" s="41"/>
      <c r="D145" s="217" t="s">
        <v>147</v>
      </c>
      <c r="E145" s="41"/>
      <c r="F145" s="218" t="s">
        <v>251</v>
      </c>
      <c r="G145" s="41"/>
      <c r="H145" s="41"/>
      <c r="I145" s="219"/>
      <c r="J145" s="41"/>
      <c r="K145" s="41"/>
      <c r="L145" s="45"/>
      <c r="M145" s="220"/>
      <c r="N145" s="221"/>
      <c r="O145" s="85"/>
      <c r="P145" s="85"/>
      <c r="Q145" s="85"/>
      <c r="R145" s="85"/>
      <c r="S145" s="85"/>
      <c r="T145" s="85"/>
      <c r="U145" s="86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147</v>
      </c>
      <c r="AU145" s="18" t="s">
        <v>80</v>
      </c>
    </row>
    <row r="146" spans="1:65" s="2" customFormat="1" ht="24.15" customHeight="1">
      <c r="A146" s="39"/>
      <c r="B146" s="40"/>
      <c r="C146" s="204" t="s">
        <v>252</v>
      </c>
      <c r="D146" s="204" t="s">
        <v>140</v>
      </c>
      <c r="E146" s="205" t="s">
        <v>253</v>
      </c>
      <c r="F146" s="206" t="s">
        <v>254</v>
      </c>
      <c r="G146" s="207" t="s">
        <v>152</v>
      </c>
      <c r="H146" s="208">
        <v>8</v>
      </c>
      <c r="I146" s="209"/>
      <c r="J146" s="210">
        <f>ROUND(I146*H146,2)</f>
        <v>0</v>
      </c>
      <c r="K146" s="206" t="s">
        <v>144</v>
      </c>
      <c r="L146" s="45"/>
      <c r="M146" s="211" t="s">
        <v>19</v>
      </c>
      <c r="N146" s="212" t="s">
        <v>41</v>
      </c>
      <c r="O146" s="85"/>
      <c r="P146" s="213">
        <f>O146*H146</f>
        <v>0</v>
      </c>
      <c r="Q146" s="213">
        <v>0</v>
      </c>
      <c r="R146" s="213">
        <f>Q146*H146</f>
        <v>0</v>
      </c>
      <c r="S146" s="213">
        <v>0.076</v>
      </c>
      <c r="T146" s="213">
        <f>S146*H146</f>
        <v>0.608</v>
      </c>
      <c r="U146" s="214" t="s">
        <v>19</v>
      </c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5" t="s">
        <v>145</v>
      </c>
      <c r="AT146" s="215" t="s">
        <v>140</v>
      </c>
      <c r="AU146" s="215" t="s">
        <v>80</v>
      </c>
      <c r="AY146" s="18" t="s">
        <v>136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78</v>
      </c>
      <c r="BK146" s="216">
        <f>ROUND(I146*H146,2)</f>
        <v>0</v>
      </c>
      <c r="BL146" s="18" t="s">
        <v>145</v>
      </c>
      <c r="BM146" s="215" t="s">
        <v>255</v>
      </c>
    </row>
    <row r="147" spans="1:47" s="2" customFormat="1" ht="12">
      <c r="A147" s="39"/>
      <c r="B147" s="40"/>
      <c r="C147" s="41"/>
      <c r="D147" s="217" t="s">
        <v>147</v>
      </c>
      <c r="E147" s="41"/>
      <c r="F147" s="218" t="s">
        <v>256</v>
      </c>
      <c r="G147" s="41"/>
      <c r="H147" s="41"/>
      <c r="I147" s="219"/>
      <c r="J147" s="41"/>
      <c r="K147" s="41"/>
      <c r="L147" s="45"/>
      <c r="M147" s="220"/>
      <c r="N147" s="221"/>
      <c r="O147" s="85"/>
      <c r="P147" s="85"/>
      <c r="Q147" s="85"/>
      <c r="R147" s="85"/>
      <c r="S147" s="85"/>
      <c r="T147" s="85"/>
      <c r="U147" s="86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147</v>
      </c>
      <c r="AU147" s="18" t="s">
        <v>80</v>
      </c>
    </row>
    <row r="148" spans="1:65" s="2" customFormat="1" ht="24.15" customHeight="1">
      <c r="A148" s="39"/>
      <c r="B148" s="40"/>
      <c r="C148" s="204" t="s">
        <v>257</v>
      </c>
      <c r="D148" s="204" t="s">
        <v>140</v>
      </c>
      <c r="E148" s="205" t="s">
        <v>258</v>
      </c>
      <c r="F148" s="206" t="s">
        <v>259</v>
      </c>
      <c r="G148" s="207" t="s">
        <v>152</v>
      </c>
      <c r="H148" s="208">
        <v>116</v>
      </c>
      <c r="I148" s="209"/>
      <c r="J148" s="210">
        <f>ROUND(I148*H148,2)</f>
        <v>0</v>
      </c>
      <c r="K148" s="206" t="s">
        <v>144</v>
      </c>
      <c r="L148" s="45"/>
      <c r="M148" s="211" t="s">
        <v>19</v>
      </c>
      <c r="N148" s="212" t="s">
        <v>41</v>
      </c>
      <c r="O148" s="85"/>
      <c r="P148" s="213">
        <f>O148*H148</f>
        <v>0</v>
      </c>
      <c r="Q148" s="213">
        <v>0</v>
      </c>
      <c r="R148" s="213">
        <f>Q148*H148</f>
        <v>0</v>
      </c>
      <c r="S148" s="213">
        <v>0.046</v>
      </c>
      <c r="T148" s="213">
        <f>S148*H148</f>
        <v>5.336</v>
      </c>
      <c r="U148" s="214" t="s">
        <v>19</v>
      </c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5" t="s">
        <v>145</v>
      </c>
      <c r="AT148" s="215" t="s">
        <v>140</v>
      </c>
      <c r="AU148" s="215" t="s">
        <v>80</v>
      </c>
      <c r="AY148" s="18" t="s">
        <v>136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78</v>
      </c>
      <c r="BK148" s="216">
        <f>ROUND(I148*H148,2)</f>
        <v>0</v>
      </c>
      <c r="BL148" s="18" t="s">
        <v>145</v>
      </c>
      <c r="BM148" s="215" t="s">
        <v>260</v>
      </c>
    </row>
    <row r="149" spans="1:47" s="2" customFormat="1" ht="12">
      <c r="A149" s="39"/>
      <c r="B149" s="40"/>
      <c r="C149" s="41"/>
      <c r="D149" s="217" t="s">
        <v>147</v>
      </c>
      <c r="E149" s="41"/>
      <c r="F149" s="218" t="s">
        <v>261</v>
      </c>
      <c r="G149" s="41"/>
      <c r="H149" s="41"/>
      <c r="I149" s="219"/>
      <c r="J149" s="41"/>
      <c r="K149" s="41"/>
      <c r="L149" s="45"/>
      <c r="M149" s="220"/>
      <c r="N149" s="221"/>
      <c r="O149" s="85"/>
      <c r="P149" s="85"/>
      <c r="Q149" s="85"/>
      <c r="R149" s="85"/>
      <c r="S149" s="85"/>
      <c r="T149" s="85"/>
      <c r="U149" s="86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147</v>
      </c>
      <c r="AU149" s="18" t="s">
        <v>80</v>
      </c>
    </row>
    <row r="150" spans="1:65" s="2" customFormat="1" ht="24.15" customHeight="1">
      <c r="A150" s="39"/>
      <c r="B150" s="40"/>
      <c r="C150" s="204" t="s">
        <v>262</v>
      </c>
      <c r="D150" s="204" t="s">
        <v>140</v>
      </c>
      <c r="E150" s="205" t="s">
        <v>263</v>
      </c>
      <c r="F150" s="206" t="s">
        <v>264</v>
      </c>
      <c r="G150" s="207" t="s">
        <v>152</v>
      </c>
      <c r="H150" s="208">
        <v>8.5</v>
      </c>
      <c r="I150" s="209"/>
      <c r="J150" s="210">
        <f>ROUND(I150*H150,2)</f>
        <v>0</v>
      </c>
      <c r="K150" s="206" t="s">
        <v>144</v>
      </c>
      <c r="L150" s="45"/>
      <c r="M150" s="211" t="s">
        <v>19</v>
      </c>
      <c r="N150" s="212" t="s">
        <v>41</v>
      </c>
      <c r="O150" s="85"/>
      <c r="P150" s="213">
        <f>O150*H150</f>
        <v>0</v>
      </c>
      <c r="Q150" s="213">
        <v>0</v>
      </c>
      <c r="R150" s="213">
        <f>Q150*H150</f>
        <v>0</v>
      </c>
      <c r="S150" s="213">
        <v>0.068</v>
      </c>
      <c r="T150" s="213">
        <f>S150*H150</f>
        <v>0.5780000000000001</v>
      </c>
      <c r="U150" s="214" t="s">
        <v>19</v>
      </c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5" t="s">
        <v>145</v>
      </c>
      <c r="AT150" s="215" t="s">
        <v>140</v>
      </c>
      <c r="AU150" s="215" t="s">
        <v>80</v>
      </c>
      <c r="AY150" s="18" t="s">
        <v>136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78</v>
      </c>
      <c r="BK150" s="216">
        <f>ROUND(I150*H150,2)</f>
        <v>0</v>
      </c>
      <c r="BL150" s="18" t="s">
        <v>145</v>
      </c>
      <c r="BM150" s="215" t="s">
        <v>265</v>
      </c>
    </row>
    <row r="151" spans="1:47" s="2" customFormat="1" ht="12">
      <c r="A151" s="39"/>
      <c r="B151" s="40"/>
      <c r="C151" s="41"/>
      <c r="D151" s="217" t="s">
        <v>147</v>
      </c>
      <c r="E151" s="41"/>
      <c r="F151" s="218" t="s">
        <v>266</v>
      </c>
      <c r="G151" s="41"/>
      <c r="H151" s="41"/>
      <c r="I151" s="219"/>
      <c r="J151" s="41"/>
      <c r="K151" s="41"/>
      <c r="L151" s="45"/>
      <c r="M151" s="220"/>
      <c r="N151" s="221"/>
      <c r="O151" s="85"/>
      <c r="P151" s="85"/>
      <c r="Q151" s="85"/>
      <c r="R151" s="85"/>
      <c r="S151" s="85"/>
      <c r="T151" s="85"/>
      <c r="U151" s="86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147</v>
      </c>
      <c r="AU151" s="18" t="s">
        <v>80</v>
      </c>
    </row>
    <row r="152" spans="1:63" s="12" customFormat="1" ht="22.8" customHeight="1">
      <c r="A152" s="12"/>
      <c r="B152" s="188"/>
      <c r="C152" s="189"/>
      <c r="D152" s="190" t="s">
        <v>69</v>
      </c>
      <c r="E152" s="202" t="s">
        <v>267</v>
      </c>
      <c r="F152" s="202" t="s">
        <v>268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SUM(P153:P162)</f>
        <v>0</v>
      </c>
      <c r="Q152" s="196"/>
      <c r="R152" s="197">
        <f>SUM(R153:R162)</f>
        <v>0</v>
      </c>
      <c r="S152" s="196"/>
      <c r="T152" s="197">
        <f>SUM(T153:T162)</f>
        <v>0</v>
      </c>
      <c r="U152" s="198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9" t="s">
        <v>78</v>
      </c>
      <c r="AT152" s="200" t="s">
        <v>69</v>
      </c>
      <c r="AU152" s="200" t="s">
        <v>78</v>
      </c>
      <c r="AY152" s="199" t="s">
        <v>136</v>
      </c>
      <c r="BK152" s="201">
        <f>SUM(BK153:BK162)</f>
        <v>0</v>
      </c>
    </row>
    <row r="153" spans="1:65" s="2" customFormat="1" ht="24.15" customHeight="1">
      <c r="A153" s="39"/>
      <c r="B153" s="40"/>
      <c r="C153" s="204" t="s">
        <v>269</v>
      </c>
      <c r="D153" s="204" t="s">
        <v>140</v>
      </c>
      <c r="E153" s="205" t="s">
        <v>270</v>
      </c>
      <c r="F153" s="206" t="s">
        <v>271</v>
      </c>
      <c r="G153" s="207" t="s">
        <v>272</v>
      </c>
      <c r="H153" s="208">
        <v>13.829</v>
      </c>
      <c r="I153" s="209"/>
      <c r="J153" s="210">
        <f>ROUND(I153*H153,2)</f>
        <v>0</v>
      </c>
      <c r="K153" s="206" t="s">
        <v>144</v>
      </c>
      <c r="L153" s="45"/>
      <c r="M153" s="211" t="s">
        <v>19</v>
      </c>
      <c r="N153" s="212" t="s">
        <v>41</v>
      </c>
      <c r="O153" s="85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3">
        <f>S153*H153</f>
        <v>0</v>
      </c>
      <c r="U153" s="214" t="s">
        <v>19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5" t="s">
        <v>145</v>
      </c>
      <c r="AT153" s="215" t="s">
        <v>140</v>
      </c>
      <c r="AU153" s="215" t="s">
        <v>80</v>
      </c>
      <c r="AY153" s="18" t="s">
        <v>136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78</v>
      </c>
      <c r="BK153" s="216">
        <f>ROUND(I153*H153,2)</f>
        <v>0</v>
      </c>
      <c r="BL153" s="18" t="s">
        <v>145</v>
      </c>
      <c r="BM153" s="215" t="s">
        <v>273</v>
      </c>
    </row>
    <row r="154" spans="1:47" s="2" customFormat="1" ht="12">
      <c r="A154" s="39"/>
      <c r="B154" s="40"/>
      <c r="C154" s="41"/>
      <c r="D154" s="217" t="s">
        <v>147</v>
      </c>
      <c r="E154" s="41"/>
      <c r="F154" s="218" t="s">
        <v>274</v>
      </c>
      <c r="G154" s="41"/>
      <c r="H154" s="41"/>
      <c r="I154" s="219"/>
      <c r="J154" s="41"/>
      <c r="K154" s="41"/>
      <c r="L154" s="45"/>
      <c r="M154" s="220"/>
      <c r="N154" s="221"/>
      <c r="O154" s="85"/>
      <c r="P154" s="85"/>
      <c r="Q154" s="85"/>
      <c r="R154" s="85"/>
      <c r="S154" s="85"/>
      <c r="T154" s="85"/>
      <c r="U154" s="86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147</v>
      </c>
      <c r="AU154" s="18" t="s">
        <v>80</v>
      </c>
    </row>
    <row r="155" spans="1:65" s="2" customFormat="1" ht="33" customHeight="1">
      <c r="A155" s="39"/>
      <c r="B155" s="40"/>
      <c r="C155" s="204" t="s">
        <v>275</v>
      </c>
      <c r="D155" s="204" t="s">
        <v>140</v>
      </c>
      <c r="E155" s="205" t="s">
        <v>276</v>
      </c>
      <c r="F155" s="206" t="s">
        <v>277</v>
      </c>
      <c r="G155" s="207" t="s">
        <v>272</v>
      </c>
      <c r="H155" s="208">
        <v>13.829</v>
      </c>
      <c r="I155" s="209"/>
      <c r="J155" s="210">
        <f>ROUND(I155*H155,2)</f>
        <v>0</v>
      </c>
      <c r="K155" s="206" t="s">
        <v>144</v>
      </c>
      <c r="L155" s="45"/>
      <c r="M155" s="211" t="s">
        <v>19</v>
      </c>
      <c r="N155" s="212" t="s">
        <v>41</v>
      </c>
      <c r="O155" s="85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3">
        <f>S155*H155</f>
        <v>0</v>
      </c>
      <c r="U155" s="214" t="s">
        <v>19</v>
      </c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5" t="s">
        <v>145</v>
      </c>
      <c r="AT155" s="215" t="s">
        <v>140</v>
      </c>
      <c r="AU155" s="215" t="s">
        <v>80</v>
      </c>
      <c r="AY155" s="18" t="s">
        <v>136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78</v>
      </c>
      <c r="BK155" s="216">
        <f>ROUND(I155*H155,2)</f>
        <v>0</v>
      </c>
      <c r="BL155" s="18" t="s">
        <v>145</v>
      </c>
      <c r="BM155" s="215" t="s">
        <v>278</v>
      </c>
    </row>
    <row r="156" spans="1:47" s="2" customFormat="1" ht="12">
      <c r="A156" s="39"/>
      <c r="B156" s="40"/>
      <c r="C156" s="41"/>
      <c r="D156" s="217" t="s">
        <v>147</v>
      </c>
      <c r="E156" s="41"/>
      <c r="F156" s="218" t="s">
        <v>279</v>
      </c>
      <c r="G156" s="41"/>
      <c r="H156" s="41"/>
      <c r="I156" s="219"/>
      <c r="J156" s="41"/>
      <c r="K156" s="41"/>
      <c r="L156" s="45"/>
      <c r="M156" s="220"/>
      <c r="N156" s="221"/>
      <c r="O156" s="85"/>
      <c r="P156" s="85"/>
      <c r="Q156" s="85"/>
      <c r="R156" s="85"/>
      <c r="S156" s="85"/>
      <c r="T156" s="85"/>
      <c r="U156" s="86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147</v>
      </c>
      <c r="AU156" s="18" t="s">
        <v>80</v>
      </c>
    </row>
    <row r="157" spans="1:65" s="2" customFormat="1" ht="21.75" customHeight="1">
      <c r="A157" s="39"/>
      <c r="B157" s="40"/>
      <c r="C157" s="204" t="s">
        <v>280</v>
      </c>
      <c r="D157" s="204" t="s">
        <v>140</v>
      </c>
      <c r="E157" s="205" t="s">
        <v>281</v>
      </c>
      <c r="F157" s="206" t="s">
        <v>282</v>
      </c>
      <c r="G157" s="207" t="s">
        <v>272</v>
      </c>
      <c r="H157" s="208">
        <v>13.829</v>
      </c>
      <c r="I157" s="209"/>
      <c r="J157" s="210">
        <f>ROUND(I157*H157,2)</f>
        <v>0</v>
      </c>
      <c r="K157" s="206" t="s">
        <v>144</v>
      </c>
      <c r="L157" s="45"/>
      <c r="M157" s="211" t="s">
        <v>19</v>
      </c>
      <c r="N157" s="212" t="s">
        <v>41</v>
      </c>
      <c r="O157" s="85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3">
        <f>S157*H157</f>
        <v>0</v>
      </c>
      <c r="U157" s="214" t="s">
        <v>19</v>
      </c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5" t="s">
        <v>145</v>
      </c>
      <c r="AT157" s="215" t="s">
        <v>140</v>
      </c>
      <c r="AU157" s="215" t="s">
        <v>80</v>
      </c>
      <c r="AY157" s="18" t="s">
        <v>136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78</v>
      </c>
      <c r="BK157" s="216">
        <f>ROUND(I157*H157,2)</f>
        <v>0</v>
      </c>
      <c r="BL157" s="18" t="s">
        <v>145</v>
      </c>
      <c r="BM157" s="215" t="s">
        <v>283</v>
      </c>
    </row>
    <row r="158" spans="1:47" s="2" customFormat="1" ht="12">
      <c r="A158" s="39"/>
      <c r="B158" s="40"/>
      <c r="C158" s="41"/>
      <c r="D158" s="217" t="s">
        <v>147</v>
      </c>
      <c r="E158" s="41"/>
      <c r="F158" s="218" t="s">
        <v>284</v>
      </c>
      <c r="G158" s="41"/>
      <c r="H158" s="41"/>
      <c r="I158" s="219"/>
      <c r="J158" s="41"/>
      <c r="K158" s="41"/>
      <c r="L158" s="45"/>
      <c r="M158" s="220"/>
      <c r="N158" s="221"/>
      <c r="O158" s="85"/>
      <c r="P158" s="85"/>
      <c r="Q158" s="85"/>
      <c r="R158" s="85"/>
      <c r="S158" s="85"/>
      <c r="T158" s="85"/>
      <c r="U158" s="86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147</v>
      </c>
      <c r="AU158" s="18" t="s">
        <v>80</v>
      </c>
    </row>
    <row r="159" spans="1:65" s="2" customFormat="1" ht="24.15" customHeight="1">
      <c r="A159" s="39"/>
      <c r="B159" s="40"/>
      <c r="C159" s="204" t="s">
        <v>285</v>
      </c>
      <c r="D159" s="204" t="s">
        <v>140</v>
      </c>
      <c r="E159" s="205" t="s">
        <v>286</v>
      </c>
      <c r="F159" s="206" t="s">
        <v>287</v>
      </c>
      <c r="G159" s="207" t="s">
        <v>272</v>
      </c>
      <c r="H159" s="208">
        <v>13.829</v>
      </c>
      <c r="I159" s="209"/>
      <c r="J159" s="210">
        <f>ROUND(I159*H159,2)</f>
        <v>0</v>
      </c>
      <c r="K159" s="206" t="s">
        <v>144</v>
      </c>
      <c r="L159" s="45"/>
      <c r="M159" s="211" t="s">
        <v>19</v>
      </c>
      <c r="N159" s="212" t="s">
        <v>41</v>
      </c>
      <c r="O159" s="85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3">
        <f>S159*H159</f>
        <v>0</v>
      </c>
      <c r="U159" s="214" t="s">
        <v>19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5" t="s">
        <v>145</v>
      </c>
      <c r="AT159" s="215" t="s">
        <v>140</v>
      </c>
      <c r="AU159" s="215" t="s">
        <v>80</v>
      </c>
      <c r="AY159" s="18" t="s">
        <v>136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78</v>
      </c>
      <c r="BK159" s="216">
        <f>ROUND(I159*H159,2)</f>
        <v>0</v>
      </c>
      <c r="BL159" s="18" t="s">
        <v>145</v>
      </c>
      <c r="BM159" s="215" t="s">
        <v>288</v>
      </c>
    </row>
    <row r="160" spans="1:47" s="2" customFormat="1" ht="12">
      <c r="A160" s="39"/>
      <c r="B160" s="40"/>
      <c r="C160" s="41"/>
      <c r="D160" s="217" t="s">
        <v>147</v>
      </c>
      <c r="E160" s="41"/>
      <c r="F160" s="218" t="s">
        <v>289</v>
      </c>
      <c r="G160" s="41"/>
      <c r="H160" s="41"/>
      <c r="I160" s="219"/>
      <c r="J160" s="41"/>
      <c r="K160" s="41"/>
      <c r="L160" s="45"/>
      <c r="M160" s="220"/>
      <c r="N160" s="221"/>
      <c r="O160" s="85"/>
      <c r="P160" s="85"/>
      <c r="Q160" s="85"/>
      <c r="R160" s="85"/>
      <c r="S160" s="85"/>
      <c r="T160" s="85"/>
      <c r="U160" s="86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147</v>
      </c>
      <c r="AU160" s="18" t="s">
        <v>80</v>
      </c>
    </row>
    <row r="161" spans="1:65" s="2" customFormat="1" ht="24.15" customHeight="1">
      <c r="A161" s="39"/>
      <c r="B161" s="40"/>
      <c r="C161" s="204" t="s">
        <v>290</v>
      </c>
      <c r="D161" s="204" t="s">
        <v>140</v>
      </c>
      <c r="E161" s="205" t="s">
        <v>291</v>
      </c>
      <c r="F161" s="206" t="s">
        <v>292</v>
      </c>
      <c r="G161" s="207" t="s">
        <v>272</v>
      </c>
      <c r="H161" s="208">
        <v>13</v>
      </c>
      <c r="I161" s="209"/>
      <c r="J161" s="210">
        <f>ROUND(I161*H161,2)</f>
        <v>0</v>
      </c>
      <c r="K161" s="206" t="s">
        <v>19</v>
      </c>
      <c r="L161" s="45"/>
      <c r="M161" s="211" t="s">
        <v>19</v>
      </c>
      <c r="N161" s="212" t="s">
        <v>41</v>
      </c>
      <c r="O161" s="85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3">
        <f>S161*H161</f>
        <v>0</v>
      </c>
      <c r="U161" s="214" t="s">
        <v>19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5" t="s">
        <v>145</v>
      </c>
      <c r="AT161" s="215" t="s">
        <v>140</v>
      </c>
      <c r="AU161" s="215" t="s">
        <v>80</v>
      </c>
      <c r="AY161" s="18" t="s">
        <v>136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78</v>
      </c>
      <c r="BK161" s="216">
        <f>ROUND(I161*H161,2)</f>
        <v>0</v>
      </c>
      <c r="BL161" s="18" t="s">
        <v>145</v>
      </c>
      <c r="BM161" s="215" t="s">
        <v>293</v>
      </c>
    </row>
    <row r="162" spans="1:65" s="2" customFormat="1" ht="24.15" customHeight="1">
      <c r="A162" s="39"/>
      <c r="B162" s="40"/>
      <c r="C162" s="204" t="s">
        <v>294</v>
      </c>
      <c r="D162" s="204" t="s">
        <v>140</v>
      </c>
      <c r="E162" s="205" t="s">
        <v>295</v>
      </c>
      <c r="F162" s="206" t="s">
        <v>296</v>
      </c>
      <c r="G162" s="207" t="s">
        <v>272</v>
      </c>
      <c r="H162" s="208">
        <v>0.362</v>
      </c>
      <c r="I162" s="209"/>
      <c r="J162" s="210">
        <f>ROUND(I162*H162,2)</f>
        <v>0</v>
      </c>
      <c r="K162" s="206" t="s">
        <v>19</v>
      </c>
      <c r="L162" s="45"/>
      <c r="M162" s="211" t="s">
        <v>19</v>
      </c>
      <c r="N162" s="212" t="s">
        <v>41</v>
      </c>
      <c r="O162" s="85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3">
        <f>S162*H162</f>
        <v>0</v>
      </c>
      <c r="U162" s="214" t="s">
        <v>19</v>
      </c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5" t="s">
        <v>145</v>
      </c>
      <c r="AT162" s="215" t="s">
        <v>140</v>
      </c>
      <c r="AU162" s="215" t="s">
        <v>80</v>
      </c>
      <c r="AY162" s="18" t="s">
        <v>136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8" t="s">
        <v>78</v>
      </c>
      <c r="BK162" s="216">
        <f>ROUND(I162*H162,2)</f>
        <v>0</v>
      </c>
      <c r="BL162" s="18" t="s">
        <v>145</v>
      </c>
      <c r="BM162" s="215" t="s">
        <v>297</v>
      </c>
    </row>
    <row r="163" spans="1:63" s="12" customFormat="1" ht="22.8" customHeight="1">
      <c r="A163" s="12"/>
      <c r="B163" s="188"/>
      <c r="C163" s="189"/>
      <c r="D163" s="190" t="s">
        <v>69</v>
      </c>
      <c r="E163" s="202" t="s">
        <v>298</v>
      </c>
      <c r="F163" s="202" t="s">
        <v>299</v>
      </c>
      <c r="G163" s="189"/>
      <c r="H163" s="189"/>
      <c r="I163" s="192"/>
      <c r="J163" s="203">
        <f>BK163</f>
        <v>0</v>
      </c>
      <c r="K163" s="189"/>
      <c r="L163" s="194"/>
      <c r="M163" s="195"/>
      <c r="N163" s="196"/>
      <c r="O163" s="196"/>
      <c r="P163" s="197">
        <f>SUM(P164:P167)</f>
        <v>0</v>
      </c>
      <c r="Q163" s="196"/>
      <c r="R163" s="197">
        <f>SUM(R164:R167)</f>
        <v>0</v>
      </c>
      <c r="S163" s="196"/>
      <c r="T163" s="197">
        <f>SUM(T164:T167)</f>
        <v>0</v>
      </c>
      <c r="U163" s="198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9" t="s">
        <v>78</v>
      </c>
      <c r="AT163" s="200" t="s">
        <v>69</v>
      </c>
      <c r="AU163" s="200" t="s">
        <v>78</v>
      </c>
      <c r="AY163" s="199" t="s">
        <v>136</v>
      </c>
      <c r="BK163" s="201">
        <f>SUM(BK164:BK167)</f>
        <v>0</v>
      </c>
    </row>
    <row r="164" spans="1:65" s="2" customFormat="1" ht="33" customHeight="1">
      <c r="A164" s="39"/>
      <c r="B164" s="40"/>
      <c r="C164" s="204" t="s">
        <v>300</v>
      </c>
      <c r="D164" s="204" t="s">
        <v>140</v>
      </c>
      <c r="E164" s="205" t="s">
        <v>301</v>
      </c>
      <c r="F164" s="206" t="s">
        <v>302</v>
      </c>
      <c r="G164" s="207" t="s">
        <v>272</v>
      </c>
      <c r="H164" s="208">
        <v>10.176</v>
      </c>
      <c r="I164" s="209"/>
      <c r="J164" s="210">
        <f>ROUND(I164*H164,2)</f>
        <v>0</v>
      </c>
      <c r="K164" s="206" t="s">
        <v>144</v>
      </c>
      <c r="L164" s="45"/>
      <c r="M164" s="211" t="s">
        <v>19</v>
      </c>
      <c r="N164" s="212" t="s">
        <v>41</v>
      </c>
      <c r="O164" s="85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3">
        <f>S164*H164</f>
        <v>0</v>
      </c>
      <c r="U164" s="214" t="s">
        <v>19</v>
      </c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5" t="s">
        <v>145</v>
      </c>
      <c r="AT164" s="215" t="s">
        <v>140</v>
      </c>
      <c r="AU164" s="215" t="s">
        <v>80</v>
      </c>
      <c r="AY164" s="18" t="s">
        <v>136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8" t="s">
        <v>78</v>
      </c>
      <c r="BK164" s="216">
        <f>ROUND(I164*H164,2)</f>
        <v>0</v>
      </c>
      <c r="BL164" s="18" t="s">
        <v>145</v>
      </c>
      <c r="BM164" s="215" t="s">
        <v>303</v>
      </c>
    </row>
    <row r="165" spans="1:47" s="2" customFormat="1" ht="12">
      <c r="A165" s="39"/>
      <c r="B165" s="40"/>
      <c r="C165" s="41"/>
      <c r="D165" s="217" t="s">
        <v>147</v>
      </c>
      <c r="E165" s="41"/>
      <c r="F165" s="218" t="s">
        <v>304</v>
      </c>
      <c r="G165" s="41"/>
      <c r="H165" s="41"/>
      <c r="I165" s="219"/>
      <c r="J165" s="41"/>
      <c r="K165" s="41"/>
      <c r="L165" s="45"/>
      <c r="M165" s="220"/>
      <c r="N165" s="221"/>
      <c r="O165" s="85"/>
      <c r="P165" s="85"/>
      <c r="Q165" s="85"/>
      <c r="R165" s="85"/>
      <c r="S165" s="85"/>
      <c r="T165" s="85"/>
      <c r="U165" s="86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147</v>
      </c>
      <c r="AU165" s="18" t="s">
        <v>80</v>
      </c>
    </row>
    <row r="166" spans="1:65" s="2" customFormat="1" ht="37.8" customHeight="1">
      <c r="A166" s="39"/>
      <c r="B166" s="40"/>
      <c r="C166" s="204" t="s">
        <v>305</v>
      </c>
      <c r="D166" s="204" t="s">
        <v>140</v>
      </c>
      <c r="E166" s="205" t="s">
        <v>306</v>
      </c>
      <c r="F166" s="206" t="s">
        <v>307</v>
      </c>
      <c r="G166" s="207" t="s">
        <v>272</v>
      </c>
      <c r="H166" s="208">
        <v>10.176</v>
      </c>
      <c r="I166" s="209"/>
      <c r="J166" s="210">
        <f>ROUND(I166*H166,2)</f>
        <v>0</v>
      </c>
      <c r="K166" s="206" t="s">
        <v>144</v>
      </c>
      <c r="L166" s="45"/>
      <c r="M166" s="211" t="s">
        <v>19</v>
      </c>
      <c r="N166" s="212" t="s">
        <v>41</v>
      </c>
      <c r="O166" s="85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3">
        <f>S166*H166</f>
        <v>0</v>
      </c>
      <c r="U166" s="214" t="s">
        <v>19</v>
      </c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5" t="s">
        <v>145</v>
      </c>
      <c r="AT166" s="215" t="s">
        <v>140</v>
      </c>
      <c r="AU166" s="215" t="s">
        <v>80</v>
      </c>
      <c r="AY166" s="18" t="s">
        <v>136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8" t="s">
        <v>78</v>
      </c>
      <c r="BK166" s="216">
        <f>ROUND(I166*H166,2)</f>
        <v>0</v>
      </c>
      <c r="BL166" s="18" t="s">
        <v>145</v>
      </c>
      <c r="BM166" s="215" t="s">
        <v>308</v>
      </c>
    </row>
    <row r="167" spans="1:47" s="2" customFormat="1" ht="12">
      <c r="A167" s="39"/>
      <c r="B167" s="40"/>
      <c r="C167" s="41"/>
      <c r="D167" s="217" t="s">
        <v>147</v>
      </c>
      <c r="E167" s="41"/>
      <c r="F167" s="218" t="s">
        <v>309</v>
      </c>
      <c r="G167" s="41"/>
      <c r="H167" s="41"/>
      <c r="I167" s="219"/>
      <c r="J167" s="41"/>
      <c r="K167" s="41"/>
      <c r="L167" s="45"/>
      <c r="M167" s="220"/>
      <c r="N167" s="221"/>
      <c r="O167" s="85"/>
      <c r="P167" s="85"/>
      <c r="Q167" s="85"/>
      <c r="R167" s="85"/>
      <c r="S167" s="85"/>
      <c r="T167" s="85"/>
      <c r="U167" s="86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147</v>
      </c>
      <c r="AU167" s="18" t="s">
        <v>80</v>
      </c>
    </row>
    <row r="168" spans="1:63" s="12" customFormat="1" ht="25.9" customHeight="1">
      <c r="A168" s="12"/>
      <c r="B168" s="188"/>
      <c r="C168" s="189"/>
      <c r="D168" s="190" t="s">
        <v>69</v>
      </c>
      <c r="E168" s="191" t="s">
        <v>310</v>
      </c>
      <c r="F168" s="191" t="s">
        <v>311</v>
      </c>
      <c r="G168" s="189"/>
      <c r="H168" s="189"/>
      <c r="I168" s="192"/>
      <c r="J168" s="193">
        <f>BK168</f>
        <v>0</v>
      </c>
      <c r="K168" s="189"/>
      <c r="L168" s="194"/>
      <c r="M168" s="195"/>
      <c r="N168" s="196"/>
      <c r="O168" s="196"/>
      <c r="P168" s="197">
        <f>P169+P192+P213+P251+P260+P267+P269+P286+P305+P317+P325+P337+P343+P366+P383+P404</f>
        <v>0</v>
      </c>
      <c r="Q168" s="196"/>
      <c r="R168" s="197">
        <f>R169+R192+R213+R251+R260+R267+R269+R286+R305+R317+R325+R337+R343+R366+R383+R404</f>
        <v>3.5259461239500003</v>
      </c>
      <c r="S168" s="196"/>
      <c r="T168" s="197">
        <f>T169+T192+T213+T251+T260+T267+T269+T286+T305+T317+T325+T337+T343+T366+T383+T404</f>
        <v>2.215295</v>
      </c>
      <c r="U168" s="198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9" t="s">
        <v>80</v>
      </c>
      <c r="AT168" s="200" t="s">
        <v>69</v>
      </c>
      <c r="AU168" s="200" t="s">
        <v>70</v>
      </c>
      <c r="AY168" s="199" t="s">
        <v>136</v>
      </c>
      <c r="BK168" s="201">
        <f>BK169+BK192+BK213+BK251+BK260+BK267+BK269+BK286+BK305+BK317+BK325+BK337+BK343+BK366+BK383+BK404</f>
        <v>0</v>
      </c>
    </row>
    <row r="169" spans="1:63" s="12" customFormat="1" ht="22.8" customHeight="1">
      <c r="A169" s="12"/>
      <c r="B169" s="188"/>
      <c r="C169" s="189"/>
      <c r="D169" s="190" t="s">
        <v>69</v>
      </c>
      <c r="E169" s="202" t="s">
        <v>312</v>
      </c>
      <c r="F169" s="202" t="s">
        <v>313</v>
      </c>
      <c r="G169" s="189"/>
      <c r="H169" s="189"/>
      <c r="I169" s="192"/>
      <c r="J169" s="203">
        <f>BK169</f>
        <v>0</v>
      </c>
      <c r="K169" s="189"/>
      <c r="L169" s="194"/>
      <c r="M169" s="195"/>
      <c r="N169" s="196"/>
      <c r="O169" s="196"/>
      <c r="P169" s="197">
        <f>SUM(P170:P191)</f>
        <v>0</v>
      </c>
      <c r="Q169" s="196"/>
      <c r="R169" s="197">
        <f>SUM(R170:R191)</f>
        <v>0.04384481</v>
      </c>
      <c r="S169" s="196"/>
      <c r="T169" s="197">
        <f>SUM(T170:T191)</f>
        <v>1.2587799999999998</v>
      </c>
      <c r="U169" s="198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9" t="s">
        <v>80</v>
      </c>
      <c r="AT169" s="200" t="s">
        <v>69</v>
      </c>
      <c r="AU169" s="200" t="s">
        <v>78</v>
      </c>
      <c r="AY169" s="199" t="s">
        <v>136</v>
      </c>
      <c r="BK169" s="201">
        <f>SUM(BK170:BK191)</f>
        <v>0</v>
      </c>
    </row>
    <row r="170" spans="1:65" s="2" customFormat="1" ht="21.75" customHeight="1">
      <c r="A170" s="39"/>
      <c r="B170" s="40"/>
      <c r="C170" s="204" t="s">
        <v>314</v>
      </c>
      <c r="D170" s="204" t="s">
        <v>140</v>
      </c>
      <c r="E170" s="205" t="s">
        <v>315</v>
      </c>
      <c r="F170" s="206" t="s">
        <v>316</v>
      </c>
      <c r="G170" s="207" t="s">
        <v>209</v>
      </c>
      <c r="H170" s="208">
        <v>1</v>
      </c>
      <c r="I170" s="209"/>
      <c r="J170" s="210">
        <f>ROUND(I170*H170,2)</f>
        <v>0</v>
      </c>
      <c r="K170" s="206" t="s">
        <v>19</v>
      </c>
      <c r="L170" s="45"/>
      <c r="M170" s="211" t="s">
        <v>19</v>
      </c>
      <c r="N170" s="212" t="s">
        <v>41</v>
      </c>
      <c r="O170" s="85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3">
        <f>S170*H170</f>
        <v>0</v>
      </c>
      <c r="U170" s="214" t="s">
        <v>19</v>
      </c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5" t="s">
        <v>317</v>
      </c>
      <c r="AT170" s="215" t="s">
        <v>140</v>
      </c>
      <c r="AU170" s="215" t="s">
        <v>80</v>
      </c>
      <c r="AY170" s="18" t="s">
        <v>136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78</v>
      </c>
      <c r="BK170" s="216">
        <f>ROUND(I170*H170,2)</f>
        <v>0</v>
      </c>
      <c r="BL170" s="18" t="s">
        <v>317</v>
      </c>
      <c r="BM170" s="215" t="s">
        <v>318</v>
      </c>
    </row>
    <row r="171" spans="1:65" s="2" customFormat="1" ht="16.5" customHeight="1">
      <c r="A171" s="39"/>
      <c r="B171" s="40"/>
      <c r="C171" s="204" t="s">
        <v>319</v>
      </c>
      <c r="D171" s="204" t="s">
        <v>140</v>
      </c>
      <c r="E171" s="205" t="s">
        <v>320</v>
      </c>
      <c r="F171" s="206" t="s">
        <v>321</v>
      </c>
      <c r="G171" s="207" t="s">
        <v>196</v>
      </c>
      <c r="H171" s="208">
        <v>3</v>
      </c>
      <c r="I171" s="209"/>
      <c r="J171" s="210">
        <f>ROUND(I171*H171,2)</f>
        <v>0</v>
      </c>
      <c r="K171" s="206" t="s">
        <v>144</v>
      </c>
      <c r="L171" s="45"/>
      <c r="M171" s="211" t="s">
        <v>19</v>
      </c>
      <c r="N171" s="212" t="s">
        <v>41</v>
      </c>
      <c r="O171" s="85"/>
      <c r="P171" s="213">
        <f>O171*H171</f>
        <v>0</v>
      </c>
      <c r="Q171" s="213">
        <v>0.00058169</v>
      </c>
      <c r="R171" s="213">
        <f>Q171*H171</f>
        <v>0.00174507</v>
      </c>
      <c r="S171" s="213">
        <v>0.00042</v>
      </c>
      <c r="T171" s="213">
        <f>S171*H171</f>
        <v>0.00126</v>
      </c>
      <c r="U171" s="214" t="s">
        <v>19</v>
      </c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5" t="s">
        <v>317</v>
      </c>
      <c r="AT171" s="215" t="s">
        <v>140</v>
      </c>
      <c r="AU171" s="215" t="s">
        <v>80</v>
      </c>
      <c r="AY171" s="18" t="s">
        <v>136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78</v>
      </c>
      <c r="BK171" s="216">
        <f>ROUND(I171*H171,2)</f>
        <v>0</v>
      </c>
      <c r="BL171" s="18" t="s">
        <v>317</v>
      </c>
      <c r="BM171" s="215" t="s">
        <v>322</v>
      </c>
    </row>
    <row r="172" spans="1:47" s="2" customFormat="1" ht="12">
      <c r="A172" s="39"/>
      <c r="B172" s="40"/>
      <c r="C172" s="41"/>
      <c r="D172" s="217" t="s">
        <v>147</v>
      </c>
      <c r="E172" s="41"/>
      <c r="F172" s="218" t="s">
        <v>323</v>
      </c>
      <c r="G172" s="41"/>
      <c r="H172" s="41"/>
      <c r="I172" s="219"/>
      <c r="J172" s="41"/>
      <c r="K172" s="41"/>
      <c r="L172" s="45"/>
      <c r="M172" s="220"/>
      <c r="N172" s="221"/>
      <c r="O172" s="85"/>
      <c r="P172" s="85"/>
      <c r="Q172" s="85"/>
      <c r="R172" s="85"/>
      <c r="S172" s="85"/>
      <c r="T172" s="85"/>
      <c r="U172" s="86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147</v>
      </c>
      <c r="AU172" s="18" t="s">
        <v>80</v>
      </c>
    </row>
    <row r="173" spans="1:65" s="2" customFormat="1" ht="16.5" customHeight="1">
      <c r="A173" s="39"/>
      <c r="B173" s="40"/>
      <c r="C173" s="204" t="s">
        <v>324</v>
      </c>
      <c r="D173" s="204" t="s">
        <v>140</v>
      </c>
      <c r="E173" s="205" t="s">
        <v>325</v>
      </c>
      <c r="F173" s="206" t="s">
        <v>326</v>
      </c>
      <c r="G173" s="207" t="s">
        <v>196</v>
      </c>
      <c r="H173" s="208">
        <v>4</v>
      </c>
      <c r="I173" s="209"/>
      <c r="J173" s="210">
        <f>ROUND(I173*H173,2)</f>
        <v>0</v>
      </c>
      <c r="K173" s="206" t="s">
        <v>144</v>
      </c>
      <c r="L173" s="45"/>
      <c r="M173" s="211" t="s">
        <v>19</v>
      </c>
      <c r="N173" s="212" t="s">
        <v>41</v>
      </c>
      <c r="O173" s="85"/>
      <c r="P173" s="213">
        <f>O173*H173</f>
        <v>0</v>
      </c>
      <c r="Q173" s="213">
        <v>0.00121606</v>
      </c>
      <c r="R173" s="213">
        <f>Q173*H173</f>
        <v>0.00486424</v>
      </c>
      <c r="S173" s="213">
        <v>0.00082</v>
      </c>
      <c r="T173" s="213">
        <f>S173*H173</f>
        <v>0.00328</v>
      </c>
      <c r="U173" s="214" t="s">
        <v>19</v>
      </c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5" t="s">
        <v>317</v>
      </c>
      <c r="AT173" s="215" t="s">
        <v>140</v>
      </c>
      <c r="AU173" s="215" t="s">
        <v>80</v>
      </c>
      <c r="AY173" s="18" t="s">
        <v>136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78</v>
      </c>
      <c r="BK173" s="216">
        <f>ROUND(I173*H173,2)</f>
        <v>0</v>
      </c>
      <c r="BL173" s="18" t="s">
        <v>317</v>
      </c>
      <c r="BM173" s="215" t="s">
        <v>327</v>
      </c>
    </row>
    <row r="174" spans="1:47" s="2" customFormat="1" ht="12">
      <c r="A174" s="39"/>
      <c r="B174" s="40"/>
      <c r="C174" s="41"/>
      <c r="D174" s="217" t="s">
        <v>147</v>
      </c>
      <c r="E174" s="41"/>
      <c r="F174" s="218" t="s">
        <v>328</v>
      </c>
      <c r="G174" s="41"/>
      <c r="H174" s="41"/>
      <c r="I174" s="219"/>
      <c r="J174" s="41"/>
      <c r="K174" s="41"/>
      <c r="L174" s="45"/>
      <c r="M174" s="220"/>
      <c r="N174" s="221"/>
      <c r="O174" s="85"/>
      <c r="P174" s="85"/>
      <c r="Q174" s="85"/>
      <c r="R174" s="85"/>
      <c r="S174" s="85"/>
      <c r="T174" s="85"/>
      <c r="U174" s="86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147</v>
      </c>
      <c r="AU174" s="18" t="s">
        <v>80</v>
      </c>
    </row>
    <row r="175" spans="1:65" s="2" customFormat="1" ht="16.5" customHeight="1">
      <c r="A175" s="39"/>
      <c r="B175" s="40"/>
      <c r="C175" s="204" t="s">
        <v>329</v>
      </c>
      <c r="D175" s="204" t="s">
        <v>140</v>
      </c>
      <c r="E175" s="205" t="s">
        <v>330</v>
      </c>
      <c r="F175" s="206" t="s">
        <v>331</v>
      </c>
      <c r="G175" s="207" t="s">
        <v>249</v>
      </c>
      <c r="H175" s="208">
        <v>11</v>
      </c>
      <c r="I175" s="209"/>
      <c r="J175" s="210">
        <f>ROUND(I175*H175,2)</f>
        <v>0</v>
      </c>
      <c r="K175" s="206" t="s">
        <v>144</v>
      </c>
      <c r="L175" s="45"/>
      <c r="M175" s="211" t="s">
        <v>19</v>
      </c>
      <c r="N175" s="212" t="s">
        <v>41</v>
      </c>
      <c r="O175" s="85"/>
      <c r="P175" s="213">
        <f>O175*H175</f>
        <v>0</v>
      </c>
      <c r="Q175" s="213">
        <v>0</v>
      </c>
      <c r="R175" s="213">
        <f>Q175*H175</f>
        <v>0</v>
      </c>
      <c r="S175" s="213">
        <v>0.03065</v>
      </c>
      <c r="T175" s="213">
        <f>S175*H175</f>
        <v>0.33715</v>
      </c>
      <c r="U175" s="214" t="s">
        <v>19</v>
      </c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5" t="s">
        <v>317</v>
      </c>
      <c r="AT175" s="215" t="s">
        <v>140</v>
      </c>
      <c r="AU175" s="215" t="s">
        <v>80</v>
      </c>
      <c r="AY175" s="18" t="s">
        <v>136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8" t="s">
        <v>78</v>
      </c>
      <c r="BK175" s="216">
        <f>ROUND(I175*H175,2)</f>
        <v>0</v>
      </c>
      <c r="BL175" s="18" t="s">
        <v>317</v>
      </c>
      <c r="BM175" s="215" t="s">
        <v>332</v>
      </c>
    </row>
    <row r="176" spans="1:47" s="2" customFormat="1" ht="12">
      <c r="A176" s="39"/>
      <c r="B176" s="40"/>
      <c r="C176" s="41"/>
      <c r="D176" s="217" t="s">
        <v>147</v>
      </c>
      <c r="E176" s="41"/>
      <c r="F176" s="218" t="s">
        <v>333</v>
      </c>
      <c r="G176" s="41"/>
      <c r="H176" s="41"/>
      <c r="I176" s="219"/>
      <c r="J176" s="41"/>
      <c r="K176" s="41"/>
      <c r="L176" s="45"/>
      <c r="M176" s="220"/>
      <c r="N176" s="221"/>
      <c r="O176" s="85"/>
      <c r="P176" s="85"/>
      <c r="Q176" s="85"/>
      <c r="R176" s="85"/>
      <c r="S176" s="85"/>
      <c r="T176" s="85"/>
      <c r="U176" s="86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147</v>
      </c>
      <c r="AU176" s="18" t="s">
        <v>80</v>
      </c>
    </row>
    <row r="177" spans="1:65" s="2" customFormat="1" ht="24.15" customHeight="1">
      <c r="A177" s="39"/>
      <c r="B177" s="40"/>
      <c r="C177" s="204" t="s">
        <v>334</v>
      </c>
      <c r="D177" s="204" t="s">
        <v>140</v>
      </c>
      <c r="E177" s="205" t="s">
        <v>335</v>
      </c>
      <c r="F177" s="206" t="s">
        <v>336</v>
      </c>
      <c r="G177" s="207" t="s">
        <v>249</v>
      </c>
      <c r="H177" s="208">
        <v>11</v>
      </c>
      <c r="I177" s="209"/>
      <c r="J177" s="210">
        <f>ROUND(I177*H177,2)</f>
        <v>0</v>
      </c>
      <c r="K177" s="206" t="s">
        <v>19</v>
      </c>
      <c r="L177" s="45"/>
      <c r="M177" s="211" t="s">
        <v>19</v>
      </c>
      <c r="N177" s="212" t="s">
        <v>41</v>
      </c>
      <c r="O177" s="85"/>
      <c r="P177" s="213">
        <f>O177*H177</f>
        <v>0</v>
      </c>
      <c r="Q177" s="213">
        <v>0.00168</v>
      </c>
      <c r="R177" s="213">
        <f>Q177*H177</f>
        <v>0.01848</v>
      </c>
      <c r="S177" s="213">
        <v>0</v>
      </c>
      <c r="T177" s="213">
        <f>S177*H177</f>
        <v>0</v>
      </c>
      <c r="U177" s="214" t="s">
        <v>19</v>
      </c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5" t="s">
        <v>317</v>
      </c>
      <c r="AT177" s="215" t="s">
        <v>140</v>
      </c>
      <c r="AU177" s="215" t="s">
        <v>80</v>
      </c>
      <c r="AY177" s="18" t="s">
        <v>136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78</v>
      </c>
      <c r="BK177" s="216">
        <f>ROUND(I177*H177,2)</f>
        <v>0</v>
      </c>
      <c r="BL177" s="18" t="s">
        <v>317</v>
      </c>
      <c r="BM177" s="215" t="s">
        <v>337</v>
      </c>
    </row>
    <row r="178" spans="1:65" s="2" customFormat="1" ht="16.5" customHeight="1">
      <c r="A178" s="39"/>
      <c r="B178" s="40"/>
      <c r="C178" s="204" t="s">
        <v>338</v>
      </c>
      <c r="D178" s="204" t="s">
        <v>140</v>
      </c>
      <c r="E178" s="205" t="s">
        <v>339</v>
      </c>
      <c r="F178" s="206" t="s">
        <v>340</v>
      </c>
      <c r="G178" s="207" t="s">
        <v>249</v>
      </c>
      <c r="H178" s="208">
        <v>8</v>
      </c>
      <c r="I178" s="209"/>
      <c r="J178" s="210">
        <f>ROUND(I178*H178,2)</f>
        <v>0</v>
      </c>
      <c r="K178" s="206" t="s">
        <v>144</v>
      </c>
      <c r="L178" s="45"/>
      <c r="M178" s="211" t="s">
        <v>19</v>
      </c>
      <c r="N178" s="212" t="s">
        <v>41</v>
      </c>
      <c r="O178" s="85"/>
      <c r="P178" s="213">
        <f>O178*H178</f>
        <v>0</v>
      </c>
      <c r="Q178" s="213">
        <v>0.001451</v>
      </c>
      <c r="R178" s="213">
        <f>Q178*H178</f>
        <v>0.011608</v>
      </c>
      <c r="S178" s="213">
        <v>0</v>
      </c>
      <c r="T178" s="213">
        <f>S178*H178</f>
        <v>0</v>
      </c>
      <c r="U178" s="214" t="s">
        <v>19</v>
      </c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5" t="s">
        <v>317</v>
      </c>
      <c r="AT178" s="215" t="s">
        <v>140</v>
      </c>
      <c r="AU178" s="215" t="s">
        <v>80</v>
      </c>
      <c r="AY178" s="18" t="s">
        <v>136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78</v>
      </c>
      <c r="BK178" s="216">
        <f>ROUND(I178*H178,2)</f>
        <v>0</v>
      </c>
      <c r="BL178" s="18" t="s">
        <v>317</v>
      </c>
      <c r="BM178" s="215" t="s">
        <v>341</v>
      </c>
    </row>
    <row r="179" spans="1:47" s="2" customFormat="1" ht="12">
      <c r="A179" s="39"/>
      <c r="B179" s="40"/>
      <c r="C179" s="41"/>
      <c r="D179" s="217" t="s">
        <v>147</v>
      </c>
      <c r="E179" s="41"/>
      <c r="F179" s="218" t="s">
        <v>342</v>
      </c>
      <c r="G179" s="41"/>
      <c r="H179" s="41"/>
      <c r="I179" s="219"/>
      <c r="J179" s="41"/>
      <c r="K179" s="41"/>
      <c r="L179" s="45"/>
      <c r="M179" s="220"/>
      <c r="N179" s="221"/>
      <c r="O179" s="85"/>
      <c r="P179" s="85"/>
      <c r="Q179" s="85"/>
      <c r="R179" s="85"/>
      <c r="S179" s="85"/>
      <c r="T179" s="85"/>
      <c r="U179" s="86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147</v>
      </c>
      <c r="AU179" s="18" t="s">
        <v>80</v>
      </c>
    </row>
    <row r="180" spans="1:65" s="2" customFormat="1" ht="16.5" customHeight="1">
      <c r="A180" s="39"/>
      <c r="B180" s="40"/>
      <c r="C180" s="204" t="s">
        <v>343</v>
      </c>
      <c r="D180" s="204" t="s">
        <v>140</v>
      </c>
      <c r="E180" s="205" t="s">
        <v>344</v>
      </c>
      <c r="F180" s="206" t="s">
        <v>345</v>
      </c>
      <c r="G180" s="207" t="s">
        <v>249</v>
      </c>
      <c r="H180" s="208">
        <v>15</v>
      </c>
      <c r="I180" s="209"/>
      <c r="J180" s="210">
        <f>ROUND(I180*H180,2)</f>
        <v>0</v>
      </c>
      <c r="K180" s="206" t="s">
        <v>144</v>
      </c>
      <c r="L180" s="45"/>
      <c r="M180" s="211" t="s">
        <v>19</v>
      </c>
      <c r="N180" s="212" t="s">
        <v>41</v>
      </c>
      <c r="O180" s="85"/>
      <c r="P180" s="213">
        <f>O180*H180</f>
        <v>0</v>
      </c>
      <c r="Q180" s="213">
        <v>0.0004765</v>
      </c>
      <c r="R180" s="213">
        <f>Q180*H180</f>
        <v>0.007147499999999999</v>
      </c>
      <c r="S180" s="213">
        <v>0</v>
      </c>
      <c r="T180" s="213">
        <f>S180*H180</f>
        <v>0</v>
      </c>
      <c r="U180" s="214" t="s">
        <v>19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5" t="s">
        <v>317</v>
      </c>
      <c r="AT180" s="215" t="s">
        <v>140</v>
      </c>
      <c r="AU180" s="215" t="s">
        <v>80</v>
      </c>
      <c r="AY180" s="18" t="s">
        <v>136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78</v>
      </c>
      <c r="BK180" s="216">
        <f>ROUND(I180*H180,2)</f>
        <v>0</v>
      </c>
      <c r="BL180" s="18" t="s">
        <v>317</v>
      </c>
      <c r="BM180" s="215" t="s">
        <v>346</v>
      </c>
    </row>
    <row r="181" spans="1:47" s="2" customFormat="1" ht="12">
      <c r="A181" s="39"/>
      <c r="B181" s="40"/>
      <c r="C181" s="41"/>
      <c r="D181" s="217" t="s">
        <v>147</v>
      </c>
      <c r="E181" s="41"/>
      <c r="F181" s="218" t="s">
        <v>347</v>
      </c>
      <c r="G181" s="41"/>
      <c r="H181" s="41"/>
      <c r="I181" s="219"/>
      <c r="J181" s="41"/>
      <c r="K181" s="41"/>
      <c r="L181" s="45"/>
      <c r="M181" s="220"/>
      <c r="N181" s="221"/>
      <c r="O181" s="85"/>
      <c r="P181" s="85"/>
      <c r="Q181" s="85"/>
      <c r="R181" s="85"/>
      <c r="S181" s="85"/>
      <c r="T181" s="85"/>
      <c r="U181" s="86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147</v>
      </c>
      <c r="AU181" s="18" t="s">
        <v>80</v>
      </c>
    </row>
    <row r="182" spans="1:65" s="2" customFormat="1" ht="16.5" customHeight="1">
      <c r="A182" s="39"/>
      <c r="B182" s="40"/>
      <c r="C182" s="204" t="s">
        <v>348</v>
      </c>
      <c r="D182" s="204" t="s">
        <v>140</v>
      </c>
      <c r="E182" s="205" t="s">
        <v>349</v>
      </c>
      <c r="F182" s="206" t="s">
        <v>350</v>
      </c>
      <c r="G182" s="207" t="s">
        <v>249</v>
      </c>
      <c r="H182" s="208">
        <v>23</v>
      </c>
      <c r="I182" s="209"/>
      <c r="J182" s="210">
        <f>ROUND(I182*H182,2)</f>
        <v>0</v>
      </c>
      <c r="K182" s="206" t="s">
        <v>144</v>
      </c>
      <c r="L182" s="45"/>
      <c r="M182" s="211" t="s">
        <v>19</v>
      </c>
      <c r="N182" s="212" t="s">
        <v>41</v>
      </c>
      <c r="O182" s="85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3">
        <f>S182*H182</f>
        <v>0</v>
      </c>
      <c r="U182" s="214" t="s">
        <v>19</v>
      </c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5" t="s">
        <v>317</v>
      </c>
      <c r="AT182" s="215" t="s">
        <v>140</v>
      </c>
      <c r="AU182" s="215" t="s">
        <v>80</v>
      </c>
      <c r="AY182" s="18" t="s">
        <v>136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78</v>
      </c>
      <c r="BK182" s="216">
        <f>ROUND(I182*H182,2)</f>
        <v>0</v>
      </c>
      <c r="BL182" s="18" t="s">
        <v>317</v>
      </c>
      <c r="BM182" s="215" t="s">
        <v>351</v>
      </c>
    </row>
    <row r="183" spans="1:47" s="2" customFormat="1" ht="12">
      <c r="A183" s="39"/>
      <c r="B183" s="40"/>
      <c r="C183" s="41"/>
      <c r="D183" s="217" t="s">
        <v>147</v>
      </c>
      <c r="E183" s="41"/>
      <c r="F183" s="218" t="s">
        <v>352</v>
      </c>
      <c r="G183" s="41"/>
      <c r="H183" s="41"/>
      <c r="I183" s="219"/>
      <c r="J183" s="41"/>
      <c r="K183" s="41"/>
      <c r="L183" s="45"/>
      <c r="M183" s="220"/>
      <c r="N183" s="221"/>
      <c r="O183" s="85"/>
      <c r="P183" s="85"/>
      <c r="Q183" s="85"/>
      <c r="R183" s="85"/>
      <c r="S183" s="85"/>
      <c r="T183" s="85"/>
      <c r="U183" s="86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147</v>
      </c>
      <c r="AU183" s="18" t="s">
        <v>80</v>
      </c>
    </row>
    <row r="184" spans="1:65" s="2" customFormat="1" ht="16.5" customHeight="1">
      <c r="A184" s="39"/>
      <c r="B184" s="40"/>
      <c r="C184" s="204" t="s">
        <v>353</v>
      </c>
      <c r="D184" s="204" t="s">
        <v>140</v>
      </c>
      <c r="E184" s="205" t="s">
        <v>354</v>
      </c>
      <c r="F184" s="206" t="s">
        <v>355</v>
      </c>
      <c r="G184" s="207" t="s">
        <v>249</v>
      </c>
      <c r="H184" s="208">
        <v>15</v>
      </c>
      <c r="I184" s="209"/>
      <c r="J184" s="210">
        <f>ROUND(I184*H184,2)</f>
        <v>0</v>
      </c>
      <c r="K184" s="206" t="s">
        <v>144</v>
      </c>
      <c r="L184" s="45"/>
      <c r="M184" s="211" t="s">
        <v>19</v>
      </c>
      <c r="N184" s="212" t="s">
        <v>41</v>
      </c>
      <c r="O184" s="85"/>
      <c r="P184" s="213">
        <f>O184*H184</f>
        <v>0</v>
      </c>
      <c r="Q184" s="213">
        <v>0</v>
      </c>
      <c r="R184" s="213">
        <f>Q184*H184</f>
        <v>0</v>
      </c>
      <c r="S184" s="213">
        <v>0.03363</v>
      </c>
      <c r="T184" s="213">
        <f>S184*H184</f>
        <v>0.50445</v>
      </c>
      <c r="U184" s="214" t="s">
        <v>19</v>
      </c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5" t="s">
        <v>317</v>
      </c>
      <c r="AT184" s="215" t="s">
        <v>140</v>
      </c>
      <c r="AU184" s="215" t="s">
        <v>80</v>
      </c>
      <c r="AY184" s="18" t="s">
        <v>136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8" t="s">
        <v>78</v>
      </c>
      <c r="BK184" s="216">
        <f>ROUND(I184*H184,2)</f>
        <v>0</v>
      </c>
      <c r="BL184" s="18" t="s">
        <v>317</v>
      </c>
      <c r="BM184" s="215" t="s">
        <v>356</v>
      </c>
    </row>
    <row r="185" spans="1:47" s="2" customFormat="1" ht="12">
      <c r="A185" s="39"/>
      <c r="B185" s="40"/>
      <c r="C185" s="41"/>
      <c r="D185" s="217" t="s">
        <v>147</v>
      </c>
      <c r="E185" s="41"/>
      <c r="F185" s="218" t="s">
        <v>357</v>
      </c>
      <c r="G185" s="41"/>
      <c r="H185" s="41"/>
      <c r="I185" s="219"/>
      <c r="J185" s="41"/>
      <c r="K185" s="41"/>
      <c r="L185" s="45"/>
      <c r="M185" s="220"/>
      <c r="N185" s="221"/>
      <c r="O185" s="85"/>
      <c r="P185" s="85"/>
      <c r="Q185" s="85"/>
      <c r="R185" s="85"/>
      <c r="S185" s="85"/>
      <c r="T185" s="85"/>
      <c r="U185" s="86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147</v>
      </c>
      <c r="AU185" s="18" t="s">
        <v>80</v>
      </c>
    </row>
    <row r="186" spans="1:65" s="2" customFormat="1" ht="16.5" customHeight="1">
      <c r="A186" s="39"/>
      <c r="B186" s="40"/>
      <c r="C186" s="204" t="s">
        <v>358</v>
      </c>
      <c r="D186" s="204" t="s">
        <v>140</v>
      </c>
      <c r="E186" s="205" t="s">
        <v>359</v>
      </c>
      <c r="F186" s="206" t="s">
        <v>360</v>
      </c>
      <c r="G186" s="207" t="s">
        <v>249</v>
      </c>
      <c r="H186" s="208">
        <v>4</v>
      </c>
      <c r="I186" s="209"/>
      <c r="J186" s="210">
        <f>ROUND(I186*H186,2)</f>
        <v>0</v>
      </c>
      <c r="K186" s="206" t="s">
        <v>144</v>
      </c>
      <c r="L186" s="45"/>
      <c r="M186" s="211" t="s">
        <v>19</v>
      </c>
      <c r="N186" s="212" t="s">
        <v>41</v>
      </c>
      <c r="O186" s="85"/>
      <c r="P186" s="213">
        <f>O186*H186</f>
        <v>0</v>
      </c>
      <c r="Q186" s="213">
        <v>0</v>
      </c>
      <c r="R186" s="213">
        <f>Q186*H186</f>
        <v>0</v>
      </c>
      <c r="S186" s="213">
        <v>0.10316</v>
      </c>
      <c r="T186" s="213">
        <f>S186*H186</f>
        <v>0.41264</v>
      </c>
      <c r="U186" s="214" t="s">
        <v>19</v>
      </c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5" t="s">
        <v>317</v>
      </c>
      <c r="AT186" s="215" t="s">
        <v>140</v>
      </c>
      <c r="AU186" s="215" t="s">
        <v>80</v>
      </c>
      <c r="AY186" s="18" t="s">
        <v>136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78</v>
      </c>
      <c r="BK186" s="216">
        <f>ROUND(I186*H186,2)</f>
        <v>0</v>
      </c>
      <c r="BL186" s="18" t="s">
        <v>317</v>
      </c>
      <c r="BM186" s="215" t="s">
        <v>361</v>
      </c>
    </row>
    <row r="187" spans="1:47" s="2" customFormat="1" ht="12">
      <c r="A187" s="39"/>
      <c r="B187" s="40"/>
      <c r="C187" s="41"/>
      <c r="D187" s="217" t="s">
        <v>147</v>
      </c>
      <c r="E187" s="41"/>
      <c r="F187" s="218" t="s">
        <v>362</v>
      </c>
      <c r="G187" s="41"/>
      <c r="H187" s="41"/>
      <c r="I187" s="219"/>
      <c r="J187" s="41"/>
      <c r="K187" s="41"/>
      <c r="L187" s="45"/>
      <c r="M187" s="220"/>
      <c r="N187" s="221"/>
      <c r="O187" s="85"/>
      <c r="P187" s="85"/>
      <c r="Q187" s="85"/>
      <c r="R187" s="85"/>
      <c r="S187" s="85"/>
      <c r="T187" s="85"/>
      <c r="U187" s="86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147</v>
      </c>
      <c r="AU187" s="18" t="s">
        <v>80</v>
      </c>
    </row>
    <row r="188" spans="1:65" s="2" customFormat="1" ht="24.15" customHeight="1">
      <c r="A188" s="39"/>
      <c r="B188" s="40"/>
      <c r="C188" s="204" t="s">
        <v>363</v>
      </c>
      <c r="D188" s="204" t="s">
        <v>140</v>
      </c>
      <c r="E188" s="205" t="s">
        <v>364</v>
      </c>
      <c r="F188" s="206" t="s">
        <v>365</v>
      </c>
      <c r="G188" s="207" t="s">
        <v>366</v>
      </c>
      <c r="H188" s="232"/>
      <c r="I188" s="209"/>
      <c r="J188" s="210">
        <f>ROUND(I188*H188,2)</f>
        <v>0</v>
      </c>
      <c r="K188" s="206" t="s">
        <v>144</v>
      </c>
      <c r="L188" s="45"/>
      <c r="M188" s="211" t="s">
        <v>19</v>
      </c>
      <c r="N188" s="212" t="s">
        <v>41</v>
      </c>
      <c r="O188" s="85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3">
        <f>S188*H188</f>
        <v>0</v>
      </c>
      <c r="U188" s="214" t="s">
        <v>19</v>
      </c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5" t="s">
        <v>317</v>
      </c>
      <c r="AT188" s="215" t="s">
        <v>140</v>
      </c>
      <c r="AU188" s="215" t="s">
        <v>80</v>
      </c>
      <c r="AY188" s="18" t="s">
        <v>136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8" t="s">
        <v>78</v>
      </c>
      <c r="BK188" s="216">
        <f>ROUND(I188*H188,2)</f>
        <v>0</v>
      </c>
      <c r="BL188" s="18" t="s">
        <v>317</v>
      </c>
      <c r="BM188" s="215" t="s">
        <v>367</v>
      </c>
    </row>
    <row r="189" spans="1:47" s="2" customFormat="1" ht="12">
      <c r="A189" s="39"/>
      <c r="B189" s="40"/>
      <c r="C189" s="41"/>
      <c r="D189" s="217" t="s">
        <v>147</v>
      </c>
      <c r="E189" s="41"/>
      <c r="F189" s="218" t="s">
        <v>368</v>
      </c>
      <c r="G189" s="41"/>
      <c r="H189" s="41"/>
      <c r="I189" s="219"/>
      <c r="J189" s="41"/>
      <c r="K189" s="41"/>
      <c r="L189" s="45"/>
      <c r="M189" s="220"/>
      <c r="N189" s="221"/>
      <c r="O189" s="85"/>
      <c r="P189" s="85"/>
      <c r="Q189" s="85"/>
      <c r="R189" s="85"/>
      <c r="S189" s="85"/>
      <c r="T189" s="85"/>
      <c r="U189" s="86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147</v>
      </c>
      <c r="AU189" s="18" t="s">
        <v>80</v>
      </c>
    </row>
    <row r="190" spans="1:65" s="2" customFormat="1" ht="24.15" customHeight="1">
      <c r="A190" s="39"/>
      <c r="B190" s="40"/>
      <c r="C190" s="204" t="s">
        <v>369</v>
      </c>
      <c r="D190" s="204" t="s">
        <v>140</v>
      </c>
      <c r="E190" s="205" t="s">
        <v>370</v>
      </c>
      <c r="F190" s="206" t="s">
        <v>371</v>
      </c>
      <c r="G190" s="207" t="s">
        <v>366</v>
      </c>
      <c r="H190" s="232"/>
      <c r="I190" s="209"/>
      <c r="J190" s="210">
        <f>ROUND(I190*H190,2)</f>
        <v>0</v>
      </c>
      <c r="K190" s="206" t="s">
        <v>144</v>
      </c>
      <c r="L190" s="45"/>
      <c r="M190" s="211" t="s">
        <v>19</v>
      </c>
      <c r="N190" s="212" t="s">
        <v>41</v>
      </c>
      <c r="O190" s="85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3">
        <f>S190*H190</f>
        <v>0</v>
      </c>
      <c r="U190" s="214" t="s">
        <v>19</v>
      </c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5" t="s">
        <v>317</v>
      </c>
      <c r="AT190" s="215" t="s">
        <v>140</v>
      </c>
      <c r="AU190" s="215" t="s">
        <v>80</v>
      </c>
      <c r="AY190" s="18" t="s">
        <v>136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78</v>
      </c>
      <c r="BK190" s="216">
        <f>ROUND(I190*H190,2)</f>
        <v>0</v>
      </c>
      <c r="BL190" s="18" t="s">
        <v>317</v>
      </c>
      <c r="BM190" s="215" t="s">
        <v>372</v>
      </c>
    </row>
    <row r="191" spans="1:47" s="2" customFormat="1" ht="12">
      <c r="A191" s="39"/>
      <c r="B191" s="40"/>
      <c r="C191" s="41"/>
      <c r="D191" s="217" t="s">
        <v>147</v>
      </c>
      <c r="E191" s="41"/>
      <c r="F191" s="218" t="s">
        <v>373</v>
      </c>
      <c r="G191" s="41"/>
      <c r="H191" s="41"/>
      <c r="I191" s="219"/>
      <c r="J191" s="41"/>
      <c r="K191" s="41"/>
      <c r="L191" s="45"/>
      <c r="M191" s="220"/>
      <c r="N191" s="221"/>
      <c r="O191" s="85"/>
      <c r="P191" s="85"/>
      <c r="Q191" s="85"/>
      <c r="R191" s="85"/>
      <c r="S191" s="85"/>
      <c r="T191" s="85"/>
      <c r="U191" s="86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147</v>
      </c>
      <c r="AU191" s="18" t="s">
        <v>80</v>
      </c>
    </row>
    <row r="192" spans="1:63" s="12" customFormat="1" ht="22.8" customHeight="1">
      <c r="A192" s="12"/>
      <c r="B192" s="188"/>
      <c r="C192" s="189"/>
      <c r="D192" s="190" t="s">
        <v>69</v>
      </c>
      <c r="E192" s="202" t="s">
        <v>374</v>
      </c>
      <c r="F192" s="202" t="s">
        <v>375</v>
      </c>
      <c r="G192" s="189"/>
      <c r="H192" s="189"/>
      <c r="I192" s="192"/>
      <c r="J192" s="203">
        <f>BK192</f>
        <v>0</v>
      </c>
      <c r="K192" s="189"/>
      <c r="L192" s="194"/>
      <c r="M192" s="195"/>
      <c r="N192" s="196"/>
      <c r="O192" s="196"/>
      <c r="P192" s="197">
        <f>SUM(P193:P212)</f>
        <v>0</v>
      </c>
      <c r="Q192" s="196"/>
      <c r="R192" s="197">
        <f>SUM(R193:R212)</f>
        <v>0.0365346675</v>
      </c>
      <c r="S192" s="196"/>
      <c r="T192" s="197">
        <f>SUM(T193:T212)</f>
        <v>0.05325</v>
      </c>
      <c r="U192" s="198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9" t="s">
        <v>80</v>
      </c>
      <c r="AT192" s="200" t="s">
        <v>69</v>
      </c>
      <c r="AU192" s="200" t="s">
        <v>78</v>
      </c>
      <c r="AY192" s="199" t="s">
        <v>136</v>
      </c>
      <c r="BK192" s="201">
        <f>SUM(BK193:BK212)</f>
        <v>0</v>
      </c>
    </row>
    <row r="193" spans="1:65" s="2" customFormat="1" ht="16.5" customHeight="1">
      <c r="A193" s="39"/>
      <c r="B193" s="40"/>
      <c r="C193" s="204" t="s">
        <v>376</v>
      </c>
      <c r="D193" s="204" t="s">
        <v>140</v>
      </c>
      <c r="E193" s="205" t="s">
        <v>377</v>
      </c>
      <c r="F193" s="206" t="s">
        <v>378</v>
      </c>
      <c r="G193" s="207" t="s">
        <v>209</v>
      </c>
      <c r="H193" s="208">
        <v>1</v>
      </c>
      <c r="I193" s="209"/>
      <c r="J193" s="210">
        <f>ROUND(I193*H193,2)</f>
        <v>0</v>
      </c>
      <c r="K193" s="206" t="s">
        <v>19</v>
      </c>
      <c r="L193" s="45"/>
      <c r="M193" s="211" t="s">
        <v>19</v>
      </c>
      <c r="N193" s="212" t="s">
        <v>41</v>
      </c>
      <c r="O193" s="85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3">
        <f>S193*H193</f>
        <v>0</v>
      </c>
      <c r="U193" s="214" t="s">
        <v>19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5" t="s">
        <v>317</v>
      </c>
      <c r="AT193" s="215" t="s">
        <v>140</v>
      </c>
      <c r="AU193" s="215" t="s">
        <v>80</v>
      </c>
      <c r="AY193" s="18" t="s">
        <v>136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78</v>
      </c>
      <c r="BK193" s="216">
        <f>ROUND(I193*H193,2)</f>
        <v>0</v>
      </c>
      <c r="BL193" s="18" t="s">
        <v>317</v>
      </c>
      <c r="BM193" s="215" t="s">
        <v>379</v>
      </c>
    </row>
    <row r="194" spans="1:65" s="2" customFormat="1" ht="16.5" customHeight="1">
      <c r="A194" s="39"/>
      <c r="B194" s="40"/>
      <c r="C194" s="204" t="s">
        <v>380</v>
      </c>
      <c r="D194" s="204" t="s">
        <v>140</v>
      </c>
      <c r="E194" s="205" t="s">
        <v>381</v>
      </c>
      <c r="F194" s="206" t="s">
        <v>382</v>
      </c>
      <c r="G194" s="207" t="s">
        <v>209</v>
      </c>
      <c r="H194" s="208">
        <v>5</v>
      </c>
      <c r="I194" s="209"/>
      <c r="J194" s="210">
        <f>ROUND(I194*H194,2)</f>
        <v>0</v>
      </c>
      <c r="K194" s="206" t="s">
        <v>19</v>
      </c>
      <c r="L194" s="45"/>
      <c r="M194" s="211" t="s">
        <v>19</v>
      </c>
      <c r="N194" s="212" t="s">
        <v>41</v>
      </c>
      <c r="O194" s="85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3">
        <f>S194*H194</f>
        <v>0</v>
      </c>
      <c r="U194" s="214" t="s">
        <v>19</v>
      </c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5" t="s">
        <v>317</v>
      </c>
      <c r="AT194" s="215" t="s">
        <v>140</v>
      </c>
      <c r="AU194" s="215" t="s">
        <v>80</v>
      </c>
      <c r="AY194" s="18" t="s">
        <v>136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78</v>
      </c>
      <c r="BK194" s="216">
        <f>ROUND(I194*H194,2)</f>
        <v>0</v>
      </c>
      <c r="BL194" s="18" t="s">
        <v>317</v>
      </c>
      <c r="BM194" s="215" t="s">
        <v>383</v>
      </c>
    </row>
    <row r="195" spans="1:65" s="2" customFormat="1" ht="16.5" customHeight="1">
      <c r="A195" s="39"/>
      <c r="B195" s="40"/>
      <c r="C195" s="204" t="s">
        <v>384</v>
      </c>
      <c r="D195" s="204" t="s">
        <v>140</v>
      </c>
      <c r="E195" s="205" t="s">
        <v>385</v>
      </c>
      <c r="F195" s="206" t="s">
        <v>386</v>
      </c>
      <c r="G195" s="207" t="s">
        <v>249</v>
      </c>
      <c r="H195" s="208">
        <v>25</v>
      </c>
      <c r="I195" s="209"/>
      <c r="J195" s="210">
        <f>ROUND(I195*H195,2)</f>
        <v>0</v>
      </c>
      <c r="K195" s="206" t="s">
        <v>144</v>
      </c>
      <c r="L195" s="45"/>
      <c r="M195" s="211" t="s">
        <v>19</v>
      </c>
      <c r="N195" s="212" t="s">
        <v>41</v>
      </c>
      <c r="O195" s="85"/>
      <c r="P195" s="213">
        <f>O195*H195</f>
        <v>0</v>
      </c>
      <c r="Q195" s="213">
        <v>0</v>
      </c>
      <c r="R195" s="213">
        <f>Q195*H195</f>
        <v>0</v>
      </c>
      <c r="S195" s="213">
        <v>0.00213</v>
      </c>
      <c r="T195" s="213">
        <f>S195*H195</f>
        <v>0.05325</v>
      </c>
      <c r="U195" s="214" t="s">
        <v>19</v>
      </c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5" t="s">
        <v>317</v>
      </c>
      <c r="AT195" s="215" t="s">
        <v>140</v>
      </c>
      <c r="AU195" s="215" t="s">
        <v>80</v>
      </c>
      <c r="AY195" s="18" t="s">
        <v>136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78</v>
      </c>
      <c r="BK195" s="216">
        <f>ROUND(I195*H195,2)</f>
        <v>0</v>
      </c>
      <c r="BL195" s="18" t="s">
        <v>317</v>
      </c>
      <c r="BM195" s="215" t="s">
        <v>387</v>
      </c>
    </row>
    <row r="196" spans="1:47" s="2" customFormat="1" ht="12">
      <c r="A196" s="39"/>
      <c r="B196" s="40"/>
      <c r="C196" s="41"/>
      <c r="D196" s="217" t="s">
        <v>147</v>
      </c>
      <c r="E196" s="41"/>
      <c r="F196" s="218" t="s">
        <v>388</v>
      </c>
      <c r="G196" s="41"/>
      <c r="H196" s="41"/>
      <c r="I196" s="219"/>
      <c r="J196" s="41"/>
      <c r="K196" s="41"/>
      <c r="L196" s="45"/>
      <c r="M196" s="220"/>
      <c r="N196" s="221"/>
      <c r="O196" s="85"/>
      <c r="P196" s="85"/>
      <c r="Q196" s="85"/>
      <c r="R196" s="85"/>
      <c r="S196" s="85"/>
      <c r="T196" s="85"/>
      <c r="U196" s="86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147</v>
      </c>
      <c r="AU196" s="18" t="s">
        <v>80</v>
      </c>
    </row>
    <row r="197" spans="1:65" s="2" customFormat="1" ht="21.75" customHeight="1">
      <c r="A197" s="39"/>
      <c r="B197" s="40"/>
      <c r="C197" s="204" t="s">
        <v>389</v>
      </c>
      <c r="D197" s="204" t="s">
        <v>140</v>
      </c>
      <c r="E197" s="205" t="s">
        <v>390</v>
      </c>
      <c r="F197" s="206" t="s">
        <v>391</v>
      </c>
      <c r="G197" s="207" t="s">
        <v>249</v>
      </c>
      <c r="H197" s="208">
        <v>25</v>
      </c>
      <c r="I197" s="209"/>
      <c r="J197" s="210">
        <f>ROUND(I197*H197,2)</f>
        <v>0</v>
      </c>
      <c r="K197" s="206" t="s">
        <v>144</v>
      </c>
      <c r="L197" s="45"/>
      <c r="M197" s="211" t="s">
        <v>19</v>
      </c>
      <c r="N197" s="212" t="s">
        <v>41</v>
      </c>
      <c r="O197" s="85"/>
      <c r="P197" s="213">
        <f>O197*H197</f>
        <v>0</v>
      </c>
      <c r="Q197" s="213">
        <v>0.000976972</v>
      </c>
      <c r="R197" s="213">
        <f>Q197*H197</f>
        <v>0.0244243</v>
      </c>
      <c r="S197" s="213">
        <v>0</v>
      </c>
      <c r="T197" s="213">
        <f>S197*H197</f>
        <v>0</v>
      </c>
      <c r="U197" s="214" t="s">
        <v>19</v>
      </c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5" t="s">
        <v>317</v>
      </c>
      <c r="AT197" s="215" t="s">
        <v>140</v>
      </c>
      <c r="AU197" s="215" t="s">
        <v>80</v>
      </c>
      <c r="AY197" s="18" t="s">
        <v>136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8" t="s">
        <v>78</v>
      </c>
      <c r="BK197" s="216">
        <f>ROUND(I197*H197,2)</f>
        <v>0</v>
      </c>
      <c r="BL197" s="18" t="s">
        <v>317</v>
      </c>
      <c r="BM197" s="215" t="s">
        <v>392</v>
      </c>
    </row>
    <row r="198" spans="1:47" s="2" customFormat="1" ht="12">
      <c r="A198" s="39"/>
      <c r="B198" s="40"/>
      <c r="C198" s="41"/>
      <c r="D198" s="217" t="s">
        <v>147</v>
      </c>
      <c r="E198" s="41"/>
      <c r="F198" s="218" t="s">
        <v>393</v>
      </c>
      <c r="G198" s="41"/>
      <c r="H198" s="41"/>
      <c r="I198" s="219"/>
      <c r="J198" s="41"/>
      <c r="K198" s="41"/>
      <c r="L198" s="45"/>
      <c r="M198" s="220"/>
      <c r="N198" s="221"/>
      <c r="O198" s="85"/>
      <c r="P198" s="85"/>
      <c r="Q198" s="85"/>
      <c r="R198" s="85"/>
      <c r="S198" s="85"/>
      <c r="T198" s="85"/>
      <c r="U198" s="86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147</v>
      </c>
      <c r="AU198" s="18" t="s">
        <v>80</v>
      </c>
    </row>
    <row r="199" spans="1:65" s="2" customFormat="1" ht="33" customHeight="1">
      <c r="A199" s="39"/>
      <c r="B199" s="40"/>
      <c r="C199" s="204" t="s">
        <v>394</v>
      </c>
      <c r="D199" s="204" t="s">
        <v>140</v>
      </c>
      <c r="E199" s="205" t="s">
        <v>395</v>
      </c>
      <c r="F199" s="206" t="s">
        <v>396</v>
      </c>
      <c r="G199" s="207" t="s">
        <v>249</v>
      </c>
      <c r="H199" s="208">
        <v>25</v>
      </c>
      <c r="I199" s="209"/>
      <c r="J199" s="210">
        <f>ROUND(I199*H199,2)</f>
        <v>0</v>
      </c>
      <c r="K199" s="206" t="s">
        <v>144</v>
      </c>
      <c r="L199" s="45"/>
      <c r="M199" s="211" t="s">
        <v>19</v>
      </c>
      <c r="N199" s="212" t="s">
        <v>41</v>
      </c>
      <c r="O199" s="85"/>
      <c r="P199" s="213">
        <f>O199*H199</f>
        <v>0</v>
      </c>
      <c r="Q199" s="213">
        <v>0.00012156</v>
      </c>
      <c r="R199" s="213">
        <f>Q199*H199</f>
        <v>0.003039</v>
      </c>
      <c r="S199" s="213">
        <v>0</v>
      </c>
      <c r="T199" s="213">
        <f>S199*H199</f>
        <v>0</v>
      </c>
      <c r="U199" s="214" t="s">
        <v>19</v>
      </c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5" t="s">
        <v>317</v>
      </c>
      <c r="AT199" s="215" t="s">
        <v>140</v>
      </c>
      <c r="AU199" s="215" t="s">
        <v>80</v>
      </c>
      <c r="AY199" s="18" t="s">
        <v>136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8" t="s">
        <v>78</v>
      </c>
      <c r="BK199" s="216">
        <f>ROUND(I199*H199,2)</f>
        <v>0</v>
      </c>
      <c r="BL199" s="18" t="s">
        <v>317</v>
      </c>
      <c r="BM199" s="215" t="s">
        <v>397</v>
      </c>
    </row>
    <row r="200" spans="1:47" s="2" customFormat="1" ht="12">
      <c r="A200" s="39"/>
      <c r="B200" s="40"/>
      <c r="C200" s="41"/>
      <c r="D200" s="217" t="s">
        <v>147</v>
      </c>
      <c r="E200" s="41"/>
      <c r="F200" s="218" t="s">
        <v>398</v>
      </c>
      <c r="G200" s="41"/>
      <c r="H200" s="41"/>
      <c r="I200" s="219"/>
      <c r="J200" s="41"/>
      <c r="K200" s="41"/>
      <c r="L200" s="45"/>
      <c r="M200" s="220"/>
      <c r="N200" s="221"/>
      <c r="O200" s="85"/>
      <c r="P200" s="85"/>
      <c r="Q200" s="85"/>
      <c r="R200" s="85"/>
      <c r="S200" s="85"/>
      <c r="T200" s="85"/>
      <c r="U200" s="86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147</v>
      </c>
      <c r="AU200" s="18" t="s">
        <v>80</v>
      </c>
    </row>
    <row r="201" spans="1:65" s="2" customFormat="1" ht="24.15" customHeight="1">
      <c r="A201" s="39"/>
      <c r="B201" s="40"/>
      <c r="C201" s="204" t="s">
        <v>399</v>
      </c>
      <c r="D201" s="204" t="s">
        <v>140</v>
      </c>
      <c r="E201" s="205" t="s">
        <v>400</v>
      </c>
      <c r="F201" s="206" t="s">
        <v>401</v>
      </c>
      <c r="G201" s="207" t="s">
        <v>196</v>
      </c>
      <c r="H201" s="208">
        <v>5</v>
      </c>
      <c r="I201" s="209"/>
      <c r="J201" s="210">
        <f>ROUND(I201*H201,2)</f>
        <v>0</v>
      </c>
      <c r="K201" s="206" t="s">
        <v>144</v>
      </c>
      <c r="L201" s="45"/>
      <c r="M201" s="211" t="s">
        <v>19</v>
      </c>
      <c r="N201" s="212" t="s">
        <v>41</v>
      </c>
      <c r="O201" s="85"/>
      <c r="P201" s="213">
        <f>O201*H201</f>
        <v>0</v>
      </c>
      <c r="Q201" s="213">
        <v>0.0002</v>
      </c>
      <c r="R201" s="213">
        <f>Q201*H201</f>
        <v>0.001</v>
      </c>
      <c r="S201" s="213">
        <v>0</v>
      </c>
      <c r="T201" s="213">
        <f>S201*H201</f>
        <v>0</v>
      </c>
      <c r="U201" s="214" t="s">
        <v>19</v>
      </c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5" t="s">
        <v>317</v>
      </c>
      <c r="AT201" s="215" t="s">
        <v>140</v>
      </c>
      <c r="AU201" s="215" t="s">
        <v>80</v>
      </c>
      <c r="AY201" s="18" t="s">
        <v>136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8" t="s">
        <v>78</v>
      </c>
      <c r="BK201" s="216">
        <f>ROUND(I201*H201,2)</f>
        <v>0</v>
      </c>
      <c r="BL201" s="18" t="s">
        <v>317</v>
      </c>
      <c r="BM201" s="215" t="s">
        <v>402</v>
      </c>
    </row>
    <row r="202" spans="1:47" s="2" customFormat="1" ht="12">
      <c r="A202" s="39"/>
      <c r="B202" s="40"/>
      <c r="C202" s="41"/>
      <c r="D202" s="217" t="s">
        <v>147</v>
      </c>
      <c r="E202" s="41"/>
      <c r="F202" s="218" t="s">
        <v>403</v>
      </c>
      <c r="G202" s="41"/>
      <c r="H202" s="41"/>
      <c r="I202" s="219"/>
      <c r="J202" s="41"/>
      <c r="K202" s="41"/>
      <c r="L202" s="45"/>
      <c r="M202" s="220"/>
      <c r="N202" s="221"/>
      <c r="O202" s="85"/>
      <c r="P202" s="85"/>
      <c r="Q202" s="85"/>
      <c r="R202" s="85"/>
      <c r="S202" s="85"/>
      <c r="T202" s="85"/>
      <c r="U202" s="86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147</v>
      </c>
      <c r="AU202" s="18" t="s">
        <v>80</v>
      </c>
    </row>
    <row r="203" spans="1:65" s="2" customFormat="1" ht="16.5" customHeight="1">
      <c r="A203" s="39"/>
      <c r="B203" s="40"/>
      <c r="C203" s="204" t="s">
        <v>404</v>
      </c>
      <c r="D203" s="204" t="s">
        <v>140</v>
      </c>
      <c r="E203" s="205" t="s">
        <v>405</v>
      </c>
      <c r="F203" s="206" t="s">
        <v>406</v>
      </c>
      <c r="G203" s="207" t="s">
        <v>196</v>
      </c>
      <c r="H203" s="208">
        <v>4</v>
      </c>
      <c r="I203" s="209"/>
      <c r="J203" s="210">
        <f>ROUND(I203*H203,2)</f>
        <v>0</v>
      </c>
      <c r="K203" s="206" t="s">
        <v>144</v>
      </c>
      <c r="L203" s="45"/>
      <c r="M203" s="211" t="s">
        <v>19</v>
      </c>
      <c r="N203" s="212" t="s">
        <v>41</v>
      </c>
      <c r="O203" s="85"/>
      <c r="P203" s="213">
        <f>O203*H203</f>
        <v>0</v>
      </c>
      <c r="Q203" s="213">
        <v>0.00076957</v>
      </c>
      <c r="R203" s="213">
        <f>Q203*H203</f>
        <v>0.00307828</v>
      </c>
      <c r="S203" s="213">
        <v>0</v>
      </c>
      <c r="T203" s="213">
        <f>S203*H203</f>
        <v>0</v>
      </c>
      <c r="U203" s="214" t="s">
        <v>19</v>
      </c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5" t="s">
        <v>317</v>
      </c>
      <c r="AT203" s="215" t="s">
        <v>140</v>
      </c>
      <c r="AU203" s="215" t="s">
        <v>80</v>
      </c>
      <c r="AY203" s="18" t="s">
        <v>136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78</v>
      </c>
      <c r="BK203" s="216">
        <f>ROUND(I203*H203,2)</f>
        <v>0</v>
      </c>
      <c r="BL203" s="18" t="s">
        <v>317</v>
      </c>
      <c r="BM203" s="215" t="s">
        <v>407</v>
      </c>
    </row>
    <row r="204" spans="1:47" s="2" customFormat="1" ht="12">
      <c r="A204" s="39"/>
      <c r="B204" s="40"/>
      <c r="C204" s="41"/>
      <c r="D204" s="217" t="s">
        <v>147</v>
      </c>
      <c r="E204" s="41"/>
      <c r="F204" s="218" t="s">
        <v>408</v>
      </c>
      <c r="G204" s="41"/>
      <c r="H204" s="41"/>
      <c r="I204" s="219"/>
      <c r="J204" s="41"/>
      <c r="K204" s="41"/>
      <c r="L204" s="45"/>
      <c r="M204" s="220"/>
      <c r="N204" s="221"/>
      <c r="O204" s="85"/>
      <c r="P204" s="85"/>
      <c r="Q204" s="85"/>
      <c r="R204" s="85"/>
      <c r="S204" s="85"/>
      <c r="T204" s="85"/>
      <c r="U204" s="86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147</v>
      </c>
      <c r="AU204" s="18" t="s">
        <v>80</v>
      </c>
    </row>
    <row r="205" spans="1:65" s="2" customFormat="1" ht="24.15" customHeight="1">
      <c r="A205" s="39"/>
      <c r="B205" s="40"/>
      <c r="C205" s="204" t="s">
        <v>409</v>
      </c>
      <c r="D205" s="204" t="s">
        <v>140</v>
      </c>
      <c r="E205" s="205" t="s">
        <v>410</v>
      </c>
      <c r="F205" s="206" t="s">
        <v>411</v>
      </c>
      <c r="G205" s="207" t="s">
        <v>249</v>
      </c>
      <c r="H205" s="208">
        <v>25</v>
      </c>
      <c r="I205" s="209"/>
      <c r="J205" s="210">
        <f>ROUND(I205*H205,2)</f>
        <v>0</v>
      </c>
      <c r="K205" s="206" t="s">
        <v>144</v>
      </c>
      <c r="L205" s="45"/>
      <c r="M205" s="211" t="s">
        <v>19</v>
      </c>
      <c r="N205" s="212" t="s">
        <v>41</v>
      </c>
      <c r="O205" s="85"/>
      <c r="P205" s="213">
        <f>O205*H205</f>
        <v>0</v>
      </c>
      <c r="Q205" s="213">
        <v>0.0001897235</v>
      </c>
      <c r="R205" s="213">
        <f>Q205*H205</f>
        <v>0.0047430875</v>
      </c>
      <c r="S205" s="213">
        <v>0</v>
      </c>
      <c r="T205" s="213">
        <f>S205*H205</f>
        <v>0</v>
      </c>
      <c r="U205" s="214" t="s">
        <v>19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5" t="s">
        <v>317</v>
      </c>
      <c r="AT205" s="215" t="s">
        <v>140</v>
      </c>
      <c r="AU205" s="215" t="s">
        <v>80</v>
      </c>
      <c r="AY205" s="18" t="s">
        <v>136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8" t="s">
        <v>78</v>
      </c>
      <c r="BK205" s="216">
        <f>ROUND(I205*H205,2)</f>
        <v>0</v>
      </c>
      <c r="BL205" s="18" t="s">
        <v>317</v>
      </c>
      <c r="BM205" s="215" t="s">
        <v>412</v>
      </c>
    </row>
    <row r="206" spans="1:47" s="2" customFormat="1" ht="12">
      <c r="A206" s="39"/>
      <c r="B206" s="40"/>
      <c r="C206" s="41"/>
      <c r="D206" s="217" t="s">
        <v>147</v>
      </c>
      <c r="E206" s="41"/>
      <c r="F206" s="218" t="s">
        <v>413</v>
      </c>
      <c r="G206" s="41"/>
      <c r="H206" s="41"/>
      <c r="I206" s="219"/>
      <c r="J206" s="41"/>
      <c r="K206" s="41"/>
      <c r="L206" s="45"/>
      <c r="M206" s="220"/>
      <c r="N206" s="221"/>
      <c r="O206" s="85"/>
      <c r="P206" s="85"/>
      <c r="Q206" s="85"/>
      <c r="R206" s="85"/>
      <c r="S206" s="85"/>
      <c r="T206" s="85"/>
      <c r="U206" s="86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147</v>
      </c>
      <c r="AU206" s="18" t="s">
        <v>80</v>
      </c>
    </row>
    <row r="207" spans="1:65" s="2" customFormat="1" ht="21.75" customHeight="1">
      <c r="A207" s="39"/>
      <c r="B207" s="40"/>
      <c r="C207" s="204" t="s">
        <v>414</v>
      </c>
      <c r="D207" s="204" t="s">
        <v>140</v>
      </c>
      <c r="E207" s="205" t="s">
        <v>415</v>
      </c>
      <c r="F207" s="206" t="s">
        <v>416</v>
      </c>
      <c r="G207" s="207" t="s">
        <v>249</v>
      </c>
      <c r="H207" s="208">
        <v>25</v>
      </c>
      <c r="I207" s="209"/>
      <c r="J207" s="210">
        <f>ROUND(I207*H207,2)</f>
        <v>0</v>
      </c>
      <c r="K207" s="206" t="s">
        <v>144</v>
      </c>
      <c r="L207" s="45"/>
      <c r="M207" s="211" t="s">
        <v>19</v>
      </c>
      <c r="N207" s="212" t="s">
        <v>41</v>
      </c>
      <c r="O207" s="85"/>
      <c r="P207" s="213">
        <f>O207*H207</f>
        <v>0</v>
      </c>
      <c r="Q207" s="213">
        <v>1E-05</v>
      </c>
      <c r="R207" s="213">
        <f>Q207*H207</f>
        <v>0.00025</v>
      </c>
      <c r="S207" s="213">
        <v>0</v>
      </c>
      <c r="T207" s="213">
        <f>S207*H207</f>
        <v>0</v>
      </c>
      <c r="U207" s="214" t="s">
        <v>19</v>
      </c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5" t="s">
        <v>317</v>
      </c>
      <c r="AT207" s="215" t="s">
        <v>140</v>
      </c>
      <c r="AU207" s="215" t="s">
        <v>80</v>
      </c>
      <c r="AY207" s="18" t="s">
        <v>136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8" t="s">
        <v>78</v>
      </c>
      <c r="BK207" s="216">
        <f>ROUND(I207*H207,2)</f>
        <v>0</v>
      </c>
      <c r="BL207" s="18" t="s">
        <v>317</v>
      </c>
      <c r="BM207" s="215" t="s">
        <v>417</v>
      </c>
    </row>
    <row r="208" spans="1:47" s="2" customFormat="1" ht="12">
      <c r="A208" s="39"/>
      <c r="B208" s="40"/>
      <c r="C208" s="41"/>
      <c r="D208" s="217" t="s">
        <v>147</v>
      </c>
      <c r="E208" s="41"/>
      <c r="F208" s="218" t="s">
        <v>418</v>
      </c>
      <c r="G208" s="41"/>
      <c r="H208" s="41"/>
      <c r="I208" s="219"/>
      <c r="J208" s="41"/>
      <c r="K208" s="41"/>
      <c r="L208" s="45"/>
      <c r="M208" s="220"/>
      <c r="N208" s="221"/>
      <c r="O208" s="85"/>
      <c r="P208" s="85"/>
      <c r="Q208" s="85"/>
      <c r="R208" s="85"/>
      <c r="S208" s="85"/>
      <c r="T208" s="85"/>
      <c r="U208" s="86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147</v>
      </c>
      <c r="AU208" s="18" t="s">
        <v>80</v>
      </c>
    </row>
    <row r="209" spans="1:65" s="2" customFormat="1" ht="24.15" customHeight="1">
      <c r="A209" s="39"/>
      <c r="B209" s="40"/>
      <c r="C209" s="204" t="s">
        <v>419</v>
      </c>
      <c r="D209" s="204" t="s">
        <v>140</v>
      </c>
      <c r="E209" s="205" t="s">
        <v>420</v>
      </c>
      <c r="F209" s="206" t="s">
        <v>421</v>
      </c>
      <c r="G209" s="207" t="s">
        <v>366</v>
      </c>
      <c r="H209" s="232"/>
      <c r="I209" s="209"/>
      <c r="J209" s="210">
        <f>ROUND(I209*H209,2)</f>
        <v>0</v>
      </c>
      <c r="K209" s="206" t="s">
        <v>144</v>
      </c>
      <c r="L209" s="45"/>
      <c r="M209" s="211" t="s">
        <v>19</v>
      </c>
      <c r="N209" s="212" t="s">
        <v>41</v>
      </c>
      <c r="O209" s="85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3">
        <f>S209*H209</f>
        <v>0</v>
      </c>
      <c r="U209" s="214" t="s">
        <v>19</v>
      </c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5" t="s">
        <v>317</v>
      </c>
      <c r="AT209" s="215" t="s">
        <v>140</v>
      </c>
      <c r="AU209" s="215" t="s">
        <v>80</v>
      </c>
      <c r="AY209" s="18" t="s">
        <v>136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78</v>
      </c>
      <c r="BK209" s="216">
        <f>ROUND(I209*H209,2)</f>
        <v>0</v>
      </c>
      <c r="BL209" s="18" t="s">
        <v>317</v>
      </c>
      <c r="BM209" s="215" t="s">
        <v>422</v>
      </c>
    </row>
    <row r="210" spans="1:47" s="2" customFormat="1" ht="12">
      <c r="A210" s="39"/>
      <c r="B210" s="40"/>
      <c r="C210" s="41"/>
      <c r="D210" s="217" t="s">
        <v>147</v>
      </c>
      <c r="E210" s="41"/>
      <c r="F210" s="218" t="s">
        <v>423</v>
      </c>
      <c r="G210" s="41"/>
      <c r="H210" s="41"/>
      <c r="I210" s="219"/>
      <c r="J210" s="41"/>
      <c r="K210" s="41"/>
      <c r="L210" s="45"/>
      <c r="M210" s="220"/>
      <c r="N210" s="221"/>
      <c r="O210" s="85"/>
      <c r="P210" s="85"/>
      <c r="Q210" s="85"/>
      <c r="R210" s="85"/>
      <c r="S210" s="85"/>
      <c r="T210" s="85"/>
      <c r="U210" s="86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147</v>
      </c>
      <c r="AU210" s="18" t="s">
        <v>80</v>
      </c>
    </row>
    <row r="211" spans="1:65" s="2" customFormat="1" ht="24.15" customHeight="1">
      <c r="A211" s="39"/>
      <c r="B211" s="40"/>
      <c r="C211" s="204" t="s">
        <v>424</v>
      </c>
      <c r="D211" s="204" t="s">
        <v>140</v>
      </c>
      <c r="E211" s="205" t="s">
        <v>425</v>
      </c>
      <c r="F211" s="206" t="s">
        <v>426</v>
      </c>
      <c r="G211" s="207" t="s">
        <v>366</v>
      </c>
      <c r="H211" s="232"/>
      <c r="I211" s="209"/>
      <c r="J211" s="210">
        <f>ROUND(I211*H211,2)</f>
        <v>0</v>
      </c>
      <c r="K211" s="206" t="s">
        <v>144</v>
      </c>
      <c r="L211" s="45"/>
      <c r="M211" s="211" t="s">
        <v>19</v>
      </c>
      <c r="N211" s="212" t="s">
        <v>41</v>
      </c>
      <c r="O211" s="85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3">
        <f>S211*H211</f>
        <v>0</v>
      </c>
      <c r="U211" s="214" t="s">
        <v>19</v>
      </c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5" t="s">
        <v>317</v>
      </c>
      <c r="AT211" s="215" t="s">
        <v>140</v>
      </c>
      <c r="AU211" s="215" t="s">
        <v>80</v>
      </c>
      <c r="AY211" s="18" t="s">
        <v>136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8" t="s">
        <v>78</v>
      </c>
      <c r="BK211" s="216">
        <f>ROUND(I211*H211,2)</f>
        <v>0</v>
      </c>
      <c r="BL211" s="18" t="s">
        <v>317</v>
      </c>
      <c r="BM211" s="215" t="s">
        <v>427</v>
      </c>
    </row>
    <row r="212" spans="1:47" s="2" customFormat="1" ht="12">
      <c r="A212" s="39"/>
      <c r="B212" s="40"/>
      <c r="C212" s="41"/>
      <c r="D212" s="217" t="s">
        <v>147</v>
      </c>
      <c r="E212" s="41"/>
      <c r="F212" s="218" t="s">
        <v>428</v>
      </c>
      <c r="G212" s="41"/>
      <c r="H212" s="41"/>
      <c r="I212" s="219"/>
      <c r="J212" s="41"/>
      <c r="K212" s="41"/>
      <c r="L212" s="45"/>
      <c r="M212" s="220"/>
      <c r="N212" s="221"/>
      <c r="O212" s="85"/>
      <c r="P212" s="85"/>
      <c r="Q212" s="85"/>
      <c r="R212" s="85"/>
      <c r="S212" s="85"/>
      <c r="T212" s="85"/>
      <c r="U212" s="86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147</v>
      </c>
      <c r="AU212" s="18" t="s">
        <v>80</v>
      </c>
    </row>
    <row r="213" spans="1:63" s="12" customFormat="1" ht="22.8" customHeight="1">
      <c r="A213" s="12"/>
      <c r="B213" s="188"/>
      <c r="C213" s="189"/>
      <c r="D213" s="190" t="s">
        <v>69</v>
      </c>
      <c r="E213" s="202" t="s">
        <v>429</v>
      </c>
      <c r="F213" s="202" t="s">
        <v>430</v>
      </c>
      <c r="G213" s="189"/>
      <c r="H213" s="189"/>
      <c r="I213" s="192"/>
      <c r="J213" s="203">
        <f>BK213</f>
        <v>0</v>
      </c>
      <c r="K213" s="189"/>
      <c r="L213" s="194"/>
      <c r="M213" s="195"/>
      <c r="N213" s="196"/>
      <c r="O213" s="196"/>
      <c r="P213" s="197">
        <f>SUM(P214:P250)</f>
        <v>0</v>
      </c>
      <c r="Q213" s="196"/>
      <c r="R213" s="197">
        <f>SUM(R214:R250)</f>
        <v>0.2011371912</v>
      </c>
      <c r="S213" s="196"/>
      <c r="T213" s="197">
        <f>SUM(T214:T250)</f>
        <v>0.22694999999999999</v>
      </c>
      <c r="U213" s="198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9" t="s">
        <v>80</v>
      </c>
      <c r="AT213" s="200" t="s">
        <v>69</v>
      </c>
      <c r="AU213" s="200" t="s">
        <v>78</v>
      </c>
      <c r="AY213" s="199" t="s">
        <v>136</v>
      </c>
      <c r="BK213" s="201">
        <f>SUM(BK214:BK250)</f>
        <v>0</v>
      </c>
    </row>
    <row r="214" spans="1:65" s="2" customFormat="1" ht="16.5" customHeight="1">
      <c r="A214" s="39"/>
      <c r="B214" s="40"/>
      <c r="C214" s="204" t="s">
        <v>155</v>
      </c>
      <c r="D214" s="204" t="s">
        <v>140</v>
      </c>
      <c r="E214" s="205" t="s">
        <v>431</v>
      </c>
      <c r="F214" s="206" t="s">
        <v>432</v>
      </c>
      <c r="G214" s="207" t="s">
        <v>433</v>
      </c>
      <c r="H214" s="208">
        <v>3</v>
      </c>
      <c r="I214" s="209"/>
      <c r="J214" s="210">
        <f>ROUND(I214*H214,2)</f>
        <v>0</v>
      </c>
      <c r="K214" s="206" t="s">
        <v>144</v>
      </c>
      <c r="L214" s="45"/>
      <c r="M214" s="211" t="s">
        <v>19</v>
      </c>
      <c r="N214" s="212" t="s">
        <v>41</v>
      </c>
      <c r="O214" s="85"/>
      <c r="P214" s="213">
        <f>O214*H214</f>
        <v>0</v>
      </c>
      <c r="Q214" s="213">
        <v>0</v>
      </c>
      <c r="R214" s="213">
        <f>Q214*H214</f>
        <v>0</v>
      </c>
      <c r="S214" s="213">
        <v>0.01933</v>
      </c>
      <c r="T214" s="213">
        <f>S214*H214</f>
        <v>0.05799</v>
      </c>
      <c r="U214" s="214" t="s">
        <v>19</v>
      </c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5" t="s">
        <v>317</v>
      </c>
      <c r="AT214" s="215" t="s">
        <v>140</v>
      </c>
      <c r="AU214" s="215" t="s">
        <v>80</v>
      </c>
      <c r="AY214" s="18" t="s">
        <v>136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8" t="s">
        <v>78</v>
      </c>
      <c r="BK214" s="216">
        <f>ROUND(I214*H214,2)</f>
        <v>0</v>
      </c>
      <c r="BL214" s="18" t="s">
        <v>317</v>
      </c>
      <c r="BM214" s="215" t="s">
        <v>434</v>
      </c>
    </row>
    <row r="215" spans="1:47" s="2" customFormat="1" ht="12">
      <c r="A215" s="39"/>
      <c r="B215" s="40"/>
      <c r="C215" s="41"/>
      <c r="D215" s="217" t="s">
        <v>147</v>
      </c>
      <c r="E215" s="41"/>
      <c r="F215" s="218" t="s">
        <v>435</v>
      </c>
      <c r="G215" s="41"/>
      <c r="H215" s="41"/>
      <c r="I215" s="219"/>
      <c r="J215" s="41"/>
      <c r="K215" s="41"/>
      <c r="L215" s="45"/>
      <c r="M215" s="220"/>
      <c r="N215" s="221"/>
      <c r="O215" s="85"/>
      <c r="P215" s="85"/>
      <c r="Q215" s="85"/>
      <c r="R215" s="85"/>
      <c r="S215" s="85"/>
      <c r="T215" s="85"/>
      <c r="U215" s="86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147</v>
      </c>
      <c r="AU215" s="18" t="s">
        <v>80</v>
      </c>
    </row>
    <row r="216" spans="1:65" s="2" customFormat="1" ht="16.5" customHeight="1">
      <c r="A216" s="39"/>
      <c r="B216" s="40"/>
      <c r="C216" s="204" t="s">
        <v>436</v>
      </c>
      <c r="D216" s="204" t="s">
        <v>140</v>
      </c>
      <c r="E216" s="205" t="s">
        <v>437</v>
      </c>
      <c r="F216" s="206" t="s">
        <v>438</v>
      </c>
      <c r="G216" s="207" t="s">
        <v>433</v>
      </c>
      <c r="H216" s="208">
        <v>1</v>
      </c>
      <c r="I216" s="209"/>
      <c r="J216" s="210">
        <f>ROUND(I216*H216,2)</f>
        <v>0</v>
      </c>
      <c r="K216" s="206" t="s">
        <v>144</v>
      </c>
      <c r="L216" s="45"/>
      <c r="M216" s="211" t="s">
        <v>19</v>
      </c>
      <c r="N216" s="212" t="s">
        <v>41</v>
      </c>
      <c r="O216" s="85"/>
      <c r="P216" s="213">
        <f>O216*H216</f>
        <v>0</v>
      </c>
      <c r="Q216" s="213">
        <v>0</v>
      </c>
      <c r="R216" s="213">
        <f>Q216*H216</f>
        <v>0</v>
      </c>
      <c r="S216" s="213">
        <v>0.07528</v>
      </c>
      <c r="T216" s="213">
        <f>S216*H216</f>
        <v>0.07528</v>
      </c>
      <c r="U216" s="214" t="s">
        <v>19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5" t="s">
        <v>317</v>
      </c>
      <c r="AT216" s="215" t="s">
        <v>140</v>
      </c>
      <c r="AU216" s="215" t="s">
        <v>80</v>
      </c>
      <c r="AY216" s="18" t="s">
        <v>136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8" t="s">
        <v>78</v>
      </c>
      <c r="BK216" s="216">
        <f>ROUND(I216*H216,2)</f>
        <v>0</v>
      </c>
      <c r="BL216" s="18" t="s">
        <v>317</v>
      </c>
      <c r="BM216" s="215" t="s">
        <v>439</v>
      </c>
    </row>
    <row r="217" spans="1:47" s="2" customFormat="1" ht="12">
      <c r="A217" s="39"/>
      <c r="B217" s="40"/>
      <c r="C217" s="41"/>
      <c r="D217" s="217" t="s">
        <v>147</v>
      </c>
      <c r="E217" s="41"/>
      <c r="F217" s="218" t="s">
        <v>440</v>
      </c>
      <c r="G217" s="41"/>
      <c r="H217" s="41"/>
      <c r="I217" s="219"/>
      <c r="J217" s="41"/>
      <c r="K217" s="41"/>
      <c r="L217" s="45"/>
      <c r="M217" s="220"/>
      <c r="N217" s="221"/>
      <c r="O217" s="85"/>
      <c r="P217" s="85"/>
      <c r="Q217" s="85"/>
      <c r="R217" s="85"/>
      <c r="S217" s="85"/>
      <c r="T217" s="85"/>
      <c r="U217" s="86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147</v>
      </c>
      <c r="AU217" s="18" t="s">
        <v>80</v>
      </c>
    </row>
    <row r="218" spans="1:65" s="2" customFormat="1" ht="16.5" customHeight="1">
      <c r="A218" s="39"/>
      <c r="B218" s="40"/>
      <c r="C218" s="204" t="s">
        <v>441</v>
      </c>
      <c r="D218" s="204" t="s">
        <v>140</v>
      </c>
      <c r="E218" s="205" t="s">
        <v>442</v>
      </c>
      <c r="F218" s="206" t="s">
        <v>443</v>
      </c>
      <c r="G218" s="207" t="s">
        <v>433</v>
      </c>
      <c r="H218" s="208">
        <v>4</v>
      </c>
      <c r="I218" s="209"/>
      <c r="J218" s="210">
        <f>ROUND(I218*H218,2)</f>
        <v>0</v>
      </c>
      <c r="K218" s="206" t="s">
        <v>144</v>
      </c>
      <c r="L218" s="45"/>
      <c r="M218" s="211" t="s">
        <v>19</v>
      </c>
      <c r="N218" s="212" t="s">
        <v>41</v>
      </c>
      <c r="O218" s="85"/>
      <c r="P218" s="213">
        <f>O218*H218</f>
        <v>0</v>
      </c>
      <c r="Q218" s="213">
        <v>0</v>
      </c>
      <c r="R218" s="213">
        <f>Q218*H218</f>
        <v>0</v>
      </c>
      <c r="S218" s="213">
        <v>0.01946</v>
      </c>
      <c r="T218" s="213">
        <f>S218*H218</f>
        <v>0.07784</v>
      </c>
      <c r="U218" s="214" t="s">
        <v>19</v>
      </c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5" t="s">
        <v>317</v>
      </c>
      <c r="AT218" s="215" t="s">
        <v>140</v>
      </c>
      <c r="AU218" s="215" t="s">
        <v>80</v>
      </c>
      <c r="AY218" s="18" t="s">
        <v>136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8" t="s">
        <v>78</v>
      </c>
      <c r="BK218" s="216">
        <f>ROUND(I218*H218,2)</f>
        <v>0</v>
      </c>
      <c r="BL218" s="18" t="s">
        <v>317</v>
      </c>
      <c r="BM218" s="215" t="s">
        <v>444</v>
      </c>
    </row>
    <row r="219" spans="1:47" s="2" customFormat="1" ht="12">
      <c r="A219" s="39"/>
      <c r="B219" s="40"/>
      <c r="C219" s="41"/>
      <c r="D219" s="217" t="s">
        <v>147</v>
      </c>
      <c r="E219" s="41"/>
      <c r="F219" s="218" t="s">
        <v>445</v>
      </c>
      <c r="G219" s="41"/>
      <c r="H219" s="41"/>
      <c r="I219" s="219"/>
      <c r="J219" s="41"/>
      <c r="K219" s="41"/>
      <c r="L219" s="45"/>
      <c r="M219" s="220"/>
      <c r="N219" s="221"/>
      <c r="O219" s="85"/>
      <c r="P219" s="85"/>
      <c r="Q219" s="85"/>
      <c r="R219" s="85"/>
      <c r="S219" s="85"/>
      <c r="T219" s="85"/>
      <c r="U219" s="86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147</v>
      </c>
      <c r="AU219" s="18" t="s">
        <v>80</v>
      </c>
    </row>
    <row r="220" spans="1:65" s="2" customFormat="1" ht="16.5" customHeight="1">
      <c r="A220" s="39"/>
      <c r="B220" s="40"/>
      <c r="C220" s="204" t="s">
        <v>446</v>
      </c>
      <c r="D220" s="204" t="s">
        <v>140</v>
      </c>
      <c r="E220" s="205" t="s">
        <v>447</v>
      </c>
      <c r="F220" s="206" t="s">
        <v>448</v>
      </c>
      <c r="G220" s="207" t="s">
        <v>433</v>
      </c>
      <c r="H220" s="208">
        <v>3</v>
      </c>
      <c r="I220" s="209"/>
      <c r="J220" s="210">
        <f>ROUND(I220*H220,2)</f>
        <v>0</v>
      </c>
      <c r="K220" s="206" t="s">
        <v>144</v>
      </c>
      <c r="L220" s="45"/>
      <c r="M220" s="211" t="s">
        <v>19</v>
      </c>
      <c r="N220" s="212" t="s">
        <v>41</v>
      </c>
      <c r="O220" s="85"/>
      <c r="P220" s="213">
        <f>O220*H220</f>
        <v>0</v>
      </c>
      <c r="Q220" s="213">
        <v>0.0003182</v>
      </c>
      <c r="R220" s="213">
        <f>Q220*H220</f>
        <v>0.0009545999999999999</v>
      </c>
      <c r="S220" s="213">
        <v>0</v>
      </c>
      <c r="T220" s="213">
        <f>S220*H220</f>
        <v>0</v>
      </c>
      <c r="U220" s="214" t="s">
        <v>19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5" t="s">
        <v>317</v>
      </c>
      <c r="AT220" s="215" t="s">
        <v>140</v>
      </c>
      <c r="AU220" s="215" t="s">
        <v>80</v>
      </c>
      <c r="AY220" s="18" t="s">
        <v>136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8" t="s">
        <v>78</v>
      </c>
      <c r="BK220" s="216">
        <f>ROUND(I220*H220,2)</f>
        <v>0</v>
      </c>
      <c r="BL220" s="18" t="s">
        <v>317</v>
      </c>
      <c r="BM220" s="215" t="s">
        <v>449</v>
      </c>
    </row>
    <row r="221" spans="1:47" s="2" customFormat="1" ht="12">
      <c r="A221" s="39"/>
      <c r="B221" s="40"/>
      <c r="C221" s="41"/>
      <c r="D221" s="217" t="s">
        <v>147</v>
      </c>
      <c r="E221" s="41"/>
      <c r="F221" s="218" t="s">
        <v>450</v>
      </c>
      <c r="G221" s="41"/>
      <c r="H221" s="41"/>
      <c r="I221" s="219"/>
      <c r="J221" s="41"/>
      <c r="K221" s="41"/>
      <c r="L221" s="45"/>
      <c r="M221" s="220"/>
      <c r="N221" s="221"/>
      <c r="O221" s="85"/>
      <c r="P221" s="85"/>
      <c r="Q221" s="85"/>
      <c r="R221" s="85"/>
      <c r="S221" s="85"/>
      <c r="T221" s="85"/>
      <c r="U221" s="86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147</v>
      </c>
      <c r="AU221" s="18" t="s">
        <v>80</v>
      </c>
    </row>
    <row r="222" spans="1:65" s="2" customFormat="1" ht="16.5" customHeight="1">
      <c r="A222" s="39"/>
      <c r="B222" s="40"/>
      <c r="C222" s="204" t="s">
        <v>451</v>
      </c>
      <c r="D222" s="204" t="s">
        <v>140</v>
      </c>
      <c r="E222" s="205" t="s">
        <v>452</v>
      </c>
      <c r="F222" s="206" t="s">
        <v>453</v>
      </c>
      <c r="G222" s="207" t="s">
        <v>433</v>
      </c>
      <c r="H222" s="208">
        <v>3</v>
      </c>
      <c r="I222" s="209"/>
      <c r="J222" s="210">
        <f>ROUND(I222*H222,2)</f>
        <v>0</v>
      </c>
      <c r="K222" s="206" t="s">
        <v>144</v>
      </c>
      <c r="L222" s="45"/>
      <c r="M222" s="211" t="s">
        <v>19</v>
      </c>
      <c r="N222" s="212" t="s">
        <v>41</v>
      </c>
      <c r="O222" s="85"/>
      <c r="P222" s="213">
        <f>O222*H222</f>
        <v>0</v>
      </c>
      <c r="Q222" s="213">
        <v>0.0005182</v>
      </c>
      <c r="R222" s="213">
        <f>Q222*H222</f>
        <v>0.0015546000000000002</v>
      </c>
      <c r="S222" s="213">
        <v>0</v>
      </c>
      <c r="T222" s="213">
        <f>S222*H222</f>
        <v>0</v>
      </c>
      <c r="U222" s="214" t="s">
        <v>19</v>
      </c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5" t="s">
        <v>317</v>
      </c>
      <c r="AT222" s="215" t="s">
        <v>140</v>
      </c>
      <c r="AU222" s="215" t="s">
        <v>80</v>
      </c>
      <c r="AY222" s="18" t="s">
        <v>136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78</v>
      </c>
      <c r="BK222" s="216">
        <f>ROUND(I222*H222,2)</f>
        <v>0</v>
      </c>
      <c r="BL222" s="18" t="s">
        <v>317</v>
      </c>
      <c r="BM222" s="215" t="s">
        <v>454</v>
      </c>
    </row>
    <row r="223" spans="1:47" s="2" customFormat="1" ht="12">
      <c r="A223" s="39"/>
      <c r="B223" s="40"/>
      <c r="C223" s="41"/>
      <c r="D223" s="217" t="s">
        <v>147</v>
      </c>
      <c r="E223" s="41"/>
      <c r="F223" s="218" t="s">
        <v>455</v>
      </c>
      <c r="G223" s="41"/>
      <c r="H223" s="41"/>
      <c r="I223" s="219"/>
      <c r="J223" s="41"/>
      <c r="K223" s="41"/>
      <c r="L223" s="45"/>
      <c r="M223" s="220"/>
      <c r="N223" s="221"/>
      <c r="O223" s="85"/>
      <c r="P223" s="85"/>
      <c r="Q223" s="85"/>
      <c r="R223" s="85"/>
      <c r="S223" s="85"/>
      <c r="T223" s="85"/>
      <c r="U223" s="86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147</v>
      </c>
      <c r="AU223" s="18" t="s">
        <v>80</v>
      </c>
    </row>
    <row r="224" spans="1:65" s="2" customFormat="1" ht="16.5" customHeight="1">
      <c r="A224" s="39"/>
      <c r="B224" s="40"/>
      <c r="C224" s="204" t="s">
        <v>456</v>
      </c>
      <c r="D224" s="204" t="s">
        <v>140</v>
      </c>
      <c r="E224" s="205" t="s">
        <v>457</v>
      </c>
      <c r="F224" s="206" t="s">
        <v>458</v>
      </c>
      <c r="G224" s="207" t="s">
        <v>433</v>
      </c>
      <c r="H224" s="208">
        <v>2</v>
      </c>
      <c r="I224" s="209"/>
      <c r="J224" s="210">
        <f>ROUND(I224*H224,2)</f>
        <v>0</v>
      </c>
      <c r="K224" s="206" t="s">
        <v>144</v>
      </c>
      <c r="L224" s="45"/>
      <c r="M224" s="211" t="s">
        <v>19</v>
      </c>
      <c r="N224" s="212" t="s">
        <v>41</v>
      </c>
      <c r="O224" s="85"/>
      <c r="P224" s="213">
        <f>O224*H224</f>
        <v>0</v>
      </c>
      <c r="Q224" s="213">
        <v>0.0005182</v>
      </c>
      <c r="R224" s="213">
        <f>Q224*H224</f>
        <v>0.0010364</v>
      </c>
      <c r="S224" s="213">
        <v>0</v>
      </c>
      <c r="T224" s="213">
        <f>S224*H224</f>
        <v>0</v>
      </c>
      <c r="U224" s="214" t="s">
        <v>19</v>
      </c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5" t="s">
        <v>317</v>
      </c>
      <c r="AT224" s="215" t="s">
        <v>140</v>
      </c>
      <c r="AU224" s="215" t="s">
        <v>80</v>
      </c>
      <c r="AY224" s="18" t="s">
        <v>136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8" t="s">
        <v>78</v>
      </c>
      <c r="BK224" s="216">
        <f>ROUND(I224*H224,2)</f>
        <v>0</v>
      </c>
      <c r="BL224" s="18" t="s">
        <v>317</v>
      </c>
      <c r="BM224" s="215" t="s">
        <v>459</v>
      </c>
    </row>
    <row r="225" spans="1:47" s="2" customFormat="1" ht="12">
      <c r="A225" s="39"/>
      <c r="B225" s="40"/>
      <c r="C225" s="41"/>
      <c r="D225" s="217" t="s">
        <v>147</v>
      </c>
      <c r="E225" s="41"/>
      <c r="F225" s="218" t="s">
        <v>460</v>
      </c>
      <c r="G225" s="41"/>
      <c r="H225" s="41"/>
      <c r="I225" s="219"/>
      <c r="J225" s="41"/>
      <c r="K225" s="41"/>
      <c r="L225" s="45"/>
      <c r="M225" s="220"/>
      <c r="N225" s="221"/>
      <c r="O225" s="85"/>
      <c r="P225" s="85"/>
      <c r="Q225" s="85"/>
      <c r="R225" s="85"/>
      <c r="S225" s="85"/>
      <c r="T225" s="85"/>
      <c r="U225" s="86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147</v>
      </c>
      <c r="AU225" s="18" t="s">
        <v>80</v>
      </c>
    </row>
    <row r="226" spans="1:65" s="2" customFormat="1" ht="16.5" customHeight="1">
      <c r="A226" s="39"/>
      <c r="B226" s="40"/>
      <c r="C226" s="204" t="s">
        <v>461</v>
      </c>
      <c r="D226" s="204" t="s">
        <v>140</v>
      </c>
      <c r="E226" s="205" t="s">
        <v>462</v>
      </c>
      <c r="F226" s="206" t="s">
        <v>463</v>
      </c>
      <c r="G226" s="207" t="s">
        <v>209</v>
      </c>
      <c r="H226" s="208">
        <v>3</v>
      </c>
      <c r="I226" s="209"/>
      <c r="J226" s="210">
        <f>ROUND(I226*H226,2)</f>
        <v>0</v>
      </c>
      <c r="K226" s="206" t="s">
        <v>19</v>
      </c>
      <c r="L226" s="45"/>
      <c r="M226" s="211" t="s">
        <v>19</v>
      </c>
      <c r="N226" s="212" t="s">
        <v>41</v>
      </c>
      <c r="O226" s="85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3">
        <f>S226*H226</f>
        <v>0</v>
      </c>
      <c r="U226" s="214" t="s">
        <v>19</v>
      </c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5" t="s">
        <v>317</v>
      </c>
      <c r="AT226" s="215" t="s">
        <v>140</v>
      </c>
      <c r="AU226" s="215" t="s">
        <v>80</v>
      </c>
      <c r="AY226" s="18" t="s">
        <v>136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8" t="s">
        <v>78</v>
      </c>
      <c r="BK226" s="216">
        <f>ROUND(I226*H226,2)</f>
        <v>0</v>
      </c>
      <c r="BL226" s="18" t="s">
        <v>317</v>
      </c>
      <c r="BM226" s="215" t="s">
        <v>464</v>
      </c>
    </row>
    <row r="227" spans="1:65" s="2" customFormat="1" ht="16.5" customHeight="1">
      <c r="A227" s="39"/>
      <c r="B227" s="40"/>
      <c r="C227" s="204" t="s">
        <v>465</v>
      </c>
      <c r="D227" s="204" t="s">
        <v>140</v>
      </c>
      <c r="E227" s="205" t="s">
        <v>466</v>
      </c>
      <c r="F227" s="206" t="s">
        <v>467</v>
      </c>
      <c r="G227" s="207" t="s">
        <v>209</v>
      </c>
      <c r="H227" s="208">
        <v>2</v>
      </c>
      <c r="I227" s="209"/>
      <c r="J227" s="210">
        <f>ROUND(I227*H227,2)</f>
        <v>0</v>
      </c>
      <c r="K227" s="206" t="s">
        <v>19</v>
      </c>
      <c r="L227" s="45"/>
      <c r="M227" s="211" t="s">
        <v>19</v>
      </c>
      <c r="N227" s="212" t="s">
        <v>41</v>
      </c>
      <c r="O227" s="85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3">
        <f>S227*H227</f>
        <v>0</v>
      </c>
      <c r="U227" s="214" t="s">
        <v>19</v>
      </c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5" t="s">
        <v>317</v>
      </c>
      <c r="AT227" s="215" t="s">
        <v>140</v>
      </c>
      <c r="AU227" s="215" t="s">
        <v>80</v>
      </c>
      <c r="AY227" s="18" t="s">
        <v>136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78</v>
      </c>
      <c r="BK227" s="216">
        <f>ROUND(I227*H227,2)</f>
        <v>0</v>
      </c>
      <c r="BL227" s="18" t="s">
        <v>317</v>
      </c>
      <c r="BM227" s="215" t="s">
        <v>468</v>
      </c>
    </row>
    <row r="228" spans="1:65" s="2" customFormat="1" ht="16.5" customHeight="1">
      <c r="A228" s="39"/>
      <c r="B228" s="40"/>
      <c r="C228" s="204" t="s">
        <v>469</v>
      </c>
      <c r="D228" s="204" t="s">
        <v>140</v>
      </c>
      <c r="E228" s="205" t="s">
        <v>470</v>
      </c>
      <c r="F228" s="206" t="s">
        <v>471</v>
      </c>
      <c r="G228" s="207" t="s">
        <v>209</v>
      </c>
      <c r="H228" s="208">
        <v>2</v>
      </c>
      <c r="I228" s="209"/>
      <c r="J228" s="210">
        <f>ROUND(I228*H228,2)</f>
        <v>0</v>
      </c>
      <c r="K228" s="206" t="s">
        <v>19</v>
      </c>
      <c r="L228" s="45"/>
      <c r="M228" s="211" t="s">
        <v>19</v>
      </c>
      <c r="N228" s="212" t="s">
        <v>41</v>
      </c>
      <c r="O228" s="85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3">
        <f>S228*H228</f>
        <v>0</v>
      </c>
      <c r="U228" s="214" t="s">
        <v>19</v>
      </c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5" t="s">
        <v>317</v>
      </c>
      <c r="AT228" s="215" t="s">
        <v>140</v>
      </c>
      <c r="AU228" s="215" t="s">
        <v>80</v>
      </c>
      <c r="AY228" s="18" t="s">
        <v>136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78</v>
      </c>
      <c r="BK228" s="216">
        <f>ROUND(I228*H228,2)</f>
        <v>0</v>
      </c>
      <c r="BL228" s="18" t="s">
        <v>317</v>
      </c>
      <c r="BM228" s="215" t="s">
        <v>472</v>
      </c>
    </row>
    <row r="229" spans="1:65" s="2" customFormat="1" ht="16.5" customHeight="1">
      <c r="A229" s="39"/>
      <c r="B229" s="40"/>
      <c r="C229" s="204" t="s">
        <v>202</v>
      </c>
      <c r="D229" s="204" t="s">
        <v>140</v>
      </c>
      <c r="E229" s="205" t="s">
        <v>473</v>
      </c>
      <c r="F229" s="206" t="s">
        <v>474</v>
      </c>
      <c r="G229" s="207" t="s">
        <v>433</v>
      </c>
      <c r="H229" s="208">
        <v>4</v>
      </c>
      <c r="I229" s="209"/>
      <c r="J229" s="210">
        <f>ROUND(I229*H229,2)</f>
        <v>0</v>
      </c>
      <c r="K229" s="206" t="s">
        <v>144</v>
      </c>
      <c r="L229" s="45"/>
      <c r="M229" s="211" t="s">
        <v>19</v>
      </c>
      <c r="N229" s="212" t="s">
        <v>41</v>
      </c>
      <c r="O229" s="85"/>
      <c r="P229" s="213">
        <f>O229*H229</f>
        <v>0</v>
      </c>
      <c r="Q229" s="213">
        <v>0</v>
      </c>
      <c r="R229" s="213">
        <f>Q229*H229</f>
        <v>0</v>
      </c>
      <c r="S229" s="213">
        <v>0.00156</v>
      </c>
      <c r="T229" s="213">
        <f>S229*H229</f>
        <v>0.00624</v>
      </c>
      <c r="U229" s="214" t="s">
        <v>19</v>
      </c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5" t="s">
        <v>317</v>
      </c>
      <c r="AT229" s="215" t="s">
        <v>140</v>
      </c>
      <c r="AU229" s="215" t="s">
        <v>80</v>
      </c>
      <c r="AY229" s="18" t="s">
        <v>136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8" t="s">
        <v>78</v>
      </c>
      <c r="BK229" s="216">
        <f>ROUND(I229*H229,2)</f>
        <v>0</v>
      </c>
      <c r="BL229" s="18" t="s">
        <v>317</v>
      </c>
      <c r="BM229" s="215" t="s">
        <v>475</v>
      </c>
    </row>
    <row r="230" spans="1:47" s="2" customFormat="1" ht="12">
      <c r="A230" s="39"/>
      <c r="B230" s="40"/>
      <c r="C230" s="41"/>
      <c r="D230" s="217" t="s">
        <v>147</v>
      </c>
      <c r="E230" s="41"/>
      <c r="F230" s="218" t="s">
        <v>476</v>
      </c>
      <c r="G230" s="41"/>
      <c r="H230" s="41"/>
      <c r="I230" s="219"/>
      <c r="J230" s="41"/>
      <c r="K230" s="41"/>
      <c r="L230" s="45"/>
      <c r="M230" s="220"/>
      <c r="N230" s="221"/>
      <c r="O230" s="85"/>
      <c r="P230" s="85"/>
      <c r="Q230" s="85"/>
      <c r="R230" s="85"/>
      <c r="S230" s="85"/>
      <c r="T230" s="85"/>
      <c r="U230" s="86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147</v>
      </c>
      <c r="AU230" s="18" t="s">
        <v>80</v>
      </c>
    </row>
    <row r="231" spans="1:65" s="2" customFormat="1" ht="16.5" customHeight="1">
      <c r="A231" s="39"/>
      <c r="B231" s="40"/>
      <c r="C231" s="204" t="s">
        <v>204</v>
      </c>
      <c r="D231" s="204" t="s">
        <v>140</v>
      </c>
      <c r="E231" s="205" t="s">
        <v>477</v>
      </c>
      <c r="F231" s="206" t="s">
        <v>478</v>
      </c>
      <c r="G231" s="207" t="s">
        <v>196</v>
      </c>
      <c r="H231" s="208">
        <v>4</v>
      </c>
      <c r="I231" s="209"/>
      <c r="J231" s="210">
        <f>ROUND(I231*H231,2)</f>
        <v>0</v>
      </c>
      <c r="K231" s="206" t="s">
        <v>144</v>
      </c>
      <c r="L231" s="45"/>
      <c r="M231" s="211" t="s">
        <v>19</v>
      </c>
      <c r="N231" s="212" t="s">
        <v>41</v>
      </c>
      <c r="O231" s="85"/>
      <c r="P231" s="213">
        <f>O231*H231</f>
        <v>0</v>
      </c>
      <c r="Q231" s="213">
        <v>0</v>
      </c>
      <c r="R231" s="213">
        <f>Q231*H231</f>
        <v>0</v>
      </c>
      <c r="S231" s="213">
        <v>0.00085</v>
      </c>
      <c r="T231" s="213">
        <f>S231*H231</f>
        <v>0.0034</v>
      </c>
      <c r="U231" s="214" t="s">
        <v>19</v>
      </c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5" t="s">
        <v>317</v>
      </c>
      <c r="AT231" s="215" t="s">
        <v>140</v>
      </c>
      <c r="AU231" s="215" t="s">
        <v>80</v>
      </c>
      <c r="AY231" s="18" t="s">
        <v>136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78</v>
      </c>
      <c r="BK231" s="216">
        <f>ROUND(I231*H231,2)</f>
        <v>0</v>
      </c>
      <c r="BL231" s="18" t="s">
        <v>317</v>
      </c>
      <c r="BM231" s="215" t="s">
        <v>479</v>
      </c>
    </row>
    <row r="232" spans="1:47" s="2" customFormat="1" ht="12">
      <c r="A232" s="39"/>
      <c r="B232" s="40"/>
      <c r="C232" s="41"/>
      <c r="D232" s="217" t="s">
        <v>147</v>
      </c>
      <c r="E232" s="41"/>
      <c r="F232" s="218" t="s">
        <v>480</v>
      </c>
      <c r="G232" s="41"/>
      <c r="H232" s="41"/>
      <c r="I232" s="219"/>
      <c r="J232" s="41"/>
      <c r="K232" s="41"/>
      <c r="L232" s="45"/>
      <c r="M232" s="220"/>
      <c r="N232" s="221"/>
      <c r="O232" s="85"/>
      <c r="P232" s="85"/>
      <c r="Q232" s="85"/>
      <c r="R232" s="85"/>
      <c r="S232" s="85"/>
      <c r="T232" s="85"/>
      <c r="U232" s="86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147</v>
      </c>
      <c r="AU232" s="18" t="s">
        <v>80</v>
      </c>
    </row>
    <row r="233" spans="1:65" s="2" customFormat="1" ht="21.75" customHeight="1">
      <c r="A233" s="39"/>
      <c r="B233" s="40"/>
      <c r="C233" s="204" t="s">
        <v>481</v>
      </c>
      <c r="D233" s="204" t="s">
        <v>140</v>
      </c>
      <c r="E233" s="205" t="s">
        <v>482</v>
      </c>
      <c r="F233" s="206" t="s">
        <v>483</v>
      </c>
      <c r="G233" s="207" t="s">
        <v>196</v>
      </c>
      <c r="H233" s="208">
        <v>5</v>
      </c>
      <c r="I233" s="209"/>
      <c r="J233" s="210">
        <f>ROUND(I233*H233,2)</f>
        <v>0</v>
      </c>
      <c r="K233" s="206" t="s">
        <v>19</v>
      </c>
      <c r="L233" s="45"/>
      <c r="M233" s="211" t="s">
        <v>19</v>
      </c>
      <c r="N233" s="212" t="s">
        <v>41</v>
      </c>
      <c r="O233" s="85"/>
      <c r="P233" s="213">
        <f>O233*H233</f>
        <v>0</v>
      </c>
      <c r="Q233" s="213">
        <v>0</v>
      </c>
      <c r="R233" s="213">
        <f>Q233*H233</f>
        <v>0</v>
      </c>
      <c r="S233" s="213">
        <v>0.00124</v>
      </c>
      <c r="T233" s="213">
        <f>S233*H233</f>
        <v>0.0062</v>
      </c>
      <c r="U233" s="214" t="s">
        <v>19</v>
      </c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5" t="s">
        <v>317</v>
      </c>
      <c r="AT233" s="215" t="s">
        <v>140</v>
      </c>
      <c r="AU233" s="215" t="s">
        <v>80</v>
      </c>
      <c r="AY233" s="18" t="s">
        <v>136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78</v>
      </c>
      <c r="BK233" s="216">
        <f>ROUND(I233*H233,2)</f>
        <v>0</v>
      </c>
      <c r="BL233" s="18" t="s">
        <v>317</v>
      </c>
      <c r="BM233" s="215" t="s">
        <v>484</v>
      </c>
    </row>
    <row r="234" spans="1:65" s="2" customFormat="1" ht="21.75" customHeight="1">
      <c r="A234" s="39"/>
      <c r="B234" s="40"/>
      <c r="C234" s="204" t="s">
        <v>485</v>
      </c>
      <c r="D234" s="204" t="s">
        <v>140</v>
      </c>
      <c r="E234" s="205" t="s">
        <v>486</v>
      </c>
      <c r="F234" s="206" t="s">
        <v>487</v>
      </c>
      <c r="G234" s="207" t="s">
        <v>433</v>
      </c>
      <c r="H234" s="208">
        <v>4</v>
      </c>
      <c r="I234" s="209"/>
      <c r="J234" s="210">
        <f>ROUND(I234*H234,2)</f>
        <v>0</v>
      </c>
      <c r="K234" s="206" t="s">
        <v>19</v>
      </c>
      <c r="L234" s="45"/>
      <c r="M234" s="211" t="s">
        <v>19</v>
      </c>
      <c r="N234" s="212" t="s">
        <v>41</v>
      </c>
      <c r="O234" s="85"/>
      <c r="P234" s="213">
        <f>O234*H234</f>
        <v>0</v>
      </c>
      <c r="Q234" s="213">
        <v>0.0149692765</v>
      </c>
      <c r="R234" s="213">
        <f>Q234*H234</f>
        <v>0.059877106</v>
      </c>
      <c r="S234" s="213">
        <v>0</v>
      </c>
      <c r="T234" s="213">
        <f>S234*H234</f>
        <v>0</v>
      </c>
      <c r="U234" s="214" t="s">
        <v>19</v>
      </c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5" t="s">
        <v>317</v>
      </c>
      <c r="AT234" s="215" t="s">
        <v>140</v>
      </c>
      <c r="AU234" s="215" t="s">
        <v>80</v>
      </c>
      <c r="AY234" s="18" t="s">
        <v>136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78</v>
      </c>
      <c r="BK234" s="216">
        <f>ROUND(I234*H234,2)</f>
        <v>0</v>
      </c>
      <c r="BL234" s="18" t="s">
        <v>317</v>
      </c>
      <c r="BM234" s="215" t="s">
        <v>488</v>
      </c>
    </row>
    <row r="235" spans="1:65" s="2" customFormat="1" ht="16.5" customHeight="1">
      <c r="A235" s="39"/>
      <c r="B235" s="40"/>
      <c r="C235" s="204" t="s">
        <v>489</v>
      </c>
      <c r="D235" s="204" t="s">
        <v>140</v>
      </c>
      <c r="E235" s="205" t="s">
        <v>490</v>
      </c>
      <c r="F235" s="206" t="s">
        <v>491</v>
      </c>
      <c r="G235" s="207" t="s">
        <v>196</v>
      </c>
      <c r="H235" s="208">
        <v>4</v>
      </c>
      <c r="I235" s="209"/>
      <c r="J235" s="210">
        <f>ROUND(I235*H235,2)</f>
        <v>0</v>
      </c>
      <c r="K235" s="206" t="s">
        <v>19</v>
      </c>
      <c r="L235" s="45"/>
      <c r="M235" s="211" t="s">
        <v>19</v>
      </c>
      <c r="N235" s="212" t="s">
        <v>41</v>
      </c>
      <c r="O235" s="85"/>
      <c r="P235" s="213">
        <f>O235*H235</f>
        <v>0</v>
      </c>
      <c r="Q235" s="213">
        <v>0.000225</v>
      </c>
      <c r="R235" s="213">
        <f>Q235*H235</f>
        <v>0.0009</v>
      </c>
      <c r="S235" s="213">
        <v>0</v>
      </c>
      <c r="T235" s="213">
        <f>S235*H235</f>
        <v>0</v>
      </c>
      <c r="U235" s="214" t="s">
        <v>19</v>
      </c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5" t="s">
        <v>317</v>
      </c>
      <c r="AT235" s="215" t="s">
        <v>140</v>
      </c>
      <c r="AU235" s="215" t="s">
        <v>80</v>
      </c>
      <c r="AY235" s="18" t="s">
        <v>136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8" t="s">
        <v>78</v>
      </c>
      <c r="BK235" s="216">
        <f>ROUND(I235*H235,2)</f>
        <v>0</v>
      </c>
      <c r="BL235" s="18" t="s">
        <v>317</v>
      </c>
      <c r="BM235" s="215" t="s">
        <v>492</v>
      </c>
    </row>
    <row r="236" spans="1:65" s="2" customFormat="1" ht="16.5" customHeight="1">
      <c r="A236" s="39"/>
      <c r="B236" s="40"/>
      <c r="C236" s="204" t="s">
        <v>493</v>
      </c>
      <c r="D236" s="204" t="s">
        <v>140</v>
      </c>
      <c r="E236" s="205" t="s">
        <v>494</v>
      </c>
      <c r="F236" s="206" t="s">
        <v>495</v>
      </c>
      <c r="G236" s="207" t="s">
        <v>433</v>
      </c>
      <c r="H236" s="208">
        <v>4</v>
      </c>
      <c r="I236" s="209"/>
      <c r="J236" s="210">
        <f>ROUND(I236*H236,2)</f>
        <v>0</v>
      </c>
      <c r="K236" s="206" t="s">
        <v>19</v>
      </c>
      <c r="L236" s="45"/>
      <c r="M236" s="211" t="s">
        <v>19</v>
      </c>
      <c r="N236" s="212" t="s">
        <v>41</v>
      </c>
      <c r="O236" s="85"/>
      <c r="P236" s="213">
        <f>O236*H236</f>
        <v>0</v>
      </c>
      <c r="Q236" s="213">
        <v>0.00184</v>
      </c>
      <c r="R236" s="213">
        <f>Q236*H236</f>
        <v>0.00736</v>
      </c>
      <c r="S236" s="213">
        <v>0</v>
      </c>
      <c r="T236" s="213">
        <f>S236*H236</f>
        <v>0</v>
      </c>
      <c r="U236" s="214" t="s">
        <v>19</v>
      </c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5" t="s">
        <v>317</v>
      </c>
      <c r="AT236" s="215" t="s">
        <v>140</v>
      </c>
      <c r="AU236" s="215" t="s">
        <v>80</v>
      </c>
      <c r="AY236" s="18" t="s">
        <v>136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78</v>
      </c>
      <c r="BK236" s="216">
        <f>ROUND(I236*H236,2)</f>
        <v>0</v>
      </c>
      <c r="BL236" s="18" t="s">
        <v>317</v>
      </c>
      <c r="BM236" s="215" t="s">
        <v>496</v>
      </c>
    </row>
    <row r="237" spans="1:65" s="2" customFormat="1" ht="21.75" customHeight="1">
      <c r="A237" s="39"/>
      <c r="B237" s="40"/>
      <c r="C237" s="204" t="s">
        <v>497</v>
      </c>
      <c r="D237" s="204" t="s">
        <v>140</v>
      </c>
      <c r="E237" s="205" t="s">
        <v>498</v>
      </c>
      <c r="F237" s="206" t="s">
        <v>499</v>
      </c>
      <c r="G237" s="207" t="s">
        <v>433</v>
      </c>
      <c r="H237" s="208">
        <v>3</v>
      </c>
      <c r="I237" s="209"/>
      <c r="J237" s="210">
        <f>ROUND(I237*H237,2)</f>
        <v>0</v>
      </c>
      <c r="K237" s="206" t="s">
        <v>144</v>
      </c>
      <c r="L237" s="45"/>
      <c r="M237" s="211" t="s">
        <v>19</v>
      </c>
      <c r="N237" s="212" t="s">
        <v>41</v>
      </c>
      <c r="O237" s="85"/>
      <c r="P237" s="213">
        <f>O237*H237</f>
        <v>0</v>
      </c>
      <c r="Q237" s="213">
        <v>0.0169688363</v>
      </c>
      <c r="R237" s="213">
        <f>Q237*H237</f>
        <v>0.05090650890000001</v>
      </c>
      <c r="S237" s="213">
        <v>0</v>
      </c>
      <c r="T237" s="213">
        <f>S237*H237</f>
        <v>0</v>
      </c>
      <c r="U237" s="214" t="s">
        <v>19</v>
      </c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5" t="s">
        <v>317</v>
      </c>
      <c r="AT237" s="215" t="s">
        <v>140</v>
      </c>
      <c r="AU237" s="215" t="s">
        <v>80</v>
      </c>
      <c r="AY237" s="18" t="s">
        <v>136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78</v>
      </c>
      <c r="BK237" s="216">
        <f>ROUND(I237*H237,2)</f>
        <v>0</v>
      </c>
      <c r="BL237" s="18" t="s">
        <v>317</v>
      </c>
      <c r="BM237" s="215" t="s">
        <v>500</v>
      </c>
    </row>
    <row r="238" spans="1:47" s="2" customFormat="1" ht="12">
      <c r="A238" s="39"/>
      <c r="B238" s="40"/>
      <c r="C238" s="41"/>
      <c r="D238" s="217" t="s">
        <v>147</v>
      </c>
      <c r="E238" s="41"/>
      <c r="F238" s="218" t="s">
        <v>501</v>
      </c>
      <c r="G238" s="41"/>
      <c r="H238" s="41"/>
      <c r="I238" s="219"/>
      <c r="J238" s="41"/>
      <c r="K238" s="41"/>
      <c r="L238" s="45"/>
      <c r="M238" s="220"/>
      <c r="N238" s="221"/>
      <c r="O238" s="85"/>
      <c r="P238" s="85"/>
      <c r="Q238" s="85"/>
      <c r="R238" s="85"/>
      <c r="S238" s="85"/>
      <c r="T238" s="85"/>
      <c r="U238" s="86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147</v>
      </c>
      <c r="AU238" s="18" t="s">
        <v>80</v>
      </c>
    </row>
    <row r="239" spans="1:65" s="2" customFormat="1" ht="21.75" customHeight="1">
      <c r="A239" s="39"/>
      <c r="B239" s="40"/>
      <c r="C239" s="204" t="s">
        <v>502</v>
      </c>
      <c r="D239" s="204" t="s">
        <v>140</v>
      </c>
      <c r="E239" s="205" t="s">
        <v>503</v>
      </c>
      <c r="F239" s="206" t="s">
        <v>504</v>
      </c>
      <c r="G239" s="207" t="s">
        <v>433</v>
      </c>
      <c r="H239" s="208">
        <v>3</v>
      </c>
      <c r="I239" s="209"/>
      <c r="J239" s="210">
        <f>ROUND(I239*H239,2)</f>
        <v>0</v>
      </c>
      <c r="K239" s="206" t="s">
        <v>19</v>
      </c>
      <c r="L239" s="45"/>
      <c r="M239" s="211" t="s">
        <v>19</v>
      </c>
      <c r="N239" s="212" t="s">
        <v>41</v>
      </c>
      <c r="O239" s="85"/>
      <c r="P239" s="213">
        <f>O239*H239</f>
        <v>0</v>
      </c>
      <c r="Q239" s="213">
        <v>0.0092</v>
      </c>
      <c r="R239" s="213">
        <f>Q239*H239</f>
        <v>0.0276</v>
      </c>
      <c r="S239" s="213">
        <v>0</v>
      </c>
      <c r="T239" s="213">
        <f>S239*H239</f>
        <v>0</v>
      </c>
      <c r="U239" s="214" t="s">
        <v>19</v>
      </c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5" t="s">
        <v>317</v>
      </c>
      <c r="AT239" s="215" t="s">
        <v>140</v>
      </c>
      <c r="AU239" s="215" t="s">
        <v>80</v>
      </c>
      <c r="AY239" s="18" t="s">
        <v>136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8" t="s">
        <v>78</v>
      </c>
      <c r="BK239" s="216">
        <f>ROUND(I239*H239,2)</f>
        <v>0</v>
      </c>
      <c r="BL239" s="18" t="s">
        <v>317</v>
      </c>
      <c r="BM239" s="215" t="s">
        <v>505</v>
      </c>
    </row>
    <row r="240" spans="1:65" s="2" customFormat="1" ht="24.15" customHeight="1">
      <c r="A240" s="39"/>
      <c r="B240" s="40"/>
      <c r="C240" s="204" t="s">
        <v>506</v>
      </c>
      <c r="D240" s="204" t="s">
        <v>140</v>
      </c>
      <c r="E240" s="205" t="s">
        <v>507</v>
      </c>
      <c r="F240" s="206" t="s">
        <v>508</v>
      </c>
      <c r="G240" s="207" t="s">
        <v>433</v>
      </c>
      <c r="H240" s="208">
        <v>1</v>
      </c>
      <c r="I240" s="209"/>
      <c r="J240" s="210">
        <f>ROUND(I240*H240,2)</f>
        <v>0</v>
      </c>
      <c r="K240" s="206" t="s">
        <v>144</v>
      </c>
      <c r="L240" s="45"/>
      <c r="M240" s="211" t="s">
        <v>19</v>
      </c>
      <c r="N240" s="212" t="s">
        <v>41</v>
      </c>
      <c r="O240" s="85"/>
      <c r="P240" s="213">
        <f>O240*H240</f>
        <v>0</v>
      </c>
      <c r="Q240" s="213">
        <v>0.0025</v>
      </c>
      <c r="R240" s="213">
        <f>Q240*H240</f>
        <v>0.0025</v>
      </c>
      <c r="S240" s="213">
        <v>0</v>
      </c>
      <c r="T240" s="213">
        <f>S240*H240</f>
        <v>0</v>
      </c>
      <c r="U240" s="214" t="s">
        <v>19</v>
      </c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5" t="s">
        <v>317</v>
      </c>
      <c r="AT240" s="215" t="s">
        <v>140</v>
      </c>
      <c r="AU240" s="215" t="s">
        <v>80</v>
      </c>
      <c r="AY240" s="18" t="s">
        <v>136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8" t="s">
        <v>78</v>
      </c>
      <c r="BK240" s="216">
        <f>ROUND(I240*H240,2)</f>
        <v>0</v>
      </c>
      <c r="BL240" s="18" t="s">
        <v>317</v>
      </c>
      <c r="BM240" s="215" t="s">
        <v>509</v>
      </c>
    </row>
    <row r="241" spans="1:47" s="2" customFormat="1" ht="12">
      <c r="A241" s="39"/>
      <c r="B241" s="40"/>
      <c r="C241" s="41"/>
      <c r="D241" s="217" t="s">
        <v>147</v>
      </c>
      <c r="E241" s="41"/>
      <c r="F241" s="218" t="s">
        <v>510</v>
      </c>
      <c r="G241" s="41"/>
      <c r="H241" s="41"/>
      <c r="I241" s="219"/>
      <c r="J241" s="41"/>
      <c r="K241" s="41"/>
      <c r="L241" s="45"/>
      <c r="M241" s="220"/>
      <c r="N241" s="221"/>
      <c r="O241" s="85"/>
      <c r="P241" s="85"/>
      <c r="Q241" s="85"/>
      <c r="R241" s="85"/>
      <c r="S241" s="85"/>
      <c r="T241" s="85"/>
      <c r="U241" s="86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147</v>
      </c>
      <c r="AU241" s="18" t="s">
        <v>80</v>
      </c>
    </row>
    <row r="242" spans="1:65" s="2" customFormat="1" ht="16.5" customHeight="1">
      <c r="A242" s="39"/>
      <c r="B242" s="40"/>
      <c r="C242" s="204" t="s">
        <v>511</v>
      </c>
      <c r="D242" s="204" t="s">
        <v>140</v>
      </c>
      <c r="E242" s="205" t="s">
        <v>512</v>
      </c>
      <c r="F242" s="206" t="s">
        <v>513</v>
      </c>
      <c r="G242" s="207" t="s">
        <v>433</v>
      </c>
      <c r="H242" s="208">
        <v>1</v>
      </c>
      <c r="I242" s="209"/>
      <c r="J242" s="210">
        <f>ROUND(I242*H242,2)</f>
        <v>0</v>
      </c>
      <c r="K242" s="206" t="s">
        <v>19</v>
      </c>
      <c r="L242" s="45"/>
      <c r="M242" s="211" t="s">
        <v>19</v>
      </c>
      <c r="N242" s="212" t="s">
        <v>41</v>
      </c>
      <c r="O242" s="85"/>
      <c r="P242" s="213">
        <f>O242*H242</f>
        <v>0</v>
      </c>
      <c r="Q242" s="213">
        <v>0.0147488363</v>
      </c>
      <c r="R242" s="213">
        <f>Q242*H242</f>
        <v>0.0147488363</v>
      </c>
      <c r="S242" s="213">
        <v>0</v>
      </c>
      <c r="T242" s="213">
        <f>S242*H242</f>
        <v>0</v>
      </c>
      <c r="U242" s="214" t="s">
        <v>19</v>
      </c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5" t="s">
        <v>317</v>
      </c>
      <c r="AT242" s="215" t="s">
        <v>140</v>
      </c>
      <c r="AU242" s="215" t="s">
        <v>80</v>
      </c>
      <c r="AY242" s="18" t="s">
        <v>136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8" t="s">
        <v>78</v>
      </c>
      <c r="BK242" s="216">
        <f>ROUND(I242*H242,2)</f>
        <v>0</v>
      </c>
      <c r="BL242" s="18" t="s">
        <v>317</v>
      </c>
      <c r="BM242" s="215" t="s">
        <v>514</v>
      </c>
    </row>
    <row r="243" spans="1:65" s="2" customFormat="1" ht="33" customHeight="1">
      <c r="A243" s="39"/>
      <c r="B243" s="40"/>
      <c r="C243" s="204" t="s">
        <v>515</v>
      </c>
      <c r="D243" s="204" t="s">
        <v>140</v>
      </c>
      <c r="E243" s="205" t="s">
        <v>516</v>
      </c>
      <c r="F243" s="206" t="s">
        <v>517</v>
      </c>
      <c r="G243" s="207" t="s">
        <v>433</v>
      </c>
      <c r="H243" s="208">
        <v>2</v>
      </c>
      <c r="I243" s="209"/>
      <c r="J243" s="210">
        <f>ROUND(I243*H243,2)</f>
        <v>0</v>
      </c>
      <c r="K243" s="206" t="s">
        <v>19</v>
      </c>
      <c r="L243" s="45"/>
      <c r="M243" s="211" t="s">
        <v>19</v>
      </c>
      <c r="N243" s="212" t="s">
        <v>41</v>
      </c>
      <c r="O243" s="85"/>
      <c r="P243" s="213">
        <f>O243*H243</f>
        <v>0</v>
      </c>
      <c r="Q243" s="213">
        <v>0.01587</v>
      </c>
      <c r="R243" s="213">
        <f>Q243*H243</f>
        <v>0.03174</v>
      </c>
      <c r="S243" s="213">
        <v>0</v>
      </c>
      <c r="T243" s="213">
        <f>S243*H243</f>
        <v>0</v>
      </c>
      <c r="U243" s="214" t="s">
        <v>19</v>
      </c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5" t="s">
        <v>317</v>
      </c>
      <c r="AT243" s="215" t="s">
        <v>140</v>
      </c>
      <c r="AU243" s="215" t="s">
        <v>80</v>
      </c>
      <c r="AY243" s="18" t="s">
        <v>136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8" t="s">
        <v>78</v>
      </c>
      <c r="BK243" s="216">
        <f>ROUND(I243*H243,2)</f>
        <v>0</v>
      </c>
      <c r="BL243" s="18" t="s">
        <v>317</v>
      </c>
      <c r="BM243" s="215" t="s">
        <v>518</v>
      </c>
    </row>
    <row r="244" spans="1:65" s="2" customFormat="1" ht="16.5" customHeight="1">
      <c r="A244" s="39"/>
      <c r="B244" s="40"/>
      <c r="C244" s="204" t="s">
        <v>519</v>
      </c>
      <c r="D244" s="204" t="s">
        <v>140</v>
      </c>
      <c r="E244" s="205" t="s">
        <v>520</v>
      </c>
      <c r="F244" s="206" t="s">
        <v>521</v>
      </c>
      <c r="G244" s="207" t="s">
        <v>196</v>
      </c>
      <c r="H244" s="208">
        <v>1</v>
      </c>
      <c r="I244" s="209"/>
      <c r="J244" s="210">
        <f>ROUND(I244*H244,2)</f>
        <v>0</v>
      </c>
      <c r="K244" s="206" t="s">
        <v>144</v>
      </c>
      <c r="L244" s="45"/>
      <c r="M244" s="211" t="s">
        <v>19</v>
      </c>
      <c r="N244" s="212" t="s">
        <v>41</v>
      </c>
      <c r="O244" s="85"/>
      <c r="P244" s="213">
        <f>O244*H244</f>
        <v>0</v>
      </c>
      <c r="Q244" s="213">
        <v>0.00015914</v>
      </c>
      <c r="R244" s="213">
        <f>Q244*H244</f>
        <v>0.00015914</v>
      </c>
      <c r="S244" s="213">
        <v>0</v>
      </c>
      <c r="T244" s="213">
        <f>S244*H244</f>
        <v>0</v>
      </c>
      <c r="U244" s="214" t="s">
        <v>19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5" t="s">
        <v>317</v>
      </c>
      <c r="AT244" s="215" t="s">
        <v>140</v>
      </c>
      <c r="AU244" s="215" t="s">
        <v>80</v>
      </c>
      <c r="AY244" s="18" t="s">
        <v>136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8" t="s">
        <v>78</v>
      </c>
      <c r="BK244" s="216">
        <f>ROUND(I244*H244,2)</f>
        <v>0</v>
      </c>
      <c r="BL244" s="18" t="s">
        <v>317</v>
      </c>
      <c r="BM244" s="215" t="s">
        <v>522</v>
      </c>
    </row>
    <row r="245" spans="1:47" s="2" customFormat="1" ht="12">
      <c r="A245" s="39"/>
      <c r="B245" s="40"/>
      <c r="C245" s="41"/>
      <c r="D245" s="217" t="s">
        <v>147</v>
      </c>
      <c r="E245" s="41"/>
      <c r="F245" s="218" t="s">
        <v>523</v>
      </c>
      <c r="G245" s="41"/>
      <c r="H245" s="41"/>
      <c r="I245" s="219"/>
      <c r="J245" s="41"/>
      <c r="K245" s="41"/>
      <c r="L245" s="45"/>
      <c r="M245" s="220"/>
      <c r="N245" s="221"/>
      <c r="O245" s="85"/>
      <c r="P245" s="85"/>
      <c r="Q245" s="85"/>
      <c r="R245" s="85"/>
      <c r="S245" s="85"/>
      <c r="T245" s="85"/>
      <c r="U245" s="86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147</v>
      </c>
      <c r="AU245" s="18" t="s">
        <v>80</v>
      </c>
    </row>
    <row r="246" spans="1:65" s="2" customFormat="1" ht="16.5" customHeight="1">
      <c r="A246" s="39"/>
      <c r="B246" s="40"/>
      <c r="C246" s="222" t="s">
        <v>524</v>
      </c>
      <c r="D246" s="222" t="s">
        <v>199</v>
      </c>
      <c r="E246" s="223" t="s">
        <v>525</v>
      </c>
      <c r="F246" s="224" t="s">
        <v>526</v>
      </c>
      <c r="G246" s="225" t="s">
        <v>196</v>
      </c>
      <c r="H246" s="226">
        <v>1</v>
      </c>
      <c r="I246" s="227"/>
      <c r="J246" s="228">
        <f>ROUND(I246*H246,2)</f>
        <v>0</v>
      </c>
      <c r="K246" s="224" t="s">
        <v>527</v>
      </c>
      <c r="L246" s="229"/>
      <c r="M246" s="230" t="s">
        <v>19</v>
      </c>
      <c r="N246" s="231" t="s">
        <v>41</v>
      </c>
      <c r="O246" s="85"/>
      <c r="P246" s="213">
        <f>O246*H246</f>
        <v>0</v>
      </c>
      <c r="Q246" s="213">
        <v>0.0018</v>
      </c>
      <c r="R246" s="213">
        <f>Q246*H246</f>
        <v>0.0018</v>
      </c>
      <c r="S246" s="213">
        <v>0</v>
      </c>
      <c r="T246" s="213">
        <f>S246*H246</f>
        <v>0</v>
      </c>
      <c r="U246" s="214" t="s">
        <v>19</v>
      </c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5" t="s">
        <v>528</v>
      </c>
      <c r="AT246" s="215" t="s">
        <v>199</v>
      </c>
      <c r="AU246" s="215" t="s">
        <v>80</v>
      </c>
      <c r="AY246" s="18" t="s">
        <v>136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8" t="s">
        <v>78</v>
      </c>
      <c r="BK246" s="216">
        <f>ROUND(I246*H246,2)</f>
        <v>0</v>
      </c>
      <c r="BL246" s="18" t="s">
        <v>317</v>
      </c>
      <c r="BM246" s="215" t="s">
        <v>529</v>
      </c>
    </row>
    <row r="247" spans="1:65" s="2" customFormat="1" ht="24.15" customHeight="1">
      <c r="A247" s="39"/>
      <c r="B247" s="40"/>
      <c r="C247" s="204" t="s">
        <v>530</v>
      </c>
      <c r="D247" s="204" t="s">
        <v>140</v>
      </c>
      <c r="E247" s="205" t="s">
        <v>531</v>
      </c>
      <c r="F247" s="206" t="s">
        <v>532</v>
      </c>
      <c r="G247" s="207" t="s">
        <v>366</v>
      </c>
      <c r="H247" s="232"/>
      <c r="I247" s="209"/>
      <c r="J247" s="210">
        <f>ROUND(I247*H247,2)</f>
        <v>0</v>
      </c>
      <c r="K247" s="206" t="s">
        <v>144</v>
      </c>
      <c r="L247" s="45"/>
      <c r="M247" s="211" t="s">
        <v>19</v>
      </c>
      <c r="N247" s="212" t="s">
        <v>41</v>
      </c>
      <c r="O247" s="85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3">
        <f>S247*H247</f>
        <v>0</v>
      </c>
      <c r="U247" s="214" t="s">
        <v>19</v>
      </c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5" t="s">
        <v>317</v>
      </c>
      <c r="AT247" s="215" t="s">
        <v>140</v>
      </c>
      <c r="AU247" s="215" t="s">
        <v>80</v>
      </c>
      <c r="AY247" s="18" t="s">
        <v>136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78</v>
      </c>
      <c r="BK247" s="216">
        <f>ROUND(I247*H247,2)</f>
        <v>0</v>
      </c>
      <c r="BL247" s="18" t="s">
        <v>317</v>
      </c>
      <c r="BM247" s="215" t="s">
        <v>533</v>
      </c>
    </row>
    <row r="248" spans="1:47" s="2" customFormat="1" ht="12">
      <c r="A248" s="39"/>
      <c r="B248" s="40"/>
      <c r="C248" s="41"/>
      <c r="D248" s="217" t="s">
        <v>147</v>
      </c>
      <c r="E248" s="41"/>
      <c r="F248" s="218" t="s">
        <v>534</v>
      </c>
      <c r="G248" s="41"/>
      <c r="H248" s="41"/>
      <c r="I248" s="219"/>
      <c r="J248" s="41"/>
      <c r="K248" s="41"/>
      <c r="L248" s="45"/>
      <c r="M248" s="220"/>
      <c r="N248" s="221"/>
      <c r="O248" s="85"/>
      <c r="P248" s="85"/>
      <c r="Q248" s="85"/>
      <c r="R248" s="85"/>
      <c r="S248" s="85"/>
      <c r="T248" s="85"/>
      <c r="U248" s="86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147</v>
      </c>
      <c r="AU248" s="18" t="s">
        <v>80</v>
      </c>
    </row>
    <row r="249" spans="1:65" s="2" customFormat="1" ht="24.15" customHeight="1">
      <c r="A249" s="39"/>
      <c r="B249" s="40"/>
      <c r="C249" s="204" t="s">
        <v>535</v>
      </c>
      <c r="D249" s="204" t="s">
        <v>140</v>
      </c>
      <c r="E249" s="205" t="s">
        <v>536</v>
      </c>
      <c r="F249" s="206" t="s">
        <v>537</v>
      </c>
      <c r="G249" s="207" t="s">
        <v>366</v>
      </c>
      <c r="H249" s="232"/>
      <c r="I249" s="209"/>
      <c r="J249" s="210">
        <f>ROUND(I249*H249,2)</f>
        <v>0</v>
      </c>
      <c r="K249" s="206" t="s">
        <v>144</v>
      </c>
      <c r="L249" s="45"/>
      <c r="M249" s="211" t="s">
        <v>19</v>
      </c>
      <c r="N249" s="212" t="s">
        <v>41</v>
      </c>
      <c r="O249" s="85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3">
        <f>S249*H249</f>
        <v>0</v>
      </c>
      <c r="U249" s="214" t="s">
        <v>19</v>
      </c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5" t="s">
        <v>317</v>
      </c>
      <c r="AT249" s="215" t="s">
        <v>140</v>
      </c>
      <c r="AU249" s="215" t="s">
        <v>80</v>
      </c>
      <c r="AY249" s="18" t="s">
        <v>136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78</v>
      </c>
      <c r="BK249" s="216">
        <f>ROUND(I249*H249,2)</f>
        <v>0</v>
      </c>
      <c r="BL249" s="18" t="s">
        <v>317</v>
      </c>
      <c r="BM249" s="215" t="s">
        <v>538</v>
      </c>
    </row>
    <row r="250" spans="1:47" s="2" customFormat="1" ht="12">
      <c r="A250" s="39"/>
      <c r="B250" s="40"/>
      <c r="C250" s="41"/>
      <c r="D250" s="217" t="s">
        <v>147</v>
      </c>
      <c r="E250" s="41"/>
      <c r="F250" s="218" t="s">
        <v>539</v>
      </c>
      <c r="G250" s="41"/>
      <c r="H250" s="41"/>
      <c r="I250" s="219"/>
      <c r="J250" s="41"/>
      <c r="K250" s="41"/>
      <c r="L250" s="45"/>
      <c r="M250" s="220"/>
      <c r="N250" s="221"/>
      <c r="O250" s="85"/>
      <c r="P250" s="85"/>
      <c r="Q250" s="85"/>
      <c r="R250" s="85"/>
      <c r="S250" s="85"/>
      <c r="T250" s="85"/>
      <c r="U250" s="86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147</v>
      </c>
      <c r="AU250" s="18" t="s">
        <v>80</v>
      </c>
    </row>
    <row r="251" spans="1:63" s="12" customFormat="1" ht="22.8" customHeight="1">
      <c r="A251" s="12"/>
      <c r="B251" s="188"/>
      <c r="C251" s="189"/>
      <c r="D251" s="190" t="s">
        <v>69</v>
      </c>
      <c r="E251" s="202" t="s">
        <v>540</v>
      </c>
      <c r="F251" s="202" t="s">
        <v>541</v>
      </c>
      <c r="G251" s="189"/>
      <c r="H251" s="189"/>
      <c r="I251" s="192"/>
      <c r="J251" s="203">
        <f>BK251</f>
        <v>0</v>
      </c>
      <c r="K251" s="189"/>
      <c r="L251" s="194"/>
      <c r="M251" s="195"/>
      <c r="N251" s="196"/>
      <c r="O251" s="196"/>
      <c r="P251" s="197">
        <f>SUM(P252:P259)</f>
        <v>0</v>
      </c>
      <c r="Q251" s="196"/>
      <c r="R251" s="197">
        <f>SUM(R252:R259)</f>
        <v>4E-05</v>
      </c>
      <c r="S251" s="196"/>
      <c r="T251" s="197">
        <f>SUM(T252:T259)</f>
        <v>0</v>
      </c>
      <c r="U251" s="198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99" t="s">
        <v>80</v>
      </c>
      <c r="AT251" s="200" t="s">
        <v>69</v>
      </c>
      <c r="AU251" s="200" t="s">
        <v>78</v>
      </c>
      <c r="AY251" s="199" t="s">
        <v>136</v>
      </c>
      <c r="BK251" s="201">
        <f>SUM(BK252:BK259)</f>
        <v>0</v>
      </c>
    </row>
    <row r="252" spans="1:65" s="2" customFormat="1" ht="16.5" customHeight="1">
      <c r="A252" s="39"/>
      <c r="B252" s="40"/>
      <c r="C252" s="204" t="s">
        <v>542</v>
      </c>
      <c r="D252" s="204" t="s">
        <v>140</v>
      </c>
      <c r="E252" s="205" t="s">
        <v>543</v>
      </c>
      <c r="F252" s="206" t="s">
        <v>544</v>
      </c>
      <c r="G252" s="207" t="s">
        <v>209</v>
      </c>
      <c r="H252" s="208">
        <v>6</v>
      </c>
      <c r="I252" s="209"/>
      <c r="J252" s="210">
        <f>ROUND(I252*H252,2)</f>
        <v>0</v>
      </c>
      <c r="K252" s="206" t="s">
        <v>19</v>
      </c>
      <c r="L252" s="45"/>
      <c r="M252" s="211" t="s">
        <v>19</v>
      </c>
      <c r="N252" s="212" t="s">
        <v>41</v>
      </c>
      <c r="O252" s="85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3">
        <f>S252*H252</f>
        <v>0</v>
      </c>
      <c r="U252" s="214" t="s">
        <v>19</v>
      </c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5" t="s">
        <v>317</v>
      </c>
      <c r="AT252" s="215" t="s">
        <v>140</v>
      </c>
      <c r="AU252" s="215" t="s">
        <v>80</v>
      </c>
      <c r="AY252" s="18" t="s">
        <v>136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8" t="s">
        <v>78</v>
      </c>
      <c r="BK252" s="216">
        <f>ROUND(I252*H252,2)</f>
        <v>0</v>
      </c>
      <c r="BL252" s="18" t="s">
        <v>317</v>
      </c>
      <c r="BM252" s="215" t="s">
        <v>545</v>
      </c>
    </row>
    <row r="253" spans="1:65" s="2" customFormat="1" ht="16.5" customHeight="1">
      <c r="A253" s="39"/>
      <c r="B253" s="40"/>
      <c r="C253" s="204" t="s">
        <v>546</v>
      </c>
      <c r="D253" s="204" t="s">
        <v>140</v>
      </c>
      <c r="E253" s="205" t="s">
        <v>547</v>
      </c>
      <c r="F253" s="206" t="s">
        <v>548</v>
      </c>
      <c r="G253" s="207" t="s">
        <v>196</v>
      </c>
      <c r="H253" s="208">
        <v>2</v>
      </c>
      <c r="I253" s="209"/>
      <c r="J253" s="210">
        <f>ROUND(I253*H253,2)</f>
        <v>0</v>
      </c>
      <c r="K253" s="206" t="s">
        <v>19</v>
      </c>
      <c r="L253" s="45"/>
      <c r="M253" s="211" t="s">
        <v>19</v>
      </c>
      <c r="N253" s="212" t="s">
        <v>41</v>
      </c>
      <c r="O253" s="85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3">
        <f>S253*H253</f>
        <v>0</v>
      </c>
      <c r="U253" s="214" t="s">
        <v>19</v>
      </c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5" t="s">
        <v>317</v>
      </c>
      <c r="AT253" s="215" t="s">
        <v>140</v>
      </c>
      <c r="AU253" s="215" t="s">
        <v>80</v>
      </c>
      <c r="AY253" s="18" t="s">
        <v>136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78</v>
      </c>
      <c r="BK253" s="216">
        <f>ROUND(I253*H253,2)</f>
        <v>0</v>
      </c>
      <c r="BL253" s="18" t="s">
        <v>317</v>
      </c>
      <c r="BM253" s="215" t="s">
        <v>549</v>
      </c>
    </row>
    <row r="254" spans="1:65" s="2" customFormat="1" ht="16.5" customHeight="1">
      <c r="A254" s="39"/>
      <c r="B254" s="40"/>
      <c r="C254" s="204" t="s">
        <v>550</v>
      </c>
      <c r="D254" s="204" t="s">
        <v>140</v>
      </c>
      <c r="E254" s="205" t="s">
        <v>551</v>
      </c>
      <c r="F254" s="206" t="s">
        <v>552</v>
      </c>
      <c r="G254" s="207" t="s">
        <v>196</v>
      </c>
      <c r="H254" s="208">
        <v>4</v>
      </c>
      <c r="I254" s="209"/>
      <c r="J254" s="210">
        <f>ROUND(I254*H254,2)</f>
        <v>0</v>
      </c>
      <c r="K254" s="206" t="s">
        <v>144</v>
      </c>
      <c r="L254" s="45"/>
      <c r="M254" s="211" t="s">
        <v>19</v>
      </c>
      <c r="N254" s="212" t="s">
        <v>41</v>
      </c>
      <c r="O254" s="85"/>
      <c r="P254" s="213">
        <f>O254*H254</f>
        <v>0</v>
      </c>
      <c r="Q254" s="213">
        <v>1E-05</v>
      </c>
      <c r="R254" s="213">
        <f>Q254*H254</f>
        <v>4E-05</v>
      </c>
      <c r="S254" s="213">
        <v>0</v>
      </c>
      <c r="T254" s="213">
        <f>S254*H254</f>
        <v>0</v>
      </c>
      <c r="U254" s="214" t="s">
        <v>19</v>
      </c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5" t="s">
        <v>317</v>
      </c>
      <c r="AT254" s="215" t="s">
        <v>140</v>
      </c>
      <c r="AU254" s="215" t="s">
        <v>80</v>
      </c>
      <c r="AY254" s="18" t="s">
        <v>136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8" t="s">
        <v>78</v>
      </c>
      <c r="BK254" s="216">
        <f>ROUND(I254*H254,2)</f>
        <v>0</v>
      </c>
      <c r="BL254" s="18" t="s">
        <v>317</v>
      </c>
      <c r="BM254" s="215" t="s">
        <v>553</v>
      </c>
    </row>
    <row r="255" spans="1:47" s="2" customFormat="1" ht="12">
      <c r="A255" s="39"/>
      <c r="B255" s="40"/>
      <c r="C255" s="41"/>
      <c r="D255" s="217" t="s">
        <v>147</v>
      </c>
      <c r="E255" s="41"/>
      <c r="F255" s="218" t="s">
        <v>554</v>
      </c>
      <c r="G255" s="41"/>
      <c r="H255" s="41"/>
      <c r="I255" s="219"/>
      <c r="J255" s="41"/>
      <c r="K255" s="41"/>
      <c r="L255" s="45"/>
      <c r="M255" s="220"/>
      <c r="N255" s="221"/>
      <c r="O255" s="85"/>
      <c r="P255" s="85"/>
      <c r="Q255" s="85"/>
      <c r="R255" s="85"/>
      <c r="S255" s="85"/>
      <c r="T255" s="85"/>
      <c r="U255" s="86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147</v>
      </c>
      <c r="AU255" s="18" t="s">
        <v>80</v>
      </c>
    </row>
    <row r="256" spans="1:65" s="2" customFormat="1" ht="24.15" customHeight="1">
      <c r="A256" s="39"/>
      <c r="B256" s="40"/>
      <c r="C256" s="204" t="s">
        <v>555</v>
      </c>
      <c r="D256" s="204" t="s">
        <v>140</v>
      </c>
      <c r="E256" s="205" t="s">
        <v>556</v>
      </c>
      <c r="F256" s="206" t="s">
        <v>557</v>
      </c>
      <c r="G256" s="207" t="s">
        <v>366</v>
      </c>
      <c r="H256" s="232"/>
      <c r="I256" s="209"/>
      <c r="J256" s="210">
        <f>ROUND(I256*H256,2)</f>
        <v>0</v>
      </c>
      <c r="K256" s="206" t="s">
        <v>144</v>
      </c>
      <c r="L256" s="45"/>
      <c r="M256" s="211" t="s">
        <v>19</v>
      </c>
      <c r="N256" s="212" t="s">
        <v>41</v>
      </c>
      <c r="O256" s="85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3">
        <f>S256*H256</f>
        <v>0</v>
      </c>
      <c r="U256" s="214" t="s">
        <v>19</v>
      </c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5" t="s">
        <v>317</v>
      </c>
      <c r="AT256" s="215" t="s">
        <v>140</v>
      </c>
      <c r="AU256" s="215" t="s">
        <v>80</v>
      </c>
      <c r="AY256" s="18" t="s">
        <v>136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8" t="s">
        <v>78</v>
      </c>
      <c r="BK256" s="216">
        <f>ROUND(I256*H256,2)</f>
        <v>0</v>
      </c>
      <c r="BL256" s="18" t="s">
        <v>317</v>
      </c>
      <c r="BM256" s="215" t="s">
        <v>558</v>
      </c>
    </row>
    <row r="257" spans="1:47" s="2" customFormat="1" ht="12">
      <c r="A257" s="39"/>
      <c r="B257" s="40"/>
      <c r="C257" s="41"/>
      <c r="D257" s="217" t="s">
        <v>147</v>
      </c>
      <c r="E257" s="41"/>
      <c r="F257" s="218" t="s">
        <v>559</v>
      </c>
      <c r="G257" s="41"/>
      <c r="H257" s="41"/>
      <c r="I257" s="219"/>
      <c r="J257" s="41"/>
      <c r="K257" s="41"/>
      <c r="L257" s="45"/>
      <c r="M257" s="220"/>
      <c r="N257" s="221"/>
      <c r="O257" s="85"/>
      <c r="P257" s="85"/>
      <c r="Q257" s="85"/>
      <c r="R257" s="85"/>
      <c r="S257" s="85"/>
      <c r="T257" s="85"/>
      <c r="U257" s="86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147</v>
      </c>
      <c r="AU257" s="18" t="s">
        <v>80</v>
      </c>
    </row>
    <row r="258" spans="1:65" s="2" customFormat="1" ht="24.15" customHeight="1">
      <c r="A258" s="39"/>
      <c r="B258" s="40"/>
      <c r="C258" s="204" t="s">
        <v>560</v>
      </c>
      <c r="D258" s="204" t="s">
        <v>140</v>
      </c>
      <c r="E258" s="205" t="s">
        <v>561</v>
      </c>
      <c r="F258" s="206" t="s">
        <v>562</v>
      </c>
      <c r="G258" s="207" t="s">
        <v>366</v>
      </c>
      <c r="H258" s="232"/>
      <c r="I258" s="209"/>
      <c r="J258" s="210">
        <f>ROUND(I258*H258,2)</f>
        <v>0</v>
      </c>
      <c r="K258" s="206" t="s">
        <v>144</v>
      </c>
      <c r="L258" s="45"/>
      <c r="M258" s="211" t="s">
        <v>19</v>
      </c>
      <c r="N258" s="212" t="s">
        <v>41</v>
      </c>
      <c r="O258" s="85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3">
        <f>S258*H258</f>
        <v>0</v>
      </c>
      <c r="U258" s="214" t="s">
        <v>19</v>
      </c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5" t="s">
        <v>317</v>
      </c>
      <c r="AT258" s="215" t="s">
        <v>140</v>
      </c>
      <c r="AU258" s="215" t="s">
        <v>80</v>
      </c>
      <c r="AY258" s="18" t="s">
        <v>136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78</v>
      </c>
      <c r="BK258" s="216">
        <f>ROUND(I258*H258,2)</f>
        <v>0</v>
      </c>
      <c r="BL258" s="18" t="s">
        <v>317</v>
      </c>
      <c r="BM258" s="215" t="s">
        <v>563</v>
      </c>
    </row>
    <row r="259" spans="1:47" s="2" customFormat="1" ht="12">
      <c r="A259" s="39"/>
      <c r="B259" s="40"/>
      <c r="C259" s="41"/>
      <c r="D259" s="217" t="s">
        <v>147</v>
      </c>
      <c r="E259" s="41"/>
      <c r="F259" s="218" t="s">
        <v>564</v>
      </c>
      <c r="G259" s="41"/>
      <c r="H259" s="41"/>
      <c r="I259" s="219"/>
      <c r="J259" s="41"/>
      <c r="K259" s="41"/>
      <c r="L259" s="45"/>
      <c r="M259" s="220"/>
      <c r="N259" s="221"/>
      <c r="O259" s="85"/>
      <c r="P259" s="85"/>
      <c r="Q259" s="85"/>
      <c r="R259" s="85"/>
      <c r="S259" s="85"/>
      <c r="T259" s="85"/>
      <c r="U259" s="86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147</v>
      </c>
      <c r="AU259" s="18" t="s">
        <v>80</v>
      </c>
    </row>
    <row r="260" spans="1:63" s="12" customFormat="1" ht="22.8" customHeight="1">
      <c r="A260" s="12"/>
      <c r="B260" s="188"/>
      <c r="C260" s="189"/>
      <c r="D260" s="190" t="s">
        <v>69</v>
      </c>
      <c r="E260" s="202" t="s">
        <v>565</v>
      </c>
      <c r="F260" s="202" t="s">
        <v>566</v>
      </c>
      <c r="G260" s="189"/>
      <c r="H260" s="189"/>
      <c r="I260" s="192"/>
      <c r="J260" s="203">
        <f>BK260</f>
        <v>0</v>
      </c>
      <c r="K260" s="189"/>
      <c r="L260" s="194"/>
      <c r="M260" s="195"/>
      <c r="N260" s="196"/>
      <c r="O260" s="196"/>
      <c r="P260" s="197">
        <f>SUM(P261:P266)</f>
        <v>0</v>
      </c>
      <c r="Q260" s="196"/>
      <c r="R260" s="197">
        <f>SUM(R261:R266)</f>
        <v>0.06392</v>
      </c>
      <c r="S260" s="196"/>
      <c r="T260" s="197">
        <f>SUM(T261:T266)</f>
        <v>0.015855</v>
      </c>
      <c r="U260" s="198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9" t="s">
        <v>80</v>
      </c>
      <c r="AT260" s="200" t="s">
        <v>69</v>
      </c>
      <c r="AU260" s="200" t="s">
        <v>78</v>
      </c>
      <c r="AY260" s="199" t="s">
        <v>136</v>
      </c>
      <c r="BK260" s="201">
        <f>SUM(BK261:BK266)</f>
        <v>0</v>
      </c>
    </row>
    <row r="261" spans="1:65" s="2" customFormat="1" ht="24.15" customHeight="1">
      <c r="A261" s="39"/>
      <c r="B261" s="40"/>
      <c r="C261" s="204" t="s">
        <v>567</v>
      </c>
      <c r="D261" s="204" t="s">
        <v>140</v>
      </c>
      <c r="E261" s="205" t="s">
        <v>568</v>
      </c>
      <c r="F261" s="206" t="s">
        <v>569</v>
      </c>
      <c r="G261" s="207" t="s">
        <v>152</v>
      </c>
      <c r="H261" s="208">
        <v>1.5</v>
      </c>
      <c r="I261" s="209"/>
      <c r="J261" s="210">
        <f>ROUND(I261*H261,2)</f>
        <v>0</v>
      </c>
      <c r="K261" s="206" t="s">
        <v>19</v>
      </c>
      <c r="L261" s="45"/>
      <c r="M261" s="211" t="s">
        <v>19</v>
      </c>
      <c r="N261" s="212" t="s">
        <v>41</v>
      </c>
      <c r="O261" s="85"/>
      <c r="P261" s="213">
        <f>O261*H261</f>
        <v>0</v>
      </c>
      <c r="Q261" s="213">
        <v>0</v>
      </c>
      <c r="R261" s="213">
        <f>Q261*H261</f>
        <v>0</v>
      </c>
      <c r="S261" s="213">
        <v>0.01057</v>
      </c>
      <c r="T261" s="213">
        <f>S261*H261</f>
        <v>0.015855</v>
      </c>
      <c r="U261" s="214" t="s">
        <v>19</v>
      </c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5" t="s">
        <v>317</v>
      </c>
      <c r="AT261" s="215" t="s">
        <v>140</v>
      </c>
      <c r="AU261" s="215" t="s">
        <v>80</v>
      </c>
      <c r="AY261" s="18" t="s">
        <v>136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78</v>
      </c>
      <c r="BK261" s="216">
        <f>ROUND(I261*H261,2)</f>
        <v>0</v>
      </c>
      <c r="BL261" s="18" t="s">
        <v>317</v>
      </c>
      <c r="BM261" s="215" t="s">
        <v>570</v>
      </c>
    </row>
    <row r="262" spans="1:65" s="2" customFormat="1" ht="24.15" customHeight="1">
      <c r="A262" s="39"/>
      <c r="B262" s="40"/>
      <c r="C262" s="204" t="s">
        <v>571</v>
      </c>
      <c r="D262" s="204" t="s">
        <v>140</v>
      </c>
      <c r="E262" s="205" t="s">
        <v>572</v>
      </c>
      <c r="F262" s="206" t="s">
        <v>573</v>
      </c>
      <c r="G262" s="207" t="s">
        <v>196</v>
      </c>
      <c r="H262" s="208">
        <v>2</v>
      </c>
      <c r="I262" s="209"/>
      <c r="J262" s="210">
        <f>ROUND(I262*H262,2)</f>
        <v>0</v>
      </c>
      <c r="K262" s="206" t="s">
        <v>19</v>
      </c>
      <c r="L262" s="45"/>
      <c r="M262" s="211" t="s">
        <v>19</v>
      </c>
      <c r="N262" s="212" t="s">
        <v>41</v>
      </c>
      <c r="O262" s="85"/>
      <c r="P262" s="213">
        <f>O262*H262</f>
        <v>0</v>
      </c>
      <c r="Q262" s="213">
        <v>0.03196</v>
      </c>
      <c r="R262" s="213">
        <f>Q262*H262</f>
        <v>0.06392</v>
      </c>
      <c r="S262" s="213">
        <v>0</v>
      </c>
      <c r="T262" s="213">
        <f>S262*H262</f>
        <v>0</v>
      </c>
      <c r="U262" s="214" t="s">
        <v>19</v>
      </c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5" t="s">
        <v>317</v>
      </c>
      <c r="AT262" s="215" t="s">
        <v>140</v>
      </c>
      <c r="AU262" s="215" t="s">
        <v>80</v>
      </c>
      <c r="AY262" s="18" t="s">
        <v>136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78</v>
      </c>
      <c r="BK262" s="216">
        <f>ROUND(I262*H262,2)</f>
        <v>0</v>
      </c>
      <c r="BL262" s="18" t="s">
        <v>317</v>
      </c>
      <c r="BM262" s="215" t="s">
        <v>574</v>
      </c>
    </row>
    <row r="263" spans="1:65" s="2" customFormat="1" ht="24.15" customHeight="1">
      <c r="A263" s="39"/>
      <c r="B263" s="40"/>
      <c r="C263" s="204" t="s">
        <v>575</v>
      </c>
      <c r="D263" s="204" t="s">
        <v>140</v>
      </c>
      <c r="E263" s="205" t="s">
        <v>576</v>
      </c>
      <c r="F263" s="206" t="s">
        <v>577</v>
      </c>
      <c r="G263" s="207" t="s">
        <v>366</v>
      </c>
      <c r="H263" s="232"/>
      <c r="I263" s="209"/>
      <c r="J263" s="210">
        <f>ROUND(I263*H263,2)</f>
        <v>0</v>
      </c>
      <c r="K263" s="206" t="s">
        <v>144</v>
      </c>
      <c r="L263" s="45"/>
      <c r="M263" s="211" t="s">
        <v>19</v>
      </c>
      <c r="N263" s="212" t="s">
        <v>41</v>
      </c>
      <c r="O263" s="85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3">
        <f>S263*H263</f>
        <v>0</v>
      </c>
      <c r="U263" s="214" t="s">
        <v>19</v>
      </c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5" t="s">
        <v>317</v>
      </c>
      <c r="AT263" s="215" t="s">
        <v>140</v>
      </c>
      <c r="AU263" s="215" t="s">
        <v>80</v>
      </c>
      <c r="AY263" s="18" t="s">
        <v>136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78</v>
      </c>
      <c r="BK263" s="216">
        <f>ROUND(I263*H263,2)</f>
        <v>0</v>
      </c>
      <c r="BL263" s="18" t="s">
        <v>317</v>
      </c>
      <c r="BM263" s="215" t="s">
        <v>578</v>
      </c>
    </row>
    <row r="264" spans="1:47" s="2" customFormat="1" ht="12">
      <c r="A264" s="39"/>
      <c r="B264" s="40"/>
      <c r="C264" s="41"/>
      <c r="D264" s="217" t="s">
        <v>147</v>
      </c>
      <c r="E264" s="41"/>
      <c r="F264" s="218" t="s">
        <v>579</v>
      </c>
      <c r="G264" s="41"/>
      <c r="H264" s="41"/>
      <c r="I264" s="219"/>
      <c r="J264" s="41"/>
      <c r="K264" s="41"/>
      <c r="L264" s="45"/>
      <c r="M264" s="220"/>
      <c r="N264" s="221"/>
      <c r="O264" s="85"/>
      <c r="P264" s="85"/>
      <c r="Q264" s="85"/>
      <c r="R264" s="85"/>
      <c r="S264" s="85"/>
      <c r="T264" s="85"/>
      <c r="U264" s="86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147</v>
      </c>
      <c r="AU264" s="18" t="s">
        <v>80</v>
      </c>
    </row>
    <row r="265" spans="1:65" s="2" customFormat="1" ht="24.15" customHeight="1">
      <c r="A265" s="39"/>
      <c r="B265" s="40"/>
      <c r="C265" s="204" t="s">
        <v>580</v>
      </c>
      <c r="D265" s="204" t="s">
        <v>140</v>
      </c>
      <c r="E265" s="205" t="s">
        <v>581</v>
      </c>
      <c r="F265" s="206" t="s">
        <v>582</v>
      </c>
      <c r="G265" s="207" t="s">
        <v>366</v>
      </c>
      <c r="H265" s="232"/>
      <c r="I265" s="209"/>
      <c r="J265" s="210">
        <f>ROUND(I265*H265,2)</f>
        <v>0</v>
      </c>
      <c r="K265" s="206" t="s">
        <v>144</v>
      </c>
      <c r="L265" s="45"/>
      <c r="M265" s="211" t="s">
        <v>19</v>
      </c>
      <c r="N265" s="212" t="s">
        <v>41</v>
      </c>
      <c r="O265" s="85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3">
        <f>S265*H265</f>
        <v>0</v>
      </c>
      <c r="U265" s="214" t="s">
        <v>19</v>
      </c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5" t="s">
        <v>317</v>
      </c>
      <c r="AT265" s="215" t="s">
        <v>140</v>
      </c>
      <c r="AU265" s="215" t="s">
        <v>80</v>
      </c>
      <c r="AY265" s="18" t="s">
        <v>136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78</v>
      </c>
      <c r="BK265" s="216">
        <f>ROUND(I265*H265,2)</f>
        <v>0</v>
      </c>
      <c r="BL265" s="18" t="s">
        <v>317</v>
      </c>
      <c r="BM265" s="215" t="s">
        <v>583</v>
      </c>
    </row>
    <row r="266" spans="1:47" s="2" customFormat="1" ht="12">
      <c r="A266" s="39"/>
      <c r="B266" s="40"/>
      <c r="C266" s="41"/>
      <c r="D266" s="217" t="s">
        <v>147</v>
      </c>
      <c r="E266" s="41"/>
      <c r="F266" s="218" t="s">
        <v>584</v>
      </c>
      <c r="G266" s="41"/>
      <c r="H266" s="41"/>
      <c r="I266" s="219"/>
      <c r="J266" s="41"/>
      <c r="K266" s="41"/>
      <c r="L266" s="45"/>
      <c r="M266" s="220"/>
      <c r="N266" s="221"/>
      <c r="O266" s="85"/>
      <c r="P266" s="85"/>
      <c r="Q266" s="85"/>
      <c r="R266" s="85"/>
      <c r="S266" s="85"/>
      <c r="T266" s="85"/>
      <c r="U266" s="86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147</v>
      </c>
      <c r="AU266" s="18" t="s">
        <v>80</v>
      </c>
    </row>
    <row r="267" spans="1:63" s="12" customFormat="1" ht="22.8" customHeight="1">
      <c r="A267" s="12"/>
      <c r="B267" s="188"/>
      <c r="C267" s="189"/>
      <c r="D267" s="190" t="s">
        <v>69</v>
      </c>
      <c r="E267" s="202" t="s">
        <v>585</v>
      </c>
      <c r="F267" s="202" t="s">
        <v>586</v>
      </c>
      <c r="G267" s="189"/>
      <c r="H267" s="189"/>
      <c r="I267" s="192"/>
      <c r="J267" s="203">
        <f>BK267</f>
        <v>0</v>
      </c>
      <c r="K267" s="189"/>
      <c r="L267" s="194"/>
      <c r="M267" s="195"/>
      <c r="N267" s="196"/>
      <c r="O267" s="196"/>
      <c r="P267" s="197">
        <f>P268</f>
        <v>0</v>
      </c>
      <c r="Q267" s="196"/>
      <c r="R267" s="197">
        <f>R268</f>
        <v>0</v>
      </c>
      <c r="S267" s="196"/>
      <c r="T267" s="197">
        <f>T268</f>
        <v>0</v>
      </c>
      <c r="U267" s="198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99" t="s">
        <v>80</v>
      </c>
      <c r="AT267" s="200" t="s">
        <v>69</v>
      </c>
      <c r="AU267" s="200" t="s">
        <v>78</v>
      </c>
      <c r="AY267" s="199" t="s">
        <v>136</v>
      </c>
      <c r="BK267" s="201">
        <f>BK268</f>
        <v>0</v>
      </c>
    </row>
    <row r="268" spans="1:65" s="2" customFormat="1" ht="16.5" customHeight="1">
      <c r="A268" s="39"/>
      <c r="B268" s="40"/>
      <c r="C268" s="204" t="s">
        <v>587</v>
      </c>
      <c r="D268" s="204" t="s">
        <v>140</v>
      </c>
      <c r="E268" s="205" t="s">
        <v>588</v>
      </c>
      <c r="F268" s="206" t="s">
        <v>589</v>
      </c>
      <c r="G268" s="207" t="s">
        <v>209</v>
      </c>
      <c r="H268" s="208">
        <v>1</v>
      </c>
      <c r="I268" s="209"/>
      <c r="J268" s="210">
        <f>ROUND(I268*H268,2)</f>
        <v>0</v>
      </c>
      <c r="K268" s="206" t="s">
        <v>19</v>
      </c>
      <c r="L268" s="45"/>
      <c r="M268" s="211" t="s">
        <v>19</v>
      </c>
      <c r="N268" s="212" t="s">
        <v>41</v>
      </c>
      <c r="O268" s="85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3">
        <f>S268*H268</f>
        <v>0</v>
      </c>
      <c r="U268" s="214" t="s">
        <v>19</v>
      </c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5" t="s">
        <v>317</v>
      </c>
      <c r="AT268" s="215" t="s">
        <v>140</v>
      </c>
      <c r="AU268" s="215" t="s">
        <v>80</v>
      </c>
      <c r="AY268" s="18" t="s">
        <v>136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8" t="s">
        <v>78</v>
      </c>
      <c r="BK268" s="216">
        <f>ROUND(I268*H268,2)</f>
        <v>0</v>
      </c>
      <c r="BL268" s="18" t="s">
        <v>317</v>
      </c>
      <c r="BM268" s="215" t="s">
        <v>590</v>
      </c>
    </row>
    <row r="269" spans="1:63" s="12" customFormat="1" ht="22.8" customHeight="1">
      <c r="A269" s="12"/>
      <c r="B269" s="188"/>
      <c r="C269" s="189"/>
      <c r="D269" s="190" t="s">
        <v>69</v>
      </c>
      <c r="E269" s="202" t="s">
        <v>591</v>
      </c>
      <c r="F269" s="202" t="s">
        <v>592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SUM(P270:P285)</f>
        <v>0</v>
      </c>
      <c r="Q269" s="196"/>
      <c r="R269" s="197">
        <f>SUM(R270:R285)</f>
        <v>0.01852</v>
      </c>
      <c r="S269" s="196"/>
      <c r="T269" s="197">
        <f>SUM(T270:T285)</f>
        <v>0.008</v>
      </c>
      <c r="U269" s="198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99" t="s">
        <v>80</v>
      </c>
      <c r="AT269" s="200" t="s">
        <v>69</v>
      </c>
      <c r="AU269" s="200" t="s">
        <v>78</v>
      </c>
      <c r="AY269" s="199" t="s">
        <v>136</v>
      </c>
      <c r="BK269" s="201">
        <f>SUM(BK270:BK285)</f>
        <v>0</v>
      </c>
    </row>
    <row r="270" spans="1:65" s="2" customFormat="1" ht="16.5" customHeight="1">
      <c r="A270" s="39"/>
      <c r="B270" s="40"/>
      <c r="C270" s="204" t="s">
        <v>593</v>
      </c>
      <c r="D270" s="204" t="s">
        <v>140</v>
      </c>
      <c r="E270" s="205" t="s">
        <v>594</v>
      </c>
      <c r="F270" s="206" t="s">
        <v>595</v>
      </c>
      <c r="G270" s="207" t="s">
        <v>209</v>
      </c>
      <c r="H270" s="208">
        <v>4</v>
      </c>
      <c r="I270" s="209"/>
      <c r="J270" s="210">
        <f>ROUND(I270*H270,2)</f>
        <v>0</v>
      </c>
      <c r="K270" s="206" t="s">
        <v>19</v>
      </c>
      <c r="L270" s="45"/>
      <c r="M270" s="211" t="s">
        <v>19</v>
      </c>
      <c r="N270" s="212" t="s">
        <v>41</v>
      </c>
      <c r="O270" s="85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3">
        <f>S270*H270</f>
        <v>0</v>
      </c>
      <c r="U270" s="214" t="s">
        <v>19</v>
      </c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5" t="s">
        <v>317</v>
      </c>
      <c r="AT270" s="215" t="s">
        <v>140</v>
      </c>
      <c r="AU270" s="215" t="s">
        <v>80</v>
      </c>
      <c r="AY270" s="18" t="s">
        <v>136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78</v>
      </c>
      <c r="BK270" s="216">
        <f>ROUND(I270*H270,2)</f>
        <v>0</v>
      </c>
      <c r="BL270" s="18" t="s">
        <v>317</v>
      </c>
      <c r="BM270" s="215" t="s">
        <v>596</v>
      </c>
    </row>
    <row r="271" spans="1:65" s="2" customFormat="1" ht="16.5" customHeight="1">
      <c r="A271" s="39"/>
      <c r="B271" s="40"/>
      <c r="C271" s="204" t="s">
        <v>597</v>
      </c>
      <c r="D271" s="204" t="s">
        <v>140</v>
      </c>
      <c r="E271" s="205" t="s">
        <v>598</v>
      </c>
      <c r="F271" s="206" t="s">
        <v>599</v>
      </c>
      <c r="G271" s="207" t="s">
        <v>196</v>
      </c>
      <c r="H271" s="208">
        <v>4</v>
      </c>
      <c r="I271" s="209"/>
      <c r="J271" s="210">
        <f>ROUND(I271*H271,2)</f>
        <v>0</v>
      </c>
      <c r="K271" s="206" t="s">
        <v>144</v>
      </c>
      <c r="L271" s="45"/>
      <c r="M271" s="211" t="s">
        <v>19</v>
      </c>
      <c r="N271" s="212" t="s">
        <v>41</v>
      </c>
      <c r="O271" s="85"/>
      <c r="P271" s="213">
        <f>O271*H271</f>
        <v>0</v>
      </c>
      <c r="Q271" s="213">
        <v>0</v>
      </c>
      <c r="R271" s="213">
        <f>Q271*H271</f>
        <v>0</v>
      </c>
      <c r="S271" s="213">
        <v>0.002</v>
      </c>
      <c r="T271" s="213">
        <f>S271*H271</f>
        <v>0.008</v>
      </c>
      <c r="U271" s="214" t="s">
        <v>19</v>
      </c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5" t="s">
        <v>317</v>
      </c>
      <c r="AT271" s="215" t="s">
        <v>140</v>
      </c>
      <c r="AU271" s="215" t="s">
        <v>80</v>
      </c>
      <c r="AY271" s="18" t="s">
        <v>136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8" t="s">
        <v>78</v>
      </c>
      <c r="BK271" s="216">
        <f>ROUND(I271*H271,2)</f>
        <v>0</v>
      </c>
      <c r="BL271" s="18" t="s">
        <v>317</v>
      </c>
      <c r="BM271" s="215" t="s">
        <v>600</v>
      </c>
    </row>
    <row r="272" spans="1:47" s="2" customFormat="1" ht="12">
      <c r="A272" s="39"/>
      <c r="B272" s="40"/>
      <c r="C272" s="41"/>
      <c r="D272" s="217" t="s">
        <v>147</v>
      </c>
      <c r="E272" s="41"/>
      <c r="F272" s="218" t="s">
        <v>601</v>
      </c>
      <c r="G272" s="41"/>
      <c r="H272" s="41"/>
      <c r="I272" s="219"/>
      <c r="J272" s="41"/>
      <c r="K272" s="41"/>
      <c r="L272" s="45"/>
      <c r="M272" s="220"/>
      <c r="N272" s="221"/>
      <c r="O272" s="85"/>
      <c r="P272" s="85"/>
      <c r="Q272" s="85"/>
      <c r="R272" s="85"/>
      <c r="S272" s="85"/>
      <c r="T272" s="85"/>
      <c r="U272" s="86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147</v>
      </c>
      <c r="AU272" s="18" t="s">
        <v>80</v>
      </c>
    </row>
    <row r="273" spans="1:65" s="2" customFormat="1" ht="16.5" customHeight="1">
      <c r="A273" s="39"/>
      <c r="B273" s="40"/>
      <c r="C273" s="204" t="s">
        <v>602</v>
      </c>
      <c r="D273" s="204" t="s">
        <v>140</v>
      </c>
      <c r="E273" s="205" t="s">
        <v>603</v>
      </c>
      <c r="F273" s="206" t="s">
        <v>604</v>
      </c>
      <c r="G273" s="207" t="s">
        <v>196</v>
      </c>
      <c r="H273" s="208">
        <v>4</v>
      </c>
      <c r="I273" s="209"/>
      <c r="J273" s="210">
        <f>ROUND(I273*H273,2)</f>
        <v>0</v>
      </c>
      <c r="K273" s="206" t="s">
        <v>144</v>
      </c>
      <c r="L273" s="45"/>
      <c r="M273" s="211" t="s">
        <v>19</v>
      </c>
      <c r="N273" s="212" t="s">
        <v>41</v>
      </c>
      <c r="O273" s="85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3">
        <f>S273*H273</f>
        <v>0</v>
      </c>
      <c r="U273" s="214" t="s">
        <v>19</v>
      </c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5" t="s">
        <v>317</v>
      </c>
      <c r="AT273" s="215" t="s">
        <v>140</v>
      </c>
      <c r="AU273" s="215" t="s">
        <v>80</v>
      </c>
      <c r="AY273" s="18" t="s">
        <v>136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78</v>
      </c>
      <c r="BK273" s="216">
        <f>ROUND(I273*H273,2)</f>
        <v>0</v>
      </c>
      <c r="BL273" s="18" t="s">
        <v>317</v>
      </c>
      <c r="BM273" s="215" t="s">
        <v>605</v>
      </c>
    </row>
    <row r="274" spans="1:47" s="2" customFormat="1" ht="12">
      <c r="A274" s="39"/>
      <c r="B274" s="40"/>
      <c r="C274" s="41"/>
      <c r="D274" s="217" t="s">
        <v>147</v>
      </c>
      <c r="E274" s="41"/>
      <c r="F274" s="218" t="s">
        <v>606</v>
      </c>
      <c r="G274" s="41"/>
      <c r="H274" s="41"/>
      <c r="I274" s="219"/>
      <c r="J274" s="41"/>
      <c r="K274" s="41"/>
      <c r="L274" s="45"/>
      <c r="M274" s="220"/>
      <c r="N274" s="221"/>
      <c r="O274" s="85"/>
      <c r="P274" s="85"/>
      <c r="Q274" s="85"/>
      <c r="R274" s="85"/>
      <c r="S274" s="85"/>
      <c r="T274" s="85"/>
      <c r="U274" s="86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147</v>
      </c>
      <c r="AU274" s="18" t="s">
        <v>80</v>
      </c>
    </row>
    <row r="275" spans="1:65" s="2" customFormat="1" ht="16.5" customHeight="1">
      <c r="A275" s="39"/>
      <c r="B275" s="40"/>
      <c r="C275" s="222" t="s">
        <v>607</v>
      </c>
      <c r="D275" s="222" t="s">
        <v>199</v>
      </c>
      <c r="E275" s="223" t="s">
        <v>608</v>
      </c>
      <c r="F275" s="224" t="s">
        <v>609</v>
      </c>
      <c r="G275" s="225" t="s">
        <v>196</v>
      </c>
      <c r="H275" s="226">
        <v>4</v>
      </c>
      <c r="I275" s="227"/>
      <c r="J275" s="228">
        <f>ROUND(I275*H275,2)</f>
        <v>0</v>
      </c>
      <c r="K275" s="224" t="s">
        <v>527</v>
      </c>
      <c r="L275" s="229"/>
      <c r="M275" s="230" t="s">
        <v>19</v>
      </c>
      <c r="N275" s="231" t="s">
        <v>41</v>
      </c>
      <c r="O275" s="85"/>
      <c r="P275" s="213">
        <f>O275*H275</f>
        <v>0</v>
      </c>
      <c r="Q275" s="213">
        <v>0.0004</v>
      </c>
      <c r="R275" s="213">
        <f>Q275*H275</f>
        <v>0.0016</v>
      </c>
      <c r="S275" s="213">
        <v>0</v>
      </c>
      <c r="T275" s="213">
        <f>S275*H275</f>
        <v>0</v>
      </c>
      <c r="U275" s="214" t="s">
        <v>19</v>
      </c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5" t="s">
        <v>528</v>
      </c>
      <c r="AT275" s="215" t="s">
        <v>199</v>
      </c>
      <c r="AU275" s="215" t="s">
        <v>80</v>
      </c>
      <c r="AY275" s="18" t="s">
        <v>136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8" t="s">
        <v>78</v>
      </c>
      <c r="BK275" s="216">
        <f>ROUND(I275*H275,2)</f>
        <v>0</v>
      </c>
      <c r="BL275" s="18" t="s">
        <v>317</v>
      </c>
      <c r="BM275" s="215" t="s">
        <v>610</v>
      </c>
    </row>
    <row r="276" spans="1:65" s="2" customFormat="1" ht="16.5" customHeight="1">
      <c r="A276" s="39"/>
      <c r="B276" s="40"/>
      <c r="C276" s="204" t="s">
        <v>14</v>
      </c>
      <c r="D276" s="204" t="s">
        <v>140</v>
      </c>
      <c r="E276" s="205" t="s">
        <v>611</v>
      </c>
      <c r="F276" s="206" t="s">
        <v>612</v>
      </c>
      <c r="G276" s="207" t="s">
        <v>196</v>
      </c>
      <c r="H276" s="208">
        <v>4</v>
      </c>
      <c r="I276" s="209"/>
      <c r="J276" s="210">
        <f>ROUND(I276*H276,2)</f>
        <v>0</v>
      </c>
      <c r="K276" s="206" t="s">
        <v>144</v>
      </c>
      <c r="L276" s="45"/>
      <c r="M276" s="211" t="s">
        <v>19</v>
      </c>
      <c r="N276" s="212" t="s">
        <v>41</v>
      </c>
      <c r="O276" s="85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3">
        <f>S276*H276</f>
        <v>0</v>
      </c>
      <c r="U276" s="214" t="s">
        <v>19</v>
      </c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5" t="s">
        <v>317</v>
      </c>
      <c r="AT276" s="215" t="s">
        <v>140</v>
      </c>
      <c r="AU276" s="215" t="s">
        <v>80</v>
      </c>
      <c r="AY276" s="18" t="s">
        <v>136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8" t="s">
        <v>78</v>
      </c>
      <c r="BK276" s="216">
        <f>ROUND(I276*H276,2)</f>
        <v>0</v>
      </c>
      <c r="BL276" s="18" t="s">
        <v>317</v>
      </c>
      <c r="BM276" s="215" t="s">
        <v>613</v>
      </c>
    </row>
    <row r="277" spans="1:47" s="2" customFormat="1" ht="12">
      <c r="A277" s="39"/>
      <c r="B277" s="40"/>
      <c r="C277" s="41"/>
      <c r="D277" s="217" t="s">
        <v>147</v>
      </c>
      <c r="E277" s="41"/>
      <c r="F277" s="218" t="s">
        <v>614</v>
      </c>
      <c r="G277" s="41"/>
      <c r="H277" s="41"/>
      <c r="I277" s="219"/>
      <c r="J277" s="41"/>
      <c r="K277" s="41"/>
      <c r="L277" s="45"/>
      <c r="M277" s="220"/>
      <c r="N277" s="221"/>
      <c r="O277" s="85"/>
      <c r="P277" s="85"/>
      <c r="Q277" s="85"/>
      <c r="R277" s="85"/>
      <c r="S277" s="85"/>
      <c r="T277" s="85"/>
      <c r="U277" s="86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147</v>
      </c>
      <c r="AU277" s="18" t="s">
        <v>80</v>
      </c>
    </row>
    <row r="278" spans="1:65" s="2" customFormat="1" ht="16.5" customHeight="1">
      <c r="A278" s="39"/>
      <c r="B278" s="40"/>
      <c r="C278" s="222" t="s">
        <v>615</v>
      </c>
      <c r="D278" s="222" t="s">
        <v>199</v>
      </c>
      <c r="E278" s="223" t="s">
        <v>616</v>
      </c>
      <c r="F278" s="224" t="s">
        <v>617</v>
      </c>
      <c r="G278" s="225" t="s">
        <v>196</v>
      </c>
      <c r="H278" s="226">
        <v>4</v>
      </c>
      <c r="I278" s="227"/>
      <c r="J278" s="228">
        <f>ROUND(I278*H278,2)</f>
        <v>0</v>
      </c>
      <c r="K278" s="224" t="s">
        <v>527</v>
      </c>
      <c r="L278" s="229"/>
      <c r="M278" s="230" t="s">
        <v>19</v>
      </c>
      <c r="N278" s="231" t="s">
        <v>41</v>
      </c>
      <c r="O278" s="85"/>
      <c r="P278" s="213">
        <f>O278*H278</f>
        <v>0</v>
      </c>
      <c r="Q278" s="213">
        <v>3E-05</v>
      </c>
      <c r="R278" s="213">
        <f>Q278*H278</f>
        <v>0.00012</v>
      </c>
      <c r="S278" s="213">
        <v>0</v>
      </c>
      <c r="T278" s="213">
        <f>S278*H278</f>
        <v>0</v>
      </c>
      <c r="U278" s="214" t="s">
        <v>19</v>
      </c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5" t="s">
        <v>528</v>
      </c>
      <c r="AT278" s="215" t="s">
        <v>199</v>
      </c>
      <c r="AU278" s="215" t="s">
        <v>80</v>
      </c>
      <c r="AY278" s="18" t="s">
        <v>136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8" t="s">
        <v>78</v>
      </c>
      <c r="BK278" s="216">
        <f>ROUND(I278*H278,2)</f>
        <v>0</v>
      </c>
      <c r="BL278" s="18" t="s">
        <v>317</v>
      </c>
      <c r="BM278" s="215" t="s">
        <v>618</v>
      </c>
    </row>
    <row r="279" spans="1:65" s="2" customFormat="1" ht="16.5" customHeight="1">
      <c r="A279" s="39"/>
      <c r="B279" s="40"/>
      <c r="C279" s="204" t="s">
        <v>619</v>
      </c>
      <c r="D279" s="204" t="s">
        <v>140</v>
      </c>
      <c r="E279" s="205" t="s">
        <v>620</v>
      </c>
      <c r="F279" s="206" t="s">
        <v>621</v>
      </c>
      <c r="G279" s="207" t="s">
        <v>249</v>
      </c>
      <c r="H279" s="208">
        <v>7</v>
      </c>
      <c r="I279" s="209"/>
      <c r="J279" s="210">
        <f>ROUND(I279*H279,2)</f>
        <v>0</v>
      </c>
      <c r="K279" s="206" t="s">
        <v>144</v>
      </c>
      <c r="L279" s="45"/>
      <c r="M279" s="211" t="s">
        <v>19</v>
      </c>
      <c r="N279" s="212" t="s">
        <v>41</v>
      </c>
      <c r="O279" s="85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3">
        <f>S279*H279</f>
        <v>0</v>
      </c>
      <c r="U279" s="214" t="s">
        <v>19</v>
      </c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5" t="s">
        <v>317</v>
      </c>
      <c r="AT279" s="215" t="s">
        <v>140</v>
      </c>
      <c r="AU279" s="215" t="s">
        <v>80</v>
      </c>
      <c r="AY279" s="18" t="s">
        <v>136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8" t="s">
        <v>78</v>
      </c>
      <c r="BK279" s="216">
        <f>ROUND(I279*H279,2)</f>
        <v>0</v>
      </c>
      <c r="BL279" s="18" t="s">
        <v>317</v>
      </c>
      <c r="BM279" s="215" t="s">
        <v>622</v>
      </c>
    </row>
    <row r="280" spans="1:47" s="2" customFormat="1" ht="12">
      <c r="A280" s="39"/>
      <c r="B280" s="40"/>
      <c r="C280" s="41"/>
      <c r="D280" s="217" t="s">
        <v>147</v>
      </c>
      <c r="E280" s="41"/>
      <c r="F280" s="218" t="s">
        <v>623</v>
      </c>
      <c r="G280" s="41"/>
      <c r="H280" s="41"/>
      <c r="I280" s="219"/>
      <c r="J280" s="41"/>
      <c r="K280" s="41"/>
      <c r="L280" s="45"/>
      <c r="M280" s="220"/>
      <c r="N280" s="221"/>
      <c r="O280" s="85"/>
      <c r="P280" s="85"/>
      <c r="Q280" s="85"/>
      <c r="R280" s="85"/>
      <c r="S280" s="85"/>
      <c r="T280" s="85"/>
      <c r="U280" s="86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147</v>
      </c>
      <c r="AU280" s="18" t="s">
        <v>80</v>
      </c>
    </row>
    <row r="281" spans="1:65" s="2" customFormat="1" ht="24.15" customHeight="1">
      <c r="A281" s="39"/>
      <c r="B281" s="40"/>
      <c r="C281" s="222" t="s">
        <v>624</v>
      </c>
      <c r="D281" s="222" t="s">
        <v>199</v>
      </c>
      <c r="E281" s="223" t="s">
        <v>625</v>
      </c>
      <c r="F281" s="224" t="s">
        <v>626</v>
      </c>
      <c r="G281" s="225" t="s">
        <v>249</v>
      </c>
      <c r="H281" s="226">
        <v>7</v>
      </c>
      <c r="I281" s="227"/>
      <c r="J281" s="228">
        <f>ROUND(I281*H281,2)</f>
        <v>0</v>
      </c>
      <c r="K281" s="224" t="s">
        <v>19</v>
      </c>
      <c r="L281" s="229"/>
      <c r="M281" s="230" t="s">
        <v>19</v>
      </c>
      <c r="N281" s="231" t="s">
        <v>41</v>
      </c>
      <c r="O281" s="85"/>
      <c r="P281" s="213">
        <f>O281*H281</f>
        <v>0</v>
      </c>
      <c r="Q281" s="213">
        <v>0.0024</v>
      </c>
      <c r="R281" s="213">
        <f>Q281*H281</f>
        <v>0.0168</v>
      </c>
      <c r="S281" s="213">
        <v>0</v>
      </c>
      <c r="T281" s="213">
        <f>S281*H281</f>
        <v>0</v>
      </c>
      <c r="U281" s="214" t="s">
        <v>19</v>
      </c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5" t="s">
        <v>528</v>
      </c>
      <c r="AT281" s="215" t="s">
        <v>199</v>
      </c>
      <c r="AU281" s="215" t="s">
        <v>80</v>
      </c>
      <c r="AY281" s="18" t="s">
        <v>136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8" t="s">
        <v>78</v>
      </c>
      <c r="BK281" s="216">
        <f>ROUND(I281*H281,2)</f>
        <v>0</v>
      </c>
      <c r="BL281" s="18" t="s">
        <v>317</v>
      </c>
      <c r="BM281" s="215" t="s">
        <v>627</v>
      </c>
    </row>
    <row r="282" spans="1:65" s="2" customFormat="1" ht="24.15" customHeight="1">
      <c r="A282" s="39"/>
      <c r="B282" s="40"/>
      <c r="C282" s="204" t="s">
        <v>628</v>
      </c>
      <c r="D282" s="204" t="s">
        <v>140</v>
      </c>
      <c r="E282" s="205" t="s">
        <v>629</v>
      </c>
      <c r="F282" s="206" t="s">
        <v>630</v>
      </c>
      <c r="G282" s="207" t="s">
        <v>366</v>
      </c>
      <c r="H282" s="232"/>
      <c r="I282" s="209"/>
      <c r="J282" s="210">
        <f>ROUND(I282*H282,2)</f>
        <v>0</v>
      </c>
      <c r="K282" s="206" t="s">
        <v>144</v>
      </c>
      <c r="L282" s="45"/>
      <c r="M282" s="211" t="s">
        <v>19</v>
      </c>
      <c r="N282" s="212" t="s">
        <v>41</v>
      </c>
      <c r="O282" s="85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3">
        <f>S282*H282</f>
        <v>0</v>
      </c>
      <c r="U282" s="214" t="s">
        <v>19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5" t="s">
        <v>317</v>
      </c>
      <c r="AT282" s="215" t="s">
        <v>140</v>
      </c>
      <c r="AU282" s="215" t="s">
        <v>80</v>
      </c>
      <c r="AY282" s="18" t="s">
        <v>136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8" t="s">
        <v>78</v>
      </c>
      <c r="BK282" s="216">
        <f>ROUND(I282*H282,2)</f>
        <v>0</v>
      </c>
      <c r="BL282" s="18" t="s">
        <v>317</v>
      </c>
      <c r="BM282" s="215" t="s">
        <v>631</v>
      </c>
    </row>
    <row r="283" spans="1:47" s="2" customFormat="1" ht="12">
      <c r="A283" s="39"/>
      <c r="B283" s="40"/>
      <c r="C283" s="41"/>
      <c r="D283" s="217" t="s">
        <v>147</v>
      </c>
      <c r="E283" s="41"/>
      <c r="F283" s="218" t="s">
        <v>632</v>
      </c>
      <c r="G283" s="41"/>
      <c r="H283" s="41"/>
      <c r="I283" s="219"/>
      <c r="J283" s="41"/>
      <c r="K283" s="41"/>
      <c r="L283" s="45"/>
      <c r="M283" s="220"/>
      <c r="N283" s="221"/>
      <c r="O283" s="85"/>
      <c r="P283" s="85"/>
      <c r="Q283" s="85"/>
      <c r="R283" s="85"/>
      <c r="S283" s="85"/>
      <c r="T283" s="85"/>
      <c r="U283" s="86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147</v>
      </c>
      <c r="AU283" s="18" t="s">
        <v>80</v>
      </c>
    </row>
    <row r="284" spans="1:65" s="2" customFormat="1" ht="24.15" customHeight="1">
      <c r="A284" s="39"/>
      <c r="B284" s="40"/>
      <c r="C284" s="204" t="s">
        <v>633</v>
      </c>
      <c r="D284" s="204" t="s">
        <v>140</v>
      </c>
      <c r="E284" s="205" t="s">
        <v>634</v>
      </c>
      <c r="F284" s="206" t="s">
        <v>635</v>
      </c>
      <c r="G284" s="207" t="s">
        <v>366</v>
      </c>
      <c r="H284" s="232"/>
      <c r="I284" s="209"/>
      <c r="J284" s="210">
        <f>ROUND(I284*H284,2)</f>
        <v>0</v>
      </c>
      <c r="K284" s="206" t="s">
        <v>144</v>
      </c>
      <c r="L284" s="45"/>
      <c r="M284" s="211" t="s">
        <v>19</v>
      </c>
      <c r="N284" s="212" t="s">
        <v>41</v>
      </c>
      <c r="O284" s="85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3">
        <f>S284*H284</f>
        <v>0</v>
      </c>
      <c r="U284" s="214" t="s">
        <v>19</v>
      </c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5" t="s">
        <v>317</v>
      </c>
      <c r="AT284" s="215" t="s">
        <v>140</v>
      </c>
      <c r="AU284" s="215" t="s">
        <v>80</v>
      </c>
      <c r="AY284" s="18" t="s">
        <v>136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78</v>
      </c>
      <c r="BK284" s="216">
        <f>ROUND(I284*H284,2)</f>
        <v>0</v>
      </c>
      <c r="BL284" s="18" t="s">
        <v>317</v>
      </c>
      <c r="BM284" s="215" t="s">
        <v>636</v>
      </c>
    </row>
    <row r="285" spans="1:47" s="2" customFormat="1" ht="12">
      <c r="A285" s="39"/>
      <c r="B285" s="40"/>
      <c r="C285" s="41"/>
      <c r="D285" s="217" t="s">
        <v>147</v>
      </c>
      <c r="E285" s="41"/>
      <c r="F285" s="218" t="s">
        <v>637</v>
      </c>
      <c r="G285" s="41"/>
      <c r="H285" s="41"/>
      <c r="I285" s="219"/>
      <c r="J285" s="41"/>
      <c r="K285" s="41"/>
      <c r="L285" s="45"/>
      <c r="M285" s="220"/>
      <c r="N285" s="221"/>
      <c r="O285" s="85"/>
      <c r="P285" s="85"/>
      <c r="Q285" s="85"/>
      <c r="R285" s="85"/>
      <c r="S285" s="85"/>
      <c r="T285" s="85"/>
      <c r="U285" s="86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147</v>
      </c>
      <c r="AU285" s="18" t="s">
        <v>80</v>
      </c>
    </row>
    <row r="286" spans="1:63" s="12" customFormat="1" ht="22.8" customHeight="1">
      <c r="A286" s="12"/>
      <c r="B286" s="188"/>
      <c r="C286" s="189"/>
      <c r="D286" s="190" t="s">
        <v>69</v>
      </c>
      <c r="E286" s="202" t="s">
        <v>638</v>
      </c>
      <c r="F286" s="202" t="s">
        <v>639</v>
      </c>
      <c r="G286" s="189"/>
      <c r="H286" s="189"/>
      <c r="I286" s="192"/>
      <c r="J286" s="203">
        <f>BK286</f>
        <v>0</v>
      </c>
      <c r="K286" s="189"/>
      <c r="L286" s="194"/>
      <c r="M286" s="195"/>
      <c r="N286" s="196"/>
      <c r="O286" s="196"/>
      <c r="P286" s="197">
        <f>SUM(P287:P304)</f>
        <v>0</v>
      </c>
      <c r="Q286" s="196"/>
      <c r="R286" s="197">
        <f>SUM(R287:R304)</f>
        <v>0.5605337270499999</v>
      </c>
      <c r="S286" s="196"/>
      <c r="T286" s="197">
        <f>SUM(T287:T304)</f>
        <v>0.276</v>
      </c>
      <c r="U286" s="198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99" t="s">
        <v>80</v>
      </c>
      <c r="AT286" s="200" t="s">
        <v>69</v>
      </c>
      <c r="AU286" s="200" t="s">
        <v>78</v>
      </c>
      <c r="AY286" s="199" t="s">
        <v>136</v>
      </c>
      <c r="BK286" s="201">
        <f>SUM(BK287:BK304)</f>
        <v>0</v>
      </c>
    </row>
    <row r="287" spans="1:65" s="2" customFormat="1" ht="33" customHeight="1">
      <c r="A287" s="39"/>
      <c r="B287" s="40"/>
      <c r="C287" s="204" t="s">
        <v>640</v>
      </c>
      <c r="D287" s="204" t="s">
        <v>140</v>
      </c>
      <c r="E287" s="205" t="s">
        <v>641</v>
      </c>
      <c r="F287" s="206" t="s">
        <v>642</v>
      </c>
      <c r="G287" s="207" t="s">
        <v>152</v>
      </c>
      <c r="H287" s="208">
        <v>9</v>
      </c>
      <c r="I287" s="209"/>
      <c r="J287" s="210">
        <f>ROUND(I287*H287,2)</f>
        <v>0</v>
      </c>
      <c r="K287" s="206" t="s">
        <v>144</v>
      </c>
      <c r="L287" s="45"/>
      <c r="M287" s="211" t="s">
        <v>19</v>
      </c>
      <c r="N287" s="212" t="s">
        <v>41</v>
      </c>
      <c r="O287" s="85"/>
      <c r="P287" s="213">
        <f>O287*H287</f>
        <v>0</v>
      </c>
      <c r="Q287" s="213">
        <v>0.0224469</v>
      </c>
      <c r="R287" s="213">
        <f>Q287*H287</f>
        <v>0.20202209999999998</v>
      </c>
      <c r="S287" s="213">
        <v>0</v>
      </c>
      <c r="T287" s="213">
        <f>S287*H287</f>
        <v>0</v>
      </c>
      <c r="U287" s="214" t="s">
        <v>19</v>
      </c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5" t="s">
        <v>145</v>
      </c>
      <c r="AT287" s="215" t="s">
        <v>140</v>
      </c>
      <c r="AU287" s="215" t="s">
        <v>80</v>
      </c>
      <c r="AY287" s="18" t="s">
        <v>136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78</v>
      </c>
      <c r="BK287" s="216">
        <f>ROUND(I287*H287,2)</f>
        <v>0</v>
      </c>
      <c r="BL287" s="18" t="s">
        <v>145</v>
      </c>
      <c r="BM287" s="215" t="s">
        <v>643</v>
      </c>
    </row>
    <row r="288" spans="1:47" s="2" customFormat="1" ht="12">
      <c r="A288" s="39"/>
      <c r="B288" s="40"/>
      <c r="C288" s="41"/>
      <c r="D288" s="217" t="s">
        <v>147</v>
      </c>
      <c r="E288" s="41"/>
      <c r="F288" s="218" t="s">
        <v>644</v>
      </c>
      <c r="G288" s="41"/>
      <c r="H288" s="41"/>
      <c r="I288" s="219"/>
      <c r="J288" s="41"/>
      <c r="K288" s="41"/>
      <c r="L288" s="45"/>
      <c r="M288" s="220"/>
      <c r="N288" s="221"/>
      <c r="O288" s="85"/>
      <c r="P288" s="85"/>
      <c r="Q288" s="85"/>
      <c r="R288" s="85"/>
      <c r="S288" s="85"/>
      <c r="T288" s="85"/>
      <c r="U288" s="86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147</v>
      </c>
      <c r="AU288" s="18" t="s">
        <v>80</v>
      </c>
    </row>
    <row r="289" spans="1:47" s="2" customFormat="1" ht="12">
      <c r="A289" s="39"/>
      <c r="B289" s="40"/>
      <c r="C289" s="41"/>
      <c r="D289" s="233" t="s">
        <v>645</v>
      </c>
      <c r="E289" s="41"/>
      <c r="F289" s="234" t="s">
        <v>646</v>
      </c>
      <c r="G289" s="41"/>
      <c r="H289" s="41"/>
      <c r="I289" s="219"/>
      <c r="J289" s="41"/>
      <c r="K289" s="41"/>
      <c r="L289" s="45"/>
      <c r="M289" s="220"/>
      <c r="N289" s="221"/>
      <c r="O289" s="85"/>
      <c r="P289" s="85"/>
      <c r="Q289" s="85"/>
      <c r="R289" s="85"/>
      <c r="S289" s="85"/>
      <c r="T289" s="85"/>
      <c r="U289" s="86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645</v>
      </c>
      <c r="AU289" s="18" t="s">
        <v>80</v>
      </c>
    </row>
    <row r="290" spans="1:65" s="2" customFormat="1" ht="24.15" customHeight="1">
      <c r="A290" s="39"/>
      <c r="B290" s="40"/>
      <c r="C290" s="204" t="s">
        <v>647</v>
      </c>
      <c r="D290" s="204" t="s">
        <v>140</v>
      </c>
      <c r="E290" s="205" t="s">
        <v>648</v>
      </c>
      <c r="F290" s="206" t="s">
        <v>649</v>
      </c>
      <c r="G290" s="207" t="s">
        <v>152</v>
      </c>
      <c r="H290" s="208">
        <v>8</v>
      </c>
      <c r="I290" s="209"/>
      <c r="J290" s="210">
        <f>ROUND(I290*H290,2)</f>
        <v>0</v>
      </c>
      <c r="K290" s="206" t="s">
        <v>144</v>
      </c>
      <c r="L290" s="45"/>
      <c r="M290" s="211" t="s">
        <v>19</v>
      </c>
      <c r="N290" s="212" t="s">
        <v>41</v>
      </c>
      <c r="O290" s="85"/>
      <c r="P290" s="213">
        <f>O290*H290</f>
        <v>0</v>
      </c>
      <c r="Q290" s="213">
        <v>0</v>
      </c>
      <c r="R290" s="213">
        <f>Q290*H290</f>
        <v>0</v>
      </c>
      <c r="S290" s="213">
        <v>0.03175</v>
      </c>
      <c r="T290" s="213">
        <f>S290*H290</f>
        <v>0.254</v>
      </c>
      <c r="U290" s="214" t="s">
        <v>19</v>
      </c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5" t="s">
        <v>317</v>
      </c>
      <c r="AT290" s="215" t="s">
        <v>140</v>
      </c>
      <c r="AU290" s="215" t="s">
        <v>80</v>
      </c>
      <c r="AY290" s="18" t="s">
        <v>136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8" t="s">
        <v>78</v>
      </c>
      <c r="BK290" s="216">
        <f>ROUND(I290*H290,2)</f>
        <v>0</v>
      </c>
      <c r="BL290" s="18" t="s">
        <v>317</v>
      </c>
      <c r="BM290" s="215" t="s">
        <v>650</v>
      </c>
    </row>
    <row r="291" spans="1:47" s="2" customFormat="1" ht="12">
      <c r="A291" s="39"/>
      <c r="B291" s="40"/>
      <c r="C291" s="41"/>
      <c r="D291" s="217" t="s">
        <v>147</v>
      </c>
      <c r="E291" s="41"/>
      <c r="F291" s="218" t="s">
        <v>651</v>
      </c>
      <c r="G291" s="41"/>
      <c r="H291" s="41"/>
      <c r="I291" s="219"/>
      <c r="J291" s="41"/>
      <c r="K291" s="41"/>
      <c r="L291" s="45"/>
      <c r="M291" s="220"/>
      <c r="N291" s="221"/>
      <c r="O291" s="85"/>
      <c r="P291" s="85"/>
      <c r="Q291" s="85"/>
      <c r="R291" s="85"/>
      <c r="S291" s="85"/>
      <c r="T291" s="85"/>
      <c r="U291" s="86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147</v>
      </c>
      <c r="AU291" s="18" t="s">
        <v>80</v>
      </c>
    </row>
    <row r="292" spans="1:47" s="2" customFormat="1" ht="12">
      <c r="A292" s="39"/>
      <c r="B292" s="40"/>
      <c r="C292" s="41"/>
      <c r="D292" s="233" t="s">
        <v>645</v>
      </c>
      <c r="E292" s="41"/>
      <c r="F292" s="234" t="s">
        <v>652</v>
      </c>
      <c r="G292" s="41"/>
      <c r="H292" s="41"/>
      <c r="I292" s="219"/>
      <c r="J292" s="41"/>
      <c r="K292" s="41"/>
      <c r="L292" s="45"/>
      <c r="M292" s="220"/>
      <c r="N292" s="221"/>
      <c r="O292" s="85"/>
      <c r="P292" s="85"/>
      <c r="Q292" s="85"/>
      <c r="R292" s="85"/>
      <c r="S292" s="85"/>
      <c r="T292" s="85"/>
      <c r="U292" s="86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645</v>
      </c>
      <c r="AU292" s="18" t="s">
        <v>80</v>
      </c>
    </row>
    <row r="293" spans="1:65" s="2" customFormat="1" ht="33" customHeight="1">
      <c r="A293" s="39"/>
      <c r="B293" s="40"/>
      <c r="C293" s="204" t="s">
        <v>653</v>
      </c>
      <c r="D293" s="204" t="s">
        <v>140</v>
      </c>
      <c r="E293" s="205" t="s">
        <v>654</v>
      </c>
      <c r="F293" s="206" t="s">
        <v>655</v>
      </c>
      <c r="G293" s="207" t="s">
        <v>152</v>
      </c>
      <c r="H293" s="208">
        <v>4</v>
      </c>
      <c r="I293" s="209"/>
      <c r="J293" s="210">
        <f>ROUND(I293*H293,2)</f>
        <v>0</v>
      </c>
      <c r="K293" s="206" t="s">
        <v>144</v>
      </c>
      <c r="L293" s="45"/>
      <c r="M293" s="211" t="s">
        <v>19</v>
      </c>
      <c r="N293" s="212" t="s">
        <v>41</v>
      </c>
      <c r="O293" s="85"/>
      <c r="P293" s="213">
        <f>O293*H293</f>
        <v>0</v>
      </c>
      <c r="Q293" s="213">
        <v>0.0132354</v>
      </c>
      <c r="R293" s="213">
        <f>Q293*H293</f>
        <v>0.0529416</v>
      </c>
      <c r="S293" s="213">
        <v>0</v>
      </c>
      <c r="T293" s="213">
        <f>S293*H293</f>
        <v>0</v>
      </c>
      <c r="U293" s="214" t="s">
        <v>19</v>
      </c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5" t="s">
        <v>317</v>
      </c>
      <c r="AT293" s="215" t="s">
        <v>140</v>
      </c>
      <c r="AU293" s="215" t="s">
        <v>80</v>
      </c>
      <c r="AY293" s="18" t="s">
        <v>136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8" t="s">
        <v>78</v>
      </c>
      <c r="BK293" s="216">
        <f>ROUND(I293*H293,2)</f>
        <v>0</v>
      </c>
      <c r="BL293" s="18" t="s">
        <v>317</v>
      </c>
      <c r="BM293" s="215" t="s">
        <v>656</v>
      </c>
    </row>
    <row r="294" spans="1:47" s="2" customFormat="1" ht="12">
      <c r="A294" s="39"/>
      <c r="B294" s="40"/>
      <c r="C294" s="41"/>
      <c r="D294" s="217" t="s">
        <v>147</v>
      </c>
      <c r="E294" s="41"/>
      <c r="F294" s="218" t="s">
        <v>657</v>
      </c>
      <c r="G294" s="41"/>
      <c r="H294" s="41"/>
      <c r="I294" s="219"/>
      <c r="J294" s="41"/>
      <c r="K294" s="41"/>
      <c r="L294" s="45"/>
      <c r="M294" s="220"/>
      <c r="N294" s="221"/>
      <c r="O294" s="85"/>
      <c r="P294" s="85"/>
      <c r="Q294" s="85"/>
      <c r="R294" s="85"/>
      <c r="S294" s="85"/>
      <c r="T294" s="85"/>
      <c r="U294" s="86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147</v>
      </c>
      <c r="AU294" s="18" t="s">
        <v>80</v>
      </c>
    </row>
    <row r="295" spans="1:65" s="2" customFormat="1" ht="24.15" customHeight="1">
      <c r="A295" s="39"/>
      <c r="B295" s="40"/>
      <c r="C295" s="204" t="s">
        <v>658</v>
      </c>
      <c r="D295" s="204" t="s">
        <v>140</v>
      </c>
      <c r="E295" s="205" t="s">
        <v>659</v>
      </c>
      <c r="F295" s="206" t="s">
        <v>660</v>
      </c>
      <c r="G295" s="207" t="s">
        <v>152</v>
      </c>
      <c r="H295" s="208">
        <v>24.5</v>
      </c>
      <c r="I295" s="209"/>
      <c r="J295" s="210">
        <f>ROUND(I295*H295,2)</f>
        <v>0</v>
      </c>
      <c r="K295" s="206" t="s">
        <v>144</v>
      </c>
      <c r="L295" s="45"/>
      <c r="M295" s="211" t="s">
        <v>19</v>
      </c>
      <c r="N295" s="212" t="s">
        <v>41</v>
      </c>
      <c r="O295" s="85"/>
      <c r="P295" s="213">
        <f>O295*H295</f>
        <v>0</v>
      </c>
      <c r="Q295" s="213">
        <v>0.0122014909</v>
      </c>
      <c r="R295" s="213">
        <f>Q295*H295</f>
        <v>0.29893652705</v>
      </c>
      <c r="S295" s="213">
        <v>0</v>
      </c>
      <c r="T295" s="213">
        <f>S295*H295</f>
        <v>0</v>
      </c>
      <c r="U295" s="214" t="s">
        <v>19</v>
      </c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5" t="s">
        <v>317</v>
      </c>
      <c r="AT295" s="215" t="s">
        <v>140</v>
      </c>
      <c r="AU295" s="215" t="s">
        <v>80</v>
      </c>
      <c r="AY295" s="18" t="s">
        <v>136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8" t="s">
        <v>78</v>
      </c>
      <c r="BK295" s="216">
        <f>ROUND(I295*H295,2)</f>
        <v>0</v>
      </c>
      <c r="BL295" s="18" t="s">
        <v>317</v>
      </c>
      <c r="BM295" s="215" t="s">
        <v>661</v>
      </c>
    </row>
    <row r="296" spans="1:47" s="2" customFormat="1" ht="12">
      <c r="A296" s="39"/>
      <c r="B296" s="40"/>
      <c r="C296" s="41"/>
      <c r="D296" s="217" t="s">
        <v>147</v>
      </c>
      <c r="E296" s="41"/>
      <c r="F296" s="218" t="s">
        <v>662</v>
      </c>
      <c r="G296" s="41"/>
      <c r="H296" s="41"/>
      <c r="I296" s="219"/>
      <c r="J296" s="41"/>
      <c r="K296" s="41"/>
      <c r="L296" s="45"/>
      <c r="M296" s="220"/>
      <c r="N296" s="221"/>
      <c r="O296" s="85"/>
      <c r="P296" s="85"/>
      <c r="Q296" s="85"/>
      <c r="R296" s="85"/>
      <c r="S296" s="85"/>
      <c r="T296" s="85"/>
      <c r="U296" s="86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147</v>
      </c>
      <c r="AU296" s="18" t="s">
        <v>80</v>
      </c>
    </row>
    <row r="297" spans="1:65" s="2" customFormat="1" ht="16.5" customHeight="1">
      <c r="A297" s="39"/>
      <c r="B297" s="40"/>
      <c r="C297" s="204" t="s">
        <v>663</v>
      </c>
      <c r="D297" s="204" t="s">
        <v>140</v>
      </c>
      <c r="E297" s="205" t="s">
        <v>664</v>
      </c>
      <c r="F297" s="206" t="s">
        <v>665</v>
      </c>
      <c r="G297" s="207" t="s">
        <v>152</v>
      </c>
      <c r="H297" s="208">
        <v>24.5</v>
      </c>
      <c r="I297" s="209"/>
      <c r="J297" s="210">
        <f>ROUND(I297*H297,2)</f>
        <v>0</v>
      </c>
      <c r="K297" s="206" t="s">
        <v>144</v>
      </c>
      <c r="L297" s="45"/>
      <c r="M297" s="211" t="s">
        <v>19</v>
      </c>
      <c r="N297" s="212" t="s">
        <v>41</v>
      </c>
      <c r="O297" s="85"/>
      <c r="P297" s="213">
        <f>O297*H297</f>
        <v>0</v>
      </c>
      <c r="Q297" s="213">
        <v>9.9E-05</v>
      </c>
      <c r="R297" s="213">
        <f>Q297*H297</f>
        <v>0.0024254999999999997</v>
      </c>
      <c r="S297" s="213">
        <v>0</v>
      </c>
      <c r="T297" s="213">
        <f>S297*H297</f>
        <v>0</v>
      </c>
      <c r="U297" s="214" t="s">
        <v>19</v>
      </c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5" t="s">
        <v>317</v>
      </c>
      <c r="AT297" s="215" t="s">
        <v>140</v>
      </c>
      <c r="AU297" s="215" t="s">
        <v>80</v>
      </c>
      <c r="AY297" s="18" t="s">
        <v>136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8" t="s">
        <v>78</v>
      </c>
      <c r="BK297" s="216">
        <f>ROUND(I297*H297,2)</f>
        <v>0</v>
      </c>
      <c r="BL297" s="18" t="s">
        <v>317</v>
      </c>
      <c r="BM297" s="215" t="s">
        <v>666</v>
      </c>
    </row>
    <row r="298" spans="1:47" s="2" customFormat="1" ht="12">
      <c r="A298" s="39"/>
      <c r="B298" s="40"/>
      <c r="C298" s="41"/>
      <c r="D298" s="217" t="s">
        <v>147</v>
      </c>
      <c r="E298" s="41"/>
      <c r="F298" s="218" t="s">
        <v>667</v>
      </c>
      <c r="G298" s="41"/>
      <c r="H298" s="41"/>
      <c r="I298" s="219"/>
      <c r="J298" s="41"/>
      <c r="K298" s="41"/>
      <c r="L298" s="45"/>
      <c r="M298" s="220"/>
      <c r="N298" s="221"/>
      <c r="O298" s="85"/>
      <c r="P298" s="85"/>
      <c r="Q298" s="85"/>
      <c r="R298" s="85"/>
      <c r="S298" s="85"/>
      <c r="T298" s="85"/>
      <c r="U298" s="86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147</v>
      </c>
      <c r="AU298" s="18" t="s">
        <v>80</v>
      </c>
    </row>
    <row r="299" spans="1:65" s="2" customFormat="1" ht="33" customHeight="1">
      <c r="A299" s="39"/>
      <c r="B299" s="40"/>
      <c r="C299" s="204" t="s">
        <v>668</v>
      </c>
      <c r="D299" s="204" t="s">
        <v>140</v>
      </c>
      <c r="E299" s="205" t="s">
        <v>669</v>
      </c>
      <c r="F299" s="206" t="s">
        <v>670</v>
      </c>
      <c r="G299" s="207" t="s">
        <v>196</v>
      </c>
      <c r="H299" s="208">
        <v>4</v>
      </c>
      <c r="I299" s="209"/>
      <c r="J299" s="210">
        <f>ROUND(I299*H299,2)</f>
        <v>0</v>
      </c>
      <c r="K299" s="206" t="s">
        <v>144</v>
      </c>
      <c r="L299" s="45"/>
      <c r="M299" s="211" t="s">
        <v>19</v>
      </c>
      <c r="N299" s="212" t="s">
        <v>41</v>
      </c>
      <c r="O299" s="85"/>
      <c r="P299" s="213">
        <f>O299*H299</f>
        <v>0</v>
      </c>
      <c r="Q299" s="213">
        <v>0.001052</v>
      </c>
      <c r="R299" s="213">
        <f>Q299*H299</f>
        <v>0.004208</v>
      </c>
      <c r="S299" s="213">
        <v>0.0055</v>
      </c>
      <c r="T299" s="213">
        <f>S299*H299</f>
        <v>0.022</v>
      </c>
      <c r="U299" s="214" t="s">
        <v>19</v>
      </c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5" t="s">
        <v>317</v>
      </c>
      <c r="AT299" s="215" t="s">
        <v>140</v>
      </c>
      <c r="AU299" s="215" t="s">
        <v>80</v>
      </c>
      <c r="AY299" s="18" t="s">
        <v>136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78</v>
      </c>
      <c r="BK299" s="216">
        <f>ROUND(I299*H299,2)</f>
        <v>0</v>
      </c>
      <c r="BL299" s="18" t="s">
        <v>317</v>
      </c>
      <c r="BM299" s="215" t="s">
        <v>671</v>
      </c>
    </row>
    <row r="300" spans="1:47" s="2" customFormat="1" ht="12">
      <c r="A300" s="39"/>
      <c r="B300" s="40"/>
      <c r="C300" s="41"/>
      <c r="D300" s="217" t="s">
        <v>147</v>
      </c>
      <c r="E300" s="41"/>
      <c r="F300" s="218" t="s">
        <v>672</v>
      </c>
      <c r="G300" s="41"/>
      <c r="H300" s="41"/>
      <c r="I300" s="219"/>
      <c r="J300" s="41"/>
      <c r="K300" s="41"/>
      <c r="L300" s="45"/>
      <c r="M300" s="220"/>
      <c r="N300" s="221"/>
      <c r="O300" s="85"/>
      <c r="P300" s="85"/>
      <c r="Q300" s="85"/>
      <c r="R300" s="85"/>
      <c r="S300" s="85"/>
      <c r="T300" s="85"/>
      <c r="U300" s="86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147</v>
      </c>
      <c r="AU300" s="18" t="s">
        <v>80</v>
      </c>
    </row>
    <row r="301" spans="1:65" s="2" customFormat="1" ht="24.15" customHeight="1">
      <c r="A301" s="39"/>
      <c r="B301" s="40"/>
      <c r="C301" s="204" t="s">
        <v>673</v>
      </c>
      <c r="D301" s="204" t="s">
        <v>140</v>
      </c>
      <c r="E301" s="205" t="s">
        <v>674</v>
      </c>
      <c r="F301" s="206" t="s">
        <v>675</v>
      </c>
      <c r="G301" s="207" t="s">
        <v>366</v>
      </c>
      <c r="H301" s="232"/>
      <c r="I301" s="209"/>
      <c r="J301" s="210">
        <f>ROUND(I301*H301,2)</f>
        <v>0</v>
      </c>
      <c r="K301" s="206" t="s">
        <v>144</v>
      </c>
      <c r="L301" s="45"/>
      <c r="M301" s="211" t="s">
        <v>19</v>
      </c>
      <c r="N301" s="212" t="s">
        <v>41</v>
      </c>
      <c r="O301" s="85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3">
        <f>S301*H301</f>
        <v>0</v>
      </c>
      <c r="U301" s="214" t="s">
        <v>19</v>
      </c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5" t="s">
        <v>317</v>
      </c>
      <c r="AT301" s="215" t="s">
        <v>140</v>
      </c>
      <c r="AU301" s="215" t="s">
        <v>80</v>
      </c>
      <c r="AY301" s="18" t="s">
        <v>136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8" t="s">
        <v>78</v>
      </c>
      <c r="BK301" s="216">
        <f>ROUND(I301*H301,2)</f>
        <v>0</v>
      </c>
      <c r="BL301" s="18" t="s">
        <v>317</v>
      </c>
      <c r="BM301" s="215" t="s">
        <v>676</v>
      </c>
    </row>
    <row r="302" spans="1:47" s="2" customFormat="1" ht="12">
      <c r="A302" s="39"/>
      <c r="B302" s="40"/>
      <c r="C302" s="41"/>
      <c r="D302" s="217" t="s">
        <v>147</v>
      </c>
      <c r="E302" s="41"/>
      <c r="F302" s="218" t="s">
        <v>677</v>
      </c>
      <c r="G302" s="41"/>
      <c r="H302" s="41"/>
      <c r="I302" s="219"/>
      <c r="J302" s="41"/>
      <c r="K302" s="41"/>
      <c r="L302" s="45"/>
      <c r="M302" s="220"/>
      <c r="N302" s="221"/>
      <c r="O302" s="85"/>
      <c r="P302" s="85"/>
      <c r="Q302" s="85"/>
      <c r="R302" s="85"/>
      <c r="S302" s="85"/>
      <c r="T302" s="85"/>
      <c r="U302" s="86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147</v>
      </c>
      <c r="AU302" s="18" t="s">
        <v>80</v>
      </c>
    </row>
    <row r="303" spans="1:65" s="2" customFormat="1" ht="24.15" customHeight="1">
      <c r="A303" s="39"/>
      <c r="B303" s="40"/>
      <c r="C303" s="204" t="s">
        <v>678</v>
      </c>
      <c r="D303" s="204" t="s">
        <v>140</v>
      </c>
      <c r="E303" s="205" t="s">
        <v>679</v>
      </c>
      <c r="F303" s="206" t="s">
        <v>680</v>
      </c>
      <c r="G303" s="207" t="s">
        <v>366</v>
      </c>
      <c r="H303" s="232"/>
      <c r="I303" s="209"/>
      <c r="J303" s="210">
        <f>ROUND(I303*H303,2)</f>
        <v>0</v>
      </c>
      <c r="K303" s="206" t="s">
        <v>144</v>
      </c>
      <c r="L303" s="45"/>
      <c r="M303" s="211" t="s">
        <v>19</v>
      </c>
      <c r="N303" s="212" t="s">
        <v>41</v>
      </c>
      <c r="O303" s="85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3">
        <f>S303*H303</f>
        <v>0</v>
      </c>
      <c r="U303" s="214" t="s">
        <v>19</v>
      </c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5" t="s">
        <v>317</v>
      </c>
      <c r="AT303" s="215" t="s">
        <v>140</v>
      </c>
      <c r="AU303" s="215" t="s">
        <v>80</v>
      </c>
      <c r="AY303" s="18" t="s">
        <v>136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8" t="s">
        <v>78</v>
      </c>
      <c r="BK303" s="216">
        <f>ROUND(I303*H303,2)</f>
        <v>0</v>
      </c>
      <c r="BL303" s="18" t="s">
        <v>317</v>
      </c>
      <c r="BM303" s="215" t="s">
        <v>681</v>
      </c>
    </row>
    <row r="304" spans="1:47" s="2" customFormat="1" ht="12">
      <c r="A304" s="39"/>
      <c r="B304" s="40"/>
      <c r="C304" s="41"/>
      <c r="D304" s="217" t="s">
        <v>147</v>
      </c>
      <c r="E304" s="41"/>
      <c r="F304" s="218" t="s">
        <v>682</v>
      </c>
      <c r="G304" s="41"/>
      <c r="H304" s="41"/>
      <c r="I304" s="219"/>
      <c r="J304" s="41"/>
      <c r="K304" s="41"/>
      <c r="L304" s="45"/>
      <c r="M304" s="220"/>
      <c r="N304" s="221"/>
      <c r="O304" s="85"/>
      <c r="P304" s="85"/>
      <c r="Q304" s="85"/>
      <c r="R304" s="85"/>
      <c r="S304" s="85"/>
      <c r="T304" s="85"/>
      <c r="U304" s="86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147</v>
      </c>
      <c r="AU304" s="18" t="s">
        <v>80</v>
      </c>
    </row>
    <row r="305" spans="1:63" s="12" customFormat="1" ht="22.8" customHeight="1">
      <c r="A305" s="12"/>
      <c r="B305" s="188"/>
      <c r="C305" s="189"/>
      <c r="D305" s="190" t="s">
        <v>69</v>
      </c>
      <c r="E305" s="202" t="s">
        <v>683</v>
      </c>
      <c r="F305" s="202" t="s">
        <v>684</v>
      </c>
      <c r="G305" s="189"/>
      <c r="H305" s="189"/>
      <c r="I305" s="192"/>
      <c r="J305" s="203">
        <f>BK305</f>
        <v>0</v>
      </c>
      <c r="K305" s="189"/>
      <c r="L305" s="194"/>
      <c r="M305" s="195"/>
      <c r="N305" s="196"/>
      <c r="O305" s="196"/>
      <c r="P305" s="197">
        <f>SUM(P306:P316)</f>
        <v>0</v>
      </c>
      <c r="Q305" s="196"/>
      <c r="R305" s="197">
        <f>SUM(R306:R316)</f>
        <v>0.0975</v>
      </c>
      <c r="S305" s="196"/>
      <c r="T305" s="197">
        <f>SUM(T306:T316)</f>
        <v>0.07740000000000001</v>
      </c>
      <c r="U305" s="198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99" t="s">
        <v>80</v>
      </c>
      <c r="AT305" s="200" t="s">
        <v>69</v>
      </c>
      <c r="AU305" s="200" t="s">
        <v>78</v>
      </c>
      <c r="AY305" s="199" t="s">
        <v>136</v>
      </c>
      <c r="BK305" s="201">
        <f>SUM(BK306:BK316)</f>
        <v>0</v>
      </c>
    </row>
    <row r="306" spans="1:65" s="2" customFormat="1" ht="24.15" customHeight="1">
      <c r="A306" s="39"/>
      <c r="B306" s="40"/>
      <c r="C306" s="204" t="s">
        <v>685</v>
      </c>
      <c r="D306" s="204" t="s">
        <v>140</v>
      </c>
      <c r="E306" s="205" t="s">
        <v>686</v>
      </c>
      <c r="F306" s="206" t="s">
        <v>687</v>
      </c>
      <c r="G306" s="207" t="s">
        <v>152</v>
      </c>
      <c r="H306" s="208">
        <v>14</v>
      </c>
      <c r="I306" s="209"/>
      <c r="J306" s="210">
        <f>ROUND(I306*H306,2)</f>
        <v>0</v>
      </c>
      <c r="K306" s="206" t="s">
        <v>19</v>
      </c>
      <c r="L306" s="45"/>
      <c r="M306" s="211" t="s">
        <v>19</v>
      </c>
      <c r="N306" s="212" t="s">
        <v>41</v>
      </c>
      <c r="O306" s="85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3">
        <f>S306*H306</f>
        <v>0</v>
      </c>
      <c r="U306" s="214" t="s">
        <v>19</v>
      </c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5" t="s">
        <v>317</v>
      </c>
      <c r="AT306" s="215" t="s">
        <v>140</v>
      </c>
      <c r="AU306" s="215" t="s">
        <v>80</v>
      </c>
      <c r="AY306" s="18" t="s">
        <v>136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8" t="s">
        <v>78</v>
      </c>
      <c r="BK306" s="216">
        <f>ROUND(I306*H306,2)</f>
        <v>0</v>
      </c>
      <c r="BL306" s="18" t="s">
        <v>317</v>
      </c>
      <c r="BM306" s="215" t="s">
        <v>688</v>
      </c>
    </row>
    <row r="307" spans="1:65" s="2" customFormat="1" ht="16.5" customHeight="1">
      <c r="A307" s="39"/>
      <c r="B307" s="40"/>
      <c r="C307" s="204" t="s">
        <v>689</v>
      </c>
      <c r="D307" s="204" t="s">
        <v>140</v>
      </c>
      <c r="E307" s="205" t="s">
        <v>690</v>
      </c>
      <c r="F307" s="206" t="s">
        <v>691</v>
      </c>
      <c r="G307" s="207" t="s">
        <v>196</v>
      </c>
      <c r="H307" s="208">
        <v>5</v>
      </c>
      <c r="I307" s="209"/>
      <c r="J307" s="210">
        <f>ROUND(I307*H307,2)</f>
        <v>0</v>
      </c>
      <c r="K307" s="206" t="s">
        <v>19</v>
      </c>
      <c r="L307" s="45"/>
      <c r="M307" s="211" t="s">
        <v>19</v>
      </c>
      <c r="N307" s="212" t="s">
        <v>41</v>
      </c>
      <c r="O307" s="85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3">
        <f>S307*H307</f>
        <v>0</v>
      </c>
      <c r="U307" s="214" t="s">
        <v>19</v>
      </c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5" t="s">
        <v>317</v>
      </c>
      <c r="AT307" s="215" t="s">
        <v>140</v>
      </c>
      <c r="AU307" s="215" t="s">
        <v>80</v>
      </c>
      <c r="AY307" s="18" t="s">
        <v>136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8" t="s">
        <v>78</v>
      </c>
      <c r="BK307" s="216">
        <f>ROUND(I307*H307,2)</f>
        <v>0</v>
      </c>
      <c r="BL307" s="18" t="s">
        <v>317</v>
      </c>
      <c r="BM307" s="215" t="s">
        <v>692</v>
      </c>
    </row>
    <row r="308" spans="1:65" s="2" customFormat="1" ht="24.15" customHeight="1">
      <c r="A308" s="39"/>
      <c r="B308" s="40"/>
      <c r="C308" s="222" t="s">
        <v>693</v>
      </c>
      <c r="D308" s="222" t="s">
        <v>199</v>
      </c>
      <c r="E308" s="223" t="s">
        <v>694</v>
      </c>
      <c r="F308" s="224" t="s">
        <v>695</v>
      </c>
      <c r="G308" s="225" t="s">
        <v>196</v>
      </c>
      <c r="H308" s="226">
        <v>5</v>
      </c>
      <c r="I308" s="227"/>
      <c r="J308" s="228">
        <f>ROUND(I308*H308,2)</f>
        <v>0</v>
      </c>
      <c r="K308" s="224" t="s">
        <v>19</v>
      </c>
      <c r="L308" s="229"/>
      <c r="M308" s="230" t="s">
        <v>19</v>
      </c>
      <c r="N308" s="231" t="s">
        <v>41</v>
      </c>
      <c r="O308" s="85"/>
      <c r="P308" s="213">
        <f>O308*H308</f>
        <v>0</v>
      </c>
      <c r="Q308" s="213">
        <v>0.0195</v>
      </c>
      <c r="R308" s="213">
        <f>Q308*H308</f>
        <v>0.0975</v>
      </c>
      <c r="S308" s="213">
        <v>0</v>
      </c>
      <c r="T308" s="213">
        <f>S308*H308</f>
        <v>0</v>
      </c>
      <c r="U308" s="214" t="s">
        <v>19</v>
      </c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5" t="s">
        <v>528</v>
      </c>
      <c r="AT308" s="215" t="s">
        <v>199</v>
      </c>
      <c r="AU308" s="215" t="s">
        <v>80</v>
      </c>
      <c r="AY308" s="18" t="s">
        <v>136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8" t="s">
        <v>78</v>
      </c>
      <c r="BK308" s="216">
        <f>ROUND(I308*H308,2)</f>
        <v>0</v>
      </c>
      <c r="BL308" s="18" t="s">
        <v>317</v>
      </c>
      <c r="BM308" s="215" t="s">
        <v>696</v>
      </c>
    </row>
    <row r="309" spans="1:65" s="2" customFormat="1" ht="16.5" customHeight="1">
      <c r="A309" s="39"/>
      <c r="B309" s="40"/>
      <c r="C309" s="204" t="s">
        <v>697</v>
      </c>
      <c r="D309" s="204" t="s">
        <v>140</v>
      </c>
      <c r="E309" s="205" t="s">
        <v>698</v>
      </c>
      <c r="F309" s="206" t="s">
        <v>699</v>
      </c>
      <c r="G309" s="207" t="s">
        <v>196</v>
      </c>
      <c r="H309" s="208">
        <v>3</v>
      </c>
      <c r="I309" s="209"/>
      <c r="J309" s="210">
        <f>ROUND(I309*H309,2)</f>
        <v>0</v>
      </c>
      <c r="K309" s="206" t="s">
        <v>144</v>
      </c>
      <c r="L309" s="45"/>
      <c r="M309" s="211" t="s">
        <v>19</v>
      </c>
      <c r="N309" s="212" t="s">
        <v>41</v>
      </c>
      <c r="O309" s="85"/>
      <c r="P309" s="213">
        <f>O309*H309</f>
        <v>0</v>
      </c>
      <c r="Q309" s="213">
        <v>0</v>
      </c>
      <c r="R309" s="213">
        <f>Q309*H309</f>
        <v>0</v>
      </c>
      <c r="S309" s="213">
        <v>0.0018</v>
      </c>
      <c r="T309" s="213">
        <f>S309*H309</f>
        <v>0.0054</v>
      </c>
      <c r="U309" s="214" t="s">
        <v>19</v>
      </c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5" t="s">
        <v>317</v>
      </c>
      <c r="AT309" s="215" t="s">
        <v>140</v>
      </c>
      <c r="AU309" s="215" t="s">
        <v>80</v>
      </c>
      <c r="AY309" s="18" t="s">
        <v>136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8" t="s">
        <v>78</v>
      </c>
      <c r="BK309" s="216">
        <f>ROUND(I309*H309,2)</f>
        <v>0</v>
      </c>
      <c r="BL309" s="18" t="s">
        <v>317</v>
      </c>
      <c r="BM309" s="215" t="s">
        <v>700</v>
      </c>
    </row>
    <row r="310" spans="1:47" s="2" customFormat="1" ht="12">
      <c r="A310" s="39"/>
      <c r="B310" s="40"/>
      <c r="C310" s="41"/>
      <c r="D310" s="217" t="s">
        <v>147</v>
      </c>
      <c r="E310" s="41"/>
      <c r="F310" s="218" t="s">
        <v>701</v>
      </c>
      <c r="G310" s="41"/>
      <c r="H310" s="41"/>
      <c r="I310" s="219"/>
      <c r="J310" s="41"/>
      <c r="K310" s="41"/>
      <c r="L310" s="45"/>
      <c r="M310" s="220"/>
      <c r="N310" s="221"/>
      <c r="O310" s="85"/>
      <c r="P310" s="85"/>
      <c r="Q310" s="85"/>
      <c r="R310" s="85"/>
      <c r="S310" s="85"/>
      <c r="T310" s="85"/>
      <c r="U310" s="86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147</v>
      </c>
      <c r="AU310" s="18" t="s">
        <v>80</v>
      </c>
    </row>
    <row r="311" spans="1:65" s="2" customFormat="1" ht="16.5" customHeight="1">
      <c r="A311" s="39"/>
      <c r="B311" s="40"/>
      <c r="C311" s="204" t="s">
        <v>702</v>
      </c>
      <c r="D311" s="204" t="s">
        <v>140</v>
      </c>
      <c r="E311" s="205" t="s">
        <v>703</v>
      </c>
      <c r="F311" s="206" t="s">
        <v>704</v>
      </c>
      <c r="G311" s="207" t="s">
        <v>196</v>
      </c>
      <c r="H311" s="208">
        <v>3</v>
      </c>
      <c r="I311" s="209"/>
      <c r="J311" s="210">
        <f>ROUND(I311*H311,2)</f>
        <v>0</v>
      </c>
      <c r="K311" s="206" t="s">
        <v>144</v>
      </c>
      <c r="L311" s="45"/>
      <c r="M311" s="211" t="s">
        <v>19</v>
      </c>
      <c r="N311" s="212" t="s">
        <v>41</v>
      </c>
      <c r="O311" s="85"/>
      <c r="P311" s="213">
        <f>O311*H311</f>
        <v>0</v>
      </c>
      <c r="Q311" s="213">
        <v>0</v>
      </c>
      <c r="R311" s="213">
        <f>Q311*H311</f>
        <v>0</v>
      </c>
      <c r="S311" s="213">
        <v>0.024</v>
      </c>
      <c r="T311" s="213">
        <f>S311*H311</f>
        <v>0.07200000000000001</v>
      </c>
      <c r="U311" s="214" t="s">
        <v>19</v>
      </c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5" t="s">
        <v>317</v>
      </c>
      <c r="AT311" s="215" t="s">
        <v>140</v>
      </c>
      <c r="AU311" s="215" t="s">
        <v>80</v>
      </c>
      <c r="AY311" s="18" t="s">
        <v>136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8" t="s">
        <v>78</v>
      </c>
      <c r="BK311" s="216">
        <f>ROUND(I311*H311,2)</f>
        <v>0</v>
      </c>
      <c r="BL311" s="18" t="s">
        <v>317</v>
      </c>
      <c r="BM311" s="215" t="s">
        <v>705</v>
      </c>
    </row>
    <row r="312" spans="1:47" s="2" customFormat="1" ht="12">
      <c r="A312" s="39"/>
      <c r="B312" s="40"/>
      <c r="C312" s="41"/>
      <c r="D312" s="217" t="s">
        <v>147</v>
      </c>
      <c r="E312" s="41"/>
      <c r="F312" s="218" t="s">
        <v>706</v>
      </c>
      <c r="G312" s="41"/>
      <c r="H312" s="41"/>
      <c r="I312" s="219"/>
      <c r="J312" s="41"/>
      <c r="K312" s="41"/>
      <c r="L312" s="45"/>
      <c r="M312" s="220"/>
      <c r="N312" s="221"/>
      <c r="O312" s="85"/>
      <c r="P312" s="85"/>
      <c r="Q312" s="85"/>
      <c r="R312" s="85"/>
      <c r="S312" s="85"/>
      <c r="T312" s="85"/>
      <c r="U312" s="86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147</v>
      </c>
      <c r="AU312" s="18" t="s">
        <v>80</v>
      </c>
    </row>
    <row r="313" spans="1:65" s="2" customFormat="1" ht="24.15" customHeight="1">
      <c r="A313" s="39"/>
      <c r="B313" s="40"/>
      <c r="C313" s="204" t="s">
        <v>707</v>
      </c>
      <c r="D313" s="204" t="s">
        <v>140</v>
      </c>
      <c r="E313" s="205" t="s">
        <v>708</v>
      </c>
      <c r="F313" s="206" t="s">
        <v>709</v>
      </c>
      <c r="G313" s="207" t="s">
        <v>366</v>
      </c>
      <c r="H313" s="232"/>
      <c r="I313" s="209"/>
      <c r="J313" s="210">
        <f>ROUND(I313*H313,2)</f>
        <v>0</v>
      </c>
      <c r="K313" s="206" t="s">
        <v>144</v>
      </c>
      <c r="L313" s="45"/>
      <c r="M313" s="211" t="s">
        <v>19</v>
      </c>
      <c r="N313" s="212" t="s">
        <v>41</v>
      </c>
      <c r="O313" s="85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3">
        <f>S313*H313</f>
        <v>0</v>
      </c>
      <c r="U313" s="214" t="s">
        <v>19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5" t="s">
        <v>317</v>
      </c>
      <c r="AT313" s="215" t="s">
        <v>140</v>
      </c>
      <c r="AU313" s="215" t="s">
        <v>80</v>
      </c>
      <c r="AY313" s="18" t="s">
        <v>136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8" t="s">
        <v>78</v>
      </c>
      <c r="BK313" s="216">
        <f>ROUND(I313*H313,2)</f>
        <v>0</v>
      </c>
      <c r="BL313" s="18" t="s">
        <v>317</v>
      </c>
      <c r="BM313" s="215" t="s">
        <v>710</v>
      </c>
    </row>
    <row r="314" spans="1:47" s="2" customFormat="1" ht="12">
      <c r="A314" s="39"/>
      <c r="B314" s="40"/>
      <c r="C314" s="41"/>
      <c r="D314" s="217" t="s">
        <v>147</v>
      </c>
      <c r="E314" s="41"/>
      <c r="F314" s="218" t="s">
        <v>711</v>
      </c>
      <c r="G314" s="41"/>
      <c r="H314" s="41"/>
      <c r="I314" s="219"/>
      <c r="J314" s="41"/>
      <c r="K314" s="41"/>
      <c r="L314" s="45"/>
      <c r="M314" s="220"/>
      <c r="N314" s="221"/>
      <c r="O314" s="85"/>
      <c r="P314" s="85"/>
      <c r="Q314" s="85"/>
      <c r="R314" s="85"/>
      <c r="S314" s="85"/>
      <c r="T314" s="85"/>
      <c r="U314" s="86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147</v>
      </c>
      <c r="AU314" s="18" t="s">
        <v>80</v>
      </c>
    </row>
    <row r="315" spans="1:65" s="2" customFormat="1" ht="24.15" customHeight="1">
      <c r="A315" s="39"/>
      <c r="B315" s="40"/>
      <c r="C315" s="204" t="s">
        <v>712</v>
      </c>
      <c r="D315" s="204" t="s">
        <v>140</v>
      </c>
      <c r="E315" s="205" t="s">
        <v>713</v>
      </c>
      <c r="F315" s="206" t="s">
        <v>714</v>
      </c>
      <c r="G315" s="207" t="s">
        <v>366</v>
      </c>
      <c r="H315" s="232"/>
      <c r="I315" s="209"/>
      <c r="J315" s="210">
        <f>ROUND(I315*H315,2)</f>
        <v>0</v>
      </c>
      <c r="K315" s="206" t="s">
        <v>144</v>
      </c>
      <c r="L315" s="45"/>
      <c r="M315" s="211" t="s">
        <v>19</v>
      </c>
      <c r="N315" s="212" t="s">
        <v>41</v>
      </c>
      <c r="O315" s="85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3">
        <f>S315*H315</f>
        <v>0</v>
      </c>
      <c r="U315" s="214" t="s">
        <v>19</v>
      </c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5" t="s">
        <v>317</v>
      </c>
      <c r="AT315" s="215" t="s">
        <v>140</v>
      </c>
      <c r="AU315" s="215" t="s">
        <v>80</v>
      </c>
      <c r="AY315" s="18" t="s">
        <v>136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8" t="s">
        <v>78</v>
      </c>
      <c r="BK315" s="216">
        <f>ROUND(I315*H315,2)</f>
        <v>0</v>
      </c>
      <c r="BL315" s="18" t="s">
        <v>317</v>
      </c>
      <c r="BM315" s="215" t="s">
        <v>715</v>
      </c>
    </row>
    <row r="316" spans="1:47" s="2" customFormat="1" ht="12">
      <c r="A316" s="39"/>
      <c r="B316" s="40"/>
      <c r="C316" s="41"/>
      <c r="D316" s="217" t="s">
        <v>147</v>
      </c>
      <c r="E316" s="41"/>
      <c r="F316" s="218" t="s">
        <v>716</v>
      </c>
      <c r="G316" s="41"/>
      <c r="H316" s="41"/>
      <c r="I316" s="219"/>
      <c r="J316" s="41"/>
      <c r="K316" s="41"/>
      <c r="L316" s="45"/>
      <c r="M316" s="220"/>
      <c r="N316" s="221"/>
      <c r="O316" s="85"/>
      <c r="P316" s="85"/>
      <c r="Q316" s="85"/>
      <c r="R316" s="85"/>
      <c r="S316" s="85"/>
      <c r="T316" s="85"/>
      <c r="U316" s="86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147</v>
      </c>
      <c r="AU316" s="18" t="s">
        <v>80</v>
      </c>
    </row>
    <row r="317" spans="1:63" s="12" customFormat="1" ht="22.8" customHeight="1">
      <c r="A317" s="12"/>
      <c r="B317" s="188"/>
      <c r="C317" s="189"/>
      <c r="D317" s="190" t="s">
        <v>69</v>
      </c>
      <c r="E317" s="202" t="s">
        <v>717</v>
      </c>
      <c r="F317" s="202" t="s">
        <v>718</v>
      </c>
      <c r="G317" s="189"/>
      <c r="H317" s="189"/>
      <c r="I317" s="192"/>
      <c r="J317" s="203">
        <f>BK317</f>
        <v>0</v>
      </c>
      <c r="K317" s="189"/>
      <c r="L317" s="194"/>
      <c r="M317" s="195"/>
      <c r="N317" s="196"/>
      <c r="O317" s="196"/>
      <c r="P317" s="197">
        <f>SUM(P318:P324)</f>
        <v>0</v>
      </c>
      <c r="Q317" s="196"/>
      <c r="R317" s="197">
        <f>SUM(R318:R324)</f>
        <v>0</v>
      </c>
      <c r="S317" s="196"/>
      <c r="T317" s="197">
        <f>SUM(T318:T324)</f>
        <v>0.264</v>
      </c>
      <c r="U317" s="198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9" t="s">
        <v>80</v>
      </c>
      <c r="AT317" s="200" t="s">
        <v>69</v>
      </c>
      <c r="AU317" s="200" t="s">
        <v>78</v>
      </c>
      <c r="AY317" s="199" t="s">
        <v>136</v>
      </c>
      <c r="BK317" s="201">
        <f>SUM(BK318:BK324)</f>
        <v>0</v>
      </c>
    </row>
    <row r="318" spans="1:65" s="2" customFormat="1" ht="16.5" customHeight="1">
      <c r="A318" s="39"/>
      <c r="B318" s="40"/>
      <c r="C318" s="204" t="s">
        <v>719</v>
      </c>
      <c r="D318" s="204" t="s">
        <v>140</v>
      </c>
      <c r="E318" s="205" t="s">
        <v>720</v>
      </c>
      <c r="F318" s="206" t="s">
        <v>721</v>
      </c>
      <c r="G318" s="207" t="s">
        <v>152</v>
      </c>
      <c r="H318" s="208">
        <v>13</v>
      </c>
      <c r="I318" s="209"/>
      <c r="J318" s="210">
        <f>ROUND(I318*H318,2)</f>
        <v>0</v>
      </c>
      <c r="K318" s="206" t="s">
        <v>144</v>
      </c>
      <c r="L318" s="45"/>
      <c r="M318" s="211" t="s">
        <v>19</v>
      </c>
      <c r="N318" s="212" t="s">
        <v>41</v>
      </c>
      <c r="O318" s="85"/>
      <c r="P318" s="213">
        <f>O318*H318</f>
        <v>0</v>
      </c>
      <c r="Q318" s="213">
        <v>0</v>
      </c>
      <c r="R318" s="213">
        <f>Q318*H318</f>
        <v>0</v>
      </c>
      <c r="S318" s="213">
        <v>0.018</v>
      </c>
      <c r="T318" s="213">
        <f>S318*H318</f>
        <v>0.23399999999999999</v>
      </c>
      <c r="U318" s="214" t="s">
        <v>19</v>
      </c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5" t="s">
        <v>317</v>
      </c>
      <c r="AT318" s="215" t="s">
        <v>140</v>
      </c>
      <c r="AU318" s="215" t="s">
        <v>80</v>
      </c>
      <c r="AY318" s="18" t="s">
        <v>136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8" t="s">
        <v>78</v>
      </c>
      <c r="BK318" s="216">
        <f>ROUND(I318*H318,2)</f>
        <v>0</v>
      </c>
      <c r="BL318" s="18" t="s">
        <v>317</v>
      </c>
      <c r="BM318" s="215" t="s">
        <v>722</v>
      </c>
    </row>
    <row r="319" spans="1:47" s="2" customFormat="1" ht="12">
      <c r="A319" s="39"/>
      <c r="B319" s="40"/>
      <c r="C319" s="41"/>
      <c r="D319" s="217" t="s">
        <v>147</v>
      </c>
      <c r="E319" s="41"/>
      <c r="F319" s="218" t="s">
        <v>723</v>
      </c>
      <c r="G319" s="41"/>
      <c r="H319" s="41"/>
      <c r="I319" s="219"/>
      <c r="J319" s="41"/>
      <c r="K319" s="41"/>
      <c r="L319" s="45"/>
      <c r="M319" s="220"/>
      <c r="N319" s="221"/>
      <c r="O319" s="85"/>
      <c r="P319" s="85"/>
      <c r="Q319" s="85"/>
      <c r="R319" s="85"/>
      <c r="S319" s="85"/>
      <c r="T319" s="85"/>
      <c r="U319" s="86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147</v>
      </c>
      <c r="AU319" s="18" t="s">
        <v>80</v>
      </c>
    </row>
    <row r="320" spans="1:65" s="2" customFormat="1" ht="24.15" customHeight="1">
      <c r="A320" s="39"/>
      <c r="B320" s="40"/>
      <c r="C320" s="204" t="s">
        <v>724</v>
      </c>
      <c r="D320" s="204" t="s">
        <v>140</v>
      </c>
      <c r="E320" s="205" t="s">
        <v>725</v>
      </c>
      <c r="F320" s="206" t="s">
        <v>726</v>
      </c>
      <c r="G320" s="207" t="s">
        <v>727</v>
      </c>
      <c r="H320" s="208">
        <v>30</v>
      </c>
      <c r="I320" s="209"/>
      <c r="J320" s="210">
        <f>ROUND(I320*H320,2)</f>
        <v>0</v>
      </c>
      <c r="K320" s="206" t="s">
        <v>19</v>
      </c>
      <c r="L320" s="45"/>
      <c r="M320" s="211" t="s">
        <v>19</v>
      </c>
      <c r="N320" s="212" t="s">
        <v>41</v>
      </c>
      <c r="O320" s="85"/>
      <c r="P320" s="213">
        <f>O320*H320</f>
        <v>0</v>
      </c>
      <c r="Q320" s="213">
        <v>0</v>
      </c>
      <c r="R320" s="213">
        <f>Q320*H320</f>
        <v>0</v>
      </c>
      <c r="S320" s="213">
        <v>0.001</v>
      </c>
      <c r="T320" s="213">
        <f>S320*H320</f>
        <v>0.03</v>
      </c>
      <c r="U320" s="214" t="s">
        <v>19</v>
      </c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5" t="s">
        <v>317</v>
      </c>
      <c r="AT320" s="215" t="s">
        <v>140</v>
      </c>
      <c r="AU320" s="215" t="s">
        <v>80</v>
      </c>
      <c r="AY320" s="18" t="s">
        <v>136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8" t="s">
        <v>78</v>
      </c>
      <c r="BK320" s="216">
        <f>ROUND(I320*H320,2)</f>
        <v>0</v>
      </c>
      <c r="BL320" s="18" t="s">
        <v>317</v>
      </c>
      <c r="BM320" s="215" t="s">
        <v>728</v>
      </c>
    </row>
    <row r="321" spans="1:65" s="2" customFormat="1" ht="24.15" customHeight="1">
      <c r="A321" s="39"/>
      <c r="B321" s="40"/>
      <c r="C321" s="204" t="s">
        <v>729</v>
      </c>
      <c r="D321" s="204" t="s">
        <v>140</v>
      </c>
      <c r="E321" s="205" t="s">
        <v>730</v>
      </c>
      <c r="F321" s="206" t="s">
        <v>731</v>
      </c>
      <c r="G321" s="207" t="s">
        <v>366</v>
      </c>
      <c r="H321" s="232"/>
      <c r="I321" s="209"/>
      <c r="J321" s="210">
        <f>ROUND(I321*H321,2)</f>
        <v>0</v>
      </c>
      <c r="K321" s="206" t="s">
        <v>144</v>
      </c>
      <c r="L321" s="45"/>
      <c r="M321" s="211" t="s">
        <v>19</v>
      </c>
      <c r="N321" s="212" t="s">
        <v>41</v>
      </c>
      <c r="O321" s="85"/>
      <c r="P321" s="213">
        <f>O321*H321</f>
        <v>0</v>
      </c>
      <c r="Q321" s="213">
        <v>0</v>
      </c>
      <c r="R321" s="213">
        <f>Q321*H321</f>
        <v>0</v>
      </c>
      <c r="S321" s="213">
        <v>0</v>
      </c>
      <c r="T321" s="213">
        <f>S321*H321</f>
        <v>0</v>
      </c>
      <c r="U321" s="214" t="s">
        <v>19</v>
      </c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5" t="s">
        <v>317</v>
      </c>
      <c r="AT321" s="215" t="s">
        <v>140</v>
      </c>
      <c r="AU321" s="215" t="s">
        <v>80</v>
      </c>
      <c r="AY321" s="18" t="s">
        <v>136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8" t="s">
        <v>78</v>
      </c>
      <c r="BK321" s="216">
        <f>ROUND(I321*H321,2)</f>
        <v>0</v>
      </c>
      <c r="BL321" s="18" t="s">
        <v>317</v>
      </c>
      <c r="BM321" s="215" t="s">
        <v>732</v>
      </c>
    </row>
    <row r="322" spans="1:47" s="2" customFormat="1" ht="12">
      <c r="A322" s="39"/>
      <c r="B322" s="40"/>
      <c r="C322" s="41"/>
      <c r="D322" s="217" t="s">
        <v>147</v>
      </c>
      <c r="E322" s="41"/>
      <c r="F322" s="218" t="s">
        <v>733</v>
      </c>
      <c r="G322" s="41"/>
      <c r="H322" s="41"/>
      <c r="I322" s="219"/>
      <c r="J322" s="41"/>
      <c r="K322" s="41"/>
      <c r="L322" s="45"/>
      <c r="M322" s="220"/>
      <c r="N322" s="221"/>
      <c r="O322" s="85"/>
      <c r="P322" s="85"/>
      <c r="Q322" s="85"/>
      <c r="R322" s="85"/>
      <c r="S322" s="85"/>
      <c r="T322" s="85"/>
      <c r="U322" s="86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147</v>
      </c>
      <c r="AU322" s="18" t="s">
        <v>80</v>
      </c>
    </row>
    <row r="323" spans="1:65" s="2" customFormat="1" ht="24.15" customHeight="1">
      <c r="A323" s="39"/>
      <c r="B323" s="40"/>
      <c r="C323" s="204" t="s">
        <v>734</v>
      </c>
      <c r="D323" s="204" t="s">
        <v>140</v>
      </c>
      <c r="E323" s="205" t="s">
        <v>735</v>
      </c>
      <c r="F323" s="206" t="s">
        <v>736</v>
      </c>
      <c r="G323" s="207" t="s">
        <v>366</v>
      </c>
      <c r="H323" s="232"/>
      <c r="I323" s="209"/>
      <c r="J323" s="210">
        <f>ROUND(I323*H323,2)</f>
        <v>0</v>
      </c>
      <c r="K323" s="206" t="s">
        <v>144</v>
      </c>
      <c r="L323" s="45"/>
      <c r="M323" s="211" t="s">
        <v>19</v>
      </c>
      <c r="N323" s="212" t="s">
        <v>41</v>
      </c>
      <c r="O323" s="85"/>
      <c r="P323" s="213">
        <f>O323*H323</f>
        <v>0</v>
      </c>
      <c r="Q323" s="213">
        <v>0</v>
      </c>
      <c r="R323" s="213">
        <f>Q323*H323</f>
        <v>0</v>
      </c>
      <c r="S323" s="213">
        <v>0</v>
      </c>
      <c r="T323" s="213">
        <f>S323*H323</f>
        <v>0</v>
      </c>
      <c r="U323" s="214" t="s">
        <v>19</v>
      </c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5" t="s">
        <v>317</v>
      </c>
      <c r="AT323" s="215" t="s">
        <v>140</v>
      </c>
      <c r="AU323" s="215" t="s">
        <v>80</v>
      </c>
      <c r="AY323" s="18" t="s">
        <v>136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8" t="s">
        <v>78</v>
      </c>
      <c r="BK323" s="216">
        <f>ROUND(I323*H323,2)</f>
        <v>0</v>
      </c>
      <c r="BL323" s="18" t="s">
        <v>317</v>
      </c>
      <c r="BM323" s="215" t="s">
        <v>737</v>
      </c>
    </row>
    <row r="324" spans="1:47" s="2" customFormat="1" ht="12">
      <c r="A324" s="39"/>
      <c r="B324" s="40"/>
      <c r="C324" s="41"/>
      <c r="D324" s="217" t="s">
        <v>147</v>
      </c>
      <c r="E324" s="41"/>
      <c r="F324" s="218" t="s">
        <v>738</v>
      </c>
      <c r="G324" s="41"/>
      <c r="H324" s="41"/>
      <c r="I324" s="219"/>
      <c r="J324" s="41"/>
      <c r="K324" s="41"/>
      <c r="L324" s="45"/>
      <c r="M324" s="220"/>
      <c r="N324" s="221"/>
      <c r="O324" s="85"/>
      <c r="P324" s="85"/>
      <c r="Q324" s="85"/>
      <c r="R324" s="85"/>
      <c r="S324" s="85"/>
      <c r="T324" s="85"/>
      <c r="U324" s="86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147</v>
      </c>
      <c r="AU324" s="18" t="s">
        <v>80</v>
      </c>
    </row>
    <row r="325" spans="1:63" s="12" customFormat="1" ht="22.8" customHeight="1">
      <c r="A325" s="12"/>
      <c r="B325" s="188"/>
      <c r="C325" s="189"/>
      <c r="D325" s="190" t="s">
        <v>69</v>
      </c>
      <c r="E325" s="202" t="s">
        <v>739</v>
      </c>
      <c r="F325" s="202" t="s">
        <v>740</v>
      </c>
      <c r="G325" s="189"/>
      <c r="H325" s="189"/>
      <c r="I325" s="192"/>
      <c r="J325" s="203">
        <f>BK325</f>
        <v>0</v>
      </c>
      <c r="K325" s="189"/>
      <c r="L325" s="194"/>
      <c r="M325" s="195"/>
      <c r="N325" s="196"/>
      <c r="O325" s="196"/>
      <c r="P325" s="197">
        <f>SUM(P326:P336)</f>
        <v>0</v>
      </c>
      <c r="Q325" s="196"/>
      <c r="R325" s="197">
        <f>SUM(R326:R336)</f>
        <v>0.6791399999999999</v>
      </c>
      <c r="S325" s="196"/>
      <c r="T325" s="197">
        <f>SUM(T326:T336)</f>
        <v>0</v>
      </c>
      <c r="U325" s="198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99" t="s">
        <v>80</v>
      </c>
      <c r="AT325" s="200" t="s">
        <v>69</v>
      </c>
      <c r="AU325" s="200" t="s">
        <v>78</v>
      </c>
      <c r="AY325" s="199" t="s">
        <v>136</v>
      </c>
      <c r="BK325" s="201">
        <f>SUM(BK326:BK336)</f>
        <v>0</v>
      </c>
    </row>
    <row r="326" spans="1:65" s="2" customFormat="1" ht="16.5" customHeight="1">
      <c r="A326" s="39"/>
      <c r="B326" s="40"/>
      <c r="C326" s="204" t="s">
        <v>741</v>
      </c>
      <c r="D326" s="204" t="s">
        <v>140</v>
      </c>
      <c r="E326" s="205" t="s">
        <v>742</v>
      </c>
      <c r="F326" s="206" t="s">
        <v>743</v>
      </c>
      <c r="G326" s="207" t="s">
        <v>152</v>
      </c>
      <c r="H326" s="208">
        <v>24.5</v>
      </c>
      <c r="I326" s="209"/>
      <c r="J326" s="210">
        <f>ROUND(I326*H326,2)</f>
        <v>0</v>
      </c>
      <c r="K326" s="206" t="s">
        <v>144</v>
      </c>
      <c r="L326" s="45"/>
      <c r="M326" s="211" t="s">
        <v>19</v>
      </c>
      <c r="N326" s="212" t="s">
        <v>41</v>
      </c>
      <c r="O326" s="85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3">
        <f>S326*H326</f>
        <v>0</v>
      </c>
      <c r="U326" s="214" t="s">
        <v>19</v>
      </c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5" t="s">
        <v>317</v>
      </c>
      <c r="AT326" s="215" t="s">
        <v>140</v>
      </c>
      <c r="AU326" s="215" t="s">
        <v>80</v>
      </c>
      <c r="AY326" s="18" t="s">
        <v>136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8" t="s">
        <v>78</v>
      </c>
      <c r="BK326" s="216">
        <f>ROUND(I326*H326,2)</f>
        <v>0</v>
      </c>
      <c r="BL326" s="18" t="s">
        <v>317</v>
      </c>
      <c r="BM326" s="215" t="s">
        <v>744</v>
      </c>
    </row>
    <row r="327" spans="1:47" s="2" customFormat="1" ht="12">
      <c r="A327" s="39"/>
      <c r="B327" s="40"/>
      <c r="C327" s="41"/>
      <c r="D327" s="217" t="s">
        <v>147</v>
      </c>
      <c r="E327" s="41"/>
      <c r="F327" s="218" t="s">
        <v>745</v>
      </c>
      <c r="G327" s="41"/>
      <c r="H327" s="41"/>
      <c r="I327" s="219"/>
      <c r="J327" s="41"/>
      <c r="K327" s="41"/>
      <c r="L327" s="45"/>
      <c r="M327" s="220"/>
      <c r="N327" s="221"/>
      <c r="O327" s="85"/>
      <c r="P327" s="85"/>
      <c r="Q327" s="85"/>
      <c r="R327" s="85"/>
      <c r="S327" s="85"/>
      <c r="T327" s="85"/>
      <c r="U327" s="86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147</v>
      </c>
      <c r="AU327" s="18" t="s">
        <v>80</v>
      </c>
    </row>
    <row r="328" spans="1:65" s="2" customFormat="1" ht="16.5" customHeight="1">
      <c r="A328" s="39"/>
      <c r="B328" s="40"/>
      <c r="C328" s="204" t="s">
        <v>746</v>
      </c>
      <c r="D328" s="204" t="s">
        <v>140</v>
      </c>
      <c r="E328" s="205" t="s">
        <v>747</v>
      </c>
      <c r="F328" s="206" t="s">
        <v>748</v>
      </c>
      <c r="G328" s="207" t="s">
        <v>152</v>
      </c>
      <c r="H328" s="208">
        <v>24.5</v>
      </c>
      <c r="I328" s="209"/>
      <c r="J328" s="210">
        <f>ROUND(I328*H328,2)</f>
        <v>0</v>
      </c>
      <c r="K328" s="206" t="s">
        <v>144</v>
      </c>
      <c r="L328" s="45"/>
      <c r="M328" s="211" t="s">
        <v>19</v>
      </c>
      <c r="N328" s="212" t="s">
        <v>41</v>
      </c>
      <c r="O328" s="85"/>
      <c r="P328" s="213">
        <f>O328*H328</f>
        <v>0</v>
      </c>
      <c r="Q328" s="213">
        <v>0.0003</v>
      </c>
      <c r="R328" s="213">
        <f>Q328*H328</f>
        <v>0.00735</v>
      </c>
      <c r="S328" s="213">
        <v>0</v>
      </c>
      <c r="T328" s="213">
        <f>S328*H328</f>
        <v>0</v>
      </c>
      <c r="U328" s="214" t="s">
        <v>19</v>
      </c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5" t="s">
        <v>317</v>
      </c>
      <c r="AT328" s="215" t="s">
        <v>140</v>
      </c>
      <c r="AU328" s="215" t="s">
        <v>80</v>
      </c>
      <c r="AY328" s="18" t="s">
        <v>136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8" t="s">
        <v>78</v>
      </c>
      <c r="BK328" s="216">
        <f>ROUND(I328*H328,2)</f>
        <v>0</v>
      </c>
      <c r="BL328" s="18" t="s">
        <v>317</v>
      </c>
      <c r="BM328" s="215" t="s">
        <v>749</v>
      </c>
    </row>
    <row r="329" spans="1:47" s="2" customFormat="1" ht="12">
      <c r="A329" s="39"/>
      <c r="B329" s="40"/>
      <c r="C329" s="41"/>
      <c r="D329" s="217" t="s">
        <v>147</v>
      </c>
      <c r="E329" s="41"/>
      <c r="F329" s="218" t="s">
        <v>750</v>
      </c>
      <c r="G329" s="41"/>
      <c r="H329" s="41"/>
      <c r="I329" s="219"/>
      <c r="J329" s="41"/>
      <c r="K329" s="41"/>
      <c r="L329" s="45"/>
      <c r="M329" s="220"/>
      <c r="N329" s="221"/>
      <c r="O329" s="85"/>
      <c r="P329" s="85"/>
      <c r="Q329" s="85"/>
      <c r="R329" s="85"/>
      <c r="S329" s="85"/>
      <c r="T329" s="85"/>
      <c r="U329" s="86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147</v>
      </c>
      <c r="AU329" s="18" t="s">
        <v>80</v>
      </c>
    </row>
    <row r="330" spans="1:65" s="2" customFormat="1" ht="24.15" customHeight="1">
      <c r="A330" s="39"/>
      <c r="B330" s="40"/>
      <c r="C330" s="204" t="s">
        <v>751</v>
      </c>
      <c r="D330" s="204" t="s">
        <v>140</v>
      </c>
      <c r="E330" s="205" t="s">
        <v>752</v>
      </c>
      <c r="F330" s="206" t="s">
        <v>753</v>
      </c>
      <c r="G330" s="207" t="s">
        <v>152</v>
      </c>
      <c r="H330" s="208">
        <v>24.5</v>
      </c>
      <c r="I330" s="209"/>
      <c r="J330" s="210">
        <f>ROUND(I330*H330,2)</f>
        <v>0</v>
      </c>
      <c r="K330" s="206" t="s">
        <v>144</v>
      </c>
      <c r="L330" s="45"/>
      <c r="M330" s="211" t="s">
        <v>19</v>
      </c>
      <c r="N330" s="212" t="s">
        <v>41</v>
      </c>
      <c r="O330" s="85"/>
      <c r="P330" s="213">
        <f>O330*H330</f>
        <v>0</v>
      </c>
      <c r="Q330" s="213">
        <v>0.0063</v>
      </c>
      <c r="R330" s="213">
        <f>Q330*H330</f>
        <v>0.15435</v>
      </c>
      <c r="S330" s="213">
        <v>0</v>
      </c>
      <c r="T330" s="213">
        <f>S330*H330</f>
        <v>0</v>
      </c>
      <c r="U330" s="214" t="s">
        <v>19</v>
      </c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5" t="s">
        <v>317</v>
      </c>
      <c r="AT330" s="215" t="s">
        <v>140</v>
      </c>
      <c r="AU330" s="215" t="s">
        <v>80</v>
      </c>
      <c r="AY330" s="18" t="s">
        <v>136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8" t="s">
        <v>78</v>
      </c>
      <c r="BK330" s="216">
        <f>ROUND(I330*H330,2)</f>
        <v>0</v>
      </c>
      <c r="BL330" s="18" t="s">
        <v>317</v>
      </c>
      <c r="BM330" s="215" t="s">
        <v>754</v>
      </c>
    </row>
    <row r="331" spans="1:47" s="2" customFormat="1" ht="12">
      <c r="A331" s="39"/>
      <c r="B331" s="40"/>
      <c r="C331" s="41"/>
      <c r="D331" s="217" t="s">
        <v>147</v>
      </c>
      <c r="E331" s="41"/>
      <c r="F331" s="218" t="s">
        <v>755</v>
      </c>
      <c r="G331" s="41"/>
      <c r="H331" s="41"/>
      <c r="I331" s="219"/>
      <c r="J331" s="41"/>
      <c r="K331" s="41"/>
      <c r="L331" s="45"/>
      <c r="M331" s="220"/>
      <c r="N331" s="221"/>
      <c r="O331" s="85"/>
      <c r="P331" s="85"/>
      <c r="Q331" s="85"/>
      <c r="R331" s="85"/>
      <c r="S331" s="85"/>
      <c r="T331" s="85"/>
      <c r="U331" s="86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147</v>
      </c>
      <c r="AU331" s="18" t="s">
        <v>80</v>
      </c>
    </row>
    <row r="332" spans="1:65" s="2" customFormat="1" ht="16.5" customHeight="1">
      <c r="A332" s="39"/>
      <c r="B332" s="40"/>
      <c r="C332" s="222" t="s">
        <v>756</v>
      </c>
      <c r="D332" s="222" t="s">
        <v>199</v>
      </c>
      <c r="E332" s="223" t="s">
        <v>757</v>
      </c>
      <c r="F332" s="224" t="s">
        <v>758</v>
      </c>
      <c r="G332" s="225" t="s">
        <v>152</v>
      </c>
      <c r="H332" s="226">
        <v>26.95</v>
      </c>
      <c r="I332" s="227"/>
      <c r="J332" s="228">
        <f>ROUND(I332*H332,2)</f>
        <v>0</v>
      </c>
      <c r="K332" s="224" t="s">
        <v>19</v>
      </c>
      <c r="L332" s="229"/>
      <c r="M332" s="230" t="s">
        <v>19</v>
      </c>
      <c r="N332" s="231" t="s">
        <v>41</v>
      </c>
      <c r="O332" s="85"/>
      <c r="P332" s="213">
        <f>O332*H332</f>
        <v>0</v>
      </c>
      <c r="Q332" s="213">
        <v>0.0192</v>
      </c>
      <c r="R332" s="213">
        <f>Q332*H332</f>
        <v>0.5174399999999999</v>
      </c>
      <c r="S332" s="213">
        <v>0</v>
      </c>
      <c r="T332" s="213">
        <f>S332*H332</f>
        <v>0</v>
      </c>
      <c r="U332" s="214" t="s">
        <v>19</v>
      </c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5" t="s">
        <v>528</v>
      </c>
      <c r="AT332" s="215" t="s">
        <v>199</v>
      </c>
      <c r="AU332" s="215" t="s">
        <v>80</v>
      </c>
      <c r="AY332" s="18" t="s">
        <v>136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8" t="s">
        <v>78</v>
      </c>
      <c r="BK332" s="216">
        <f>ROUND(I332*H332,2)</f>
        <v>0</v>
      </c>
      <c r="BL332" s="18" t="s">
        <v>317</v>
      </c>
      <c r="BM332" s="215" t="s">
        <v>759</v>
      </c>
    </row>
    <row r="333" spans="1:65" s="2" customFormat="1" ht="24.15" customHeight="1">
      <c r="A333" s="39"/>
      <c r="B333" s="40"/>
      <c r="C333" s="204" t="s">
        <v>760</v>
      </c>
      <c r="D333" s="204" t="s">
        <v>140</v>
      </c>
      <c r="E333" s="205" t="s">
        <v>761</v>
      </c>
      <c r="F333" s="206" t="s">
        <v>762</v>
      </c>
      <c r="G333" s="207" t="s">
        <v>366</v>
      </c>
      <c r="H333" s="232"/>
      <c r="I333" s="209"/>
      <c r="J333" s="210">
        <f>ROUND(I333*H333,2)</f>
        <v>0</v>
      </c>
      <c r="K333" s="206" t="s">
        <v>144</v>
      </c>
      <c r="L333" s="45"/>
      <c r="M333" s="211" t="s">
        <v>19</v>
      </c>
      <c r="N333" s="212" t="s">
        <v>41</v>
      </c>
      <c r="O333" s="85"/>
      <c r="P333" s="213">
        <f>O333*H333</f>
        <v>0</v>
      </c>
      <c r="Q333" s="213">
        <v>0</v>
      </c>
      <c r="R333" s="213">
        <f>Q333*H333</f>
        <v>0</v>
      </c>
      <c r="S333" s="213">
        <v>0</v>
      </c>
      <c r="T333" s="213">
        <f>S333*H333</f>
        <v>0</v>
      </c>
      <c r="U333" s="214" t="s">
        <v>19</v>
      </c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5" t="s">
        <v>317</v>
      </c>
      <c r="AT333" s="215" t="s">
        <v>140</v>
      </c>
      <c r="AU333" s="215" t="s">
        <v>80</v>
      </c>
      <c r="AY333" s="18" t="s">
        <v>136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8" t="s">
        <v>78</v>
      </c>
      <c r="BK333" s="216">
        <f>ROUND(I333*H333,2)</f>
        <v>0</v>
      </c>
      <c r="BL333" s="18" t="s">
        <v>317</v>
      </c>
      <c r="BM333" s="215" t="s">
        <v>763</v>
      </c>
    </row>
    <row r="334" spans="1:47" s="2" customFormat="1" ht="12">
      <c r="A334" s="39"/>
      <c r="B334" s="40"/>
      <c r="C334" s="41"/>
      <c r="D334" s="217" t="s">
        <v>147</v>
      </c>
      <c r="E334" s="41"/>
      <c r="F334" s="218" t="s">
        <v>764</v>
      </c>
      <c r="G334" s="41"/>
      <c r="H334" s="41"/>
      <c r="I334" s="219"/>
      <c r="J334" s="41"/>
      <c r="K334" s="41"/>
      <c r="L334" s="45"/>
      <c r="M334" s="220"/>
      <c r="N334" s="221"/>
      <c r="O334" s="85"/>
      <c r="P334" s="85"/>
      <c r="Q334" s="85"/>
      <c r="R334" s="85"/>
      <c r="S334" s="85"/>
      <c r="T334" s="85"/>
      <c r="U334" s="86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147</v>
      </c>
      <c r="AU334" s="18" t="s">
        <v>80</v>
      </c>
    </row>
    <row r="335" spans="1:65" s="2" customFormat="1" ht="24.15" customHeight="1">
      <c r="A335" s="39"/>
      <c r="B335" s="40"/>
      <c r="C335" s="204" t="s">
        <v>765</v>
      </c>
      <c r="D335" s="204" t="s">
        <v>140</v>
      </c>
      <c r="E335" s="205" t="s">
        <v>766</v>
      </c>
      <c r="F335" s="206" t="s">
        <v>767</v>
      </c>
      <c r="G335" s="207" t="s">
        <v>366</v>
      </c>
      <c r="H335" s="232"/>
      <c r="I335" s="209"/>
      <c r="J335" s="210">
        <f>ROUND(I335*H335,2)</f>
        <v>0</v>
      </c>
      <c r="K335" s="206" t="s">
        <v>144</v>
      </c>
      <c r="L335" s="45"/>
      <c r="M335" s="211" t="s">
        <v>19</v>
      </c>
      <c r="N335" s="212" t="s">
        <v>41</v>
      </c>
      <c r="O335" s="85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3">
        <f>S335*H335</f>
        <v>0</v>
      </c>
      <c r="U335" s="214" t="s">
        <v>19</v>
      </c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5" t="s">
        <v>317</v>
      </c>
      <c r="AT335" s="215" t="s">
        <v>140</v>
      </c>
      <c r="AU335" s="215" t="s">
        <v>80</v>
      </c>
      <c r="AY335" s="18" t="s">
        <v>136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8" t="s">
        <v>78</v>
      </c>
      <c r="BK335" s="216">
        <f>ROUND(I335*H335,2)</f>
        <v>0</v>
      </c>
      <c r="BL335" s="18" t="s">
        <v>317</v>
      </c>
      <c r="BM335" s="215" t="s">
        <v>768</v>
      </c>
    </row>
    <row r="336" spans="1:47" s="2" customFormat="1" ht="12">
      <c r="A336" s="39"/>
      <c r="B336" s="40"/>
      <c r="C336" s="41"/>
      <c r="D336" s="217" t="s">
        <v>147</v>
      </c>
      <c r="E336" s="41"/>
      <c r="F336" s="218" t="s">
        <v>769</v>
      </c>
      <c r="G336" s="41"/>
      <c r="H336" s="41"/>
      <c r="I336" s="219"/>
      <c r="J336" s="41"/>
      <c r="K336" s="41"/>
      <c r="L336" s="45"/>
      <c r="M336" s="220"/>
      <c r="N336" s="221"/>
      <c r="O336" s="85"/>
      <c r="P336" s="85"/>
      <c r="Q336" s="85"/>
      <c r="R336" s="85"/>
      <c r="S336" s="85"/>
      <c r="T336" s="85"/>
      <c r="U336" s="86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147</v>
      </c>
      <c r="AU336" s="18" t="s">
        <v>80</v>
      </c>
    </row>
    <row r="337" spans="1:63" s="12" customFormat="1" ht="22.8" customHeight="1">
      <c r="A337" s="12"/>
      <c r="B337" s="188"/>
      <c r="C337" s="189"/>
      <c r="D337" s="190" t="s">
        <v>69</v>
      </c>
      <c r="E337" s="202" t="s">
        <v>770</v>
      </c>
      <c r="F337" s="202" t="s">
        <v>771</v>
      </c>
      <c r="G337" s="189"/>
      <c r="H337" s="189"/>
      <c r="I337" s="192"/>
      <c r="J337" s="203">
        <f>BK337</f>
        <v>0</v>
      </c>
      <c r="K337" s="189"/>
      <c r="L337" s="194"/>
      <c r="M337" s="195"/>
      <c r="N337" s="196"/>
      <c r="O337" s="196"/>
      <c r="P337" s="197">
        <f>SUM(P338:P342)</f>
        <v>0</v>
      </c>
      <c r="Q337" s="196"/>
      <c r="R337" s="197">
        <f>SUM(R338:R342)</f>
        <v>0.0021037449999999997</v>
      </c>
      <c r="S337" s="196"/>
      <c r="T337" s="197">
        <f>SUM(T338:T342)</f>
        <v>0.0021</v>
      </c>
      <c r="U337" s="198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199" t="s">
        <v>80</v>
      </c>
      <c r="AT337" s="200" t="s">
        <v>69</v>
      </c>
      <c r="AU337" s="200" t="s">
        <v>78</v>
      </c>
      <c r="AY337" s="199" t="s">
        <v>136</v>
      </c>
      <c r="BK337" s="201">
        <f>SUM(BK338:BK342)</f>
        <v>0</v>
      </c>
    </row>
    <row r="338" spans="1:65" s="2" customFormat="1" ht="16.5" customHeight="1">
      <c r="A338" s="39"/>
      <c r="B338" s="40"/>
      <c r="C338" s="204" t="s">
        <v>772</v>
      </c>
      <c r="D338" s="204" t="s">
        <v>140</v>
      </c>
      <c r="E338" s="205" t="s">
        <v>773</v>
      </c>
      <c r="F338" s="206" t="s">
        <v>774</v>
      </c>
      <c r="G338" s="207" t="s">
        <v>249</v>
      </c>
      <c r="H338" s="208">
        <v>7</v>
      </c>
      <c r="I338" s="209"/>
      <c r="J338" s="210">
        <f>ROUND(I338*H338,2)</f>
        <v>0</v>
      </c>
      <c r="K338" s="206" t="s">
        <v>144</v>
      </c>
      <c r="L338" s="45"/>
      <c r="M338" s="211" t="s">
        <v>19</v>
      </c>
      <c r="N338" s="212" t="s">
        <v>41</v>
      </c>
      <c r="O338" s="85"/>
      <c r="P338" s="213">
        <f>O338*H338</f>
        <v>0</v>
      </c>
      <c r="Q338" s="213">
        <v>0</v>
      </c>
      <c r="R338" s="213">
        <f>Q338*H338</f>
        <v>0</v>
      </c>
      <c r="S338" s="213">
        <v>0.0003</v>
      </c>
      <c r="T338" s="213">
        <f>S338*H338</f>
        <v>0.0021</v>
      </c>
      <c r="U338" s="214" t="s">
        <v>19</v>
      </c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5" t="s">
        <v>317</v>
      </c>
      <c r="AT338" s="215" t="s">
        <v>140</v>
      </c>
      <c r="AU338" s="215" t="s">
        <v>80</v>
      </c>
      <c r="AY338" s="18" t="s">
        <v>136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8" t="s">
        <v>78</v>
      </c>
      <c r="BK338" s="216">
        <f>ROUND(I338*H338,2)</f>
        <v>0</v>
      </c>
      <c r="BL338" s="18" t="s">
        <v>317</v>
      </c>
      <c r="BM338" s="215" t="s">
        <v>775</v>
      </c>
    </row>
    <row r="339" spans="1:47" s="2" customFormat="1" ht="12">
      <c r="A339" s="39"/>
      <c r="B339" s="40"/>
      <c r="C339" s="41"/>
      <c r="D339" s="217" t="s">
        <v>147</v>
      </c>
      <c r="E339" s="41"/>
      <c r="F339" s="218" t="s">
        <v>776</v>
      </c>
      <c r="G339" s="41"/>
      <c r="H339" s="41"/>
      <c r="I339" s="219"/>
      <c r="J339" s="41"/>
      <c r="K339" s="41"/>
      <c r="L339" s="45"/>
      <c r="M339" s="220"/>
      <c r="N339" s="221"/>
      <c r="O339" s="85"/>
      <c r="P339" s="85"/>
      <c r="Q339" s="85"/>
      <c r="R339" s="85"/>
      <c r="S339" s="85"/>
      <c r="T339" s="85"/>
      <c r="U339" s="86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147</v>
      </c>
      <c r="AU339" s="18" t="s">
        <v>80</v>
      </c>
    </row>
    <row r="340" spans="1:65" s="2" customFormat="1" ht="16.5" customHeight="1">
      <c r="A340" s="39"/>
      <c r="B340" s="40"/>
      <c r="C340" s="204" t="s">
        <v>777</v>
      </c>
      <c r="D340" s="204" t="s">
        <v>140</v>
      </c>
      <c r="E340" s="205" t="s">
        <v>778</v>
      </c>
      <c r="F340" s="206" t="s">
        <v>779</v>
      </c>
      <c r="G340" s="207" t="s">
        <v>249</v>
      </c>
      <c r="H340" s="208">
        <v>7</v>
      </c>
      <c r="I340" s="209"/>
      <c r="J340" s="210">
        <f>ROUND(I340*H340,2)</f>
        <v>0</v>
      </c>
      <c r="K340" s="206" t="s">
        <v>144</v>
      </c>
      <c r="L340" s="45"/>
      <c r="M340" s="211" t="s">
        <v>19</v>
      </c>
      <c r="N340" s="212" t="s">
        <v>41</v>
      </c>
      <c r="O340" s="85"/>
      <c r="P340" s="213">
        <f>O340*H340</f>
        <v>0</v>
      </c>
      <c r="Q340" s="213">
        <v>1.4935E-05</v>
      </c>
      <c r="R340" s="213">
        <f>Q340*H340</f>
        <v>0.000104545</v>
      </c>
      <c r="S340" s="213">
        <v>0</v>
      </c>
      <c r="T340" s="213">
        <f>S340*H340</f>
        <v>0</v>
      </c>
      <c r="U340" s="214" t="s">
        <v>19</v>
      </c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5" t="s">
        <v>317</v>
      </c>
      <c r="AT340" s="215" t="s">
        <v>140</v>
      </c>
      <c r="AU340" s="215" t="s">
        <v>80</v>
      </c>
      <c r="AY340" s="18" t="s">
        <v>136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8" t="s">
        <v>78</v>
      </c>
      <c r="BK340" s="216">
        <f>ROUND(I340*H340,2)</f>
        <v>0</v>
      </c>
      <c r="BL340" s="18" t="s">
        <v>317</v>
      </c>
      <c r="BM340" s="215" t="s">
        <v>780</v>
      </c>
    </row>
    <row r="341" spans="1:47" s="2" customFormat="1" ht="12">
      <c r="A341" s="39"/>
      <c r="B341" s="40"/>
      <c r="C341" s="41"/>
      <c r="D341" s="217" t="s">
        <v>147</v>
      </c>
      <c r="E341" s="41"/>
      <c r="F341" s="218" t="s">
        <v>781</v>
      </c>
      <c r="G341" s="41"/>
      <c r="H341" s="41"/>
      <c r="I341" s="219"/>
      <c r="J341" s="41"/>
      <c r="K341" s="41"/>
      <c r="L341" s="45"/>
      <c r="M341" s="220"/>
      <c r="N341" s="221"/>
      <c r="O341" s="85"/>
      <c r="P341" s="85"/>
      <c r="Q341" s="85"/>
      <c r="R341" s="85"/>
      <c r="S341" s="85"/>
      <c r="T341" s="85"/>
      <c r="U341" s="86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147</v>
      </c>
      <c r="AU341" s="18" t="s">
        <v>80</v>
      </c>
    </row>
    <row r="342" spans="1:65" s="2" customFormat="1" ht="16.5" customHeight="1">
      <c r="A342" s="39"/>
      <c r="B342" s="40"/>
      <c r="C342" s="222" t="s">
        <v>782</v>
      </c>
      <c r="D342" s="222" t="s">
        <v>199</v>
      </c>
      <c r="E342" s="223" t="s">
        <v>783</v>
      </c>
      <c r="F342" s="224" t="s">
        <v>784</v>
      </c>
      <c r="G342" s="225" t="s">
        <v>249</v>
      </c>
      <c r="H342" s="226">
        <v>7.14</v>
      </c>
      <c r="I342" s="227"/>
      <c r="J342" s="228">
        <f>ROUND(I342*H342,2)</f>
        <v>0</v>
      </c>
      <c r="K342" s="224" t="s">
        <v>527</v>
      </c>
      <c r="L342" s="229"/>
      <c r="M342" s="230" t="s">
        <v>19</v>
      </c>
      <c r="N342" s="231" t="s">
        <v>41</v>
      </c>
      <c r="O342" s="85"/>
      <c r="P342" s="213">
        <f>O342*H342</f>
        <v>0</v>
      </c>
      <c r="Q342" s="213">
        <v>0.00028</v>
      </c>
      <c r="R342" s="213">
        <f>Q342*H342</f>
        <v>0.0019991999999999996</v>
      </c>
      <c r="S342" s="213">
        <v>0</v>
      </c>
      <c r="T342" s="213">
        <f>S342*H342</f>
        <v>0</v>
      </c>
      <c r="U342" s="214" t="s">
        <v>19</v>
      </c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5" t="s">
        <v>528</v>
      </c>
      <c r="AT342" s="215" t="s">
        <v>199</v>
      </c>
      <c r="AU342" s="215" t="s">
        <v>80</v>
      </c>
      <c r="AY342" s="18" t="s">
        <v>136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8" t="s">
        <v>78</v>
      </c>
      <c r="BK342" s="216">
        <f>ROUND(I342*H342,2)</f>
        <v>0</v>
      </c>
      <c r="BL342" s="18" t="s">
        <v>317</v>
      </c>
      <c r="BM342" s="215" t="s">
        <v>785</v>
      </c>
    </row>
    <row r="343" spans="1:63" s="12" customFormat="1" ht="22.8" customHeight="1">
      <c r="A343" s="12"/>
      <c r="B343" s="188"/>
      <c r="C343" s="189"/>
      <c r="D343" s="190" t="s">
        <v>69</v>
      </c>
      <c r="E343" s="202" t="s">
        <v>786</v>
      </c>
      <c r="F343" s="202" t="s">
        <v>787</v>
      </c>
      <c r="G343" s="189"/>
      <c r="H343" s="189"/>
      <c r="I343" s="192"/>
      <c r="J343" s="203">
        <f>BK343</f>
        <v>0</v>
      </c>
      <c r="K343" s="189"/>
      <c r="L343" s="194"/>
      <c r="M343" s="195"/>
      <c r="N343" s="196"/>
      <c r="O343" s="196"/>
      <c r="P343" s="197">
        <f>SUM(P344:P365)</f>
        <v>0</v>
      </c>
      <c r="Q343" s="196"/>
      <c r="R343" s="197">
        <f>SUM(R344:R365)</f>
        <v>1.6915717112000002</v>
      </c>
      <c r="S343" s="196"/>
      <c r="T343" s="197">
        <f>SUM(T344:T365)</f>
        <v>0</v>
      </c>
      <c r="U343" s="198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99" t="s">
        <v>80</v>
      </c>
      <c r="AT343" s="200" t="s">
        <v>69</v>
      </c>
      <c r="AU343" s="200" t="s">
        <v>78</v>
      </c>
      <c r="AY343" s="199" t="s">
        <v>136</v>
      </c>
      <c r="BK343" s="201">
        <f>SUM(BK344:BK365)</f>
        <v>0</v>
      </c>
    </row>
    <row r="344" spans="1:65" s="2" customFormat="1" ht="16.5" customHeight="1">
      <c r="A344" s="39"/>
      <c r="B344" s="40"/>
      <c r="C344" s="204" t="s">
        <v>788</v>
      </c>
      <c r="D344" s="204" t="s">
        <v>140</v>
      </c>
      <c r="E344" s="205" t="s">
        <v>789</v>
      </c>
      <c r="F344" s="206" t="s">
        <v>790</v>
      </c>
      <c r="G344" s="207" t="s">
        <v>152</v>
      </c>
      <c r="H344" s="208">
        <v>84</v>
      </c>
      <c r="I344" s="209"/>
      <c r="J344" s="210">
        <f>ROUND(I344*H344,2)</f>
        <v>0</v>
      </c>
      <c r="K344" s="206" t="s">
        <v>144</v>
      </c>
      <c r="L344" s="45"/>
      <c r="M344" s="211" t="s">
        <v>19</v>
      </c>
      <c r="N344" s="212" t="s">
        <v>41</v>
      </c>
      <c r="O344" s="85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3">
        <f>S344*H344</f>
        <v>0</v>
      </c>
      <c r="U344" s="214" t="s">
        <v>19</v>
      </c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5" t="s">
        <v>317</v>
      </c>
      <c r="AT344" s="215" t="s">
        <v>140</v>
      </c>
      <c r="AU344" s="215" t="s">
        <v>80</v>
      </c>
      <c r="AY344" s="18" t="s">
        <v>136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18" t="s">
        <v>78</v>
      </c>
      <c r="BK344" s="216">
        <f>ROUND(I344*H344,2)</f>
        <v>0</v>
      </c>
      <c r="BL344" s="18" t="s">
        <v>317</v>
      </c>
      <c r="BM344" s="215" t="s">
        <v>791</v>
      </c>
    </row>
    <row r="345" spans="1:47" s="2" customFormat="1" ht="12">
      <c r="A345" s="39"/>
      <c r="B345" s="40"/>
      <c r="C345" s="41"/>
      <c r="D345" s="217" t="s">
        <v>147</v>
      </c>
      <c r="E345" s="41"/>
      <c r="F345" s="218" t="s">
        <v>792</v>
      </c>
      <c r="G345" s="41"/>
      <c r="H345" s="41"/>
      <c r="I345" s="219"/>
      <c r="J345" s="41"/>
      <c r="K345" s="41"/>
      <c r="L345" s="45"/>
      <c r="M345" s="220"/>
      <c r="N345" s="221"/>
      <c r="O345" s="85"/>
      <c r="P345" s="85"/>
      <c r="Q345" s="85"/>
      <c r="R345" s="85"/>
      <c r="S345" s="85"/>
      <c r="T345" s="85"/>
      <c r="U345" s="86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147</v>
      </c>
      <c r="AU345" s="18" t="s">
        <v>80</v>
      </c>
    </row>
    <row r="346" spans="1:65" s="2" customFormat="1" ht="16.5" customHeight="1">
      <c r="A346" s="39"/>
      <c r="B346" s="40"/>
      <c r="C346" s="204" t="s">
        <v>793</v>
      </c>
      <c r="D346" s="204" t="s">
        <v>140</v>
      </c>
      <c r="E346" s="205" t="s">
        <v>794</v>
      </c>
      <c r="F346" s="206" t="s">
        <v>795</v>
      </c>
      <c r="G346" s="207" t="s">
        <v>152</v>
      </c>
      <c r="H346" s="208">
        <v>84</v>
      </c>
      <c r="I346" s="209"/>
      <c r="J346" s="210">
        <f>ROUND(I346*H346,2)</f>
        <v>0</v>
      </c>
      <c r="K346" s="206" t="s">
        <v>144</v>
      </c>
      <c r="L346" s="45"/>
      <c r="M346" s="211" t="s">
        <v>19</v>
      </c>
      <c r="N346" s="212" t="s">
        <v>41</v>
      </c>
      <c r="O346" s="85"/>
      <c r="P346" s="213">
        <f>O346*H346</f>
        <v>0</v>
      </c>
      <c r="Q346" s="213">
        <v>0.0003</v>
      </c>
      <c r="R346" s="213">
        <f>Q346*H346</f>
        <v>0.025199999999999997</v>
      </c>
      <c r="S346" s="213">
        <v>0</v>
      </c>
      <c r="T346" s="213">
        <f>S346*H346</f>
        <v>0</v>
      </c>
      <c r="U346" s="214" t="s">
        <v>19</v>
      </c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5" t="s">
        <v>317</v>
      </c>
      <c r="AT346" s="215" t="s">
        <v>140</v>
      </c>
      <c r="AU346" s="215" t="s">
        <v>80</v>
      </c>
      <c r="AY346" s="18" t="s">
        <v>136</v>
      </c>
      <c r="BE346" s="216">
        <f>IF(N346="základní",J346,0)</f>
        <v>0</v>
      </c>
      <c r="BF346" s="216">
        <f>IF(N346="snížená",J346,0)</f>
        <v>0</v>
      </c>
      <c r="BG346" s="216">
        <f>IF(N346="zákl. přenesená",J346,0)</f>
        <v>0</v>
      </c>
      <c r="BH346" s="216">
        <f>IF(N346="sníž. přenesená",J346,0)</f>
        <v>0</v>
      </c>
      <c r="BI346" s="216">
        <f>IF(N346="nulová",J346,0)</f>
        <v>0</v>
      </c>
      <c r="BJ346" s="18" t="s">
        <v>78</v>
      </c>
      <c r="BK346" s="216">
        <f>ROUND(I346*H346,2)</f>
        <v>0</v>
      </c>
      <c r="BL346" s="18" t="s">
        <v>317</v>
      </c>
      <c r="BM346" s="215" t="s">
        <v>796</v>
      </c>
    </row>
    <row r="347" spans="1:47" s="2" customFormat="1" ht="12">
      <c r="A347" s="39"/>
      <c r="B347" s="40"/>
      <c r="C347" s="41"/>
      <c r="D347" s="217" t="s">
        <v>147</v>
      </c>
      <c r="E347" s="41"/>
      <c r="F347" s="218" t="s">
        <v>797</v>
      </c>
      <c r="G347" s="41"/>
      <c r="H347" s="41"/>
      <c r="I347" s="219"/>
      <c r="J347" s="41"/>
      <c r="K347" s="41"/>
      <c r="L347" s="45"/>
      <c r="M347" s="220"/>
      <c r="N347" s="221"/>
      <c r="O347" s="85"/>
      <c r="P347" s="85"/>
      <c r="Q347" s="85"/>
      <c r="R347" s="85"/>
      <c r="S347" s="85"/>
      <c r="T347" s="85"/>
      <c r="U347" s="86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147</v>
      </c>
      <c r="AU347" s="18" t="s">
        <v>80</v>
      </c>
    </row>
    <row r="348" spans="1:65" s="2" customFormat="1" ht="21.75" customHeight="1">
      <c r="A348" s="39"/>
      <c r="B348" s="40"/>
      <c r="C348" s="204" t="s">
        <v>798</v>
      </c>
      <c r="D348" s="204" t="s">
        <v>140</v>
      </c>
      <c r="E348" s="205" t="s">
        <v>799</v>
      </c>
      <c r="F348" s="206" t="s">
        <v>800</v>
      </c>
      <c r="G348" s="207" t="s">
        <v>249</v>
      </c>
      <c r="H348" s="208">
        <v>2</v>
      </c>
      <c r="I348" s="209"/>
      <c r="J348" s="210">
        <f>ROUND(I348*H348,2)</f>
        <v>0</v>
      </c>
      <c r="K348" s="206" t="s">
        <v>144</v>
      </c>
      <c r="L348" s="45"/>
      <c r="M348" s="211" t="s">
        <v>19</v>
      </c>
      <c r="N348" s="212" t="s">
        <v>41</v>
      </c>
      <c r="O348" s="85"/>
      <c r="P348" s="213">
        <f>O348*H348</f>
        <v>0</v>
      </c>
      <c r="Q348" s="213">
        <v>0.0002</v>
      </c>
      <c r="R348" s="213">
        <f>Q348*H348</f>
        <v>0.0004</v>
      </c>
      <c r="S348" s="213">
        <v>0</v>
      </c>
      <c r="T348" s="213">
        <f>S348*H348</f>
        <v>0</v>
      </c>
      <c r="U348" s="214" t="s">
        <v>19</v>
      </c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5" t="s">
        <v>317</v>
      </c>
      <c r="AT348" s="215" t="s">
        <v>140</v>
      </c>
      <c r="AU348" s="215" t="s">
        <v>80</v>
      </c>
      <c r="AY348" s="18" t="s">
        <v>136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8" t="s">
        <v>78</v>
      </c>
      <c r="BK348" s="216">
        <f>ROUND(I348*H348,2)</f>
        <v>0</v>
      </c>
      <c r="BL348" s="18" t="s">
        <v>317</v>
      </c>
      <c r="BM348" s="215" t="s">
        <v>801</v>
      </c>
    </row>
    <row r="349" spans="1:47" s="2" customFormat="1" ht="12">
      <c r="A349" s="39"/>
      <c r="B349" s="40"/>
      <c r="C349" s="41"/>
      <c r="D349" s="217" t="s">
        <v>147</v>
      </c>
      <c r="E349" s="41"/>
      <c r="F349" s="218" t="s">
        <v>802</v>
      </c>
      <c r="G349" s="41"/>
      <c r="H349" s="41"/>
      <c r="I349" s="219"/>
      <c r="J349" s="41"/>
      <c r="K349" s="41"/>
      <c r="L349" s="45"/>
      <c r="M349" s="220"/>
      <c r="N349" s="221"/>
      <c r="O349" s="85"/>
      <c r="P349" s="85"/>
      <c r="Q349" s="85"/>
      <c r="R349" s="85"/>
      <c r="S349" s="85"/>
      <c r="T349" s="85"/>
      <c r="U349" s="86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147</v>
      </c>
      <c r="AU349" s="18" t="s">
        <v>80</v>
      </c>
    </row>
    <row r="350" spans="1:65" s="2" customFormat="1" ht="16.5" customHeight="1">
      <c r="A350" s="39"/>
      <c r="B350" s="40"/>
      <c r="C350" s="222" t="s">
        <v>803</v>
      </c>
      <c r="D350" s="222" t="s">
        <v>199</v>
      </c>
      <c r="E350" s="223" t="s">
        <v>804</v>
      </c>
      <c r="F350" s="224" t="s">
        <v>805</v>
      </c>
      <c r="G350" s="225" t="s">
        <v>249</v>
      </c>
      <c r="H350" s="226">
        <v>2.2</v>
      </c>
      <c r="I350" s="227"/>
      <c r="J350" s="228">
        <f>ROUND(I350*H350,2)</f>
        <v>0</v>
      </c>
      <c r="K350" s="224" t="s">
        <v>527</v>
      </c>
      <c r="L350" s="229"/>
      <c r="M350" s="230" t="s">
        <v>19</v>
      </c>
      <c r="N350" s="231" t="s">
        <v>41</v>
      </c>
      <c r="O350" s="85"/>
      <c r="P350" s="213">
        <f>O350*H350</f>
        <v>0</v>
      </c>
      <c r="Q350" s="213">
        <v>0.00016</v>
      </c>
      <c r="R350" s="213">
        <f>Q350*H350</f>
        <v>0.00035200000000000005</v>
      </c>
      <c r="S350" s="213">
        <v>0</v>
      </c>
      <c r="T350" s="213">
        <f>S350*H350</f>
        <v>0</v>
      </c>
      <c r="U350" s="214" t="s">
        <v>19</v>
      </c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5" t="s">
        <v>528</v>
      </c>
      <c r="AT350" s="215" t="s">
        <v>199</v>
      </c>
      <c r="AU350" s="215" t="s">
        <v>80</v>
      </c>
      <c r="AY350" s="18" t="s">
        <v>136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8" t="s">
        <v>78</v>
      </c>
      <c r="BK350" s="216">
        <f>ROUND(I350*H350,2)</f>
        <v>0</v>
      </c>
      <c r="BL350" s="18" t="s">
        <v>317</v>
      </c>
      <c r="BM350" s="215" t="s">
        <v>806</v>
      </c>
    </row>
    <row r="351" spans="1:65" s="2" customFormat="1" ht="24.15" customHeight="1">
      <c r="A351" s="39"/>
      <c r="B351" s="40"/>
      <c r="C351" s="204" t="s">
        <v>807</v>
      </c>
      <c r="D351" s="204" t="s">
        <v>140</v>
      </c>
      <c r="E351" s="205" t="s">
        <v>808</v>
      </c>
      <c r="F351" s="206" t="s">
        <v>809</v>
      </c>
      <c r="G351" s="207" t="s">
        <v>152</v>
      </c>
      <c r="H351" s="208">
        <v>84</v>
      </c>
      <c r="I351" s="209"/>
      <c r="J351" s="210">
        <f>ROUND(I351*H351,2)</f>
        <v>0</v>
      </c>
      <c r="K351" s="206" t="s">
        <v>144</v>
      </c>
      <c r="L351" s="45"/>
      <c r="M351" s="211" t="s">
        <v>19</v>
      </c>
      <c r="N351" s="212" t="s">
        <v>41</v>
      </c>
      <c r="O351" s="85"/>
      <c r="P351" s="213">
        <f>O351*H351</f>
        <v>0</v>
      </c>
      <c r="Q351" s="213">
        <v>0.0053</v>
      </c>
      <c r="R351" s="213">
        <f>Q351*H351</f>
        <v>0.4452</v>
      </c>
      <c r="S351" s="213">
        <v>0</v>
      </c>
      <c r="T351" s="213">
        <f>S351*H351</f>
        <v>0</v>
      </c>
      <c r="U351" s="214" t="s">
        <v>19</v>
      </c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5" t="s">
        <v>317</v>
      </c>
      <c r="AT351" s="215" t="s">
        <v>140</v>
      </c>
      <c r="AU351" s="215" t="s">
        <v>80</v>
      </c>
      <c r="AY351" s="18" t="s">
        <v>136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8" t="s">
        <v>78</v>
      </c>
      <c r="BK351" s="216">
        <f>ROUND(I351*H351,2)</f>
        <v>0</v>
      </c>
      <c r="BL351" s="18" t="s">
        <v>317</v>
      </c>
      <c r="BM351" s="215" t="s">
        <v>810</v>
      </c>
    </row>
    <row r="352" spans="1:47" s="2" customFormat="1" ht="12">
      <c r="A352" s="39"/>
      <c r="B352" s="40"/>
      <c r="C352" s="41"/>
      <c r="D352" s="217" t="s">
        <v>147</v>
      </c>
      <c r="E352" s="41"/>
      <c r="F352" s="218" t="s">
        <v>811</v>
      </c>
      <c r="G352" s="41"/>
      <c r="H352" s="41"/>
      <c r="I352" s="219"/>
      <c r="J352" s="41"/>
      <c r="K352" s="41"/>
      <c r="L352" s="45"/>
      <c r="M352" s="220"/>
      <c r="N352" s="221"/>
      <c r="O352" s="85"/>
      <c r="P352" s="85"/>
      <c r="Q352" s="85"/>
      <c r="R352" s="85"/>
      <c r="S352" s="85"/>
      <c r="T352" s="85"/>
      <c r="U352" s="86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147</v>
      </c>
      <c r="AU352" s="18" t="s">
        <v>80</v>
      </c>
    </row>
    <row r="353" spans="1:65" s="2" customFormat="1" ht="16.5" customHeight="1">
      <c r="A353" s="39"/>
      <c r="B353" s="40"/>
      <c r="C353" s="222" t="s">
        <v>812</v>
      </c>
      <c r="D353" s="222" t="s">
        <v>199</v>
      </c>
      <c r="E353" s="223" t="s">
        <v>813</v>
      </c>
      <c r="F353" s="224" t="s">
        <v>814</v>
      </c>
      <c r="G353" s="225" t="s">
        <v>152</v>
      </c>
      <c r="H353" s="226">
        <v>92.4</v>
      </c>
      <c r="I353" s="227"/>
      <c r="J353" s="228">
        <f>ROUND(I353*H353,2)</f>
        <v>0</v>
      </c>
      <c r="K353" s="224" t="s">
        <v>19</v>
      </c>
      <c r="L353" s="229"/>
      <c r="M353" s="230" t="s">
        <v>19</v>
      </c>
      <c r="N353" s="231" t="s">
        <v>41</v>
      </c>
      <c r="O353" s="85"/>
      <c r="P353" s="213">
        <f>O353*H353</f>
        <v>0</v>
      </c>
      <c r="Q353" s="213">
        <v>0.0126</v>
      </c>
      <c r="R353" s="213">
        <f>Q353*H353</f>
        <v>1.1642400000000002</v>
      </c>
      <c r="S353" s="213">
        <v>0</v>
      </c>
      <c r="T353" s="213">
        <f>S353*H353</f>
        <v>0</v>
      </c>
      <c r="U353" s="214" t="s">
        <v>19</v>
      </c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5" t="s">
        <v>528</v>
      </c>
      <c r="AT353" s="215" t="s">
        <v>199</v>
      </c>
      <c r="AU353" s="215" t="s">
        <v>80</v>
      </c>
      <c r="AY353" s="18" t="s">
        <v>136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8" t="s">
        <v>78</v>
      </c>
      <c r="BK353" s="216">
        <f>ROUND(I353*H353,2)</f>
        <v>0</v>
      </c>
      <c r="BL353" s="18" t="s">
        <v>317</v>
      </c>
      <c r="BM353" s="215" t="s">
        <v>815</v>
      </c>
    </row>
    <row r="354" spans="1:65" s="2" customFormat="1" ht="16.5" customHeight="1">
      <c r="A354" s="39"/>
      <c r="B354" s="40"/>
      <c r="C354" s="204" t="s">
        <v>816</v>
      </c>
      <c r="D354" s="204" t="s">
        <v>140</v>
      </c>
      <c r="E354" s="205" t="s">
        <v>817</v>
      </c>
      <c r="F354" s="206" t="s">
        <v>818</v>
      </c>
      <c r="G354" s="207" t="s">
        <v>152</v>
      </c>
      <c r="H354" s="208">
        <v>2</v>
      </c>
      <c r="I354" s="209"/>
      <c r="J354" s="210">
        <f>ROUND(I354*H354,2)</f>
        <v>0</v>
      </c>
      <c r="K354" s="206" t="s">
        <v>144</v>
      </c>
      <c r="L354" s="45"/>
      <c r="M354" s="211" t="s">
        <v>19</v>
      </c>
      <c r="N354" s="212" t="s">
        <v>41</v>
      </c>
      <c r="O354" s="85"/>
      <c r="P354" s="213">
        <f>O354*H354</f>
        <v>0</v>
      </c>
      <c r="Q354" s="213">
        <v>0.0006298556</v>
      </c>
      <c r="R354" s="213">
        <f>Q354*H354</f>
        <v>0.0012597112</v>
      </c>
      <c r="S354" s="213">
        <v>0</v>
      </c>
      <c r="T354" s="213">
        <f>S354*H354</f>
        <v>0</v>
      </c>
      <c r="U354" s="214" t="s">
        <v>19</v>
      </c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5" t="s">
        <v>317</v>
      </c>
      <c r="AT354" s="215" t="s">
        <v>140</v>
      </c>
      <c r="AU354" s="215" t="s">
        <v>80</v>
      </c>
      <c r="AY354" s="18" t="s">
        <v>136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8" t="s">
        <v>78</v>
      </c>
      <c r="BK354" s="216">
        <f>ROUND(I354*H354,2)</f>
        <v>0</v>
      </c>
      <c r="BL354" s="18" t="s">
        <v>317</v>
      </c>
      <c r="BM354" s="215" t="s">
        <v>819</v>
      </c>
    </row>
    <row r="355" spans="1:47" s="2" customFormat="1" ht="12">
      <c r="A355" s="39"/>
      <c r="B355" s="40"/>
      <c r="C355" s="41"/>
      <c r="D355" s="217" t="s">
        <v>147</v>
      </c>
      <c r="E355" s="41"/>
      <c r="F355" s="218" t="s">
        <v>820</v>
      </c>
      <c r="G355" s="41"/>
      <c r="H355" s="41"/>
      <c r="I355" s="219"/>
      <c r="J355" s="41"/>
      <c r="K355" s="41"/>
      <c r="L355" s="45"/>
      <c r="M355" s="220"/>
      <c r="N355" s="221"/>
      <c r="O355" s="85"/>
      <c r="P355" s="85"/>
      <c r="Q355" s="85"/>
      <c r="R355" s="85"/>
      <c r="S355" s="85"/>
      <c r="T355" s="85"/>
      <c r="U355" s="86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147</v>
      </c>
      <c r="AU355" s="18" t="s">
        <v>80</v>
      </c>
    </row>
    <row r="356" spans="1:65" s="2" customFormat="1" ht="24.15" customHeight="1">
      <c r="A356" s="39"/>
      <c r="B356" s="40"/>
      <c r="C356" s="222" t="s">
        <v>821</v>
      </c>
      <c r="D356" s="222" t="s">
        <v>199</v>
      </c>
      <c r="E356" s="223" t="s">
        <v>822</v>
      </c>
      <c r="F356" s="224" t="s">
        <v>823</v>
      </c>
      <c r="G356" s="225" t="s">
        <v>152</v>
      </c>
      <c r="H356" s="226">
        <v>2.2</v>
      </c>
      <c r="I356" s="227"/>
      <c r="J356" s="228">
        <f>ROUND(I356*H356,2)</f>
        <v>0</v>
      </c>
      <c r="K356" s="224" t="s">
        <v>19</v>
      </c>
      <c r="L356" s="229"/>
      <c r="M356" s="230" t="s">
        <v>19</v>
      </c>
      <c r="N356" s="231" t="s">
        <v>41</v>
      </c>
      <c r="O356" s="85"/>
      <c r="P356" s="213">
        <f>O356*H356</f>
        <v>0</v>
      </c>
      <c r="Q356" s="213">
        <v>0.0075</v>
      </c>
      <c r="R356" s="213">
        <f>Q356*H356</f>
        <v>0.0165</v>
      </c>
      <c r="S356" s="213">
        <v>0</v>
      </c>
      <c r="T356" s="213">
        <f>S356*H356</f>
        <v>0</v>
      </c>
      <c r="U356" s="214" t="s">
        <v>19</v>
      </c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5" t="s">
        <v>528</v>
      </c>
      <c r="AT356" s="215" t="s">
        <v>199</v>
      </c>
      <c r="AU356" s="215" t="s">
        <v>80</v>
      </c>
      <c r="AY356" s="18" t="s">
        <v>136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8" t="s">
        <v>78</v>
      </c>
      <c r="BK356" s="216">
        <f>ROUND(I356*H356,2)</f>
        <v>0</v>
      </c>
      <c r="BL356" s="18" t="s">
        <v>317</v>
      </c>
      <c r="BM356" s="215" t="s">
        <v>824</v>
      </c>
    </row>
    <row r="357" spans="1:65" s="2" customFormat="1" ht="16.5" customHeight="1">
      <c r="A357" s="39"/>
      <c r="B357" s="40"/>
      <c r="C357" s="204" t="s">
        <v>825</v>
      </c>
      <c r="D357" s="204" t="s">
        <v>140</v>
      </c>
      <c r="E357" s="205" t="s">
        <v>826</v>
      </c>
      <c r="F357" s="206" t="s">
        <v>827</v>
      </c>
      <c r="G357" s="207" t="s">
        <v>196</v>
      </c>
      <c r="H357" s="208">
        <v>2</v>
      </c>
      <c r="I357" s="209"/>
      <c r="J357" s="210">
        <f>ROUND(I357*H357,2)</f>
        <v>0</v>
      </c>
      <c r="K357" s="206" t="s">
        <v>144</v>
      </c>
      <c r="L357" s="45"/>
      <c r="M357" s="211" t="s">
        <v>19</v>
      </c>
      <c r="N357" s="212" t="s">
        <v>41</v>
      </c>
      <c r="O357" s="85"/>
      <c r="P357" s="213">
        <f>O357*H357</f>
        <v>0</v>
      </c>
      <c r="Q357" s="213">
        <v>0.0002</v>
      </c>
      <c r="R357" s="213">
        <f>Q357*H357</f>
        <v>0.0004</v>
      </c>
      <c r="S357" s="213">
        <v>0</v>
      </c>
      <c r="T357" s="213">
        <f>S357*H357</f>
        <v>0</v>
      </c>
      <c r="U357" s="214" t="s">
        <v>19</v>
      </c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5" t="s">
        <v>317</v>
      </c>
      <c r="AT357" s="215" t="s">
        <v>140</v>
      </c>
      <c r="AU357" s="215" t="s">
        <v>80</v>
      </c>
      <c r="AY357" s="18" t="s">
        <v>136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18" t="s">
        <v>78</v>
      </c>
      <c r="BK357" s="216">
        <f>ROUND(I357*H357,2)</f>
        <v>0</v>
      </c>
      <c r="BL357" s="18" t="s">
        <v>317</v>
      </c>
      <c r="BM357" s="215" t="s">
        <v>828</v>
      </c>
    </row>
    <row r="358" spans="1:47" s="2" customFormat="1" ht="12">
      <c r="A358" s="39"/>
      <c r="B358" s="40"/>
      <c r="C358" s="41"/>
      <c r="D358" s="217" t="s">
        <v>147</v>
      </c>
      <c r="E358" s="41"/>
      <c r="F358" s="218" t="s">
        <v>829</v>
      </c>
      <c r="G358" s="41"/>
      <c r="H358" s="41"/>
      <c r="I358" s="219"/>
      <c r="J358" s="41"/>
      <c r="K358" s="41"/>
      <c r="L358" s="45"/>
      <c r="M358" s="220"/>
      <c r="N358" s="221"/>
      <c r="O358" s="85"/>
      <c r="P358" s="85"/>
      <c r="Q358" s="85"/>
      <c r="R358" s="85"/>
      <c r="S358" s="85"/>
      <c r="T358" s="85"/>
      <c r="U358" s="86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147</v>
      </c>
      <c r="AU358" s="18" t="s">
        <v>80</v>
      </c>
    </row>
    <row r="359" spans="1:65" s="2" customFormat="1" ht="16.5" customHeight="1">
      <c r="A359" s="39"/>
      <c r="B359" s="40"/>
      <c r="C359" s="222" t="s">
        <v>830</v>
      </c>
      <c r="D359" s="222" t="s">
        <v>199</v>
      </c>
      <c r="E359" s="223" t="s">
        <v>831</v>
      </c>
      <c r="F359" s="224" t="s">
        <v>832</v>
      </c>
      <c r="G359" s="225" t="s">
        <v>196</v>
      </c>
      <c r="H359" s="226">
        <v>2</v>
      </c>
      <c r="I359" s="227"/>
      <c r="J359" s="228">
        <f>ROUND(I359*H359,2)</f>
        <v>0</v>
      </c>
      <c r="K359" s="224" t="s">
        <v>527</v>
      </c>
      <c r="L359" s="229"/>
      <c r="M359" s="230" t="s">
        <v>19</v>
      </c>
      <c r="N359" s="231" t="s">
        <v>41</v>
      </c>
      <c r="O359" s="85"/>
      <c r="P359" s="213">
        <f>O359*H359</f>
        <v>0</v>
      </c>
      <c r="Q359" s="213">
        <v>0.00031</v>
      </c>
      <c r="R359" s="213">
        <f>Q359*H359</f>
        <v>0.00062</v>
      </c>
      <c r="S359" s="213">
        <v>0</v>
      </c>
      <c r="T359" s="213">
        <f>S359*H359</f>
        <v>0</v>
      </c>
      <c r="U359" s="214" t="s">
        <v>19</v>
      </c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5" t="s">
        <v>528</v>
      </c>
      <c r="AT359" s="215" t="s">
        <v>199</v>
      </c>
      <c r="AU359" s="215" t="s">
        <v>80</v>
      </c>
      <c r="AY359" s="18" t="s">
        <v>136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8" t="s">
        <v>78</v>
      </c>
      <c r="BK359" s="216">
        <f>ROUND(I359*H359,2)</f>
        <v>0</v>
      </c>
      <c r="BL359" s="18" t="s">
        <v>317</v>
      </c>
      <c r="BM359" s="215" t="s">
        <v>833</v>
      </c>
    </row>
    <row r="360" spans="1:65" s="2" customFormat="1" ht="16.5" customHeight="1">
      <c r="A360" s="39"/>
      <c r="B360" s="40"/>
      <c r="C360" s="204" t="s">
        <v>834</v>
      </c>
      <c r="D360" s="204" t="s">
        <v>140</v>
      </c>
      <c r="E360" s="205" t="s">
        <v>835</v>
      </c>
      <c r="F360" s="206" t="s">
        <v>836</v>
      </c>
      <c r="G360" s="207" t="s">
        <v>249</v>
      </c>
      <c r="H360" s="208">
        <v>68</v>
      </c>
      <c r="I360" s="209"/>
      <c r="J360" s="210">
        <f>ROUND(I360*H360,2)</f>
        <v>0</v>
      </c>
      <c r="K360" s="206" t="s">
        <v>144</v>
      </c>
      <c r="L360" s="45"/>
      <c r="M360" s="211" t="s">
        <v>19</v>
      </c>
      <c r="N360" s="212" t="s">
        <v>41</v>
      </c>
      <c r="O360" s="85"/>
      <c r="P360" s="213">
        <f>O360*H360</f>
        <v>0</v>
      </c>
      <c r="Q360" s="213">
        <v>0.00055</v>
      </c>
      <c r="R360" s="213">
        <f>Q360*H360</f>
        <v>0.0374</v>
      </c>
      <c r="S360" s="213">
        <v>0</v>
      </c>
      <c r="T360" s="213">
        <f>S360*H360</f>
        <v>0</v>
      </c>
      <c r="U360" s="214" t="s">
        <v>19</v>
      </c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5" t="s">
        <v>317</v>
      </c>
      <c r="AT360" s="215" t="s">
        <v>140</v>
      </c>
      <c r="AU360" s="215" t="s">
        <v>80</v>
      </c>
      <c r="AY360" s="18" t="s">
        <v>136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8" t="s">
        <v>78</v>
      </c>
      <c r="BK360" s="216">
        <f>ROUND(I360*H360,2)</f>
        <v>0</v>
      </c>
      <c r="BL360" s="18" t="s">
        <v>317</v>
      </c>
      <c r="BM360" s="215" t="s">
        <v>837</v>
      </c>
    </row>
    <row r="361" spans="1:47" s="2" customFormat="1" ht="12">
      <c r="A361" s="39"/>
      <c r="B361" s="40"/>
      <c r="C361" s="41"/>
      <c r="D361" s="217" t="s">
        <v>147</v>
      </c>
      <c r="E361" s="41"/>
      <c r="F361" s="218" t="s">
        <v>838</v>
      </c>
      <c r="G361" s="41"/>
      <c r="H361" s="41"/>
      <c r="I361" s="219"/>
      <c r="J361" s="41"/>
      <c r="K361" s="41"/>
      <c r="L361" s="45"/>
      <c r="M361" s="220"/>
      <c r="N361" s="221"/>
      <c r="O361" s="85"/>
      <c r="P361" s="85"/>
      <c r="Q361" s="85"/>
      <c r="R361" s="85"/>
      <c r="S361" s="85"/>
      <c r="T361" s="85"/>
      <c r="U361" s="86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147</v>
      </c>
      <c r="AU361" s="18" t="s">
        <v>80</v>
      </c>
    </row>
    <row r="362" spans="1:65" s="2" customFormat="1" ht="24.15" customHeight="1">
      <c r="A362" s="39"/>
      <c r="B362" s="40"/>
      <c r="C362" s="204" t="s">
        <v>839</v>
      </c>
      <c r="D362" s="204" t="s">
        <v>140</v>
      </c>
      <c r="E362" s="205" t="s">
        <v>840</v>
      </c>
      <c r="F362" s="206" t="s">
        <v>841</v>
      </c>
      <c r="G362" s="207" t="s">
        <v>366</v>
      </c>
      <c r="H362" s="232"/>
      <c r="I362" s="209"/>
      <c r="J362" s="210">
        <f>ROUND(I362*H362,2)</f>
        <v>0</v>
      </c>
      <c r="K362" s="206" t="s">
        <v>144</v>
      </c>
      <c r="L362" s="45"/>
      <c r="M362" s="211" t="s">
        <v>19</v>
      </c>
      <c r="N362" s="212" t="s">
        <v>41</v>
      </c>
      <c r="O362" s="85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3">
        <f>S362*H362</f>
        <v>0</v>
      </c>
      <c r="U362" s="214" t="s">
        <v>19</v>
      </c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5" t="s">
        <v>317</v>
      </c>
      <c r="AT362" s="215" t="s">
        <v>140</v>
      </c>
      <c r="AU362" s="215" t="s">
        <v>80</v>
      </c>
      <c r="AY362" s="18" t="s">
        <v>136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8" t="s">
        <v>78</v>
      </c>
      <c r="BK362" s="216">
        <f>ROUND(I362*H362,2)</f>
        <v>0</v>
      </c>
      <c r="BL362" s="18" t="s">
        <v>317</v>
      </c>
      <c r="BM362" s="215" t="s">
        <v>842</v>
      </c>
    </row>
    <row r="363" spans="1:47" s="2" customFormat="1" ht="12">
      <c r="A363" s="39"/>
      <c r="B363" s="40"/>
      <c r="C363" s="41"/>
      <c r="D363" s="217" t="s">
        <v>147</v>
      </c>
      <c r="E363" s="41"/>
      <c r="F363" s="218" t="s">
        <v>843</v>
      </c>
      <c r="G363" s="41"/>
      <c r="H363" s="41"/>
      <c r="I363" s="219"/>
      <c r="J363" s="41"/>
      <c r="K363" s="41"/>
      <c r="L363" s="45"/>
      <c r="M363" s="220"/>
      <c r="N363" s="221"/>
      <c r="O363" s="85"/>
      <c r="P363" s="85"/>
      <c r="Q363" s="85"/>
      <c r="R363" s="85"/>
      <c r="S363" s="85"/>
      <c r="T363" s="85"/>
      <c r="U363" s="86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147</v>
      </c>
      <c r="AU363" s="18" t="s">
        <v>80</v>
      </c>
    </row>
    <row r="364" spans="1:65" s="2" customFormat="1" ht="24.15" customHeight="1">
      <c r="A364" s="39"/>
      <c r="B364" s="40"/>
      <c r="C364" s="204" t="s">
        <v>844</v>
      </c>
      <c r="D364" s="204" t="s">
        <v>140</v>
      </c>
      <c r="E364" s="205" t="s">
        <v>845</v>
      </c>
      <c r="F364" s="206" t="s">
        <v>846</v>
      </c>
      <c r="G364" s="207" t="s">
        <v>366</v>
      </c>
      <c r="H364" s="232"/>
      <c r="I364" s="209"/>
      <c r="J364" s="210">
        <f>ROUND(I364*H364,2)</f>
        <v>0</v>
      </c>
      <c r="K364" s="206" t="s">
        <v>144</v>
      </c>
      <c r="L364" s="45"/>
      <c r="M364" s="211" t="s">
        <v>19</v>
      </c>
      <c r="N364" s="212" t="s">
        <v>41</v>
      </c>
      <c r="O364" s="85"/>
      <c r="P364" s="213">
        <f>O364*H364</f>
        <v>0</v>
      </c>
      <c r="Q364" s="213">
        <v>0</v>
      </c>
      <c r="R364" s="213">
        <f>Q364*H364</f>
        <v>0</v>
      </c>
      <c r="S364" s="213">
        <v>0</v>
      </c>
      <c r="T364" s="213">
        <f>S364*H364</f>
        <v>0</v>
      </c>
      <c r="U364" s="214" t="s">
        <v>19</v>
      </c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5" t="s">
        <v>317</v>
      </c>
      <c r="AT364" s="215" t="s">
        <v>140</v>
      </c>
      <c r="AU364" s="215" t="s">
        <v>80</v>
      </c>
      <c r="AY364" s="18" t="s">
        <v>136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18" t="s">
        <v>78</v>
      </c>
      <c r="BK364" s="216">
        <f>ROUND(I364*H364,2)</f>
        <v>0</v>
      </c>
      <c r="BL364" s="18" t="s">
        <v>317</v>
      </c>
      <c r="BM364" s="215" t="s">
        <v>847</v>
      </c>
    </row>
    <row r="365" spans="1:47" s="2" customFormat="1" ht="12">
      <c r="A365" s="39"/>
      <c r="B365" s="40"/>
      <c r="C365" s="41"/>
      <c r="D365" s="217" t="s">
        <v>147</v>
      </c>
      <c r="E365" s="41"/>
      <c r="F365" s="218" t="s">
        <v>848</v>
      </c>
      <c r="G365" s="41"/>
      <c r="H365" s="41"/>
      <c r="I365" s="219"/>
      <c r="J365" s="41"/>
      <c r="K365" s="41"/>
      <c r="L365" s="45"/>
      <c r="M365" s="220"/>
      <c r="N365" s="221"/>
      <c r="O365" s="85"/>
      <c r="P365" s="85"/>
      <c r="Q365" s="85"/>
      <c r="R365" s="85"/>
      <c r="S365" s="85"/>
      <c r="T365" s="85"/>
      <c r="U365" s="86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147</v>
      </c>
      <c r="AU365" s="18" t="s">
        <v>80</v>
      </c>
    </row>
    <row r="366" spans="1:63" s="12" customFormat="1" ht="22.8" customHeight="1">
      <c r="A366" s="12"/>
      <c r="B366" s="188"/>
      <c r="C366" s="189"/>
      <c r="D366" s="190" t="s">
        <v>69</v>
      </c>
      <c r="E366" s="202" t="s">
        <v>849</v>
      </c>
      <c r="F366" s="202" t="s">
        <v>850</v>
      </c>
      <c r="G366" s="189"/>
      <c r="H366" s="189"/>
      <c r="I366" s="192"/>
      <c r="J366" s="203">
        <f>BK366</f>
        <v>0</v>
      </c>
      <c r="K366" s="189"/>
      <c r="L366" s="194"/>
      <c r="M366" s="195"/>
      <c r="N366" s="196"/>
      <c r="O366" s="196"/>
      <c r="P366" s="197">
        <f>SUM(P367:P382)</f>
        <v>0</v>
      </c>
      <c r="Q366" s="196"/>
      <c r="R366" s="197">
        <f>SUM(R367:R382)</f>
        <v>0.081670272</v>
      </c>
      <c r="S366" s="196"/>
      <c r="T366" s="197">
        <f>SUM(T367:T382)</f>
        <v>0</v>
      </c>
      <c r="U366" s="198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99" t="s">
        <v>80</v>
      </c>
      <c r="AT366" s="200" t="s">
        <v>69</v>
      </c>
      <c r="AU366" s="200" t="s">
        <v>78</v>
      </c>
      <c r="AY366" s="199" t="s">
        <v>136</v>
      </c>
      <c r="BK366" s="201">
        <f>SUM(BK367:BK382)</f>
        <v>0</v>
      </c>
    </row>
    <row r="367" spans="1:65" s="2" customFormat="1" ht="21.75" customHeight="1">
      <c r="A367" s="39"/>
      <c r="B367" s="40"/>
      <c r="C367" s="204" t="s">
        <v>851</v>
      </c>
      <c r="D367" s="204" t="s">
        <v>140</v>
      </c>
      <c r="E367" s="205" t="s">
        <v>852</v>
      </c>
      <c r="F367" s="206" t="s">
        <v>853</v>
      </c>
      <c r="G367" s="207" t="s">
        <v>152</v>
      </c>
      <c r="H367" s="208">
        <v>1</v>
      </c>
      <c r="I367" s="209"/>
      <c r="J367" s="210">
        <f>ROUND(I367*H367,2)</f>
        <v>0</v>
      </c>
      <c r="K367" s="206" t="s">
        <v>144</v>
      </c>
      <c r="L367" s="45"/>
      <c r="M367" s="211" t="s">
        <v>19</v>
      </c>
      <c r="N367" s="212" t="s">
        <v>41</v>
      </c>
      <c r="O367" s="85"/>
      <c r="P367" s="213">
        <f>O367*H367</f>
        <v>0</v>
      </c>
      <c r="Q367" s="213">
        <v>6.7E-05</v>
      </c>
      <c r="R367" s="213">
        <f>Q367*H367</f>
        <v>6.7E-05</v>
      </c>
      <c r="S367" s="213">
        <v>0</v>
      </c>
      <c r="T367" s="213">
        <f>S367*H367</f>
        <v>0</v>
      </c>
      <c r="U367" s="214" t="s">
        <v>19</v>
      </c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5" t="s">
        <v>317</v>
      </c>
      <c r="AT367" s="215" t="s">
        <v>140</v>
      </c>
      <c r="AU367" s="215" t="s">
        <v>80</v>
      </c>
      <c r="AY367" s="18" t="s">
        <v>136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8" t="s">
        <v>78</v>
      </c>
      <c r="BK367" s="216">
        <f>ROUND(I367*H367,2)</f>
        <v>0</v>
      </c>
      <c r="BL367" s="18" t="s">
        <v>317</v>
      </c>
      <c r="BM367" s="215" t="s">
        <v>854</v>
      </c>
    </row>
    <row r="368" spans="1:47" s="2" customFormat="1" ht="12">
      <c r="A368" s="39"/>
      <c r="B368" s="40"/>
      <c r="C368" s="41"/>
      <c r="D368" s="217" t="s">
        <v>147</v>
      </c>
      <c r="E368" s="41"/>
      <c r="F368" s="218" t="s">
        <v>855</v>
      </c>
      <c r="G368" s="41"/>
      <c r="H368" s="41"/>
      <c r="I368" s="219"/>
      <c r="J368" s="41"/>
      <c r="K368" s="41"/>
      <c r="L368" s="45"/>
      <c r="M368" s="220"/>
      <c r="N368" s="221"/>
      <c r="O368" s="85"/>
      <c r="P368" s="85"/>
      <c r="Q368" s="85"/>
      <c r="R368" s="85"/>
      <c r="S368" s="85"/>
      <c r="T368" s="85"/>
      <c r="U368" s="86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147</v>
      </c>
      <c r="AU368" s="18" t="s">
        <v>80</v>
      </c>
    </row>
    <row r="369" spans="1:65" s="2" customFormat="1" ht="16.5" customHeight="1">
      <c r="A369" s="39"/>
      <c r="B369" s="40"/>
      <c r="C369" s="204" t="s">
        <v>856</v>
      </c>
      <c r="D369" s="204" t="s">
        <v>140</v>
      </c>
      <c r="E369" s="205" t="s">
        <v>857</v>
      </c>
      <c r="F369" s="206" t="s">
        <v>858</v>
      </c>
      <c r="G369" s="207" t="s">
        <v>152</v>
      </c>
      <c r="H369" s="208">
        <v>1</v>
      </c>
      <c r="I369" s="209"/>
      <c r="J369" s="210">
        <f>ROUND(I369*H369,2)</f>
        <v>0</v>
      </c>
      <c r="K369" s="206" t="s">
        <v>144</v>
      </c>
      <c r="L369" s="45"/>
      <c r="M369" s="211" t="s">
        <v>19</v>
      </c>
      <c r="N369" s="212" t="s">
        <v>41</v>
      </c>
      <c r="O369" s="85"/>
      <c r="P369" s="213">
        <f>O369*H369</f>
        <v>0</v>
      </c>
      <c r="Q369" s="213">
        <v>0.000109232</v>
      </c>
      <c r="R369" s="213">
        <f>Q369*H369</f>
        <v>0.000109232</v>
      </c>
      <c r="S369" s="213">
        <v>0</v>
      </c>
      <c r="T369" s="213">
        <f>S369*H369</f>
        <v>0</v>
      </c>
      <c r="U369" s="214" t="s">
        <v>19</v>
      </c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5" t="s">
        <v>317</v>
      </c>
      <c r="AT369" s="215" t="s">
        <v>140</v>
      </c>
      <c r="AU369" s="215" t="s">
        <v>80</v>
      </c>
      <c r="AY369" s="18" t="s">
        <v>136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8" t="s">
        <v>78</v>
      </c>
      <c r="BK369" s="216">
        <f>ROUND(I369*H369,2)</f>
        <v>0</v>
      </c>
      <c r="BL369" s="18" t="s">
        <v>317</v>
      </c>
      <c r="BM369" s="215" t="s">
        <v>859</v>
      </c>
    </row>
    <row r="370" spans="1:47" s="2" customFormat="1" ht="12">
      <c r="A370" s="39"/>
      <c r="B370" s="40"/>
      <c r="C370" s="41"/>
      <c r="D370" s="217" t="s">
        <v>147</v>
      </c>
      <c r="E370" s="41"/>
      <c r="F370" s="218" t="s">
        <v>860</v>
      </c>
      <c r="G370" s="41"/>
      <c r="H370" s="41"/>
      <c r="I370" s="219"/>
      <c r="J370" s="41"/>
      <c r="K370" s="41"/>
      <c r="L370" s="45"/>
      <c r="M370" s="220"/>
      <c r="N370" s="221"/>
      <c r="O370" s="85"/>
      <c r="P370" s="85"/>
      <c r="Q370" s="85"/>
      <c r="R370" s="85"/>
      <c r="S370" s="85"/>
      <c r="T370" s="85"/>
      <c r="U370" s="86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147</v>
      </c>
      <c r="AU370" s="18" t="s">
        <v>80</v>
      </c>
    </row>
    <row r="371" spans="1:65" s="2" customFormat="1" ht="16.5" customHeight="1">
      <c r="A371" s="39"/>
      <c r="B371" s="40"/>
      <c r="C371" s="204" t="s">
        <v>861</v>
      </c>
      <c r="D371" s="204" t="s">
        <v>140</v>
      </c>
      <c r="E371" s="205" t="s">
        <v>862</v>
      </c>
      <c r="F371" s="206" t="s">
        <v>863</v>
      </c>
      <c r="G371" s="207" t="s">
        <v>152</v>
      </c>
      <c r="H371" s="208">
        <v>6</v>
      </c>
      <c r="I371" s="209"/>
      <c r="J371" s="210">
        <f>ROUND(I371*H371,2)</f>
        <v>0</v>
      </c>
      <c r="K371" s="206" t="s">
        <v>144</v>
      </c>
      <c r="L371" s="45"/>
      <c r="M371" s="211" t="s">
        <v>19</v>
      </c>
      <c r="N371" s="212" t="s">
        <v>41</v>
      </c>
      <c r="O371" s="85"/>
      <c r="P371" s="213">
        <f>O371*H371</f>
        <v>0</v>
      </c>
      <c r="Q371" s="213">
        <v>0.000167</v>
      </c>
      <c r="R371" s="213">
        <f>Q371*H371</f>
        <v>0.0010019999999999999</v>
      </c>
      <c r="S371" s="213">
        <v>0</v>
      </c>
      <c r="T371" s="213">
        <f>S371*H371</f>
        <v>0</v>
      </c>
      <c r="U371" s="214" t="s">
        <v>19</v>
      </c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5" t="s">
        <v>317</v>
      </c>
      <c r="AT371" s="215" t="s">
        <v>140</v>
      </c>
      <c r="AU371" s="215" t="s">
        <v>80</v>
      </c>
      <c r="AY371" s="18" t="s">
        <v>136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8" t="s">
        <v>78</v>
      </c>
      <c r="BK371" s="216">
        <f>ROUND(I371*H371,2)</f>
        <v>0</v>
      </c>
      <c r="BL371" s="18" t="s">
        <v>317</v>
      </c>
      <c r="BM371" s="215" t="s">
        <v>864</v>
      </c>
    </row>
    <row r="372" spans="1:47" s="2" customFormat="1" ht="12">
      <c r="A372" s="39"/>
      <c r="B372" s="40"/>
      <c r="C372" s="41"/>
      <c r="D372" s="217" t="s">
        <v>147</v>
      </c>
      <c r="E372" s="41"/>
      <c r="F372" s="218" t="s">
        <v>865</v>
      </c>
      <c r="G372" s="41"/>
      <c r="H372" s="41"/>
      <c r="I372" s="219"/>
      <c r="J372" s="41"/>
      <c r="K372" s="41"/>
      <c r="L372" s="45"/>
      <c r="M372" s="220"/>
      <c r="N372" s="221"/>
      <c r="O372" s="85"/>
      <c r="P372" s="85"/>
      <c r="Q372" s="85"/>
      <c r="R372" s="85"/>
      <c r="S372" s="85"/>
      <c r="T372" s="85"/>
      <c r="U372" s="86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147</v>
      </c>
      <c r="AU372" s="18" t="s">
        <v>80</v>
      </c>
    </row>
    <row r="373" spans="1:65" s="2" customFormat="1" ht="16.5" customHeight="1">
      <c r="A373" s="39"/>
      <c r="B373" s="40"/>
      <c r="C373" s="204" t="s">
        <v>866</v>
      </c>
      <c r="D373" s="204" t="s">
        <v>140</v>
      </c>
      <c r="E373" s="205" t="s">
        <v>867</v>
      </c>
      <c r="F373" s="206" t="s">
        <v>868</v>
      </c>
      <c r="G373" s="207" t="s">
        <v>152</v>
      </c>
      <c r="H373" s="208">
        <v>6</v>
      </c>
      <c r="I373" s="209"/>
      <c r="J373" s="210">
        <f>ROUND(I373*H373,2)</f>
        <v>0</v>
      </c>
      <c r="K373" s="206" t="s">
        <v>144</v>
      </c>
      <c r="L373" s="45"/>
      <c r="M373" s="211" t="s">
        <v>19</v>
      </c>
      <c r="N373" s="212" t="s">
        <v>41</v>
      </c>
      <c r="O373" s="85"/>
      <c r="P373" s="213">
        <f>O373*H373</f>
        <v>0</v>
      </c>
      <c r="Q373" s="213">
        <v>0.000167</v>
      </c>
      <c r="R373" s="213">
        <f>Q373*H373</f>
        <v>0.0010019999999999999</v>
      </c>
      <c r="S373" s="213">
        <v>0</v>
      </c>
      <c r="T373" s="213">
        <f>S373*H373</f>
        <v>0</v>
      </c>
      <c r="U373" s="214" t="s">
        <v>19</v>
      </c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5" t="s">
        <v>317</v>
      </c>
      <c r="AT373" s="215" t="s">
        <v>140</v>
      </c>
      <c r="AU373" s="215" t="s">
        <v>80</v>
      </c>
      <c r="AY373" s="18" t="s">
        <v>136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8" t="s">
        <v>78</v>
      </c>
      <c r="BK373" s="216">
        <f>ROUND(I373*H373,2)</f>
        <v>0</v>
      </c>
      <c r="BL373" s="18" t="s">
        <v>317</v>
      </c>
      <c r="BM373" s="215" t="s">
        <v>869</v>
      </c>
    </row>
    <row r="374" spans="1:47" s="2" customFormat="1" ht="12">
      <c r="A374" s="39"/>
      <c r="B374" s="40"/>
      <c r="C374" s="41"/>
      <c r="D374" s="217" t="s">
        <v>147</v>
      </c>
      <c r="E374" s="41"/>
      <c r="F374" s="218" t="s">
        <v>870</v>
      </c>
      <c r="G374" s="41"/>
      <c r="H374" s="41"/>
      <c r="I374" s="219"/>
      <c r="J374" s="41"/>
      <c r="K374" s="41"/>
      <c r="L374" s="45"/>
      <c r="M374" s="220"/>
      <c r="N374" s="221"/>
      <c r="O374" s="85"/>
      <c r="P374" s="85"/>
      <c r="Q374" s="85"/>
      <c r="R374" s="85"/>
      <c r="S374" s="85"/>
      <c r="T374" s="85"/>
      <c r="U374" s="86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147</v>
      </c>
      <c r="AU374" s="18" t="s">
        <v>80</v>
      </c>
    </row>
    <row r="375" spans="1:65" s="2" customFormat="1" ht="16.5" customHeight="1">
      <c r="A375" s="39"/>
      <c r="B375" s="40"/>
      <c r="C375" s="204" t="s">
        <v>871</v>
      </c>
      <c r="D375" s="204" t="s">
        <v>140</v>
      </c>
      <c r="E375" s="205" t="s">
        <v>872</v>
      </c>
      <c r="F375" s="206" t="s">
        <v>873</v>
      </c>
      <c r="G375" s="207" t="s">
        <v>152</v>
      </c>
      <c r="H375" s="208">
        <v>6</v>
      </c>
      <c r="I375" s="209"/>
      <c r="J375" s="210">
        <f>ROUND(I375*H375,2)</f>
        <v>0</v>
      </c>
      <c r="K375" s="206" t="s">
        <v>144</v>
      </c>
      <c r="L375" s="45"/>
      <c r="M375" s="211" t="s">
        <v>19</v>
      </c>
      <c r="N375" s="212" t="s">
        <v>41</v>
      </c>
      <c r="O375" s="85"/>
      <c r="P375" s="213">
        <f>O375*H375</f>
        <v>0</v>
      </c>
      <c r="Q375" s="213">
        <v>0.00874626</v>
      </c>
      <c r="R375" s="213">
        <f>Q375*H375</f>
        <v>0.052477560000000006</v>
      </c>
      <c r="S375" s="213">
        <v>0</v>
      </c>
      <c r="T375" s="213">
        <f>S375*H375</f>
        <v>0</v>
      </c>
      <c r="U375" s="214" t="s">
        <v>19</v>
      </c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5" t="s">
        <v>317</v>
      </c>
      <c r="AT375" s="215" t="s">
        <v>140</v>
      </c>
      <c r="AU375" s="215" t="s">
        <v>80</v>
      </c>
      <c r="AY375" s="18" t="s">
        <v>136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8" t="s">
        <v>78</v>
      </c>
      <c r="BK375" s="216">
        <f>ROUND(I375*H375,2)</f>
        <v>0</v>
      </c>
      <c r="BL375" s="18" t="s">
        <v>317</v>
      </c>
      <c r="BM375" s="215" t="s">
        <v>874</v>
      </c>
    </row>
    <row r="376" spans="1:47" s="2" customFormat="1" ht="12">
      <c r="A376" s="39"/>
      <c r="B376" s="40"/>
      <c r="C376" s="41"/>
      <c r="D376" s="217" t="s">
        <v>147</v>
      </c>
      <c r="E376" s="41"/>
      <c r="F376" s="218" t="s">
        <v>875</v>
      </c>
      <c r="G376" s="41"/>
      <c r="H376" s="41"/>
      <c r="I376" s="219"/>
      <c r="J376" s="41"/>
      <c r="K376" s="41"/>
      <c r="L376" s="45"/>
      <c r="M376" s="220"/>
      <c r="N376" s="221"/>
      <c r="O376" s="85"/>
      <c r="P376" s="85"/>
      <c r="Q376" s="85"/>
      <c r="R376" s="85"/>
      <c r="S376" s="85"/>
      <c r="T376" s="85"/>
      <c r="U376" s="86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147</v>
      </c>
      <c r="AU376" s="18" t="s">
        <v>80</v>
      </c>
    </row>
    <row r="377" spans="1:65" s="2" customFormat="1" ht="16.5" customHeight="1">
      <c r="A377" s="39"/>
      <c r="B377" s="40"/>
      <c r="C377" s="204" t="s">
        <v>876</v>
      </c>
      <c r="D377" s="204" t="s">
        <v>140</v>
      </c>
      <c r="E377" s="205" t="s">
        <v>877</v>
      </c>
      <c r="F377" s="206" t="s">
        <v>878</v>
      </c>
      <c r="G377" s="207" t="s">
        <v>152</v>
      </c>
      <c r="H377" s="208">
        <v>6</v>
      </c>
      <c r="I377" s="209"/>
      <c r="J377" s="210">
        <f>ROUND(I377*H377,2)</f>
        <v>0</v>
      </c>
      <c r="K377" s="206" t="s">
        <v>144</v>
      </c>
      <c r="L377" s="45"/>
      <c r="M377" s="211" t="s">
        <v>19</v>
      </c>
      <c r="N377" s="212" t="s">
        <v>41</v>
      </c>
      <c r="O377" s="85"/>
      <c r="P377" s="213">
        <f>O377*H377</f>
        <v>0</v>
      </c>
      <c r="Q377" s="213">
        <v>2.08E-06</v>
      </c>
      <c r="R377" s="213">
        <f>Q377*H377</f>
        <v>1.2479999999999999E-05</v>
      </c>
      <c r="S377" s="213">
        <v>0</v>
      </c>
      <c r="T377" s="213">
        <f>S377*H377</f>
        <v>0</v>
      </c>
      <c r="U377" s="214" t="s">
        <v>19</v>
      </c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5" t="s">
        <v>317</v>
      </c>
      <c r="AT377" s="215" t="s">
        <v>140</v>
      </c>
      <c r="AU377" s="215" t="s">
        <v>80</v>
      </c>
      <c r="AY377" s="18" t="s">
        <v>136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18" t="s">
        <v>78</v>
      </c>
      <c r="BK377" s="216">
        <f>ROUND(I377*H377,2)</f>
        <v>0</v>
      </c>
      <c r="BL377" s="18" t="s">
        <v>317</v>
      </c>
      <c r="BM377" s="215" t="s">
        <v>879</v>
      </c>
    </row>
    <row r="378" spans="1:47" s="2" customFormat="1" ht="12">
      <c r="A378" s="39"/>
      <c r="B378" s="40"/>
      <c r="C378" s="41"/>
      <c r="D378" s="217" t="s">
        <v>147</v>
      </c>
      <c r="E378" s="41"/>
      <c r="F378" s="218" t="s">
        <v>880</v>
      </c>
      <c r="G378" s="41"/>
      <c r="H378" s="41"/>
      <c r="I378" s="219"/>
      <c r="J378" s="41"/>
      <c r="K378" s="41"/>
      <c r="L378" s="45"/>
      <c r="M378" s="220"/>
      <c r="N378" s="221"/>
      <c r="O378" s="85"/>
      <c r="P378" s="85"/>
      <c r="Q378" s="85"/>
      <c r="R378" s="85"/>
      <c r="S378" s="85"/>
      <c r="T378" s="85"/>
      <c r="U378" s="86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147</v>
      </c>
      <c r="AU378" s="18" t="s">
        <v>80</v>
      </c>
    </row>
    <row r="379" spans="1:65" s="2" customFormat="1" ht="16.5" customHeight="1">
      <c r="A379" s="39"/>
      <c r="B379" s="40"/>
      <c r="C379" s="204" t="s">
        <v>881</v>
      </c>
      <c r="D379" s="204" t="s">
        <v>140</v>
      </c>
      <c r="E379" s="205" t="s">
        <v>882</v>
      </c>
      <c r="F379" s="206" t="s">
        <v>883</v>
      </c>
      <c r="G379" s="207" t="s">
        <v>152</v>
      </c>
      <c r="H379" s="208">
        <v>6</v>
      </c>
      <c r="I379" s="209"/>
      <c r="J379" s="210">
        <f>ROUND(I379*H379,2)</f>
        <v>0</v>
      </c>
      <c r="K379" s="206" t="s">
        <v>144</v>
      </c>
      <c r="L379" s="45"/>
      <c r="M379" s="211" t="s">
        <v>19</v>
      </c>
      <c r="N379" s="212" t="s">
        <v>41</v>
      </c>
      <c r="O379" s="85"/>
      <c r="P379" s="213">
        <f>O379*H379</f>
        <v>0</v>
      </c>
      <c r="Q379" s="213">
        <v>0</v>
      </c>
      <c r="R379" s="213">
        <f>Q379*H379</f>
        <v>0</v>
      </c>
      <c r="S379" s="213">
        <v>0</v>
      </c>
      <c r="T379" s="213">
        <f>S379*H379</f>
        <v>0</v>
      </c>
      <c r="U379" s="214" t="s">
        <v>19</v>
      </c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5" t="s">
        <v>317</v>
      </c>
      <c r="AT379" s="215" t="s">
        <v>140</v>
      </c>
      <c r="AU379" s="215" t="s">
        <v>80</v>
      </c>
      <c r="AY379" s="18" t="s">
        <v>136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8" t="s">
        <v>78</v>
      </c>
      <c r="BK379" s="216">
        <f>ROUND(I379*H379,2)</f>
        <v>0</v>
      </c>
      <c r="BL379" s="18" t="s">
        <v>317</v>
      </c>
      <c r="BM379" s="215" t="s">
        <v>884</v>
      </c>
    </row>
    <row r="380" spans="1:47" s="2" customFormat="1" ht="12">
      <c r="A380" s="39"/>
      <c r="B380" s="40"/>
      <c r="C380" s="41"/>
      <c r="D380" s="217" t="s">
        <v>147</v>
      </c>
      <c r="E380" s="41"/>
      <c r="F380" s="218" t="s">
        <v>885</v>
      </c>
      <c r="G380" s="41"/>
      <c r="H380" s="41"/>
      <c r="I380" s="219"/>
      <c r="J380" s="41"/>
      <c r="K380" s="41"/>
      <c r="L380" s="45"/>
      <c r="M380" s="220"/>
      <c r="N380" s="221"/>
      <c r="O380" s="85"/>
      <c r="P380" s="85"/>
      <c r="Q380" s="85"/>
      <c r="R380" s="85"/>
      <c r="S380" s="85"/>
      <c r="T380" s="85"/>
      <c r="U380" s="86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147</v>
      </c>
      <c r="AU380" s="18" t="s">
        <v>80</v>
      </c>
    </row>
    <row r="381" spans="1:65" s="2" customFormat="1" ht="24.15" customHeight="1">
      <c r="A381" s="39"/>
      <c r="B381" s="40"/>
      <c r="C381" s="204" t="s">
        <v>886</v>
      </c>
      <c r="D381" s="204" t="s">
        <v>140</v>
      </c>
      <c r="E381" s="205" t="s">
        <v>887</v>
      </c>
      <c r="F381" s="206" t="s">
        <v>888</v>
      </c>
      <c r="G381" s="207" t="s">
        <v>196</v>
      </c>
      <c r="H381" s="208">
        <v>6</v>
      </c>
      <c r="I381" s="209"/>
      <c r="J381" s="210">
        <f>ROUND(I381*H381,2)</f>
        <v>0</v>
      </c>
      <c r="K381" s="206" t="s">
        <v>144</v>
      </c>
      <c r="L381" s="45"/>
      <c r="M381" s="211" t="s">
        <v>19</v>
      </c>
      <c r="N381" s="212" t="s">
        <v>41</v>
      </c>
      <c r="O381" s="85"/>
      <c r="P381" s="213">
        <f>O381*H381</f>
        <v>0</v>
      </c>
      <c r="Q381" s="213">
        <v>0.0045</v>
      </c>
      <c r="R381" s="213">
        <f>Q381*H381</f>
        <v>0.026999999999999996</v>
      </c>
      <c r="S381" s="213">
        <v>0</v>
      </c>
      <c r="T381" s="213">
        <f>S381*H381</f>
        <v>0</v>
      </c>
      <c r="U381" s="214" t="s">
        <v>19</v>
      </c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5" t="s">
        <v>317</v>
      </c>
      <c r="AT381" s="215" t="s">
        <v>140</v>
      </c>
      <c r="AU381" s="215" t="s">
        <v>80</v>
      </c>
      <c r="AY381" s="18" t="s">
        <v>136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8" t="s">
        <v>78</v>
      </c>
      <c r="BK381" s="216">
        <f>ROUND(I381*H381,2)</f>
        <v>0</v>
      </c>
      <c r="BL381" s="18" t="s">
        <v>317</v>
      </c>
      <c r="BM381" s="215" t="s">
        <v>889</v>
      </c>
    </row>
    <row r="382" spans="1:47" s="2" customFormat="1" ht="12">
      <c r="A382" s="39"/>
      <c r="B382" s="40"/>
      <c r="C382" s="41"/>
      <c r="D382" s="217" t="s">
        <v>147</v>
      </c>
      <c r="E382" s="41"/>
      <c r="F382" s="218" t="s">
        <v>890</v>
      </c>
      <c r="G382" s="41"/>
      <c r="H382" s="41"/>
      <c r="I382" s="219"/>
      <c r="J382" s="41"/>
      <c r="K382" s="41"/>
      <c r="L382" s="45"/>
      <c r="M382" s="220"/>
      <c r="N382" s="221"/>
      <c r="O382" s="85"/>
      <c r="P382" s="85"/>
      <c r="Q382" s="85"/>
      <c r="R382" s="85"/>
      <c r="S382" s="85"/>
      <c r="T382" s="85"/>
      <c r="U382" s="86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147</v>
      </c>
      <c r="AU382" s="18" t="s">
        <v>80</v>
      </c>
    </row>
    <row r="383" spans="1:63" s="12" customFormat="1" ht="22.8" customHeight="1">
      <c r="A383" s="12"/>
      <c r="B383" s="188"/>
      <c r="C383" s="189"/>
      <c r="D383" s="190" t="s">
        <v>69</v>
      </c>
      <c r="E383" s="202" t="s">
        <v>891</v>
      </c>
      <c r="F383" s="202" t="s">
        <v>892</v>
      </c>
      <c r="G383" s="189"/>
      <c r="H383" s="189"/>
      <c r="I383" s="192"/>
      <c r="J383" s="203">
        <f>BK383</f>
        <v>0</v>
      </c>
      <c r="K383" s="189"/>
      <c r="L383" s="194"/>
      <c r="M383" s="195"/>
      <c r="N383" s="196"/>
      <c r="O383" s="196"/>
      <c r="P383" s="197">
        <f>SUM(P384:P403)</f>
        <v>0</v>
      </c>
      <c r="Q383" s="196"/>
      <c r="R383" s="197">
        <f>SUM(R384:R403)</f>
        <v>0.04943</v>
      </c>
      <c r="S383" s="196"/>
      <c r="T383" s="197">
        <f>SUM(T384:T403)</f>
        <v>0.00496</v>
      </c>
      <c r="U383" s="198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199" t="s">
        <v>80</v>
      </c>
      <c r="AT383" s="200" t="s">
        <v>69</v>
      </c>
      <c r="AU383" s="200" t="s">
        <v>78</v>
      </c>
      <c r="AY383" s="199" t="s">
        <v>136</v>
      </c>
      <c r="BK383" s="201">
        <f>SUM(BK384:BK403)</f>
        <v>0</v>
      </c>
    </row>
    <row r="384" spans="1:65" s="2" customFormat="1" ht="16.5" customHeight="1">
      <c r="A384" s="39"/>
      <c r="B384" s="40"/>
      <c r="C384" s="204" t="s">
        <v>893</v>
      </c>
      <c r="D384" s="204" t="s">
        <v>140</v>
      </c>
      <c r="E384" s="205" t="s">
        <v>894</v>
      </c>
      <c r="F384" s="206" t="s">
        <v>895</v>
      </c>
      <c r="G384" s="207" t="s">
        <v>152</v>
      </c>
      <c r="H384" s="208">
        <v>16</v>
      </c>
      <c r="I384" s="209"/>
      <c r="J384" s="210">
        <f>ROUND(I384*H384,2)</f>
        <v>0</v>
      </c>
      <c r="K384" s="206" t="s">
        <v>144</v>
      </c>
      <c r="L384" s="45"/>
      <c r="M384" s="211" t="s">
        <v>19</v>
      </c>
      <c r="N384" s="212" t="s">
        <v>41</v>
      </c>
      <c r="O384" s="85"/>
      <c r="P384" s="213">
        <f>O384*H384</f>
        <v>0</v>
      </c>
      <c r="Q384" s="213">
        <v>0.001</v>
      </c>
      <c r="R384" s="213">
        <f>Q384*H384</f>
        <v>0.016</v>
      </c>
      <c r="S384" s="213">
        <v>0.00031</v>
      </c>
      <c r="T384" s="213">
        <f>S384*H384</f>
        <v>0.00496</v>
      </c>
      <c r="U384" s="214" t="s">
        <v>19</v>
      </c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5" t="s">
        <v>317</v>
      </c>
      <c r="AT384" s="215" t="s">
        <v>140</v>
      </c>
      <c r="AU384" s="215" t="s">
        <v>80</v>
      </c>
      <c r="AY384" s="18" t="s">
        <v>136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8" t="s">
        <v>78</v>
      </c>
      <c r="BK384" s="216">
        <f>ROUND(I384*H384,2)</f>
        <v>0</v>
      </c>
      <c r="BL384" s="18" t="s">
        <v>317</v>
      </c>
      <c r="BM384" s="215" t="s">
        <v>896</v>
      </c>
    </row>
    <row r="385" spans="1:47" s="2" customFormat="1" ht="12">
      <c r="A385" s="39"/>
      <c r="B385" s="40"/>
      <c r="C385" s="41"/>
      <c r="D385" s="217" t="s">
        <v>147</v>
      </c>
      <c r="E385" s="41"/>
      <c r="F385" s="218" t="s">
        <v>897</v>
      </c>
      <c r="G385" s="41"/>
      <c r="H385" s="41"/>
      <c r="I385" s="219"/>
      <c r="J385" s="41"/>
      <c r="K385" s="41"/>
      <c r="L385" s="45"/>
      <c r="M385" s="220"/>
      <c r="N385" s="221"/>
      <c r="O385" s="85"/>
      <c r="P385" s="85"/>
      <c r="Q385" s="85"/>
      <c r="R385" s="85"/>
      <c r="S385" s="85"/>
      <c r="T385" s="85"/>
      <c r="U385" s="86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147</v>
      </c>
      <c r="AU385" s="18" t="s">
        <v>80</v>
      </c>
    </row>
    <row r="386" spans="1:65" s="2" customFormat="1" ht="16.5" customHeight="1">
      <c r="A386" s="39"/>
      <c r="B386" s="40"/>
      <c r="C386" s="204" t="s">
        <v>898</v>
      </c>
      <c r="D386" s="204" t="s">
        <v>140</v>
      </c>
      <c r="E386" s="205" t="s">
        <v>899</v>
      </c>
      <c r="F386" s="206" t="s">
        <v>900</v>
      </c>
      <c r="G386" s="207" t="s">
        <v>152</v>
      </c>
      <c r="H386" s="208">
        <v>16</v>
      </c>
      <c r="I386" s="209"/>
      <c r="J386" s="210">
        <f>ROUND(I386*H386,2)</f>
        <v>0</v>
      </c>
      <c r="K386" s="206" t="s">
        <v>144</v>
      </c>
      <c r="L386" s="45"/>
      <c r="M386" s="211" t="s">
        <v>19</v>
      </c>
      <c r="N386" s="212" t="s">
        <v>41</v>
      </c>
      <c r="O386" s="85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3">
        <f>S386*H386</f>
        <v>0</v>
      </c>
      <c r="U386" s="214" t="s">
        <v>19</v>
      </c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5" t="s">
        <v>317</v>
      </c>
      <c r="AT386" s="215" t="s">
        <v>140</v>
      </c>
      <c r="AU386" s="215" t="s">
        <v>80</v>
      </c>
      <c r="AY386" s="18" t="s">
        <v>136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18" t="s">
        <v>78</v>
      </c>
      <c r="BK386" s="216">
        <f>ROUND(I386*H386,2)</f>
        <v>0</v>
      </c>
      <c r="BL386" s="18" t="s">
        <v>317</v>
      </c>
      <c r="BM386" s="215" t="s">
        <v>901</v>
      </c>
    </row>
    <row r="387" spans="1:47" s="2" customFormat="1" ht="12">
      <c r="A387" s="39"/>
      <c r="B387" s="40"/>
      <c r="C387" s="41"/>
      <c r="D387" s="217" t="s">
        <v>147</v>
      </c>
      <c r="E387" s="41"/>
      <c r="F387" s="218" t="s">
        <v>902</v>
      </c>
      <c r="G387" s="41"/>
      <c r="H387" s="41"/>
      <c r="I387" s="219"/>
      <c r="J387" s="41"/>
      <c r="K387" s="41"/>
      <c r="L387" s="45"/>
      <c r="M387" s="220"/>
      <c r="N387" s="221"/>
      <c r="O387" s="85"/>
      <c r="P387" s="85"/>
      <c r="Q387" s="85"/>
      <c r="R387" s="85"/>
      <c r="S387" s="85"/>
      <c r="T387" s="85"/>
      <c r="U387" s="86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147</v>
      </c>
      <c r="AU387" s="18" t="s">
        <v>80</v>
      </c>
    </row>
    <row r="388" spans="1:65" s="2" customFormat="1" ht="24.15" customHeight="1">
      <c r="A388" s="39"/>
      <c r="B388" s="40"/>
      <c r="C388" s="204" t="s">
        <v>903</v>
      </c>
      <c r="D388" s="204" t="s">
        <v>140</v>
      </c>
      <c r="E388" s="205" t="s">
        <v>904</v>
      </c>
      <c r="F388" s="206" t="s">
        <v>905</v>
      </c>
      <c r="G388" s="207" t="s">
        <v>249</v>
      </c>
      <c r="H388" s="208">
        <v>50</v>
      </c>
      <c r="I388" s="209"/>
      <c r="J388" s="210">
        <f>ROUND(I388*H388,2)</f>
        <v>0</v>
      </c>
      <c r="K388" s="206" t="s">
        <v>144</v>
      </c>
      <c r="L388" s="45"/>
      <c r="M388" s="211" t="s">
        <v>19</v>
      </c>
      <c r="N388" s="212" t="s">
        <v>41</v>
      </c>
      <c r="O388" s="85"/>
      <c r="P388" s="213">
        <f>O388*H388</f>
        <v>0</v>
      </c>
      <c r="Q388" s="213">
        <v>0</v>
      </c>
      <c r="R388" s="213">
        <f>Q388*H388</f>
        <v>0</v>
      </c>
      <c r="S388" s="213">
        <v>0</v>
      </c>
      <c r="T388" s="213">
        <f>S388*H388</f>
        <v>0</v>
      </c>
      <c r="U388" s="214" t="s">
        <v>19</v>
      </c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5" t="s">
        <v>317</v>
      </c>
      <c r="AT388" s="215" t="s">
        <v>140</v>
      </c>
      <c r="AU388" s="215" t="s">
        <v>80</v>
      </c>
      <c r="AY388" s="18" t="s">
        <v>136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8" t="s">
        <v>78</v>
      </c>
      <c r="BK388" s="216">
        <f>ROUND(I388*H388,2)</f>
        <v>0</v>
      </c>
      <c r="BL388" s="18" t="s">
        <v>317</v>
      </c>
      <c r="BM388" s="215" t="s">
        <v>906</v>
      </c>
    </row>
    <row r="389" spans="1:47" s="2" customFormat="1" ht="12">
      <c r="A389" s="39"/>
      <c r="B389" s="40"/>
      <c r="C389" s="41"/>
      <c r="D389" s="217" t="s">
        <v>147</v>
      </c>
      <c r="E389" s="41"/>
      <c r="F389" s="218" t="s">
        <v>907</v>
      </c>
      <c r="G389" s="41"/>
      <c r="H389" s="41"/>
      <c r="I389" s="219"/>
      <c r="J389" s="41"/>
      <c r="K389" s="41"/>
      <c r="L389" s="45"/>
      <c r="M389" s="220"/>
      <c r="N389" s="221"/>
      <c r="O389" s="85"/>
      <c r="P389" s="85"/>
      <c r="Q389" s="85"/>
      <c r="R389" s="85"/>
      <c r="S389" s="85"/>
      <c r="T389" s="85"/>
      <c r="U389" s="86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147</v>
      </c>
      <c r="AU389" s="18" t="s">
        <v>80</v>
      </c>
    </row>
    <row r="390" spans="1:65" s="2" customFormat="1" ht="16.5" customHeight="1">
      <c r="A390" s="39"/>
      <c r="B390" s="40"/>
      <c r="C390" s="222" t="s">
        <v>908</v>
      </c>
      <c r="D390" s="222" t="s">
        <v>199</v>
      </c>
      <c r="E390" s="223" t="s">
        <v>909</v>
      </c>
      <c r="F390" s="224" t="s">
        <v>910</v>
      </c>
      <c r="G390" s="225" t="s">
        <v>249</v>
      </c>
      <c r="H390" s="226">
        <v>52.5</v>
      </c>
      <c r="I390" s="227"/>
      <c r="J390" s="228">
        <f>ROUND(I390*H390,2)</f>
        <v>0</v>
      </c>
      <c r="K390" s="224" t="s">
        <v>19</v>
      </c>
      <c r="L390" s="229"/>
      <c r="M390" s="230" t="s">
        <v>19</v>
      </c>
      <c r="N390" s="231" t="s">
        <v>41</v>
      </c>
      <c r="O390" s="85"/>
      <c r="P390" s="213">
        <f>O390*H390</f>
        <v>0</v>
      </c>
      <c r="Q390" s="213">
        <v>0</v>
      </c>
      <c r="R390" s="213">
        <f>Q390*H390</f>
        <v>0</v>
      </c>
      <c r="S390" s="213">
        <v>0</v>
      </c>
      <c r="T390" s="213">
        <f>S390*H390</f>
        <v>0</v>
      </c>
      <c r="U390" s="214" t="s">
        <v>19</v>
      </c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5" t="s">
        <v>528</v>
      </c>
      <c r="AT390" s="215" t="s">
        <v>199</v>
      </c>
      <c r="AU390" s="215" t="s">
        <v>80</v>
      </c>
      <c r="AY390" s="18" t="s">
        <v>136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8" t="s">
        <v>78</v>
      </c>
      <c r="BK390" s="216">
        <f>ROUND(I390*H390,2)</f>
        <v>0</v>
      </c>
      <c r="BL390" s="18" t="s">
        <v>317</v>
      </c>
      <c r="BM390" s="215" t="s">
        <v>911</v>
      </c>
    </row>
    <row r="391" spans="1:65" s="2" customFormat="1" ht="21.75" customHeight="1">
      <c r="A391" s="39"/>
      <c r="B391" s="40"/>
      <c r="C391" s="204" t="s">
        <v>912</v>
      </c>
      <c r="D391" s="204" t="s">
        <v>140</v>
      </c>
      <c r="E391" s="205" t="s">
        <v>913</v>
      </c>
      <c r="F391" s="206" t="s">
        <v>914</v>
      </c>
      <c r="G391" s="207" t="s">
        <v>152</v>
      </c>
      <c r="H391" s="208">
        <v>64</v>
      </c>
      <c r="I391" s="209"/>
      <c r="J391" s="210">
        <f>ROUND(I391*H391,2)</f>
        <v>0</v>
      </c>
      <c r="K391" s="206" t="s">
        <v>19</v>
      </c>
      <c r="L391" s="45"/>
      <c r="M391" s="211" t="s">
        <v>19</v>
      </c>
      <c r="N391" s="212" t="s">
        <v>41</v>
      </c>
      <c r="O391" s="85"/>
      <c r="P391" s="213">
        <f>O391*H391</f>
        <v>0</v>
      </c>
      <c r="Q391" s="213">
        <v>0.00026</v>
      </c>
      <c r="R391" s="213">
        <f>Q391*H391</f>
        <v>0.01664</v>
      </c>
      <c r="S391" s="213">
        <v>0</v>
      </c>
      <c r="T391" s="213">
        <f>S391*H391</f>
        <v>0</v>
      </c>
      <c r="U391" s="214" t="s">
        <v>19</v>
      </c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5" t="s">
        <v>317</v>
      </c>
      <c r="AT391" s="215" t="s">
        <v>140</v>
      </c>
      <c r="AU391" s="215" t="s">
        <v>80</v>
      </c>
      <c r="AY391" s="18" t="s">
        <v>136</v>
      </c>
      <c r="BE391" s="216">
        <f>IF(N391="základní",J391,0)</f>
        <v>0</v>
      </c>
      <c r="BF391" s="216">
        <f>IF(N391="snížená",J391,0)</f>
        <v>0</v>
      </c>
      <c r="BG391" s="216">
        <f>IF(N391="zákl. přenesená",J391,0)</f>
        <v>0</v>
      </c>
      <c r="BH391" s="216">
        <f>IF(N391="sníž. přenesená",J391,0)</f>
        <v>0</v>
      </c>
      <c r="BI391" s="216">
        <f>IF(N391="nulová",J391,0)</f>
        <v>0</v>
      </c>
      <c r="BJ391" s="18" t="s">
        <v>78</v>
      </c>
      <c r="BK391" s="216">
        <f>ROUND(I391*H391,2)</f>
        <v>0</v>
      </c>
      <c r="BL391" s="18" t="s">
        <v>317</v>
      </c>
      <c r="BM391" s="215" t="s">
        <v>915</v>
      </c>
    </row>
    <row r="392" spans="1:47" s="2" customFormat="1" ht="12">
      <c r="A392" s="39"/>
      <c r="B392" s="40"/>
      <c r="C392" s="41"/>
      <c r="D392" s="233" t="s">
        <v>645</v>
      </c>
      <c r="E392" s="41"/>
      <c r="F392" s="234" t="s">
        <v>916</v>
      </c>
      <c r="G392" s="41"/>
      <c r="H392" s="41"/>
      <c r="I392" s="219"/>
      <c r="J392" s="41"/>
      <c r="K392" s="41"/>
      <c r="L392" s="45"/>
      <c r="M392" s="220"/>
      <c r="N392" s="221"/>
      <c r="O392" s="85"/>
      <c r="P392" s="85"/>
      <c r="Q392" s="85"/>
      <c r="R392" s="85"/>
      <c r="S392" s="85"/>
      <c r="T392" s="85"/>
      <c r="U392" s="86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645</v>
      </c>
      <c r="AU392" s="18" t="s">
        <v>80</v>
      </c>
    </row>
    <row r="393" spans="1:51" s="13" customFormat="1" ht="12">
      <c r="A393" s="13"/>
      <c r="B393" s="235"/>
      <c r="C393" s="236"/>
      <c r="D393" s="233" t="s">
        <v>917</v>
      </c>
      <c r="E393" s="237" t="s">
        <v>19</v>
      </c>
      <c r="F393" s="238" t="s">
        <v>918</v>
      </c>
      <c r="G393" s="236"/>
      <c r="H393" s="237" t="s">
        <v>19</v>
      </c>
      <c r="I393" s="239"/>
      <c r="J393" s="236"/>
      <c r="K393" s="236"/>
      <c r="L393" s="240"/>
      <c r="M393" s="241"/>
      <c r="N393" s="242"/>
      <c r="O393" s="242"/>
      <c r="P393" s="242"/>
      <c r="Q393" s="242"/>
      <c r="R393" s="242"/>
      <c r="S393" s="242"/>
      <c r="T393" s="242"/>
      <c r="U393" s="24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917</v>
      </c>
      <c r="AU393" s="244" t="s">
        <v>80</v>
      </c>
      <c r="AV393" s="13" t="s">
        <v>78</v>
      </c>
      <c r="AW393" s="13" t="s">
        <v>32</v>
      </c>
      <c r="AX393" s="13" t="s">
        <v>70</v>
      </c>
      <c r="AY393" s="244" t="s">
        <v>136</v>
      </c>
    </row>
    <row r="394" spans="1:51" s="14" customFormat="1" ht="12">
      <c r="A394" s="14"/>
      <c r="B394" s="245"/>
      <c r="C394" s="246"/>
      <c r="D394" s="233" t="s">
        <v>917</v>
      </c>
      <c r="E394" s="247" t="s">
        <v>19</v>
      </c>
      <c r="F394" s="248" t="s">
        <v>919</v>
      </c>
      <c r="G394" s="246"/>
      <c r="H394" s="249">
        <v>40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3"/>
      <c r="U394" s="25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917</v>
      </c>
      <c r="AU394" s="255" t="s">
        <v>80</v>
      </c>
      <c r="AV394" s="14" t="s">
        <v>80</v>
      </c>
      <c r="AW394" s="14" t="s">
        <v>32</v>
      </c>
      <c r="AX394" s="14" t="s">
        <v>70</v>
      </c>
      <c r="AY394" s="255" t="s">
        <v>136</v>
      </c>
    </row>
    <row r="395" spans="1:51" s="13" customFormat="1" ht="12">
      <c r="A395" s="13"/>
      <c r="B395" s="235"/>
      <c r="C395" s="236"/>
      <c r="D395" s="233" t="s">
        <v>917</v>
      </c>
      <c r="E395" s="237" t="s">
        <v>19</v>
      </c>
      <c r="F395" s="238" t="s">
        <v>920</v>
      </c>
      <c r="G395" s="236"/>
      <c r="H395" s="237" t="s">
        <v>19</v>
      </c>
      <c r="I395" s="239"/>
      <c r="J395" s="236"/>
      <c r="K395" s="236"/>
      <c r="L395" s="240"/>
      <c r="M395" s="241"/>
      <c r="N395" s="242"/>
      <c r="O395" s="242"/>
      <c r="P395" s="242"/>
      <c r="Q395" s="242"/>
      <c r="R395" s="242"/>
      <c r="S395" s="242"/>
      <c r="T395" s="242"/>
      <c r="U395" s="24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917</v>
      </c>
      <c r="AU395" s="244" t="s">
        <v>80</v>
      </c>
      <c r="AV395" s="13" t="s">
        <v>78</v>
      </c>
      <c r="AW395" s="13" t="s">
        <v>32</v>
      </c>
      <c r="AX395" s="13" t="s">
        <v>70</v>
      </c>
      <c r="AY395" s="244" t="s">
        <v>136</v>
      </c>
    </row>
    <row r="396" spans="1:51" s="14" customFormat="1" ht="12">
      <c r="A396" s="14"/>
      <c r="B396" s="245"/>
      <c r="C396" s="246"/>
      <c r="D396" s="233" t="s">
        <v>917</v>
      </c>
      <c r="E396" s="247" t="s">
        <v>19</v>
      </c>
      <c r="F396" s="248" t="s">
        <v>921</v>
      </c>
      <c r="G396" s="246"/>
      <c r="H396" s="249">
        <v>24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3"/>
      <c r="U396" s="25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917</v>
      </c>
      <c r="AU396" s="255" t="s">
        <v>80</v>
      </c>
      <c r="AV396" s="14" t="s">
        <v>80</v>
      </c>
      <c r="AW396" s="14" t="s">
        <v>32</v>
      </c>
      <c r="AX396" s="14" t="s">
        <v>70</v>
      </c>
      <c r="AY396" s="255" t="s">
        <v>136</v>
      </c>
    </row>
    <row r="397" spans="1:51" s="15" customFormat="1" ht="12">
      <c r="A397" s="15"/>
      <c r="B397" s="256"/>
      <c r="C397" s="257"/>
      <c r="D397" s="233" t="s">
        <v>917</v>
      </c>
      <c r="E397" s="258" t="s">
        <v>19</v>
      </c>
      <c r="F397" s="259" t="s">
        <v>922</v>
      </c>
      <c r="G397" s="257"/>
      <c r="H397" s="260">
        <v>64</v>
      </c>
      <c r="I397" s="261"/>
      <c r="J397" s="257"/>
      <c r="K397" s="257"/>
      <c r="L397" s="262"/>
      <c r="M397" s="263"/>
      <c r="N397" s="264"/>
      <c r="O397" s="264"/>
      <c r="P397" s="264"/>
      <c r="Q397" s="264"/>
      <c r="R397" s="264"/>
      <c r="S397" s="264"/>
      <c r="T397" s="264"/>
      <c r="U397" s="26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6" t="s">
        <v>917</v>
      </c>
      <c r="AU397" s="266" t="s">
        <v>80</v>
      </c>
      <c r="AV397" s="15" t="s">
        <v>145</v>
      </c>
      <c r="AW397" s="15" t="s">
        <v>32</v>
      </c>
      <c r="AX397" s="15" t="s">
        <v>78</v>
      </c>
      <c r="AY397" s="266" t="s">
        <v>136</v>
      </c>
    </row>
    <row r="398" spans="1:65" s="2" customFormat="1" ht="16.5" customHeight="1">
      <c r="A398" s="39"/>
      <c r="B398" s="40"/>
      <c r="C398" s="204" t="s">
        <v>923</v>
      </c>
      <c r="D398" s="204" t="s">
        <v>140</v>
      </c>
      <c r="E398" s="205" t="s">
        <v>924</v>
      </c>
      <c r="F398" s="206" t="s">
        <v>925</v>
      </c>
      <c r="G398" s="207" t="s">
        <v>152</v>
      </c>
      <c r="H398" s="208">
        <v>81</v>
      </c>
      <c r="I398" s="209"/>
      <c r="J398" s="210">
        <f>ROUND(I398*H398,2)</f>
        <v>0</v>
      </c>
      <c r="K398" s="206" t="s">
        <v>144</v>
      </c>
      <c r="L398" s="45"/>
      <c r="M398" s="211" t="s">
        <v>19</v>
      </c>
      <c r="N398" s="212" t="s">
        <v>41</v>
      </c>
      <c r="O398" s="85"/>
      <c r="P398" s="213">
        <f>O398*H398</f>
        <v>0</v>
      </c>
      <c r="Q398" s="213">
        <v>0.0002012</v>
      </c>
      <c r="R398" s="213">
        <f>Q398*H398</f>
        <v>0.0162972</v>
      </c>
      <c r="S398" s="213">
        <v>0</v>
      </c>
      <c r="T398" s="213">
        <f>S398*H398</f>
        <v>0</v>
      </c>
      <c r="U398" s="214" t="s">
        <v>19</v>
      </c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5" t="s">
        <v>317</v>
      </c>
      <c r="AT398" s="215" t="s">
        <v>140</v>
      </c>
      <c r="AU398" s="215" t="s">
        <v>80</v>
      </c>
      <c r="AY398" s="18" t="s">
        <v>136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8" t="s">
        <v>78</v>
      </c>
      <c r="BK398" s="216">
        <f>ROUND(I398*H398,2)</f>
        <v>0</v>
      </c>
      <c r="BL398" s="18" t="s">
        <v>317</v>
      </c>
      <c r="BM398" s="215" t="s">
        <v>926</v>
      </c>
    </row>
    <row r="399" spans="1:47" s="2" customFormat="1" ht="12">
      <c r="A399" s="39"/>
      <c r="B399" s="40"/>
      <c r="C399" s="41"/>
      <c r="D399" s="217" t="s">
        <v>147</v>
      </c>
      <c r="E399" s="41"/>
      <c r="F399" s="218" t="s">
        <v>927</v>
      </c>
      <c r="G399" s="41"/>
      <c r="H399" s="41"/>
      <c r="I399" s="219"/>
      <c r="J399" s="41"/>
      <c r="K399" s="41"/>
      <c r="L399" s="45"/>
      <c r="M399" s="220"/>
      <c r="N399" s="221"/>
      <c r="O399" s="85"/>
      <c r="P399" s="85"/>
      <c r="Q399" s="85"/>
      <c r="R399" s="85"/>
      <c r="S399" s="85"/>
      <c r="T399" s="85"/>
      <c r="U399" s="86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147</v>
      </c>
      <c r="AU399" s="18" t="s">
        <v>80</v>
      </c>
    </row>
    <row r="400" spans="1:65" s="2" customFormat="1" ht="24.15" customHeight="1">
      <c r="A400" s="39"/>
      <c r="B400" s="40"/>
      <c r="C400" s="204" t="s">
        <v>928</v>
      </c>
      <c r="D400" s="204" t="s">
        <v>140</v>
      </c>
      <c r="E400" s="205" t="s">
        <v>929</v>
      </c>
      <c r="F400" s="206" t="s">
        <v>930</v>
      </c>
      <c r="G400" s="207" t="s">
        <v>249</v>
      </c>
      <c r="H400" s="208">
        <v>16</v>
      </c>
      <c r="I400" s="209"/>
      <c r="J400" s="210">
        <f>ROUND(I400*H400,2)</f>
        <v>0</v>
      </c>
      <c r="K400" s="206" t="s">
        <v>144</v>
      </c>
      <c r="L400" s="45"/>
      <c r="M400" s="211" t="s">
        <v>19</v>
      </c>
      <c r="N400" s="212" t="s">
        <v>41</v>
      </c>
      <c r="O400" s="85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3">
        <f>S400*H400</f>
        <v>0</v>
      </c>
      <c r="U400" s="214" t="s">
        <v>19</v>
      </c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5" t="s">
        <v>317</v>
      </c>
      <c r="AT400" s="215" t="s">
        <v>140</v>
      </c>
      <c r="AU400" s="215" t="s">
        <v>80</v>
      </c>
      <c r="AY400" s="18" t="s">
        <v>136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8" t="s">
        <v>78</v>
      </c>
      <c r="BK400" s="216">
        <f>ROUND(I400*H400,2)</f>
        <v>0</v>
      </c>
      <c r="BL400" s="18" t="s">
        <v>317</v>
      </c>
      <c r="BM400" s="215" t="s">
        <v>931</v>
      </c>
    </row>
    <row r="401" spans="1:47" s="2" customFormat="1" ht="12">
      <c r="A401" s="39"/>
      <c r="B401" s="40"/>
      <c r="C401" s="41"/>
      <c r="D401" s="217" t="s">
        <v>147</v>
      </c>
      <c r="E401" s="41"/>
      <c r="F401" s="218" t="s">
        <v>932</v>
      </c>
      <c r="G401" s="41"/>
      <c r="H401" s="41"/>
      <c r="I401" s="219"/>
      <c r="J401" s="41"/>
      <c r="K401" s="41"/>
      <c r="L401" s="45"/>
      <c r="M401" s="220"/>
      <c r="N401" s="221"/>
      <c r="O401" s="85"/>
      <c r="P401" s="85"/>
      <c r="Q401" s="85"/>
      <c r="R401" s="85"/>
      <c r="S401" s="85"/>
      <c r="T401" s="85"/>
      <c r="U401" s="86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147</v>
      </c>
      <c r="AU401" s="18" t="s">
        <v>80</v>
      </c>
    </row>
    <row r="402" spans="1:65" s="2" customFormat="1" ht="24.15" customHeight="1">
      <c r="A402" s="39"/>
      <c r="B402" s="40"/>
      <c r="C402" s="204" t="s">
        <v>933</v>
      </c>
      <c r="D402" s="204" t="s">
        <v>140</v>
      </c>
      <c r="E402" s="205" t="s">
        <v>934</v>
      </c>
      <c r="F402" s="206" t="s">
        <v>935</v>
      </c>
      <c r="G402" s="207" t="s">
        <v>152</v>
      </c>
      <c r="H402" s="208">
        <v>16</v>
      </c>
      <c r="I402" s="209"/>
      <c r="J402" s="210">
        <f>ROUND(I402*H402,2)</f>
        <v>0</v>
      </c>
      <c r="K402" s="206" t="s">
        <v>144</v>
      </c>
      <c r="L402" s="45"/>
      <c r="M402" s="211" t="s">
        <v>19</v>
      </c>
      <c r="N402" s="212" t="s">
        <v>41</v>
      </c>
      <c r="O402" s="85"/>
      <c r="P402" s="213">
        <f>O402*H402</f>
        <v>0</v>
      </c>
      <c r="Q402" s="213">
        <v>3.08E-05</v>
      </c>
      <c r="R402" s="213">
        <f>Q402*H402</f>
        <v>0.0004928</v>
      </c>
      <c r="S402" s="213">
        <v>0</v>
      </c>
      <c r="T402" s="213">
        <f>S402*H402</f>
        <v>0</v>
      </c>
      <c r="U402" s="214" t="s">
        <v>19</v>
      </c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5" t="s">
        <v>317</v>
      </c>
      <c r="AT402" s="215" t="s">
        <v>140</v>
      </c>
      <c r="AU402" s="215" t="s">
        <v>80</v>
      </c>
      <c r="AY402" s="18" t="s">
        <v>136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8" t="s">
        <v>78</v>
      </c>
      <c r="BK402" s="216">
        <f>ROUND(I402*H402,2)</f>
        <v>0</v>
      </c>
      <c r="BL402" s="18" t="s">
        <v>317</v>
      </c>
      <c r="BM402" s="215" t="s">
        <v>936</v>
      </c>
    </row>
    <row r="403" spans="1:47" s="2" customFormat="1" ht="12">
      <c r="A403" s="39"/>
      <c r="B403" s="40"/>
      <c r="C403" s="41"/>
      <c r="D403" s="217" t="s">
        <v>147</v>
      </c>
      <c r="E403" s="41"/>
      <c r="F403" s="218" t="s">
        <v>937</v>
      </c>
      <c r="G403" s="41"/>
      <c r="H403" s="41"/>
      <c r="I403" s="219"/>
      <c r="J403" s="41"/>
      <c r="K403" s="41"/>
      <c r="L403" s="45"/>
      <c r="M403" s="220"/>
      <c r="N403" s="221"/>
      <c r="O403" s="85"/>
      <c r="P403" s="85"/>
      <c r="Q403" s="85"/>
      <c r="R403" s="85"/>
      <c r="S403" s="85"/>
      <c r="T403" s="85"/>
      <c r="U403" s="86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147</v>
      </c>
      <c r="AU403" s="18" t="s">
        <v>80</v>
      </c>
    </row>
    <row r="404" spans="1:63" s="12" customFormat="1" ht="22.8" customHeight="1">
      <c r="A404" s="12"/>
      <c r="B404" s="188"/>
      <c r="C404" s="189"/>
      <c r="D404" s="190" t="s">
        <v>69</v>
      </c>
      <c r="E404" s="202" t="s">
        <v>938</v>
      </c>
      <c r="F404" s="202" t="s">
        <v>939</v>
      </c>
      <c r="G404" s="189"/>
      <c r="H404" s="189"/>
      <c r="I404" s="192"/>
      <c r="J404" s="203">
        <f>BK404</f>
        <v>0</v>
      </c>
      <c r="K404" s="189"/>
      <c r="L404" s="194"/>
      <c r="M404" s="195"/>
      <c r="N404" s="196"/>
      <c r="O404" s="196"/>
      <c r="P404" s="197">
        <f>SUM(P405:P406)</f>
        <v>0</v>
      </c>
      <c r="Q404" s="196"/>
      <c r="R404" s="197">
        <f>SUM(R405:R406)</f>
        <v>0</v>
      </c>
      <c r="S404" s="196"/>
      <c r="T404" s="197">
        <f>SUM(T405:T406)</f>
        <v>0.028</v>
      </c>
      <c r="U404" s="198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199" t="s">
        <v>80</v>
      </c>
      <c r="AT404" s="200" t="s">
        <v>69</v>
      </c>
      <c r="AU404" s="200" t="s">
        <v>78</v>
      </c>
      <c r="AY404" s="199" t="s">
        <v>136</v>
      </c>
      <c r="BK404" s="201">
        <f>SUM(BK405:BK406)</f>
        <v>0</v>
      </c>
    </row>
    <row r="405" spans="1:65" s="2" customFormat="1" ht="16.5" customHeight="1">
      <c r="A405" s="39"/>
      <c r="B405" s="40"/>
      <c r="C405" s="204" t="s">
        <v>940</v>
      </c>
      <c r="D405" s="204" t="s">
        <v>140</v>
      </c>
      <c r="E405" s="205" t="s">
        <v>941</v>
      </c>
      <c r="F405" s="206" t="s">
        <v>942</v>
      </c>
      <c r="G405" s="207" t="s">
        <v>152</v>
      </c>
      <c r="H405" s="208">
        <v>2</v>
      </c>
      <c r="I405" s="209"/>
      <c r="J405" s="210">
        <f>ROUND(I405*H405,2)</f>
        <v>0</v>
      </c>
      <c r="K405" s="206" t="s">
        <v>144</v>
      </c>
      <c r="L405" s="45"/>
      <c r="M405" s="211" t="s">
        <v>19</v>
      </c>
      <c r="N405" s="212" t="s">
        <v>41</v>
      </c>
      <c r="O405" s="85"/>
      <c r="P405" s="213">
        <f>O405*H405</f>
        <v>0</v>
      </c>
      <c r="Q405" s="213">
        <v>0</v>
      </c>
      <c r="R405" s="213">
        <f>Q405*H405</f>
        <v>0</v>
      </c>
      <c r="S405" s="213">
        <v>0.014</v>
      </c>
      <c r="T405" s="213">
        <f>S405*H405</f>
        <v>0.028</v>
      </c>
      <c r="U405" s="214" t="s">
        <v>19</v>
      </c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5" t="s">
        <v>317</v>
      </c>
      <c r="AT405" s="215" t="s">
        <v>140</v>
      </c>
      <c r="AU405" s="215" t="s">
        <v>80</v>
      </c>
      <c r="AY405" s="18" t="s">
        <v>136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8" t="s">
        <v>78</v>
      </c>
      <c r="BK405" s="216">
        <f>ROUND(I405*H405,2)</f>
        <v>0</v>
      </c>
      <c r="BL405" s="18" t="s">
        <v>317</v>
      </c>
      <c r="BM405" s="215" t="s">
        <v>943</v>
      </c>
    </row>
    <row r="406" spans="1:47" s="2" customFormat="1" ht="12">
      <c r="A406" s="39"/>
      <c r="B406" s="40"/>
      <c r="C406" s="41"/>
      <c r="D406" s="217" t="s">
        <v>147</v>
      </c>
      <c r="E406" s="41"/>
      <c r="F406" s="218" t="s">
        <v>944</v>
      </c>
      <c r="G406" s="41"/>
      <c r="H406" s="41"/>
      <c r="I406" s="219"/>
      <c r="J406" s="41"/>
      <c r="K406" s="41"/>
      <c r="L406" s="45"/>
      <c r="M406" s="220"/>
      <c r="N406" s="221"/>
      <c r="O406" s="85"/>
      <c r="P406" s="85"/>
      <c r="Q406" s="85"/>
      <c r="R406" s="85"/>
      <c r="S406" s="85"/>
      <c r="T406" s="85"/>
      <c r="U406" s="86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147</v>
      </c>
      <c r="AU406" s="18" t="s">
        <v>80</v>
      </c>
    </row>
    <row r="407" spans="1:63" s="12" customFormat="1" ht="25.9" customHeight="1">
      <c r="A407" s="12"/>
      <c r="B407" s="188"/>
      <c r="C407" s="189"/>
      <c r="D407" s="190" t="s">
        <v>69</v>
      </c>
      <c r="E407" s="191" t="s">
        <v>945</v>
      </c>
      <c r="F407" s="191" t="s">
        <v>946</v>
      </c>
      <c r="G407" s="189"/>
      <c r="H407" s="189"/>
      <c r="I407" s="192"/>
      <c r="J407" s="193">
        <f>BK407</f>
        <v>0</v>
      </c>
      <c r="K407" s="189"/>
      <c r="L407" s="194"/>
      <c r="M407" s="195"/>
      <c r="N407" s="196"/>
      <c r="O407" s="196"/>
      <c r="P407" s="197">
        <f>SUM(P408:P415)</f>
        <v>0</v>
      </c>
      <c r="Q407" s="196"/>
      <c r="R407" s="197">
        <f>SUM(R408:R415)</f>
        <v>0</v>
      </c>
      <c r="S407" s="196"/>
      <c r="T407" s="197">
        <f>SUM(T408:T415)</f>
        <v>0</v>
      </c>
      <c r="U407" s="198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199" t="s">
        <v>145</v>
      </c>
      <c r="AT407" s="200" t="s">
        <v>69</v>
      </c>
      <c r="AU407" s="200" t="s">
        <v>70</v>
      </c>
      <c r="AY407" s="199" t="s">
        <v>136</v>
      </c>
      <c r="BK407" s="201">
        <f>SUM(BK408:BK415)</f>
        <v>0</v>
      </c>
    </row>
    <row r="408" spans="1:65" s="2" customFormat="1" ht="16.5" customHeight="1">
      <c r="A408" s="39"/>
      <c r="B408" s="40"/>
      <c r="C408" s="204" t="s">
        <v>947</v>
      </c>
      <c r="D408" s="204" t="s">
        <v>140</v>
      </c>
      <c r="E408" s="205" t="s">
        <v>948</v>
      </c>
      <c r="F408" s="206" t="s">
        <v>949</v>
      </c>
      <c r="G408" s="207" t="s">
        <v>950</v>
      </c>
      <c r="H408" s="208">
        <v>5</v>
      </c>
      <c r="I408" s="209"/>
      <c r="J408" s="210">
        <f>ROUND(I408*H408,2)</f>
        <v>0</v>
      </c>
      <c r="K408" s="206" t="s">
        <v>144</v>
      </c>
      <c r="L408" s="45"/>
      <c r="M408" s="211" t="s">
        <v>19</v>
      </c>
      <c r="N408" s="212" t="s">
        <v>41</v>
      </c>
      <c r="O408" s="85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3">
        <f>S408*H408</f>
        <v>0</v>
      </c>
      <c r="U408" s="214" t="s">
        <v>19</v>
      </c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5" t="s">
        <v>165</v>
      </c>
      <c r="AT408" s="215" t="s">
        <v>140</v>
      </c>
      <c r="AU408" s="215" t="s">
        <v>78</v>
      </c>
      <c r="AY408" s="18" t="s">
        <v>136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8" t="s">
        <v>78</v>
      </c>
      <c r="BK408" s="216">
        <f>ROUND(I408*H408,2)</f>
        <v>0</v>
      </c>
      <c r="BL408" s="18" t="s">
        <v>165</v>
      </c>
      <c r="BM408" s="215" t="s">
        <v>951</v>
      </c>
    </row>
    <row r="409" spans="1:47" s="2" customFormat="1" ht="12">
      <c r="A409" s="39"/>
      <c r="B409" s="40"/>
      <c r="C409" s="41"/>
      <c r="D409" s="217" t="s">
        <v>147</v>
      </c>
      <c r="E409" s="41"/>
      <c r="F409" s="218" t="s">
        <v>952</v>
      </c>
      <c r="G409" s="41"/>
      <c r="H409" s="41"/>
      <c r="I409" s="219"/>
      <c r="J409" s="41"/>
      <c r="K409" s="41"/>
      <c r="L409" s="45"/>
      <c r="M409" s="220"/>
      <c r="N409" s="221"/>
      <c r="O409" s="85"/>
      <c r="P409" s="85"/>
      <c r="Q409" s="85"/>
      <c r="R409" s="85"/>
      <c r="S409" s="85"/>
      <c r="T409" s="85"/>
      <c r="U409" s="86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147</v>
      </c>
      <c r="AU409" s="18" t="s">
        <v>78</v>
      </c>
    </row>
    <row r="410" spans="1:65" s="2" customFormat="1" ht="16.5" customHeight="1">
      <c r="A410" s="39"/>
      <c r="B410" s="40"/>
      <c r="C410" s="204" t="s">
        <v>953</v>
      </c>
      <c r="D410" s="204" t="s">
        <v>140</v>
      </c>
      <c r="E410" s="205" t="s">
        <v>954</v>
      </c>
      <c r="F410" s="206" t="s">
        <v>955</v>
      </c>
      <c r="G410" s="207" t="s">
        <v>950</v>
      </c>
      <c r="H410" s="208">
        <v>5</v>
      </c>
      <c r="I410" s="209"/>
      <c r="J410" s="210">
        <f>ROUND(I410*H410,2)</f>
        <v>0</v>
      </c>
      <c r="K410" s="206" t="s">
        <v>144</v>
      </c>
      <c r="L410" s="45"/>
      <c r="M410" s="211" t="s">
        <v>19</v>
      </c>
      <c r="N410" s="212" t="s">
        <v>41</v>
      </c>
      <c r="O410" s="85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3">
        <f>S410*H410</f>
        <v>0</v>
      </c>
      <c r="U410" s="214" t="s">
        <v>19</v>
      </c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15" t="s">
        <v>165</v>
      </c>
      <c r="AT410" s="215" t="s">
        <v>140</v>
      </c>
      <c r="AU410" s="215" t="s">
        <v>78</v>
      </c>
      <c r="AY410" s="18" t="s">
        <v>136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8" t="s">
        <v>78</v>
      </c>
      <c r="BK410" s="216">
        <f>ROUND(I410*H410,2)</f>
        <v>0</v>
      </c>
      <c r="BL410" s="18" t="s">
        <v>165</v>
      </c>
      <c r="BM410" s="215" t="s">
        <v>956</v>
      </c>
    </row>
    <row r="411" spans="1:47" s="2" customFormat="1" ht="12">
      <c r="A411" s="39"/>
      <c r="B411" s="40"/>
      <c r="C411" s="41"/>
      <c r="D411" s="217" t="s">
        <v>147</v>
      </c>
      <c r="E411" s="41"/>
      <c r="F411" s="218" t="s">
        <v>957</v>
      </c>
      <c r="G411" s="41"/>
      <c r="H411" s="41"/>
      <c r="I411" s="219"/>
      <c r="J411" s="41"/>
      <c r="K411" s="41"/>
      <c r="L411" s="45"/>
      <c r="M411" s="220"/>
      <c r="N411" s="221"/>
      <c r="O411" s="85"/>
      <c r="P411" s="85"/>
      <c r="Q411" s="85"/>
      <c r="R411" s="85"/>
      <c r="S411" s="85"/>
      <c r="T411" s="85"/>
      <c r="U411" s="86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147</v>
      </c>
      <c r="AU411" s="18" t="s">
        <v>78</v>
      </c>
    </row>
    <row r="412" spans="1:65" s="2" customFormat="1" ht="16.5" customHeight="1">
      <c r="A412" s="39"/>
      <c r="B412" s="40"/>
      <c r="C412" s="204" t="s">
        <v>958</v>
      </c>
      <c r="D412" s="204" t="s">
        <v>140</v>
      </c>
      <c r="E412" s="205" t="s">
        <v>959</v>
      </c>
      <c r="F412" s="206" t="s">
        <v>960</v>
      </c>
      <c r="G412" s="207" t="s">
        <v>950</v>
      </c>
      <c r="H412" s="208">
        <v>5</v>
      </c>
      <c r="I412" s="209"/>
      <c r="J412" s="210">
        <f>ROUND(I412*H412,2)</f>
        <v>0</v>
      </c>
      <c r="K412" s="206" t="s">
        <v>144</v>
      </c>
      <c r="L412" s="45"/>
      <c r="M412" s="211" t="s">
        <v>19</v>
      </c>
      <c r="N412" s="212" t="s">
        <v>41</v>
      </c>
      <c r="O412" s="85"/>
      <c r="P412" s="213">
        <f>O412*H412</f>
        <v>0</v>
      </c>
      <c r="Q412" s="213">
        <v>0</v>
      </c>
      <c r="R412" s="213">
        <f>Q412*H412</f>
        <v>0</v>
      </c>
      <c r="S412" s="213">
        <v>0</v>
      </c>
      <c r="T412" s="213">
        <f>S412*H412</f>
        <v>0</v>
      </c>
      <c r="U412" s="214" t="s">
        <v>19</v>
      </c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5" t="s">
        <v>165</v>
      </c>
      <c r="AT412" s="215" t="s">
        <v>140</v>
      </c>
      <c r="AU412" s="215" t="s">
        <v>78</v>
      </c>
      <c r="AY412" s="18" t="s">
        <v>136</v>
      </c>
      <c r="BE412" s="216">
        <f>IF(N412="základní",J412,0)</f>
        <v>0</v>
      </c>
      <c r="BF412" s="216">
        <f>IF(N412="snížená",J412,0)</f>
        <v>0</v>
      </c>
      <c r="BG412" s="216">
        <f>IF(N412="zákl. přenesená",J412,0)</f>
        <v>0</v>
      </c>
      <c r="BH412" s="216">
        <f>IF(N412="sníž. přenesená",J412,0)</f>
        <v>0</v>
      </c>
      <c r="BI412" s="216">
        <f>IF(N412="nulová",J412,0)</f>
        <v>0</v>
      </c>
      <c r="BJ412" s="18" t="s">
        <v>78</v>
      </c>
      <c r="BK412" s="216">
        <f>ROUND(I412*H412,2)</f>
        <v>0</v>
      </c>
      <c r="BL412" s="18" t="s">
        <v>165</v>
      </c>
      <c r="BM412" s="215" t="s">
        <v>961</v>
      </c>
    </row>
    <row r="413" spans="1:47" s="2" customFormat="1" ht="12">
      <c r="A413" s="39"/>
      <c r="B413" s="40"/>
      <c r="C413" s="41"/>
      <c r="D413" s="217" t="s">
        <v>147</v>
      </c>
      <c r="E413" s="41"/>
      <c r="F413" s="218" t="s">
        <v>962</v>
      </c>
      <c r="G413" s="41"/>
      <c r="H413" s="41"/>
      <c r="I413" s="219"/>
      <c r="J413" s="41"/>
      <c r="K413" s="41"/>
      <c r="L413" s="45"/>
      <c r="M413" s="220"/>
      <c r="N413" s="221"/>
      <c r="O413" s="85"/>
      <c r="P413" s="85"/>
      <c r="Q413" s="85"/>
      <c r="R413" s="85"/>
      <c r="S413" s="85"/>
      <c r="T413" s="85"/>
      <c r="U413" s="86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147</v>
      </c>
      <c r="AU413" s="18" t="s">
        <v>78</v>
      </c>
    </row>
    <row r="414" spans="1:65" s="2" customFormat="1" ht="16.5" customHeight="1">
      <c r="A414" s="39"/>
      <c r="B414" s="40"/>
      <c r="C414" s="204" t="s">
        <v>963</v>
      </c>
      <c r="D414" s="204" t="s">
        <v>140</v>
      </c>
      <c r="E414" s="205" t="s">
        <v>964</v>
      </c>
      <c r="F414" s="206" t="s">
        <v>965</v>
      </c>
      <c r="G414" s="207" t="s">
        <v>950</v>
      </c>
      <c r="H414" s="208">
        <v>5</v>
      </c>
      <c r="I414" s="209"/>
      <c r="J414" s="210">
        <f>ROUND(I414*H414,2)</f>
        <v>0</v>
      </c>
      <c r="K414" s="206" t="s">
        <v>144</v>
      </c>
      <c r="L414" s="45"/>
      <c r="M414" s="211" t="s">
        <v>19</v>
      </c>
      <c r="N414" s="212" t="s">
        <v>41</v>
      </c>
      <c r="O414" s="85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3">
        <f>S414*H414</f>
        <v>0</v>
      </c>
      <c r="U414" s="214" t="s">
        <v>19</v>
      </c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5" t="s">
        <v>165</v>
      </c>
      <c r="AT414" s="215" t="s">
        <v>140</v>
      </c>
      <c r="AU414" s="215" t="s">
        <v>78</v>
      </c>
      <c r="AY414" s="18" t="s">
        <v>136</v>
      </c>
      <c r="BE414" s="216">
        <f>IF(N414="základní",J414,0)</f>
        <v>0</v>
      </c>
      <c r="BF414" s="216">
        <f>IF(N414="snížená",J414,0)</f>
        <v>0</v>
      </c>
      <c r="BG414" s="216">
        <f>IF(N414="zákl. přenesená",J414,0)</f>
        <v>0</v>
      </c>
      <c r="BH414" s="216">
        <f>IF(N414="sníž. přenesená",J414,0)</f>
        <v>0</v>
      </c>
      <c r="BI414" s="216">
        <f>IF(N414="nulová",J414,0)</f>
        <v>0</v>
      </c>
      <c r="BJ414" s="18" t="s">
        <v>78</v>
      </c>
      <c r="BK414" s="216">
        <f>ROUND(I414*H414,2)</f>
        <v>0</v>
      </c>
      <c r="BL414" s="18" t="s">
        <v>165</v>
      </c>
      <c r="BM414" s="215" t="s">
        <v>966</v>
      </c>
    </row>
    <row r="415" spans="1:47" s="2" customFormat="1" ht="12">
      <c r="A415" s="39"/>
      <c r="B415" s="40"/>
      <c r="C415" s="41"/>
      <c r="D415" s="217" t="s">
        <v>147</v>
      </c>
      <c r="E415" s="41"/>
      <c r="F415" s="218" t="s">
        <v>967</v>
      </c>
      <c r="G415" s="41"/>
      <c r="H415" s="41"/>
      <c r="I415" s="219"/>
      <c r="J415" s="41"/>
      <c r="K415" s="41"/>
      <c r="L415" s="45"/>
      <c r="M415" s="267"/>
      <c r="N415" s="268"/>
      <c r="O415" s="269"/>
      <c r="P415" s="269"/>
      <c r="Q415" s="269"/>
      <c r="R415" s="269"/>
      <c r="S415" s="269"/>
      <c r="T415" s="269"/>
      <c r="U415" s="270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147</v>
      </c>
      <c r="AU415" s="18" t="s">
        <v>78</v>
      </c>
    </row>
    <row r="416" spans="1:31" s="2" customFormat="1" ht="6.95" customHeight="1">
      <c r="A416" s="39"/>
      <c r="B416" s="60"/>
      <c r="C416" s="61"/>
      <c r="D416" s="61"/>
      <c r="E416" s="61"/>
      <c r="F416" s="61"/>
      <c r="G416" s="61"/>
      <c r="H416" s="61"/>
      <c r="I416" s="61"/>
      <c r="J416" s="61"/>
      <c r="K416" s="61"/>
      <c r="L416" s="45"/>
      <c r="M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</row>
  </sheetData>
  <sheetProtection password="CC35" sheet="1" objects="1" scenarios="1" formatColumns="0" formatRows="0" autoFilter="0"/>
  <autoFilter ref="C102:K415"/>
  <mergeCells count="9">
    <mergeCell ref="E7:H7"/>
    <mergeCell ref="E9:H9"/>
    <mergeCell ref="E18:H18"/>
    <mergeCell ref="E27:H27"/>
    <mergeCell ref="E48:H48"/>
    <mergeCell ref="E50:H50"/>
    <mergeCell ref="E93:H93"/>
    <mergeCell ref="E95:H95"/>
    <mergeCell ref="L2:V2"/>
  </mergeCells>
  <hyperlinks>
    <hyperlink ref="F107" r:id="rId1" display="https://podminky.urs.cz/item/CS_URS_2021_02/310238211"/>
    <hyperlink ref="F109" r:id="rId2" display="https://podminky.urs.cz/item/CS_URS_2021_02/349231821"/>
    <hyperlink ref="F112" r:id="rId3" display="https://podminky.urs.cz/item/CS_URS_2021_02/612321111"/>
    <hyperlink ref="F114" r:id="rId4" display="https://podminky.urs.cz/item/CS_URS_2021_02/612321121"/>
    <hyperlink ref="F116" r:id="rId5" display="https://podminky.urs.cz/item/CS_URS_2021_02/612321141"/>
    <hyperlink ref="F118" r:id="rId6" display="https://podminky.urs.cz/item/CS_URS_2021_02/612325301"/>
    <hyperlink ref="F120" r:id="rId7" display="https://podminky.urs.cz/item/CS_URS_2021_02/619991001"/>
    <hyperlink ref="F122" r:id="rId8" display="https://podminky.urs.cz/item/CS_URS_2021_02/629991011"/>
    <hyperlink ref="F124" r:id="rId9" display="https://podminky.urs.cz/item/CS_URS_2021_02/631311114"/>
    <hyperlink ref="F126" r:id="rId10" display="https://podminky.urs.cz/item/CS_URS_2021_02/642944121"/>
    <hyperlink ref="F131" r:id="rId11" display="https://podminky.urs.cz/item/CS_URS_2021_02/949101111"/>
    <hyperlink ref="F133" r:id="rId12" display="https://podminky.urs.cz/item/CS_URS_2021_02/952901111"/>
    <hyperlink ref="F135" r:id="rId13" display="https://podminky.urs.cz/item/CS_URS_2021_02/971033331"/>
    <hyperlink ref="F137" r:id="rId14" display="https://podminky.urs.cz/item/CS_URS_2021_02/976085311"/>
    <hyperlink ref="F139" r:id="rId15" display="https://podminky.urs.cz/item/CS_URS_2021_02/953941210"/>
    <hyperlink ref="F141" r:id="rId16" display="https://podminky.urs.cz/item/CS_URS_2021_02/965042141"/>
    <hyperlink ref="F143" r:id="rId17" display="https://podminky.urs.cz/item/CS_URS_2021_02/965081213"/>
    <hyperlink ref="F145" r:id="rId18" display="https://podminky.urs.cz/item/CS_URS_2021_02/965081611"/>
    <hyperlink ref="F147" r:id="rId19" display="https://podminky.urs.cz/item/CS_URS_2021_02/968072455"/>
    <hyperlink ref="F149" r:id="rId20" display="https://podminky.urs.cz/item/CS_URS_2021_02/978013191"/>
    <hyperlink ref="F151" r:id="rId21" display="https://podminky.urs.cz/item/CS_URS_2021_02/978059541"/>
    <hyperlink ref="F154" r:id="rId22" display="https://podminky.urs.cz/item/CS_URS_2021_02/997013211"/>
    <hyperlink ref="F156" r:id="rId23" display="https://podminky.urs.cz/item/CS_URS_2021_02/997013219"/>
    <hyperlink ref="F158" r:id="rId24" display="https://podminky.urs.cz/item/CS_URS_2021_02/997013501"/>
    <hyperlink ref="F160" r:id="rId25" display="https://podminky.urs.cz/item/CS_URS_2021_02/997013509"/>
    <hyperlink ref="F165" r:id="rId26" display="https://podminky.urs.cz/item/CS_URS_2021_02/998018001"/>
    <hyperlink ref="F167" r:id="rId27" display="https://podminky.urs.cz/item/CS_URS_2021_02/998018011"/>
    <hyperlink ref="F172" r:id="rId28" display="https://podminky.urs.cz/item/CS_URS_2021_02/721100902"/>
    <hyperlink ref="F174" r:id="rId29" display="https://podminky.urs.cz/item/CS_URS_2021_02/721100906"/>
    <hyperlink ref="F176" r:id="rId30" display="https://podminky.urs.cz/item/CS_URS_2021_02/721140806"/>
    <hyperlink ref="F179" r:id="rId31" display="https://podminky.urs.cz/item/CS_URS_2021_02/721174026"/>
    <hyperlink ref="F181" r:id="rId32" display="https://podminky.urs.cz/item/CS_URS_2021_02/721174043"/>
    <hyperlink ref="F183" r:id="rId33" display="https://podminky.urs.cz/item/CS_URS_2021_02/721290111"/>
    <hyperlink ref="F185" r:id="rId34" display="https://podminky.urs.cz/item/CS_URS_2021_02/722110821"/>
    <hyperlink ref="F187" r:id="rId35" display="https://podminky.urs.cz/item/CS_URS_2021_02/722110825"/>
    <hyperlink ref="F189" r:id="rId36" display="https://podminky.urs.cz/item/CS_URS_2021_02/998721201"/>
    <hyperlink ref="F191" r:id="rId37" display="https://podminky.urs.cz/item/CS_URS_2021_02/998721292"/>
    <hyperlink ref="F196" r:id="rId38" display="https://podminky.urs.cz/item/CS_URS_2021_02/722130801"/>
    <hyperlink ref="F198" r:id="rId39" display="https://podminky.urs.cz/item/CS_URS_2021_02/722174022"/>
    <hyperlink ref="F200" r:id="rId40" display="https://podminky.urs.cz/item/CS_URS_2021_02/722181241"/>
    <hyperlink ref="F202" r:id="rId41" display="https://podminky.urs.cz/item/CS_URS_2021_02/722220242"/>
    <hyperlink ref="F204" r:id="rId42" display="https://podminky.urs.cz/item/CS_URS_2021_02/722232012"/>
    <hyperlink ref="F206" r:id="rId43" display="https://podminky.urs.cz/item/CS_URS_2021_02/722290226"/>
    <hyperlink ref="F208" r:id="rId44" display="https://podminky.urs.cz/item/CS_URS_2021_02/722290234"/>
    <hyperlink ref="F210" r:id="rId45" display="https://podminky.urs.cz/item/CS_URS_2021_02/998722201"/>
    <hyperlink ref="F212" r:id="rId46" display="https://podminky.urs.cz/item/CS_URS_2021_02/998722292"/>
    <hyperlink ref="F215" r:id="rId47" display="https://podminky.urs.cz/item/CS_URS_2021_02/725110811"/>
    <hyperlink ref="F217" r:id="rId48" display="https://podminky.urs.cz/item/CS_URS_2021_02/725130812"/>
    <hyperlink ref="F219" r:id="rId49" display="https://podminky.urs.cz/item/CS_URS_2021_02/725210821"/>
    <hyperlink ref="F221" r:id="rId50" display="https://podminky.urs.cz/item/CS_URS_2021_02/725291211"/>
    <hyperlink ref="F223" r:id="rId51" display="https://podminky.urs.cz/item/CS_URS_2021_02/725291621"/>
    <hyperlink ref="F225" r:id="rId52" display="https://podminky.urs.cz/item/CS_URS_2021_02/725291631"/>
    <hyperlink ref="F230" r:id="rId53" display="https://podminky.urs.cz/item/CS_URS_2021_02/725820801"/>
    <hyperlink ref="F232" r:id="rId54" display="https://podminky.urs.cz/item/CS_URS_2021_02/725860811"/>
    <hyperlink ref="F238" r:id="rId55" display="https://podminky.urs.cz/item/CS_URS_2021_02/725112022"/>
    <hyperlink ref="F241" r:id="rId56" display="https://podminky.urs.cz/item/CS_URS_2021_02/726111001"/>
    <hyperlink ref="F245" r:id="rId57" display="https://podminky.urs.cz/item/CS_URS_2021_02/725829101"/>
    <hyperlink ref="F248" r:id="rId58" display="https://podminky.urs.cz/item/CS_URS_2021_02/998725201"/>
    <hyperlink ref="F250" r:id="rId59" display="https://podminky.urs.cz/item/CS_URS_2021_02/998725292"/>
    <hyperlink ref="F255" r:id="rId60" display="https://podminky.urs.cz/item/CS_URS_2021_02/734294104"/>
    <hyperlink ref="F257" r:id="rId61" display="https://podminky.urs.cz/item/CS_URS_2021_02/998734201"/>
    <hyperlink ref="F259" r:id="rId62" display="https://podminky.urs.cz/item/CS_URS_2021_02/998734293"/>
    <hyperlink ref="F264" r:id="rId63" display="https://podminky.urs.cz/item/CS_URS_2021_02/998735201"/>
    <hyperlink ref="F266" r:id="rId64" display="https://podminky.urs.cz/item/CS_URS_2021_02/998735293"/>
    <hyperlink ref="F272" r:id="rId65" display="https://podminky.urs.cz/item/CS_URS_2021_02/751111811"/>
    <hyperlink ref="F274" r:id="rId66" display="https://podminky.urs.cz/item/CS_URS_2021_02/751111052"/>
    <hyperlink ref="F277" r:id="rId67" display="https://podminky.urs.cz/item/CS_URS_2021_02/751398011"/>
    <hyperlink ref="F280" r:id="rId68" display="https://podminky.urs.cz/item/CS_URS_2021_02/751525052"/>
    <hyperlink ref="F283" r:id="rId69" display="https://podminky.urs.cz/item/CS_URS_2021_02/998751201"/>
    <hyperlink ref="F285" r:id="rId70" display="https://podminky.urs.cz/item/CS_URS_2021_02/998751291"/>
    <hyperlink ref="F288" r:id="rId71" display="https://podminky.urs.cz/item/CS_URS_2021_02/76311131R"/>
    <hyperlink ref="F291" r:id="rId72" display="https://podminky.urs.cz/item/CS_URS_2021_02/763111811"/>
    <hyperlink ref="F294" r:id="rId73" display="https://podminky.urs.cz/item/CS_URS_2021_02/763121415"/>
    <hyperlink ref="F296" r:id="rId74" display="https://podminky.urs.cz/item/CS_URS_2021_02/763131411"/>
    <hyperlink ref="F298" r:id="rId75" display="https://podminky.urs.cz/item/CS_URS_2021_02/763131765"/>
    <hyperlink ref="F300" r:id="rId76" display="https://podminky.urs.cz/item/CS_URS_2021_02/763131912"/>
    <hyperlink ref="F302" r:id="rId77" display="https://podminky.urs.cz/item/CS_URS_2021_02/998763401"/>
    <hyperlink ref="F304" r:id="rId78" display="https://podminky.urs.cz/item/CS_URS_2021_02/998763491"/>
    <hyperlink ref="F310" r:id="rId79" display="https://podminky.urs.cz/item/CS_URS_2021_02/766662811"/>
    <hyperlink ref="F312" r:id="rId80" display="https://podminky.urs.cz/item/CS_URS_2021_02/766691914"/>
    <hyperlink ref="F314" r:id="rId81" display="https://podminky.urs.cz/item/CS_URS_2021_02/998766201"/>
    <hyperlink ref="F316" r:id="rId82" display="https://podminky.urs.cz/item/CS_URS_2021_02/998766292"/>
    <hyperlink ref="F319" r:id="rId83" display="https://podminky.urs.cz/item/CS_URS_2021_02/767132812"/>
    <hyperlink ref="F322" r:id="rId84" display="https://podminky.urs.cz/item/CS_URS_2021_02/998767201"/>
    <hyperlink ref="F324" r:id="rId85" display="https://podminky.urs.cz/item/CS_URS_2021_02/998767292"/>
    <hyperlink ref="F327" r:id="rId86" display="https://podminky.urs.cz/item/CS_URS_2021_02/771111011"/>
    <hyperlink ref="F329" r:id="rId87" display="https://podminky.urs.cz/item/CS_URS_2021_02/771121011"/>
    <hyperlink ref="F331" r:id="rId88" display="https://podminky.urs.cz/item/CS_URS_2021_02/771574112"/>
    <hyperlink ref="F334" r:id="rId89" display="https://podminky.urs.cz/item/CS_URS_2021_02/998771201"/>
    <hyperlink ref="F336" r:id="rId90" display="https://podminky.urs.cz/item/CS_URS_2021_02/998771292"/>
    <hyperlink ref="F339" r:id="rId91" display="https://podminky.urs.cz/item/CS_URS_2021_02/776410811"/>
    <hyperlink ref="F341" r:id="rId92" display="https://podminky.urs.cz/item/CS_URS_2021_02/776411111"/>
    <hyperlink ref="F345" r:id="rId93" display="https://podminky.urs.cz/item/CS_URS_2021_02/781111011"/>
    <hyperlink ref="F347" r:id="rId94" display="https://podminky.urs.cz/item/CS_URS_2021_02/781121011"/>
    <hyperlink ref="F349" r:id="rId95" display="https://podminky.urs.cz/item/CS_URS_2021_02/781161021"/>
    <hyperlink ref="F352" r:id="rId96" display="https://podminky.urs.cz/item/CS_URS_2021_02/781474114"/>
    <hyperlink ref="F355" r:id="rId97" display="https://podminky.urs.cz/item/CS_URS_2021_02/781491021"/>
    <hyperlink ref="F358" r:id="rId98" display="https://podminky.urs.cz/item/CS_URS_2021_02/781493611"/>
    <hyperlink ref="F361" r:id="rId99" display="https://podminky.urs.cz/item/CS_URS_2021_02/781494111"/>
    <hyperlink ref="F363" r:id="rId100" display="https://podminky.urs.cz/item/CS_URS_2021_02/998781201"/>
    <hyperlink ref="F365" r:id="rId101" display="https://podminky.urs.cz/item/CS_URS_2021_02/998781292"/>
    <hyperlink ref="F368" r:id="rId102" display="https://podminky.urs.cz/item/CS_URS_2021_02/783301303"/>
    <hyperlink ref="F370" r:id="rId103" display="https://podminky.urs.cz/item/CS_URS_2021_02/783306807"/>
    <hyperlink ref="F372" r:id="rId104" display="https://podminky.urs.cz/item/CS_URS_2021_02/783324101"/>
    <hyperlink ref="F374" r:id="rId105" display="https://podminky.urs.cz/item/CS_URS_2021_02/783327101"/>
    <hyperlink ref="F376" r:id="rId106" display="https://podminky.urs.cz/item/CS_URS_2021_02/784660101"/>
    <hyperlink ref="F378" r:id="rId107" display="https://podminky.urs.cz/item/CS_URS_2021_02/783801201"/>
    <hyperlink ref="F380" r:id="rId108" display="https://podminky.urs.cz/item/CS_URS_2021_02/783801403"/>
    <hyperlink ref="F382" r:id="rId109" display="https://podminky.urs.cz/item/CS_URS_2021_02/783822207"/>
    <hyperlink ref="F385" r:id="rId110" display="https://podminky.urs.cz/item/CS_URS_2021_02/784121001"/>
    <hyperlink ref="F387" r:id="rId111" display="https://podminky.urs.cz/item/CS_URS_2021_02/784121011"/>
    <hyperlink ref="F389" r:id="rId112" display="https://podminky.urs.cz/item/CS_URS_2021_02/784171001"/>
    <hyperlink ref="F399" r:id="rId113" display="https://podminky.urs.cz/item/CS_URS_2021_02/784181101"/>
    <hyperlink ref="F401" r:id="rId114" display="https://podminky.urs.cz/item/CS_URS_2021_02/784211143"/>
    <hyperlink ref="F403" r:id="rId115" display="https://podminky.urs.cz/item/CS_URS_2021_02/784211151"/>
    <hyperlink ref="F406" r:id="rId116" display="https://podminky.urs.cz/item/CS_URS_2021_02/787700802"/>
    <hyperlink ref="F409" r:id="rId117" display="https://podminky.urs.cz/item/CS_URS_2021_02/HZS2212"/>
    <hyperlink ref="F411" r:id="rId118" display="https://podminky.urs.cz/item/CS_URS_2021_02/HZS2222"/>
    <hyperlink ref="F413" r:id="rId119" display="https://podminky.urs.cz/item/CS_URS_2021_02/HZS4211"/>
    <hyperlink ref="F415" r:id="rId120" display="https://podminky.urs.cz/item/CS_URS_2021_02/HZS4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ZŠ Liberec, Dobiášova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968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3.1.2023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91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91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ROUND(J104,2)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ROUND((SUM(BE104:BE327)),2)</f>
        <v>0</v>
      </c>
      <c r="G33" s="39"/>
      <c r="H33" s="39"/>
      <c r="I33" s="149">
        <v>0.21</v>
      </c>
      <c r="J33" s="148">
        <f>ROUND(((SUM(BE104:BE327))*I33),2)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ROUND((SUM(BF104:BF327)),2)</f>
        <v>0</v>
      </c>
      <c r="G34" s="39"/>
      <c r="H34" s="39"/>
      <c r="I34" s="149">
        <v>0.15</v>
      </c>
      <c r="J34" s="148">
        <f>ROUND(((SUM(BF104:BF327))*I34),2)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ROUND((SUM(BG104:BG327)),2)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ROUND((SUM(BH104:BH327)),2)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ROUND((SUM(BI104:BI327)),2)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ZŠ Liberec, Dobiášova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174e - SO 05 Oprava sociálek u lékařky, WC chlapci a W dívky, WC učitelé a úklidová komora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3.1.2023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Liberec</v>
      </c>
      <c r="G54" s="41"/>
      <c r="H54" s="41"/>
      <c r="I54" s="33" t="s">
        <v>31</v>
      </c>
      <c r="J54" s="37" t="str">
        <f>E21</f>
        <v>Boris Weinfurter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Boris Weinfurter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J104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J105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J106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J110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J122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J136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J143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102</v>
      </c>
      <c r="E66" s="169"/>
      <c r="F66" s="169"/>
      <c r="G66" s="169"/>
      <c r="H66" s="169"/>
      <c r="I66" s="169"/>
      <c r="J66" s="170">
        <f>J146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103</v>
      </c>
      <c r="E67" s="175"/>
      <c r="F67" s="175"/>
      <c r="G67" s="175"/>
      <c r="H67" s="175"/>
      <c r="I67" s="175"/>
      <c r="J67" s="176">
        <f>J147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104</v>
      </c>
      <c r="E68" s="175"/>
      <c r="F68" s="175"/>
      <c r="G68" s="175"/>
      <c r="H68" s="175"/>
      <c r="I68" s="175"/>
      <c r="J68" s="176">
        <f>J162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105</v>
      </c>
      <c r="E69" s="175"/>
      <c r="F69" s="175"/>
      <c r="G69" s="175"/>
      <c r="H69" s="175"/>
      <c r="I69" s="175"/>
      <c r="J69" s="176">
        <f>J174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969</v>
      </c>
      <c r="E70" s="175"/>
      <c r="F70" s="175"/>
      <c r="G70" s="175"/>
      <c r="H70" s="175"/>
      <c r="I70" s="175"/>
      <c r="J70" s="176">
        <f>J200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106</v>
      </c>
      <c r="E71" s="175"/>
      <c r="F71" s="175"/>
      <c r="G71" s="175"/>
      <c r="H71" s="175"/>
      <c r="I71" s="175"/>
      <c r="J71" s="176">
        <f>J206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107</v>
      </c>
      <c r="E72" s="175"/>
      <c r="F72" s="175"/>
      <c r="G72" s="175"/>
      <c r="H72" s="175"/>
      <c r="I72" s="175"/>
      <c r="J72" s="176">
        <f>J212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108</v>
      </c>
      <c r="E73" s="175"/>
      <c r="F73" s="175"/>
      <c r="G73" s="175"/>
      <c r="H73" s="175"/>
      <c r="I73" s="175"/>
      <c r="J73" s="176">
        <f>J217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109</v>
      </c>
      <c r="E74" s="175"/>
      <c r="F74" s="175"/>
      <c r="G74" s="175"/>
      <c r="H74" s="175"/>
      <c r="I74" s="175"/>
      <c r="J74" s="176">
        <f>J219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110</v>
      </c>
      <c r="E75" s="175"/>
      <c r="F75" s="175"/>
      <c r="G75" s="175"/>
      <c r="H75" s="175"/>
      <c r="I75" s="175"/>
      <c r="J75" s="176">
        <f>J235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111</v>
      </c>
      <c r="E76" s="175"/>
      <c r="F76" s="175"/>
      <c r="G76" s="175"/>
      <c r="H76" s="175"/>
      <c r="I76" s="175"/>
      <c r="J76" s="176">
        <f>J248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112</v>
      </c>
      <c r="E77" s="175"/>
      <c r="F77" s="175"/>
      <c r="G77" s="175"/>
      <c r="H77" s="175"/>
      <c r="I77" s="175"/>
      <c r="J77" s="176">
        <f>J267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113</v>
      </c>
      <c r="E78" s="175"/>
      <c r="F78" s="175"/>
      <c r="G78" s="175"/>
      <c r="H78" s="175"/>
      <c r="I78" s="175"/>
      <c r="J78" s="176">
        <f>J271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2"/>
      <c r="C79" s="173"/>
      <c r="D79" s="174" t="s">
        <v>114</v>
      </c>
      <c r="E79" s="175"/>
      <c r="F79" s="175"/>
      <c r="G79" s="175"/>
      <c r="H79" s="175"/>
      <c r="I79" s="175"/>
      <c r="J79" s="176">
        <f>J278</f>
        <v>0</v>
      </c>
      <c r="K79" s="173"/>
      <c r="L79" s="1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2"/>
      <c r="C80" s="173"/>
      <c r="D80" s="174" t="s">
        <v>115</v>
      </c>
      <c r="E80" s="175"/>
      <c r="F80" s="175"/>
      <c r="G80" s="175"/>
      <c r="H80" s="175"/>
      <c r="I80" s="175"/>
      <c r="J80" s="176">
        <f>J282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2"/>
      <c r="C81" s="173"/>
      <c r="D81" s="174" t="s">
        <v>116</v>
      </c>
      <c r="E81" s="175"/>
      <c r="F81" s="175"/>
      <c r="G81" s="175"/>
      <c r="H81" s="175"/>
      <c r="I81" s="175"/>
      <c r="J81" s="176">
        <f>J295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2"/>
      <c r="C82" s="173"/>
      <c r="D82" s="174" t="s">
        <v>117</v>
      </c>
      <c r="E82" s="175"/>
      <c r="F82" s="175"/>
      <c r="G82" s="175"/>
      <c r="H82" s="175"/>
      <c r="I82" s="175"/>
      <c r="J82" s="176">
        <f>J305</f>
        <v>0</v>
      </c>
      <c r="K82" s="173"/>
      <c r="L82" s="17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2"/>
      <c r="C83" s="173"/>
      <c r="D83" s="174" t="s">
        <v>118</v>
      </c>
      <c r="E83" s="175"/>
      <c r="F83" s="175"/>
      <c r="G83" s="175"/>
      <c r="H83" s="175"/>
      <c r="I83" s="175"/>
      <c r="J83" s="176">
        <f>J317</f>
        <v>0</v>
      </c>
      <c r="K83" s="173"/>
      <c r="L83" s="17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9" customFormat="1" ht="24.95" customHeight="1">
      <c r="A84" s="9"/>
      <c r="B84" s="166"/>
      <c r="C84" s="167"/>
      <c r="D84" s="168" t="s">
        <v>119</v>
      </c>
      <c r="E84" s="169"/>
      <c r="F84" s="169"/>
      <c r="G84" s="169"/>
      <c r="H84" s="169"/>
      <c r="I84" s="169"/>
      <c r="J84" s="170">
        <f>J323</f>
        <v>0</v>
      </c>
      <c r="K84" s="167"/>
      <c r="L84" s="171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2" customFormat="1" ht="21.8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90" spans="1:31" s="2" customFormat="1" ht="6.95" customHeight="1">
      <c r="A90" s="39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4.95" customHeight="1">
      <c r="A91" s="39"/>
      <c r="B91" s="40"/>
      <c r="C91" s="24" t="s">
        <v>120</v>
      </c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16</v>
      </c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6.5" customHeight="1">
      <c r="A94" s="39"/>
      <c r="B94" s="40"/>
      <c r="C94" s="41"/>
      <c r="D94" s="41"/>
      <c r="E94" s="161" t="str">
        <f>E7</f>
        <v>ZŠ Liberec, Dobiášova</v>
      </c>
      <c r="F94" s="33"/>
      <c r="G94" s="33"/>
      <c r="H94" s="33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89</v>
      </c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30" customHeight="1">
      <c r="A96" s="39"/>
      <c r="B96" s="40"/>
      <c r="C96" s="41"/>
      <c r="D96" s="41"/>
      <c r="E96" s="70" t="str">
        <f>E9</f>
        <v>174e - SO 05 Oprava sociálek u lékařky, WC chlapci a W dívky, WC učitelé a úklidová komora</v>
      </c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2" customHeight="1">
      <c r="A98" s="39"/>
      <c r="B98" s="40"/>
      <c r="C98" s="33" t="s">
        <v>21</v>
      </c>
      <c r="D98" s="41"/>
      <c r="E98" s="41"/>
      <c r="F98" s="28" t="str">
        <f>F12</f>
        <v xml:space="preserve"> </v>
      </c>
      <c r="G98" s="41"/>
      <c r="H98" s="41"/>
      <c r="I98" s="33" t="s">
        <v>23</v>
      </c>
      <c r="J98" s="73" t="str">
        <f>IF(J12="","",J12)</f>
        <v>3.1.2023</v>
      </c>
      <c r="K98" s="41"/>
      <c r="L98" s="13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5.15" customHeight="1">
      <c r="A100" s="39"/>
      <c r="B100" s="40"/>
      <c r="C100" s="33" t="s">
        <v>25</v>
      </c>
      <c r="D100" s="41"/>
      <c r="E100" s="41"/>
      <c r="F100" s="28" t="str">
        <f>E15</f>
        <v>Statutární Město Liberec</v>
      </c>
      <c r="G100" s="41"/>
      <c r="H100" s="41"/>
      <c r="I100" s="33" t="s">
        <v>31</v>
      </c>
      <c r="J100" s="37" t="str">
        <f>E21</f>
        <v>Boris Weinfurter</v>
      </c>
      <c r="K100" s="41"/>
      <c r="L100" s="13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5.15" customHeight="1">
      <c r="A101" s="39"/>
      <c r="B101" s="40"/>
      <c r="C101" s="33" t="s">
        <v>29</v>
      </c>
      <c r="D101" s="41"/>
      <c r="E101" s="41"/>
      <c r="F101" s="28" t="str">
        <f>IF(E18="","",E18)</f>
        <v>Vyplň údaj</v>
      </c>
      <c r="G101" s="41"/>
      <c r="H101" s="41"/>
      <c r="I101" s="33" t="s">
        <v>33</v>
      </c>
      <c r="J101" s="37" t="str">
        <f>E24</f>
        <v>Boris Weinfurter</v>
      </c>
      <c r="K101" s="41"/>
      <c r="L101" s="13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0.3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13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11" customFormat="1" ht="29.25" customHeight="1">
      <c r="A103" s="178"/>
      <c r="B103" s="179"/>
      <c r="C103" s="180" t="s">
        <v>121</v>
      </c>
      <c r="D103" s="181" t="s">
        <v>55</v>
      </c>
      <c r="E103" s="181" t="s">
        <v>51</v>
      </c>
      <c r="F103" s="181" t="s">
        <v>52</v>
      </c>
      <c r="G103" s="181" t="s">
        <v>122</v>
      </c>
      <c r="H103" s="181" t="s">
        <v>123</v>
      </c>
      <c r="I103" s="181" t="s">
        <v>124</v>
      </c>
      <c r="J103" s="181" t="s">
        <v>94</v>
      </c>
      <c r="K103" s="182" t="s">
        <v>125</v>
      </c>
      <c r="L103" s="183"/>
      <c r="M103" s="93" t="s">
        <v>19</v>
      </c>
      <c r="N103" s="94" t="s">
        <v>40</v>
      </c>
      <c r="O103" s="94" t="s">
        <v>126</v>
      </c>
      <c r="P103" s="94" t="s">
        <v>127</v>
      </c>
      <c r="Q103" s="94" t="s">
        <v>128</v>
      </c>
      <c r="R103" s="94" t="s">
        <v>129</v>
      </c>
      <c r="S103" s="94" t="s">
        <v>130</v>
      </c>
      <c r="T103" s="94" t="s">
        <v>131</v>
      </c>
      <c r="U103" s="95" t="s">
        <v>132</v>
      </c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</row>
    <row r="104" spans="1:63" s="2" customFormat="1" ht="22.8" customHeight="1">
      <c r="A104" s="39"/>
      <c r="B104" s="40"/>
      <c r="C104" s="100" t="s">
        <v>133</v>
      </c>
      <c r="D104" s="41"/>
      <c r="E104" s="41"/>
      <c r="F104" s="41"/>
      <c r="G104" s="41"/>
      <c r="H104" s="41"/>
      <c r="I104" s="41"/>
      <c r="J104" s="184">
        <f>BK104</f>
        <v>0</v>
      </c>
      <c r="K104" s="41"/>
      <c r="L104" s="45"/>
      <c r="M104" s="96"/>
      <c r="N104" s="185"/>
      <c r="O104" s="97"/>
      <c r="P104" s="186">
        <f>P105+P146+P323</f>
        <v>0</v>
      </c>
      <c r="Q104" s="97"/>
      <c r="R104" s="186">
        <f>R105+R146+R323</f>
        <v>25.915904720899995</v>
      </c>
      <c r="S104" s="97"/>
      <c r="T104" s="186">
        <f>T105+T146+T323</f>
        <v>28.138320000000007</v>
      </c>
      <c r="U104" s="98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69</v>
      </c>
      <c r="AU104" s="18" t="s">
        <v>95</v>
      </c>
      <c r="BK104" s="187">
        <f>BK105+BK146+BK323</f>
        <v>0</v>
      </c>
    </row>
    <row r="105" spans="1:63" s="12" customFormat="1" ht="25.9" customHeight="1">
      <c r="A105" s="12"/>
      <c r="B105" s="188"/>
      <c r="C105" s="189"/>
      <c r="D105" s="190" t="s">
        <v>69</v>
      </c>
      <c r="E105" s="191" t="s">
        <v>134</v>
      </c>
      <c r="F105" s="191" t="s">
        <v>135</v>
      </c>
      <c r="G105" s="189"/>
      <c r="H105" s="189"/>
      <c r="I105" s="192"/>
      <c r="J105" s="193">
        <f>BK105</f>
        <v>0</v>
      </c>
      <c r="K105" s="189"/>
      <c r="L105" s="194"/>
      <c r="M105" s="195"/>
      <c r="N105" s="196"/>
      <c r="O105" s="196"/>
      <c r="P105" s="197">
        <f>P106+P110+P122+P136+P143</f>
        <v>0</v>
      </c>
      <c r="Q105" s="196"/>
      <c r="R105" s="197">
        <f>R106+R110+R122+R136+R143</f>
        <v>18.714969999999997</v>
      </c>
      <c r="S105" s="196"/>
      <c r="T105" s="197">
        <f>T106+T110+T122+T136+T143</f>
        <v>24.090200000000006</v>
      </c>
      <c r="U105" s="198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78</v>
      </c>
      <c r="AT105" s="200" t="s">
        <v>69</v>
      </c>
      <c r="AU105" s="200" t="s">
        <v>70</v>
      </c>
      <c r="AY105" s="199" t="s">
        <v>136</v>
      </c>
      <c r="BK105" s="201">
        <f>BK106+BK110+BK122+BK136+BK143</f>
        <v>0</v>
      </c>
    </row>
    <row r="106" spans="1:63" s="12" customFormat="1" ht="22.8" customHeight="1">
      <c r="A106" s="12"/>
      <c r="B106" s="188"/>
      <c r="C106" s="189"/>
      <c r="D106" s="190" t="s">
        <v>69</v>
      </c>
      <c r="E106" s="202" t="s">
        <v>137</v>
      </c>
      <c r="F106" s="202" t="s">
        <v>138</v>
      </c>
      <c r="G106" s="189"/>
      <c r="H106" s="189"/>
      <c r="I106" s="192"/>
      <c r="J106" s="203">
        <f>BK106</f>
        <v>0</v>
      </c>
      <c r="K106" s="189"/>
      <c r="L106" s="194"/>
      <c r="M106" s="195"/>
      <c r="N106" s="196"/>
      <c r="O106" s="196"/>
      <c r="P106" s="197">
        <f>SUM(P107:P109)</f>
        <v>0</v>
      </c>
      <c r="Q106" s="196"/>
      <c r="R106" s="197">
        <f>SUM(R107:R109)</f>
        <v>2.6471</v>
      </c>
      <c r="S106" s="196"/>
      <c r="T106" s="197">
        <f>SUM(T107:T109)</f>
        <v>0</v>
      </c>
      <c r="U106" s="198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9" t="s">
        <v>78</v>
      </c>
      <c r="AT106" s="200" t="s">
        <v>69</v>
      </c>
      <c r="AU106" s="200" t="s">
        <v>78</v>
      </c>
      <c r="AY106" s="199" t="s">
        <v>136</v>
      </c>
      <c r="BK106" s="201">
        <f>SUM(BK107:BK109)</f>
        <v>0</v>
      </c>
    </row>
    <row r="107" spans="1:65" s="2" customFormat="1" ht="24.15" customHeight="1">
      <c r="A107" s="39"/>
      <c r="B107" s="40"/>
      <c r="C107" s="204" t="s">
        <v>970</v>
      </c>
      <c r="D107" s="204" t="s">
        <v>140</v>
      </c>
      <c r="E107" s="205" t="s">
        <v>141</v>
      </c>
      <c r="F107" s="206" t="s">
        <v>142</v>
      </c>
      <c r="G107" s="207" t="s">
        <v>143</v>
      </c>
      <c r="H107" s="208">
        <v>0.2</v>
      </c>
      <c r="I107" s="209"/>
      <c r="J107" s="210">
        <f>ROUND(I107*H107,2)</f>
        <v>0</v>
      </c>
      <c r="K107" s="206" t="s">
        <v>144</v>
      </c>
      <c r="L107" s="45"/>
      <c r="M107" s="211" t="s">
        <v>19</v>
      </c>
      <c r="N107" s="212" t="s">
        <v>41</v>
      </c>
      <c r="O107" s="85"/>
      <c r="P107" s="213">
        <f>O107*H107</f>
        <v>0</v>
      </c>
      <c r="Q107" s="213">
        <v>1.8775</v>
      </c>
      <c r="R107" s="213">
        <f>Q107*H107</f>
        <v>0.3755</v>
      </c>
      <c r="S107" s="213">
        <v>0</v>
      </c>
      <c r="T107" s="213">
        <f>S107*H107</f>
        <v>0</v>
      </c>
      <c r="U107" s="214" t="s">
        <v>19</v>
      </c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5" t="s">
        <v>145</v>
      </c>
      <c r="AT107" s="215" t="s">
        <v>140</v>
      </c>
      <c r="AU107" s="215" t="s">
        <v>80</v>
      </c>
      <c r="AY107" s="18" t="s">
        <v>136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8" t="s">
        <v>78</v>
      </c>
      <c r="BK107" s="216">
        <f>ROUND(I107*H107,2)</f>
        <v>0</v>
      </c>
      <c r="BL107" s="18" t="s">
        <v>145</v>
      </c>
      <c r="BM107" s="215" t="s">
        <v>971</v>
      </c>
    </row>
    <row r="108" spans="1:47" s="2" customFormat="1" ht="12">
      <c r="A108" s="39"/>
      <c r="B108" s="40"/>
      <c r="C108" s="41"/>
      <c r="D108" s="217" t="s">
        <v>147</v>
      </c>
      <c r="E108" s="41"/>
      <c r="F108" s="218" t="s">
        <v>148</v>
      </c>
      <c r="G108" s="41"/>
      <c r="H108" s="41"/>
      <c r="I108" s="219"/>
      <c r="J108" s="41"/>
      <c r="K108" s="41"/>
      <c r="L108" s="45"/>
      <c r="M108" s="220"/>
      <c r="N108" s="221"/>
      <c r="O108" s="85"/>
      <c r="P108" s="85"/>
      <c r="Q108" s="85"/>
      <c r="R108" s="85"/>
      <c r="S108" s="85"/>
      <c r="T108" s="85"/>
      <c r="U108" s="86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147</v>
      </c>
      <c r="AU108" s="18" t="s">
        <v>80</v>
      </c>
    </row>
    <row r="109" spans="1:65" s="2" customFormat="1" ht="24.15" customHeight="1">
      <c r="A109" s="39"/>
      <c r="B109" s="40"/>
      <c r="C109" s="204" t="s">
        <v>436</v>
      </c>
      <c r="D109" s="204" t="s">
        <v>140</v>
      </c>
      <c r="E109" s="205" t="s">
        <v>150</v>
      </c>
      <c r="F109" s="206" t="s">
        <v>151</v>
      </c>
      <c r="G109" s="207" t="s">
        <v>152</v>
      </c>
      <c r="H109" s="208">
        <v>5</v>
      </c>
      <c r="I109" s="209"/>
      <c r="J109" s="210">
        <f>ROUND(I109*H109,2)</f>
        <v>0</v>
      </c>
      <c r="K109" s="206" t="s">
        <v>19</v>
      </c>
      <c r="L109" s="45"/>
      <c r="M109" s="211" t="s">
        <v>19</v>
      </c>
      <c r="N109" s="212" t="s">
        <v>41</v>
      </c>
      <c r="O109" s="85"/>
      <c r="P109" s="213">
        <f>O109*H109</f>
        <v>0</v>
      </c>
      <c r="Q109" s="213">
        <v>0.45432</v>
      </c>
      <c r="R109" s="213">
        <f>Q109*H109</f>
        <v>2.2716</v>
      </c>
      <c r="S109" s="213">
        <v>0</v>
      </c>
      <c r="T109" s="213">
        <f>S109*H109</f>
        <v>0</v>
      </c>
      <c r="U109" s="214" t="s">
        <v>19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5" t="s">
        <v>145</v>
      </c>
      <c r="AT109" s="215" t="s">
        <v>140</v>
      </c>
      <c r="AU109" s="215" t="s">
        <v>80</v>
      </c>
      <c r="AY109" s="18" t="s">
        <v>136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8" t="s">
        <v>78</v>
      </c>
      <c r="BK109" s="216">
        <f>ROUND(I109*H109,2)</f>
        <v>0</v>
      </c>
      <c r="BL109" s="18" t="s">
        <v>145</v>
      </c>
      <c r="BM109" s="215" t="s">
        <v>972</v>
      </c>
    </row>
    <row r="110" spans="1:63" s="12" customFormat="1" ht="22.8" customHeight="1">
      <c r="A110" s="12"/>
      <c r="B110" s="188"/>
      <c r="C110" s="189"/>
      <c r="D110" s="190" t="s">
        <v>69</v>
      </c>
      <c r="E110" s="202" t="s">
        <v>155</v>
      </c>
      <c r="F110" s="202" t="s">
        <v>156</v>
      </c>
      <c r="G110" s="189"/>
      <c r="H110" s="189"/>
      <c r="I110" s="192"/>
      <c r="J110" s="203">
        <f>BK110</f>
        <v>0</v>
      </c>
      <c r="K110" s="189"/>
      <c r="L110" s="194"/>
      <c r="M110" s="195"/>
      <c r="N110" s="196"/>
      <c r="O110" s="196"/>
      <c r="P110" s="197">
        <f>SUM(P111:P121)</f>
        <v>0</v>
      </c>
      <c r="Q110" s="196"/>
      <c r="R110" s="197">
        <f>SUM(R111:R121)</f>
        <v>16.05879</v>
      </c>
      <c r="S110" s="196"/>
      <c r="T110" s="197">
        <f>SUM(T111:T121)</f>
        <v>0</v>
      </c>
      <c r="U110" s="198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9" t="s">
        <v>78</v>
      </c>
      <c r="AT110" s="200" t="s">
        <v>69</v>
      </c>
      <c r="AU110" s="200" t="s">
        <v>78</v>
      </c>
      <c r="AY110" s="199" t="s">
        <v>136</v>
      </c>
      <c r="BK110" s="201">
        <f>SUM(BK111:BK121)</f>
        <v>0</v>
      </c>
    </row>
    <row r="111" spans="1:65" s="2" customFormat="1" ht="24.15" customHeight="1">
      <c r="A111" s="39"/>
      <c r="B111" s="40"/>
      <c r="C111" s="204" t="s">
        <v>155</v>
      </c>
      <c r="D111" s="204" t="s">
        <v>140</v>
      </c>
      <c r="E111" s="205" t="s">
        <v>158</v>
      </c>
      <c r="F111" s="206" t="s">
        <v>159</v>
      </c>
      <c r="G111" s="207" t="s">
        <v>152</v>
      </c>
      <c r="H111" s="208">
        <v>225</v>
      </c>
      <c r="I111" s="209"/>
      <c r="J111" s="210">
        <f>ROUND(I111*H111,2)</f>
        <v>0</v>
      </c>
      <c r="K111" s="206" t="s">
        <v>19</v>
      </c>
      <c r="L111" s="45"/>
      <c r="M111" s="211" t="s">
        <v>19</v>
      </c>
      <c r="N111" s="212" t="s">
        <v>41</v>
      </c>
      <c r="O111" s="85"/>
      <c r="P111" s="213">
        <f>O111*H111</f>
        <v>0</v>
      </c>
      <c r="Q111" s="213">
        <v>0.01575</v>
      </c>
      <c r="R111" s="213">
        <f>Q111*H111</f>
        <v>3.54375</v>
      </c>
      <c r="S111" s="213">
        <v>0</v>
      </c>
      <c r="T111" s="213">
        <f>S111*H111</f>
        <v>0</v>
      </c>
      <c r="U111" s="214" t="s">
        <v>19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5" t="s">
        <v>145</v>
      </c>
      <c r="AT111" s="215" t="s">
        <v>140</v>
      </c>
      <c r="AU111" s="215" t="s">
        <v>80</v>
      </c>
      <c r="AY111" s="18" t="s">
        <v>136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8" t="s">
        <v>78</v>
      </c>
      <c r="BK111" s="216">
        <f>ROUND(I111*H111,2)</f>
        <v>0</v>
      </c>
      <c r="BL111" s="18" t="s">
        <v>145</v>
      </c>
      <c r="BM111" s="215" t="s">
        <v>973</v>
      </c>
    </row>
    <row r="112" spans="1:65" s="2" customFormat="1" ht="24.15" customHeight="1">
      <c r="A112" s="39"/>
      <c r="B112" s="40"/>
      <c r="C112" s="204" t="s">
        <v>441</v>
      </c>
      <c r="D112" s="204" t="s">
        <v>140</v>
      </c>
      <c r="E112" s="205" t="s">
        <v>163</v>
      </c>
      <c r="F112" s="206" t="s">
        <v>164</v>
      </c>
      <c r="G112" s="207" t="s">
        <v>152</v>
      </c>
      <c r="H112" s="208">
        <v>145</v>
      </c>
      <c r="I112" s="209"/>
      <c r="J112" s="210">
        <f>ROUND(I112*H112,2)</f>
        <v>0</v>
      </c>
      <c r="K112" s="206" t="s">
        <v>19</v>
      </c>
      <c r="L112" s="45"/>
      <c r="M112" s="211" t="s">
        <v>19</v>
      </c>
      <c r="N112" s="212" t="s">
        <v>41</v>
      </c>
      <c r="O112" s="85"/>
      <c r="P112" s="213">
        <f>O112*H112</f>
        <v>0</v>
      </c>
      <c r="Q112" s="213">
        <v>0.0154</v>
      </c>
      <c r="R112" s="213">
        <f>Q112*H112</f>
        <v>2.233</v>
      </c>
      <c r="S112" s="213">
        <v>0</v>
      </c>
      <c r="T112" s="213">
        <f>S112*H112</f>
        <v>0</v>
      </c>
      <c r="U112" s="214" t="s">
        <v>19</v>
      </c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5" t="s">
        <v>165</v>
      </c>
      <c r="AT112" s="215" t="s">
        <v>140</v>
      </c>
      <c r="AU112" s="215" t="s">
        <v>80</v>
      </c>
      <c r="AY112" s="18" t="s">
        <v>136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8" t="s">
        <v>78</v>
      </c>
      <c r="BK112" s="216">
        <f>ROUND(I112*H112,2)</f>
        <v>0</v>
      </c>
      <c r="BL112" s="18" t="s">
        <v>165</v>
      </c>
      <c r="BM112" s="215" t="s">
        <v>974</v>
      </c>
    </row>
    <row r="113" spans="1:65" s="2" customFormat="1" ht="24.15" customHeight="1">
      <c r="A113" s="39"/>
      <c r="B113" s="40"/>
      <c r="C113" s="204" t="s">
        <v>202</v>
      </c>
      <c r="D113" s="204" t="s">
        <v>140</v>
      </c>
      <c r="E113" s="205" t="s">
        <v>169</v>
      </c>
      <c r="F113" s="206" t="s">
        <v>170</v>
      </c>
      <c r="G113" s="207" t="s">
        <v>152</v>
      </c>
      <c r="H113" s="208">
        <v>79</v>
      </c>
      <c r="I113" s="209"/>
      <c r="J113" s="210">
        <f>ROUND(I113*H113,2)</f>
        <v>0</v>
      </c>
      <c r="K113" s="206" t="s">
        <v>19</v>
      </c>
      <c r="L113" s="45"/>
      <c r="M113" s="211" t="s">
        <v>19</v>
      </c>
      <c r="N113" s="212" t="s">
        <v>41</v>
      </c>
      <c r="O113" s="85"/>
      <c r="P113" s="213">
        <f>O113*H113</f>
        <v>0</v>
      </c>
      <c r="Q113" s="213">
        <v>0.01838</v>
      </c>
      <c r="R113" s="213">
        <f>Q113*H113</f>
        <v>1.45202</v>
      </c>
      <c r="S113" s="213">
        <v>0</v>
      </c>
      <c r="T113" s="213">
        <f>S113*H113</f>
        <v>0</v>
      </c>
      <c r="U113" s="214" t="s">
        <v>19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5" t="s">
        <v>145</v>
      </c>
      <c r="AT113" s="215" t="s">
        <v>140</v>
      </c>
      <c r="AU113" s="215" t="s">
        <v>80</v>
      </c>
      <c r="AY113" s="18" t="s">
        <v>136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8" t="s">
        <v>78</v>
      </c>
      <c r="BK113" s="216">
        <f>ROUND(I113*H113,2)</f>
        <v>0</v>
      </c>
      <c r="BL113" s="18" t="s">
        <v>145</v>
      </c>
      <c r="BM113" s="215" t="s">
        <v>975</v>
      </c>
    </row>
    <row r="114" spans="1:65" s="2" customFormat="1" ht="16.5" customHeight="1">
      <c r="A114" s="39"/>
      <c r="B114" s="40"/>
      <c r="C114" s="204" t="s">
        <v>204</v>
      </c>
      <c r="D114" s="204" t="s">
        <v>140</v>
      </c>
      <c r="E114" s="205" t="s">
        <v>174</v>
      </c>
      <c r="F114" s="206" t="s">
        <v>175</v>
      </c>
      <c r="G114" s="207" t="s">
        <v>152</v>
      </c>
      <c r="H114" s="208">
        <v>11</v>
      </c>
      <c r="I114" s="209"/>
      <c r="J114" s="210">
        <f>ROUND(I114*H114,2)</f>
        <v>0</v>
      </c>
      <c r="K114" s="206" t="s">
        <v>19</v>
      </c>
      <c r="L114" s="45"/>
      <c r="M114" s="211" t="s">
        <v>19</v>
      </c>
      <c r="N114" s="212" t="s">
        <v>41</v>
      </c>
      <c r="O114" s="85"/>
      <c r="P114" s="213">
        <f>O114*H114</f>
        <v>0</v>
      </c>
      <c r="Q114" s="213">
        <v>0.03045</v>
      </c>
      <c r="R114" s="213">
        <f>Q114*H114</f>
        <v>0.33495</v>
      </c>
      <c r="S114" s="213">
        <v>0</v>
      </c>
      <c r="T114" s="213">
        <f>S114*H114</f>
        <v>0</v>
      </c>
      <c r="U114" s="214" t="s">
        <v>19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5" t="s">
        <v>145</v>
      </c>
      <c r="AT114" s="215" t="s">
        <v>140</v>
      </c>
      <c r="AU114" s="215" t="s">
        <v>80</v>
      </c>
      <c r="AY114" s="18" t="s">
        <v>136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8" t="s">
        <v>78</v>
      </c>
      <c r="BK114" s="216">
        <f>ROUND(I114*H114,2)</f>
        <v>0</v>
      </c>
      <c r="BL114" s="18" t="s">
        <v>145</v>
      </c>
      <c r="BM114" s="215" t="s">
        <v>976</v>
      </c>
    </row>
    <row r="115" spans="1:65" s="2" customFormat="1" ht="21.75" customHeight="1">
      <c r="A115" s="39"/>
      <c r="B115" s="40"/>
      <c r="C115" s="204" t="s">
        <v>977</v>
      </c>
      <c r="D115" s="204" t="s">
        <v>140</v>
      </c>
      <c r="E115" s="205" t="s">
        <v>978</v>
      </c>
      <c r="F115" s="206" t="s">
        <v>979</v>
      </c>
      <c r="G115" s="207" t="s">
        <v>152</v>
      </c>
      <c r="H115" s="208">
        <v>3</v>
      </c>
      <c r="I115" s="209"/>
      <c r="J115" s="210">
        <f>ROUND(I115*H115,2)</f>
        <v>0</v>
      </c>
      <c r="K115" s="206" t="s">
        <v>19</v>
      </c>
      <c r="L115" s="45"/>
      <c r="M115" s="211" t="s">
        <v>19</v>
      </c>
      <c r="N115" s="212" t="s">
        <v>41</v>
      </c>
      <c r="O115" s="85"/>
      <c r="P115" s="213">
        <f>O115*H115</f>
        <v>0</v>
      </c>
      <c r="Q115" s="213">
        <v>0.0345</v>
      </c>
      <c r="R115" s="213">
        <f>Q115*H115</f>
        <v>0.10350000000000001</v>
      </c>
      <c r="S115" s="213">
        <v>0</v>
      </c>
      <c r="T115" s="213">
        <f>S115*H115</f>
        <v>0</v>
      </c>
      <c r="U115" s="214" t="s">
        <v>19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5" t="s">
        <v>145</v>
      </c>
      <c r="AT115" s="215" t="s">
        <v>140</v>
      </c>
      <c r="AU115" s="215" t="s">
        <v>80</v>
      </c>
      <c r="AY115" s="18" t="s">
        <v>136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8" t="s">
        <v>78</v>
      </c>
      <c r="BK115" s="216">
        <f>ROUND(I115*H115,2)</f>
        <v>0</v>
      </c>
      <c r="BL115" s="18" t="s">
        <v>145</v>
      </c>
      <c r="BM115" s="215" t="s">
        <v>980</v>
      </c>
    </row>
    <row r="116" spans="1:65" s="2" customFormat="1" ht="21.75" customHeight="1">
      <c r="A116" s="39"/>
      <c r="B116" s="40"/>
      <c r="C116" s="204" t="s">
        <v>481</v>
      </c>
      <c r="D116" s="204" t="s">
        <v>140</v>
      </c>
      <c r="E116" s="205" t="s">
        <v>179</v>
      </c>
      <c r="F116" s="206" t="s">
        <v>180</v>
      </c>
      <c r="G116" s="207" t="s">
        <v>152</v>
      </c>
      <c r="H116" s="208">
        <v>50</v>
      </c>
      <c r="I116" s="209"/>
      <c r="J116" s="210">
        <f>ROUND(I116*H116,2)</f>
        <v>0</v>
      </c>
      <c r="K116" s="206" t="s">
        <v>19</v>
      </c>
      <c r="L116" s="45"/>
      <c r="M116" s="211" t="s">
        <v>19</v>
      </c>
      <c r="N116" s="212" t="s">
        <v>41</v>
      </c>
      <c r="O116" s="85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3">
        <f>S116*H116</f>
        <v>0</v>
      </c>
      <c r="U116" s="214" t="s">
        <v>19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5" t="s">
        <v>145</v>
      </c>
      <c r="AT116" s="215" t="s">
        <v>140</v>
      </c>
      <c r="AU116" s="215" t="s">
        <v>80</v>
      </c>
      <c r="AY116" s="18" t="s">
        <v>136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8" t="s">
        <v>78</v>
      </c>
      <c r="BK116" s="216">
        <f>ROUND(I116*H116,2)</f>
        <v>0</v>
      </c>
      <c r="BL116" s="18" t="s">
        <v>145</v>
      </c>
      <c r="BM116" s="215" t="s">
        <v>981</v>
      </c>
    </row>
    <row r="117" spans="1:65" s="2" customFormat="1" ht="24.15" customHeight="1">
      <c r="A117" s="39"/>
      <c r="B117" s="40"/>
      <c r="C117" s="204" t="s">
        <v>719</v>
      </c>
      <c r="D117" s="204" t="s">
        <v>140</v>
      </c>
      <c r="E117" s="205" t="s">
        <v>184</v>
      </c>
      <c r="F117" s="206" t="s">
        <v>185</v>
      </c>
      <c r="G117" s="207" t="s">
        <v>152</v>
      </c>
      <c r="H117" s="208">
        <v>40</v>
      </c>
      <c r="I117" s="209"/>
      <c r="J117" s="210">
        <f>ROUND(I117*H117,2)</f>
        <v>0</v>
      </c>
      <c r="K117" s="206" t="s">
        <v>19</v>
      </c>
      <c r="L117" s="45"/>
      <c r="M117" s="211" t="s">
        <v>19</v>
      </c>
      <c r="N117" s="212" t="s">
        <v>41</v>
      </c>
      <c r="O117" s="85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3">
        <f>S117*H117</f>
        <v>0</v>
      </c>
      <c r="U117" s="214" t="s">
        <v>19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5" t="s">
        <v>145</v>
      </c>
      <c r="AT117" s="215" t="s">
        <v>140</v>
      </c>
      <c r="AU117" s="215" t="s">
        <v>80</v>
      </c>
      <c r="AY117" s="18" t="s">
        <v>136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8" t="s">
        <v>78</v>
      </c>
      <c r="BK117" s="216">
        <f>ROUND(I117*H117,2)</f>
        <v>0</v>
      </c>
      <c r="BL117" s="18" t="s">
        <v>145</v>
      </c>
      <c r="BM117" s="215" t="s">
        <v>982</v>
      </c>
    </row>
    <row r="118" spans="1:65" s="2" customFormat="1" ht="21.75" customHeight="1">
      <c r="A118" s="39"/>
      <c r="B118" s="40"/>
      <c r="C118" s="204" t="s">
        <v>262</v>
      </c>
      <c r="D118" s="204" t="s">
        <v>140</v>
      </c>
      <c r="E118" s="205" t="s">
        <v>189</v>
      </c>
      <c r="F118" s="206" t="s">
        <v>190</v>
      </c>
      <c r="G118" s="207" t="s">
        <v>143</v>
      </c>
      <c r="H118" s="208">
        <v>3.5</v>
      </c>
      <c r="I118" s="209"/>
      <c r="J118" s="210">
        <f>ROUND(I118*H118,2)</f>
        <v>0</v>
      </c>
      <c r="K118" s="206" t="s">
        <v>19</v>
      </c>
      <c r="L118" s="45"/>
      <c r="M118" s="211" t="s">
        <v>19</v>
      </c>
      <c r="N118" s="212" t="s">
        <v>41</v>
      </c>
      <c r="O118" s="85"/>
      <c r="P118" s="213">
        <f>O118*H118</f>
        <v>0</v>
      </c>
      <c r="Q118" s="213">
        <v>2.30102</v>
      </c>
      <c r="R118" s="213">
        <f>Q118*H118</f>
        <v>8.053569999999999</v>
      </c>
      <c r="S118" s="213">
        <v>0</v>
      </c>
      <c r="T118" s="213">
        <f>S118*H118</f>
        <v>0</v>
      </c>
      <c r="U118" s="214" t="s">
        <v>19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5" t="s">
        <v>145</v>
      </c>
      <c r="AT118" s="215" t="s">
        <v>140</v>
      </c>
      <c r="AU118" s="215" t="s">
        <v>80</v>
      </c>
      <c r="AY118" s="18" t="s">
        <v>136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8" t="s">
        <v>78</v>
      </c>
      <c r="BK118" s="216">
        <f>ROUND(I118*H118,2)</f>
        <v>0</v>
      </c>
      <c r="BL118" s="18" t="s">
        <v>145</v>
      </c>
      <c r="BM118" s="215" t="s">
        <v>983</v>
      </c>
    </row>
    <row r="119" spans="1:65" s="2" customFormat="1" ht="24.15" customHeight="1">
      <c r="A119" s="39"/>
      <c r="B119" s="40"/>
      <c r="C119" s="204" t="s">
        <v>246</v>
      </c>
      <c r="D119" s="204" t="s">
        <v>140</v>
      </c>
      <c r="E119" s="205" t="s">
        <v>194</v>
      </c>
      <c r="F119" s="206" t="s">
        <v>195</v>
      </c>
      <c r="G119" s="207" t="s">
        <v>196</v>
      </c>
      <c r="H119" s="208">
        <v>5</v>
      </c>
      <c r="I119" s="209"/>
      <c r="J119" s="210">
        <f>ROUND(I119*H119,2)</f>
        <v>0</v>
      </c>
      <c r="K119" s="206" t="s">
        <v>19</v>
      </c>
      <c r="L119" s="45"/>
      <c r="M119" s="211" t="s">
        <v>19</v>
      </c>
      <c r="N119" s="212" t="s">
        <v>41</v>
      </c>
      <c r="O119" s="85"/>
      <c r="P119" s="213">
        <f>O119*H119</f>
        <v>0</v>
      </c>
      <c r="Q119" s="213">
        <v>0.04684</v>
      </c>
      <c r="R119" s="213">
        <f>Q119*H119</f>
        <v>0.2342</v>
      </c>
      <c r="S119" s="213">
        <v>0</v>
      </c>
      <c r="T119" s="213">
        <f>S119*H119</f>
        <v>0</v>
      </c>
      <c r="U119" s="214" t="s">
        <v>19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5" t="s">
        <v>145</v>
      </c>
      <c r="AT119" s="215" t="s">
        <v>140</v>
      </c>
      <c r="AU119" s="215" t="s">
        <v>80</v>
      </c>
      <c r="AY119" s="18" t="s">
        <v>136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8" t="s">
        <v>78</v>
      </c>
      <c r="BK119" s="216">
        <f>ROUND(I119*H119,2)</f>
        <v>0</v>
      </c>
      <c r="BL119" s="18" t="s">
        <v>145</v>
      </c>
      <c r="BM119" s="215" t="s">
        <v>984</v>
      </c>
    </row>
    <row r="120" spans="1:65" s="2" customFormat="1" ht="16.5" customHeight="1">
      <c r="A120" s="39"/>
      <c r="B120" s="40"/>
      <c r="C120" s="222" t="s">
        <v>567</v>
      </c>
      <c r="D120" s="222" t="s">
        <v>199</v>
      </c>
      <c r="E120" s="223" t="s">
        <v>200</v>
      </c>
      <c r="F120" s="224" t="s">
        <v>985</v>
      </c>
      <c r="G120" s="225" t="s">
        <v>196</v>
      </c>
      <c r="H120" s="226">
        <v>4</v>
      </c>
      <c r="I120" s="227"/>
      <c r="J120" s="228">
        <f>ROUND(I120*H120,2)</f>
        <v>0</v>
      </c>
      <c r="K120" s="224" t="s">
        <v>19</v>
      </c>
      <c r="L120" s="229"/>
      <c r="M120" s="230" t="s">
        <v>19</v>
      </c>
      <c r="N120" s="231" t="s">
        <v>41</v>
      </c>
      <c r="O120" s="85"/>
      <c r="P120" s="213">
        <f>O120*H120</f>
        <v>0</v>
      </c>
      <c r="Q120" s="213">
        <v>0.0175</v>
      </c>
      <c r="R120" s="213">
        <f>Q120*H120</f>
        <v>0.07</v>
      </c>
      <c r="S120" s="213">
        <v>0</v>
      </c>
      <c r="T120" s="213">
        <f>S120*H120</f>
        <v>0</v>
      </c>
      <c r="U120" s="214" t="s">
        <v>19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5" t="s">
        <v>202</v>
      </c>
      <c r="AT120" s="215" t="s">
        <v>199</v>
      </c>
      <c r="AU120" s="215" t="s">
        <v>80</v>
      </c>
      <c r="AY120" s="18" t="s">
        <v>136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8" t="s">
        <v>78</v>
      </c>
      <c r="BK120" s="216">
        <f>ROUND(I120*H120,2)</f>
        <v>0</v>
      </c>
      <c r="BL120" s="18" t="s">
        <v>145</v>
      </c>
      <c r="BM120" s="215" t="s">
        <v>986</v>
      </c>
    </row>
    <row r="121" spans="1:65" s="2" customFormat="1" ht="16.5" customHeight="1">
      <c r="A121" s="39"/>
      <c r="B121" s="40"/>
      <c r="C121" s="222" t="s">
        <v>8</v>
      </c>
      <c r="D121" s="222" t="s">
        <v>199</v>
      </c>
      <c r="E121" s="223" t="s">
        <v>987</v>
      </c>
      <c r="F121" s="224" t="s">
        <v>988</v>
      </c>
      <c r="G121" s="225" t="s">
        <v>196</v>
      </c>
      <c r="H121" s="226">
        <v>2</v>
      </c>
      <c r="I121" s="227"/>
      <c r="J121" s="228">
        <f>ROUND(I121*H121,2)</f>
        <v>0</v>
      </c>
      <c r="K121" s="224" t="s">
        <v>19</v>
      </c>
      <c r="L121" s="229"/>
      <c r="M121" s="230" t="s">
        <v>19</v>
      </c>
      <c r="N121" s="231" t="s">
        <v>41</v>
      </c>
      <c r="O121" s="85"/>
      <c r="P121" s="213">
        <f>O121*H121</f>
        <v>0</v>
      </c>
      <c r="Q121" s="213">
        <v>0.0169</v>
      </c>
      <c r="R121" s="213">
        <f>Q121*H121</f>
        <v>0.0338</v>
      </c>
      <c r="S121" s="213">
        <v>0</v>
      </c>
      <c r="T121" s="213">
        <f>S121*H121</f>
        <v>0</v>
      </c>
      <c r="U121" s="214" t="s">
        <v>19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5" t="s">
        <v>202</v>
      </c>
      <c r="AT121" s="215" t="s">
        <v>199</v>
      </c>
      <c r="AU121" s="215" t="s">
        <v>80</v>
      </c>
      <c r="AY121" s="18" t="s">
        <v>136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78</v>
      </c>
      <c r="BK121" s="216">
        <f>ROUND(I121*H121,2)</f>
        <v>0</v>
      </c>
      <c r="BL121" s="18" t="s">
        <v>145</v>
      </c>
      <c r="BM121" s="215" t="s">
        <v>989</v>
      </c>
    </row>
    <row r="122" spans="1:63" s="12" customFormat="1" ht="22.8" customHeight="1">
      <c r="A122" s="12"/>
      <c r="B122" s="188"/>
      <c r="C122" s="189"/>
      <c r="D122" s="190" t="s">
        <v>69</v>
      </c>
      <c r="E122" s="202" t="s">
        <v>204</v>
      </c>
      <c r="F122" s="202" t="s">
        <v>205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SUM(P123:P135)</f>
        <v>0</v>
      </c>
      <c r="Q122" s="196"/>
      <c r="R122" s="197">
        <f>SUM(R123:R135)</f>
        <v>0.00908</v>
      </c>
      <c r="S122" s="196"/>
      <c r="T122" s="197">
        <f>SUM(T123:T135)</f>
        <v>24.090200000000006</v>
      </c>
      <c r="U122" s="198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9" t="s">
        <v>78</v>
      </c>
      <c r="AT122" s="200" t="s">
        <v>69</v>
      </c>
      <c r="AU122" s="200" t="s">
        <v>78</v>
      </c>
      <c r="AY122" s="199" t="s">
        <v>136</v>
      </c>
      <c r="BK122" s="201">
        <f>SUM(BK123:BK135)</f>
        <v>0</v>
      </c>
    </row>
    <row r="123" spans="1:65" s="2" customFormat="1" ht="24.15" customHeight="1">
      <c r="A123" s="39"/>
      <c r="B123" s="40"/>
      <c r="C123" s="204" t="s">
        <v>236</v>
      </c>
      <c r="D123" s="204" t="s">
        <v>140</v>
      </c>
      <c r="E123" s="205" t="s">
        <v>212</v>
      </c>
      <c r="F123" s="206" t="s">
        <v>213</v>
      </c>
      <c r="G123" s="207" t="s">
        <v>152</v>
      </c>
      <c r="H123" s="208">
        <v>51</v>
      </c>
      <c r="I123" s="209"/>
      <c r="J123" s="210">
        <f>ROUND(I123*H123,2)</f>
        <v>0</v>
      </c>
      <c r="K123" s="206" t="s">
        <v>19</v>
      </c>
      <c r="L123" s="45"/>
      <c r="M123" s="211" t="s">
        <v>19</v>
      </c>
      <c r="N123" s="212" t="s">
        <v>41</v>
      </c>
      <c r="O123" s="85"/>
      <c r="P123" s="213">
        <f>O123*H123</f>
        <v>0</v>
      </c>
      <c r="Q123" s="213">
        <v>0.00013</v>
      </c>
      <c r="R123" s="213">
        <f>Q123*H123</f>
        <v>0.00663</v>
      </c>
      <c r="S123" s="213">
        <v>0</v>
      </c>
      <c r="T123" s="213">
        <f>S123*H123</f>
        <v>0</v>
      </c>
      <c r="U123" s="214" t="s">
        <v>19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5" t="s">
        <v>145</v>
      </c>
      <c r="AT123" s="215" t="s">
        <v>140</v>
      </c>
      <c r="AU123" s="215" t="s">
        <v>80</v>
      </c>
      <c r="AY123" s="18" t="s">
        <v>136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8" t="s">
        <v>78</v>
      </c>
      <c r="BK123" s="216">
        <f>ROUND(I123*H123,2)</f>
        <v>0</v>
      </c>
      <c r="BL123" s="18" t="s">
        <v>145</v>
      </c>
      <c r="BM123" s="215" t="s">
        <v>990</v>
      </c>
    </row>
    <row r="124" spans="1:65" s="2" customFormat="1" ht="24.15" customHeight="1">
      <c r="A124" s="39"/>
      <c r="B124" s="40"/>
      <c r="C124" s="204" t="s">
        <v>252</v>
      </c>
      <c r="D124" s="204" t="s">
        <v>140</v>
      </c>
      <c r="E124" s="205" t="s">
        <v>217</v>
      </c>
      <c r="F124" s="206" t="s">
        <v>218</v>
      </c>
      <c r="G124" s="207" t="s">
        <v>152</v>
      </c>
      <c r="H124" s="208">
        <v>70</v>
      </c>
      <c r="I124" s="209"/>
      <c r="J124" s="210">
        <f>ROUND(I124*H124,2)</f>
        <v>0</v>
      </c>
      <c r="K124" s="206" t="s">
        <v>19</v>
      </c>
      <c r="L124" s="45"/>
      <c r="M124" s="211" t="s">
        <v>19</v>
      </c>
      <c r="N124" s="212" t="s">
        <v>41</v>
      </c>
      <c r="O124" s="85"/>
      <c r="P124" s="213">
        <f>O124*H124</f>
        <v>0</v>
      </c>
      <c r="Q124" s="213">
        <v>3.5E-05</v>
      </c>
      <c r="R124" s="213">
        <f>Q124*H124</f>
        <v>0.00245</v>
      </c>
      <c r="S124" s="213">
        <v>0</v>
      </c>
      <c r="T124" s="213">
        <f>S124*H124</f>
        <v>0</v>
      </c>
      <c r="U124" s="214" t="s">
        <v>19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5" t="s">
        <v>145</v>
      </c>
      <c r="AT124" s="215" t="s">
        <v>140</v>
      </c>
      <c r="AU124" s="215" t="s">
        <v>80</v>
      </c>
      <c r="AY124" s="18" t="s">
        <v>136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8" t="s">
        <v>78</v>
      </c>
      <c r="BK124" s="216">
        <f>ROUND(I124*H124,2)</f>
        <v>0</v>
      </c>
      <c r="BL124" s="18" t="s">
        <v>145</v>
      </c>
      <c r="BM124" s="215" t="s">
        <v>991</v>
      </c>
    </row>
    <row r="125" spans="1:65" s="2" customFormat="1" ht="24.15" customHeight="1">
      <c r="A125" s="39"/>
      <c r="B125" s="40"/>
      <c r="C125" s="204" t="s">
        <v>992</v>
      </c>
      <c r="D125" s="204" t="s">
        <v>140</v>
      </c>
      <c r="E125" s="205" t="s">
        <v>993</v>
      </c>
      <c r="F125" s="206" t="s">
        <v>994</v>
      </c>
      <c r="G125" s="207" t="s">
        <v>152</v>
      </c>
      <c r="H125" s="208">
        <v>2</v>
      </c>
      <c r="I125" s="209"/>
      <c r="J125" s="210">
        <f>ROUND(I125*H125,2)</f>
        <v>0</v>
      </c>
      <c r="K125" s="206" t="s">
        <v>19</v>
      </c>
      <c r="L125" s="45"/>
      <c r="M125" s="211" t="s">
        <v>19</v>
      </c>
      <c r="N125" s="212" t="s">
        <v>41</v>
      </c>
      <c r="O125" s="85"/>
      <c r="P125" s="213">
        <f>O125*H125</f>
        <v>0</v>
      </c>
      <c r="Q125" s="213">
        <v>0</v>
      </c>
      <c r="R125" s="213">
        <f>Q125*H125</f>
        <v>0</v>
      </c>
      <c r="S125" s="213">
        <v>0.131</v>
      </c>
      <c r="T125" s="213">
        <f>S125*H125</f>
        <v>0.262</v>
      </c>
      <c r="U125" s="214" t="s">
        <v>19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5" t="s">
        <v>145</v>
      </c>
      <c r="AT125" s="215" t="s">
        <v>140</v>
      </c>
      <c r="AU125" s="215" t="s">
        <v>80</v>
      </c>
      <c r="AY125" s="18" t="s">
        <v>136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8" t="s">
        <v>78</v>
      </c>
      <c r="BK125" s="216">
        <f>ROUND(I125*H125,2)</f>
        <v>0</v>
      </c>
      <c r="BL125" s="18" t="s">
        <v>145</v>
      </c>
      <c r="BM125" s="215" t="s">
        <v>995</v>
      </c>
    </row>
    <row r="126" spans="1:65" s="2" customFormat="1" ht="16.5" customHeight="1">
      <c r="A126" s="39"/>
      <c r="B126" s="40"/>
      <c r="C126" s="204" t="s">
        <v>193</v>
      </c>
      <c r="D126" s="204" t="s">
        <v>140</v>
      </c>
      <c r="E126" s="205" t="s">
        <v>237</v>
      </c>
      <c r="F126" s="206" t="s">
        <v>238</v>
      </c>
      <c r="G126" s="207" t="s">
        <v>143</v>
      </c>
      <c r="H126" s="208">
        <v>4</v>
      </c>
      <c r="I126" s="209"/>
      <c r="J126" s="210">
        <f>ROUND(I126*H126,2)</f>
        <v>0</v>
      </c>
      <c r="K126" s="206" t="s">
        <v>19</v>
      </c>
      <c r="L126" s="45"/>
      <c r="M126" s="211" t="s">
        <v>19</v>
      </c>
      <c r="N126" s="212" t="s">
        <v>41</v>
      </c>
      <c r="O126" s="85"/>
      <c r="P126" s="213">
        <f>O126*H126</f>
        <v>0</v>
      </c>
      <c r="Q126" s="213">
        <v>0</v>
      </c>
      <c r="R126" s="213">
        <f>Q126*H126</f>
        <v>0</v>
      </c>
      <c r="S126" s="213">
        <v>2.2</v>
      </c>
      <c r="T126" s="213">
        <f>S126*H126</f>
        <v>8.8</v>
      </c>
      <c r="U126" s="214" t="s">
        <v>19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5" t="s">
        <v>145</v>
      </c>
      <c r="AT126" s="215" t="s">
        <v>140</v>
      </c>
      <c r="AU126" s="215" t="s">
        <v>80</v>
      </c>
      <c r="AY126" s="18" t="s">
        <v>136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8" t="s">
        <v>78</v>
      </c>
      <c r="BK126" s="216">
        <f>ROUND(I126*H126,2)</f>
        <v>0</v>
      </c>
      <c r="BL126" s="18" t="s">
        <v>145</v>
      </c>
      <c r="BM126" s="215" t="s">
        <v>996</v>
      </c>
    </row>
    <row r="127" spans="1:65" s="2" customFormat="1" ht="24.15" customHeight="1">
      <c r="A127" s="39"/>
      <c r="B127" s="40"/>
      <c r="C127" s="204" t="s">
        <v>7</v>
      </c>
      <c r="D127" s="204" t="s">
        <v>140</v>
      </c>
      <c r="E127" s="205" t="s">
        <v>242</v>
      </c>
      <c r="F127" s="206" t="s">
        <v>243</v>
      </c>
      <c r="G127" s="207" t="s">
        <v>152</v>
      </c>
      <c r="H127" s="208">
        <v>59</v>
      </c>
      <c r="I127" s="209"/>
      <c r="J127" s="210">
        <f>ROUND(I127*H127,2)</f>
        <v>0</v>
      </c>
      <c r="K127" s="206" t="s">
        <v>19</v>
      </c>
      <c r="L127" s="45"/>
      <c r="M127" s="211" t="s">
        <v>19</v>
      </c>
      <c r="N127" s="212" t="s">
        <v>41</v>
      </c>
      <c r="O127" s="85"/>
      <c r="P127" s="213">
        <f>O127*H127</f>
        <v>0</v>
      </c>
      <c r="Q127" s="213">
        <v>0</v>
      </c>
      <c r="R127" s="213">
        <f>Q127*H127</f>
        <v>0</v>
      </c>
      <c r="S127" s="213">
        <v>0.035</v>
      </c>
      <c r="T127" s="213">
        <f>S127*H127</f>
        <v>2.0650000000000004</v>
      </c>
      <c r="U127" s="214" t="s">
        <v>19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5" t="s">
        <v>145</v>
      </c>
      <c r="AT127" s="215" t="s">
        <v>140</v>
      </c>
      <c r="AU127" s="215" t="s">
        <v>80</v>
      </c>
      <c r="AY127" s="18" t="s">
        <v>136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78</v>
      </c>
      <c r="BK127" s="216">
        <f>ROUND(I127*H127,2)</f>
        <v>0</v>
      </c>
      <c r="BL127" s="18" t="s">
        <v>145</v>
      </c>
      <c r="BM127" s="215" t="s">
        <v>997</v>
      </c>
    </row>
    <row r="128" spans="1:65" s="2" customFormat="1" ht="16.5" customHeight="1">
      <c r="A128" s="39"/>
      <c r="B128" s="40"/>
      <c r="C128" s="204" t="s">
        <v>998</v>
      </c>
      <c r="D128" s="204" t="s">
        <v>140</v>
      </c>
      <c r="E128" s="205" t="s">
        <v>247</v>
      </c>
      <c r="F128" s="206" t="s">
        <v>248</v>
      </c>
      <c r="G128" s="207" t="s">
        <v>249</v>
      </c>
      <c r="H128" s="208">
        <v>61.2</v>
      </c>
      <c r="I128" s="209"/>
      <c r="J128" s="210">
        <f>ROUND(I128*H128,2)</f>
        <v>0</v>
      </c>
      <c r="K128" s="206" t="s">
        <v>19</v>
      </c>
      <c r="L128" s="45"/>
      <c r="M128" s="211" t="s">
        <v>19</v>
      </c>
      <c r="N128" s="212" t="s">
        <v>41</v>
      </c>
      <c r="O128" s="85"/>
      <c r="P128" s="213">
        <f>O128*H128</f>
        <v>0</v>
      </c>
      <c r="Q128" s="213">
        <v>0</v>
      </c>
      <c r="R128" s="213">
        <f>Q128*H128</f>
        <v>0</v>
      </c>
      <c r="S128" s="213">
        <v>0.009</v>
      </c>
      <c r="T128" s="213">
        <f>S128*H128</f>
        <v>0.5508</v>
      </c>
      <c r="U128" s="214" t="s">
        <v>19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5" t="s">
        <v>145</v>
      </c>
      <c r="AT128" s="215" t="s">
        <v>140</v>
      </c>
      <c r="AU128" s="215" t="s">
        <v>80</v>
      </c>
      <c r="AY128" s="18" t="s">
        <v>136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8" t="s">
        <v>78</v>
      </c>
      <c r="BK128" s="216">
        <f>ROUND(I128*H128,2)</f>
        <v>0</v>
      </c>
      <c r="BL128" s="18" t="s">
        <v>145</v>
      </c>
      <c r="BM128" s="215" t="s">
        <v>999</v>
      </c>
    </row>
    <row r="129" spans="1:65" s="2" customFormat="1" ht="24.15" customHeight="1">
      <c r="A129" s="39"/>
      <c r="B129" s="40"/>
      <c r="C129" s="204" t="s">
        <v>861</v>
      </c>
      <c r="D129" s="204" t="s">
        <v>140</v>
      </c>
      <c r="E129" s="205" t="s">
        <v>253</v>
      </c>
      <c r="F129" s="206" t="s">
        <v>254</v>
      </c>
      <c r="G129" s="207" t="s">
        <v>152</v>
      </c>
      <c r="H129" s="208">
        <v>8.4</v>
      </c>
      <c r="I129" s="209"/>
      <c r="J129" s="210">
        <f>ROUND(I129*H129,2)</f>
        <v>0</v>
      </c>
      <c r="K129" s="206" t="s">
        <v>19</v>
      </c>
      <c r="L129" s="45"/>
      <c r="M129" s="211" t="s">
        <v>19</v>
      </c>
      <c r="N129" s="212" t="s">
        <v>41</v>
      </c>
      <c r="O129" s="85"/>
      <c r="P129" s="213">
        <f>O129*H129</f>
        <v>0</v>
      </c>
      <c r="Q129" s="213">
        <v>0</v>
      </c>
      <c r="R129" s="213">
        <f>Q129*H129</f>
        <v>0</v>
      </c>
      <c r="S129" s="213">
        <v>0.076</v>
      </c>
      <c r="T129" s="213">
        <f>S129*H129</f>
        <v>0.6384</v>
      </c>
      <c r="U129" s="214" t="s">
        <v>19</v>
      </c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5" t="s">
        <v>145</v>
      </c>
      <c r="AT129" s="215" t="s">
        <v>140</v>
      </c>
      <c r="AU129" s="215" t="s">
        <v>80</v>
      </c>
      <c r="AY129" s="18" t="s">
        <v>136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8" t="s">
        <v>78</v>
      </c>
      <c r="BK129" s="216">
        <f>ROUND(I129*H129,2)</f>
        <v>0</v>
      </c>
      <c r="BL129" s="18" t="s">
        <v>145</v>
      </c>
      <c r="BM129" s="215" t="s">
        <v>1000</v>
      </c>
    </row>
    <row r="130" spans="1:65" s="2" customFormat="1" ht="24.15" customHeight="1">
      <c r="A130" s="39"/>
      <c r="B130" s="40"/>
      <c r="C130" s="204" t="s">
        <v>866</v>
      </c>
      <c r="D130" s="204" t="s">
        <v>140</v>
      </c>
      <c r="E130" s="205" t="s">
        <v>222</v>
      </c>
      <c r="F130" s="206" t="s">
        <v>223</v>
      </c>
      <c r="G130" s="207" t="s">
        <v>196</v>
      </c>
      <c r="H130" s="208">
        <v>2</v>
      </c>
      <c r="I130" s="209"/>
      <c r="J130" s="210">
        <f>ROUND(I130*H130,2)</f>
        <v>0</v>
      </c>
      <c r="K130" s="206" t="s">
        <v>19</v>
      </c>
      <c r="L130" s="45"/>
      <c r="M130" s="211" t="s">
        <v>19</v>
      </c>
      <c r="N130" s="212" t="s">
        <v>41</v>
      </c>
      <c r="O130" s="85"/>
      <c r="P130" s="213">
        <f>O130*H130</f>
        <v>0</v>
      </c>
      <c r="Q130" s="213">
        <v>0</v>
      </c>
      <c r="R130" s="213">
        <f>Q130*H130</f>
        <v>0</v>
      </c>
      <c r="S130" s="213">
        <v>0.025</v>
      </c>
      <c r="T130" s="213">
        <f>S130*H130</f>
        <v>0.05</v>
      </c>
      <c r="U130" s="214" t="s">
        <v>19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5" t="s">
        <v>145</v>
      </c>
      <c r="AT130" s="215" t="s">
        <v>140</v>
      </c>
      <c r="AU130" s="215" t="s">
        <v>80</v>
      </c>
      <c r="AY130" s="18" t="s">
        <v>136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78</v>
      </c>
      <c r="BK130" s="216">
        <f>ROUND(I130*H130,2)</f>
        <v>0</v>
      </c>
      <c r="BL130" s="18" t="s">
        <v>145</v>
      </c>
      <c r="BM130" s="215" t="s">
        <v>1001</v>
      </c>
    </row>
    <row r="131" spans="1:65" s="2" customFormat="1" ht="24.15" customHeight="1">
      <c r="A131" s="39"/>
      <c r="B131" s="40"/>
      <c r="C131" s="204" t="s">
        <v>1002</v>
      </c>
      <c r="D131" s="204" t="s">
        <v>140</v>
      </c>
      <c r="E131" s="205" t="s">
        <v>1003</v>
      </c>
      <c r="F131" s="206" t="s">
        <v>1004</v>
      </c>
      <c r="G131" s="207" t="s">
        <v>196</v>
      </c>
      <c r="H131" s="208">
        <v>2</v>
      </c>
      <c r="I131" s="209"/>
      <c r="J131" s="210">
        <f>ROUND(I131*H131,2)</f>
        <v>0</v>
      </c>
      <c r="K131" s="206" t="s">
        <v>19</v>
      </c>
      <c r="L131" s="45"/>
      <c r="M131" s="211" t="s">
        <v>19</v>
      </c>
      <c r="N131" s="212" t="s">
        <v>41</v>
      </c>
      <c r="O131" s="85"/>
      <c r="P131" s="213">
        <f>O131*H131</f>
        <v>0</v>
      </c>
      <c r="Q131" s="213">
        <v>0</v>
      </c>
      <c r="R131" s="213">
        <f>Q131*H131</f>
        <v>0</v>
      </c>
      <c r="S131" s="213">
        <v>0.025</v>
      </c>
      <c r="T131" s="213">
        <f>S131*H131</f>
        <v>0.05</v>
      </c>
      <c r="U131" s="214" t="s">
        <v>19</v>
      </c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5" t="s">
        <v>145</v>
      </c>
      <c r="AT131" s="215" t="s">
        <v>140</v>
      </c>
      <c r="AU131" s="215" t="s">
        <v>80</v>
      </c>
      <c r="AY131" s="18" t="s">
        <v>136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78</v>
      </c>
      <c r="BK131" s="216">
        <f>ROUND(I131*H131,2)</f>
        <v>0</v>
      </c>
      <c r="BL131" s="18" t="s">
        <v>145</v>
      </c>
      <c r="BM131" s="215" t="s">
        <v>1005</v>
      </c>
    </row>
    <row r="132" spans="1:65" s="2" customFormat="1" ht="24.15" customHeight="1">
      <c r="A132" s="39"/>
      <c r="B132" s="40"/>
      <c r="C132" s="204" t="s">
        <v>851</v>
      </c>
      <c r="D132" s="204" t="s">
        <v>140</v>
      </c>
      <c r="E132" s="205" t="s">
        <v>258</v>
      </c>
      <c r="F132" s="206" t="s">
        <v>259</v>
      </c>
      <c r="G132" s="207" t="s">
        <v>152</v>
      </c>
      <c r="H132" s="208">
        <v>202</v>
      </c>
      <c r="I132" s="209"/>
      <c r="J132" s="210">
        <f>ROUND(I132*H132,2)</f>
        <v>0</v>
      </c>
      <c r="K132" s="206" t="s">
        <v>19</v>
      </c>
      <c r="L132" s="45"/>
      <c r="M132" s="211" t="s">
        <v>19</v>
      </c>
      <c r="N132" s="212" t="s">
        <v>41</v>
      </c>
      <c r="O132" s="85"/>
      <c r="P132" s="213">
        <f>O132*H132</f>
        <v>0</v>
      </c>
      <c r="Q132" s="213">
        <v>0</v>
      </c>
      <c r="R132" s="213">
        <f>Q132*H132</f>
        <v>0</v>
      </c>
      <c r="S132" s="213">
        <v>0.046</v>
      </c>
      <c r="T132" s="213">
        <f>S132*H132</f>
        <v>9.292</v>
      </c>
      <c r="U132" s="214" t="s">
        <v>19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5" t="s">
        <v>145</v>
      </c>
      <c r="AT132" s="215" t="s">
        <v>140</v>
      </c>
      <c r="AU132" s="215" t="s">
        <v>80</v>
      </c>
      <c r="AY132" s="18" t="s">
        <v>136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78</v>
      </c>
      <c r="BK132" s="216">
        <f>ROUND(I132*H132,2)</f>
        <v>0</v>
      </c>
      <c r="BL132" s="18" t="s">
        <v>145</v>
      </c>
      <c r="BM132" s="215" t="s">
        <v>1006</v>
      </c>
    </row>
    <row r="133" spans="1:65" s="2" customFormat="1" ht="24.15" customHeight="1">
      <c r="A133" s="39"/>
      <c r="B133" s="40"/>
      <c r="C133" s="204" t="s">
        <v>777</v>
      </c>
      <c r="D133" s="204" t="s">
        <v>140</v>
      </c>
      <c r="E133" s="205" t="s">
        <v>1007</v>
      </c>
      <c r="F133" s="206" t="s">
        <v>1008</v>
      </c>
      <c r="G133" s="207" t="s">
        <v>152</v>
      </c>
      <c r="H133" s="208">
        <v>3</v>
      </c>
      <c r="I133" s="209"/>
      <c r="J133" s="210">
        <f>ROUND(I133*H133,2)</f>
        <v>0</v>
      </c>
      <c r="K133" s="206" t="s">
        <v>19</v>
      </c>
      <c r="L133" s="45"/>
      <c r="M133" s="211" t="s">
        <v>19</v>
      </c>
      <c r="N133" s="212" t="s">
        <v>41</v>
      </c>
      <c r="O133" s="85"/>
      <c r="P133" s="213">
        <f>O133*H133</f>
        <v>0</v>
      </c>
      <c r="Q133" s="213">
        <v>0</v>
      </c>
      <c r="R133" s="213">
        <f>Q133*H133</f>
        <v>0</v>
      </c>
      <c r="S133" s="213">
        <v>0.046</v>
      </c>
      <c r="T133" s="213">
        <f>S133*H133</f>
        <v>0.138</v>
      </c>
      <c r="U133" s="214" t="s">
        <v>19</v>
      </c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5" t="s">
        <v>145</v>
      </c>
      <c r="AT133" s="215" t="s">
        <v>140</v>
      </c>
      <c r="AU133" s="215" t="s">
        <v>80</v>
      </c>
      <c r="AY133" s="18" t="s">
        <v>136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78</v>
      </c>
      <c r="BK133" s="216">
        <f>ROUND(I133*H133,2)</f>
        <v>0</v>
      </c>
      <c r="BL133" s="18" t="s">
        <v>145</v>
      </c>
      <c r="BM133" s="215" t="s">
        <v>1009</v>
      </c>
    </row>
    <row r="134" spans="1:65" s="2" customFormat="1" ht="24.15" customHeight="1">
      <c r="A134" s="39"/>
      <c r="B134" s="40"/>
      <c r="C134" s="204" t="s">
        <v>856</v>
      </c>
      <c r="D134" s="204" t="s">
        <v>140</v>
      </c>
      <c r="E134" s="205" t="s">
        <v>263</v>
      </c>
      <c r="F134" s="206" t="s">
        <v>264</v>
      </c>
      <c r="G134" s="207" t="s">
        <v>152</v>
      </c>
      <c r="H134" s="208">
        <v>22.5</v>
      </c>
      <c r="I134" s="209"/>
      <c r="J134" s="210">
        <f>ROUND(I134*H134,2)</f>
        <v>0</v>
      </c>
      <c r="K134" s="206" t="s">
        <v>19</v>
      </c>
      <c r="L134" s="45"/>
      <c r="M134" s="211" t="s">
        <v>19</v>
      </c>
      <c r="N134" s="212" t="s">
        <v>41</v>
      </c>
      <c r="O134" s="85"/>
      <c r="P134" s="213">
        <f>O134*H134</f>
        <v>0</v>
      </c>
      <c r="Q134" s="213">
        <v>0</v>
      </c>
      <c r="R134" s="213">
        <f>Q134*H134</f>
        <v>0</v>
      </c>
      <c r="S134" s="213">
        <v>0.068</v>
      </c>
      <c r="T134" s="213">
        <f>S134*H134</f>
        <v>1.53</v>
      </c>
      <c r="U134" s="214" t="s">
        <v>19</v>
      </c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5" t="s">
        <v>145</v>
      </c>
      <c r="AT134" s="215" t="s">
        <v>140</v>
      </c>
      <c r="AU134" s="215" t="s">
        <v>80</v>
      </c>
      <c r="AY134" s="18" t="s">
        <v>136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78</v>
      </c>
      <c r="BK134" s="216">
        <f>ROUND(I134*H134,2)</f>
        <v>0</v>
      </c>
      <c r="BL134" s="18" t="s">
        <v>145</v>
      </c>
      <c r="BM134" s="215" t="s">
        <v>1010</v>
      </c>
    </row>
    <row r="135" spans="1:65" s="2" customFormat="1" ht="24.15" customHeight="1">
      <c r="A135" s="39"/>
      <c r="B135" s="40"/>
      <c r="C135" s="204" t="s">
        <v>399</v>
      </c>
      <c r="D135" s="204" t="s">
        <v>140</v>
      </c>
      <c r="E135" s="205" t="s">
        <v>1011</v>
      </c>
      <c r="F135" s="206" t="s">
        <v>1012</v>
      </c>
      <c r="G135" s="207" t="s">
        <v>152</v>
      </c>
      <c r="H135" s="208">
        <v>7</v>
      </c>
      <c r="I135" s="209"/>
      <c r="J135" s="210">
        <f>ROUND(I135*H135,2)</f>
        <v>0</v>
      </c>
      <c r="K135" s="206" t="s">
        <v>19</v>
      </c>
      <c r="L135" s="45"/>
      <c r="M135" s="211" t="s">
        <v>19</v>
      </c>
      <c r="N135" s="212" t="s">
        <v>41</v>
      </c>
      <c r="O135" s="85"/>
      <c r="P135" s="213">
        <f>O135*H135</f>
        <v>0</v>
      </c>
      <c r="Q135" s="213">
        <v>0</v>
      </c>
      <c r="R135" s="213">
        <f>Q135*H135</f>
        <v>0</v>
      </c>
      <c r="S135" s="213">
        <v>0.102</v>
      </c>
      <c r="T135" s="213">
        <f>S135*H135</f>
        <v>0.714</v>
      </c>
      <c r="U135" s="214" t="s">
        <v>19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5" t="s">
        <v>145</v>
      </c>
      <c r="AT135" s="215" t="s">
        <v>140</v>
      </c>
      <c r="AU135" s="215" t="s">
        <v>80</v>
      </c>
      <c r="AY135" s="18" t="s">
        <v>136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8" t="s">
        <v>78</v>
      </c>
      <c r="BK135" s="216">
        <f>ROUND(I135*H135,2)</f>
        <v>0</v>
      </c>
      <c r="BL135" s="18" t="s">
        <v>145</v>
      </c>
      <c r="BM135" s="215" t="s">
        <v>1013</v>
      </c>
    </row>
    <row r="136" spans="1:63" s="12" customFormat="1" ht="22.8" customHeight="1">
      <c r="A136" s="12"/>
      <c r="B136" s="188"/>
      <c r="C136" s="189"/>
      <c r="D136" s="190" t="s">
        <v>69</v>
      </c>
      <c r="E136" s="202" t="s">
        <v>267</v>
      </c>
      <c r="F136" s="202" t="s">
        <v>268</v>
      </c>
      <c r="G136" s="189"/>
      <c r="H136" s="189"/>
      <c r="I136" s="192"/>
      <c r="J136" s="203">
        <f>BK136</f>
        <v>0</v>
      </c>
      <c r="K136" s="189"/>
      <c r="L136" s="194"/>
      <c r="M136" s="195"/>
      <c r="N136" s="196"/>
      <c r="O136" s="196"/>
      <c r="P136" s="197">
        <f>SUM(P137:P142)</f>
        <v>0</v>
      </c>
      <c r="Q136" s="196"/>
      <c r="R136" s="197">
        <f>SUM(R137:R142)</f>
        <v>0</v>
      </c>
      <c r="S136" s="196"/>
      <c r="T136" s="197">
        <f>SUM(T137:T142)</f>
        <v>0</v>
      </c>
      <c r="U136" s="198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9" t="s">
        <v>78</v>
      </c>
      <c r="AT136" s="200" t="s">
        <v>69</v>
      </c>
      <c r="AU136" s="200" t="s">
        <v>78</v>
      </c>
      <c r="AY136" s="199" t="s">
        <v>136</v>
      </c>
      <c r="BK136" s="201">
        <f>SUM(BK137:BK142)</f>
        <v>0</v>
      </c>
    </row>
    <row r="137" spans="1:65" s="2" customFormat="1" ht="24.15" customHeight="1">
      <c r="A137" s="39"/>
      <c r="B137" s="40"/>
      <c r="C137" s="204" t="s">
        <v>206</v>
      </c>
      <c r="D137" s="204" t="s">
        <v>140</v>
      </c>
      <c r="E137" s="205" t="s">
        <v>270</v>
      </c>
      <c r="F137" s="206" t="s">
        <v>271</v>
      </c>
      <c r="G137" s="207" t="s">
        <v>272</v>
      </c>
      <c r="H137" s="208">
        <v>27.145</v>
      </c>
      <c r="I137" s="209"/>
      <c r="J137" s="210">
        <f>ROUND(I137*H137,2)</f>
        <v>0</v>
      </c>
      <c r="K137" s="206" t="s">
        <v>19</v>
      </c>
      <c r="L137" s="45"/>
      <c r="M137" s="211" t="s">
        <v>19</v>
      </c>
      <c r="N137" s="212" t="s">
        <v>41</v>
      </c>
      <c r="O137" s="85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3">
        <f>S137*H137</f>
        <v>0</v>
      </c>
      <c r="U137" s="214" t="s">
        <v>19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5" t="s">
        <v>145</v>
      </c>
      <c r="AT137" s="215" t="s">
        <v>140</v>
      </c>
      <c r="AU137" s="215" t="s">
        <v>80</v>
      </c>
      <c r="AY137" s="18" t="s">
        <v>136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78</v>
      </c>
      <c r="BK137" s="216">
        <f>ROUND(I137*H137,2)</f>
        <v>0</v>
      </c>
      <c r="BL137" s="18" t="s">
        <v>145</v>
      </c>
      <c r="BM137" s="215" t="s">
        <v>1014</v>
      </c>
    </row>
    <row r="138" spans="1:65" s="2" customFormat="1" ht="33" customHeight="1">
      <c r="A138" s="39"/>
      <c r="B138" s="40"/>
      <c r="C138" s="204" t="s">
        <v>216</v>
      </c>
      <c r="D138" s="204" t="s">
        <v>140</v>
      </c>
      <c r="E138" s="205" t="s">
        <v>276</v>
      </c>
      <c r="F138" s="206" t="s">
        <v>277</v>
      </c>
      <c r="G138" s="207" t="s">
        <v>272</v>
      </c>
      <c r="H138" s="208">
        <v>27.145</v>
      </c>
      <c r="I138" s="209"/>
      <c r="J138" s="210">
        <f>ROUND(I138*H138,2)</f>
        <v>0</v>
      </c>
      <c r="K138" s="206" t="s">
        <v>19</v>
      </c>
      <c r="L138" s="45"/>
      <c r="M138" s="211" t="s">
        <v>19</v>
      </c>
      <c r="N138" s="212" t="s">
        <v>41</v>
      </c>
      <c r="O138" s="85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3">
        <f>S138*H138</f>
        <v>0</v>
      </c>
      <c r="U138" s="214" t="s">
        <v>19</v>
      </c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5" t="s">
        <v>145</v>
      </c>
      <c r="AT138" s="215" t="s">
        <v>140</v>
      </c>
      <c r="AU138" s="215" t="s">
        <v>80</v>
      </c>
      <c r="AY138" s="18" t="s">
        <v>136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8" t="s">
        <v>78</v>
      </c>
      <c r="BK138" s="216">
        <f>ROUND(I138*H138,2)</f>
        <v>0</v>
      </c>
      <c r="BL138" s="18" t="s">
        <v>145</v>
      </c>
      <c r="BM138" s="215" t="s">
        <v>1015</v>
      </c>
    </row>
    <row r="139" spans="1:65" s="2" customFormat="1" ht="21.75" customHeight="1">
      <c r="A139" s="39"/>
      <c r="B139" s="40"/>
      <c r="C139" s="204" t="s">
        <v>685</v>
      </c>
      <c r="D139" s="204" t="s">
        <v>140</v>
      </c>
      <c r="E139" s="205" t="s">
        <v>281</v>
      </c>
      <c r="F139" s="206" t="s">
        <v>282</v>
      </c>
      <c r="G139" s="207" t="s">
        <v>272</v>
      </c>
      <c r="H139" s="208">
        <v>27.145</v>
      </c>
      <c r="I139" s="209"/>
      <c r="J139" s="210">
        <f>ROUND(I139*H139,2)</f>
        <v>0</v>
      </c>
      <c r="K139" s="206" t="s">
        <v>19</v>
      </c>
      <c r="L139" s="45"/>
      <c r="M139" s="211" t="s">
        <v>19</v>
      </c>
      <c r="N139" s="212" t="s">
        <v>41</v>
      </c>
      <c r="O139" s="85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3">
        <f>S139*H139</f>
        <v>0</v>
      </c>
      <c r="U139" s="214" t="s">
        <v>19</v>
      </c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5" t="s">
        <v>145</v>
      </c>
      <c r="AT139" s="215" t="s">
        <v>140</v>
      </c>
      <c r="AU139" s="215" t="s">
        <v>80</v>
      </c>
      <c r="AY139" s="18" t="s">
        <v>136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8" t="s">
        <v>78</v>
      </c>
      <c r="BK139" s="216">
        <f>ROUND(I139*H139,2)</f>
        <v>0</v>
      </c>
      <c r="BL139" s="18" t="s">
        <v>145</v>
      </c>
      <c r="BM139" s="215" t="s">
        <v>1016</v>
      </c>
    </row>
    <row r="140" spans="1:65" s="2" customFormat="1" ht="24.15" customHeight="1">
      <c r="A140" s="39"/>
      <c r="B140" s="40"/>
      <c r="C140" s="204" t="s">
        <v>188</v>
      </c>
      <c r="D140" s="204" t="s">
        <v>140</v>
      </c>
      <c r="E140" s="205" t="s">
        <v>286</v>
      </c>
      <c r="F140" s="206" t="s">
        <v>287</v>
      </c>
      <c r="G140" s="207" t="s">
        <v>272</v>
      </c>
      <c r="H140" s="208">
        <v>27.145</v>
      </c>
      <c r="I140" s="209"/>
      <c r="J140" s="210">
        <f>ROUND(I140*H140,2)</f>
        <v>0</v>
      </c>
      <c r="K140" s="206" t="s">
        <v>19</v>
      </c>
      <c r="L140" s="45"/>
      <c r="M140" s="211" t="s">
        <v>19</v>
      </c>
      <c r="N140" s="212" t="s">
        <v>41</v>
      </c>
      <c r="O140" s="85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3">
        <f>S140*H140</f>
        <v>0</v>
      </c>
      <c r="U140" s="214" t="s">
        <v>19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5" t="s">
        <v>145</v>
      </c>
      <c r="AT140" s="215" t="s">
        <v>140</v>
      </c>
      <c r="AU140" s="215" t="s">
        <v>80</v>
      </c>
      <c r="AY140" s="18" t="s">
        <v>136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78</v>
      </c>
      <c r="BK140" s="216">
        <f>ROUND(I140*H140,2)</f>
        <v>0</v>
      </c>
      <c r="BL140" s="18" t="s">
        <v>145</v>
      </c>
      <c r="BM140" s="215" t="s">
        <v>1017</v>
      </c>
    </row>
    <row r="141" spans="1:65" s="2" customFormat="1" ht="24.15" customHeight="1">
      <c r="A141" s="39"/>
      <c r="B141" s="40"/>
      <c r="C141" s="204" t="s">
        <v>658</v>
      </c>
      <c r="D141" s="204" t="s">
        <v>140</v>
      </c>
      <c r="E141" s="205" t="s">
        <v>291</v>
      </c>
      <c r="F141" s="206" t="s">
        <v>292</v>
      </c>
      <c r="G141" s="207" t="s">
        <v>272</v>
      </c>
      <c r="H141" s="208">
        <v>26.5</v>
      </c>
      <c r="I141" s="209"/>
      <c r="J141" s="210">
        <f>ROUND(I141*H141,2)</f>
        <v>0</v>
      </c>
      <c r="K141" s="206" t="s">
        <v>19</v>
      </c>
      <c r="L141" s="45"/>
      <c r="M141" s="211" t="s">
        <v>19</v>
      </c>
      <c r="N141" s="212" t="s">
        <v>41</v>
      </c>
      <c r="O141" s="85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3">
        <f>S141*H141</f>
        <v>0</v>
      </c>
      <c r="U141" s="214" t="s">
        <v>19</v>
      </c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5" t="s">
        <v>145</v>
      </c>
      <c r="AT141" s="215" t="s">
        <v>140</v>
      </c>
      <c r="AU141" s="215" t="s">
        <v>80</v>
      </c>
      <c r="AY141" s="18" t="s">
        <v>136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78</v>
      </c>
      <c r="BK141" s="216">
        <f>ROUND(I141*H141,2)</f>
        <v>0</v>
      </c>
      <c r="BL141" s="18" t="s">
        <v>145</v>
      </c>
      <c r="BM141" s="215" t="s">
        <v>1018</v>
      </c>
    </row>
    <row r="142" spans="1:65" s="2" customFormat="1" ht="24.15" customHeight="1">
      <c r="A142" s="39"/>
      <c r="B142" s="40"/>
      <c r="C142" s="204" t="s">
        <v>528</v>
      </c>
      <c r="D142" s="204" t="s">
        <v>140</v>
      </c>
      <c r="E142" s="205" t="s">
        <v>295</v>
      </c>
      <c r="F142" s="206" t="s">
        <v>296</v>
      </c>
      <c r="G142" s="207" t="s">
        <v>272</v>
      </c>
      <c r="H142" s="208">
        <v>0.625</v>
      </c>
      <c r="I142" s="209"/>
      <c r="J142" s="210">
        <f>ROUND(I142*H142,2)</f>
        <v>0</v>
      </c>
      <c r="K142" s="206" t="s">
        <v>19</v>
      </c>
      <c r="L142" s="45"/>
      <c r="M142" s="211" t="s">
        <v>19</v>
      </c>
      <c r="N142" s="212" t="s">
        <v>41</v>
      </c>
      <c r="O142" s="85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3">
        <f>S142*H142</f>
        <v>0</v>
      </c>
      <c r="U142" s="214" t="s">
        <v>19</v>
      </c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5" t="s">
        <v>145</v>
      </c>
      <c r="AT142" s="215" t="s">
        <v>140</v>
      </c>
      <c r="AU142" s="215" t="s">
        <v>80</v>
      </c>
      <c r="AY142" s="18" t="s">
        <v>136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8" t="s">
        <v>78</v>
      </c>
      <c r="BK142" s="216">
        <f>ROUND(I142*H142,2)</f>
        <v>0</v>
      </c>
      <c r="BL142" s="18" t="s">
        <v>145</v>
      </c>
      <c r="BM142" s="215" t="s">
        <v>1019</v>
      </c>
    </row>
    <row r="143" spans="1:63" s="12" customFormat="1" ht="22.8" customHeight="1">
      <c r="A143" s="12"/>
      <c r="B143" s="188"/>
      <c r="C143" s="189"/>
      <c r="D143" s="190" t="s">
        <v>69</v>
      </c>
      <c r="E143" s="202" t="s">
        <v>298</v>
      </c>
      <c r="F143" s="202" t="s">
        <v>299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SUM(P144:P145)</f>
        <v>0</v>
      </c>
      <c r="Q143" s="196"/>
      <c r="R143" s="197">
        <f>SUM(R144:R145)</f>
        <v>0</v>
      </c>
      <c r="S143" s="196"/>
      <c r="T143" s="197">
        <f>SUM(T144:T145)</f>
        <v>0</v>
      </c>
      <c r="U143" s="198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9" t="s">
        <v>78</v>
      </c>
      <c r="AT143" s="200" t="s">
        <v>69</v>
      </c>
      <c r="AU143" s="200" t="s">
        <v>78</v>
      </c>
      <c r="AY143" s="199" t="s">
        <v>136</v>
      </c>
      <c r="BK143" s="201">
        <f>SUM(BK144:BK145)</f>
        <v>0</v>
      </c>
    </row>
    <row r="144" spans="1:65" s="2" customFormat="1" ht="33" customHeight="1">
      <c r="A144" s="39"/>
      <c r="B144" s="40"/>
      <c r="C144" s="204" t="s">
        <v>555</v>
      </c>
      <c r="D144" s="204" t="s">
        <v>140</v>
      </c>
      <c r="E144" s="205" t="s">
        <v>301</v>
      </c>
      <c r="F144" s="206" t="s">
        <v>302</v>
      </c>
      <c r="G144" s="207" t="s">
        <v>272</v>
      </c>
      <c r="H144" s="208">
        <v>15.928</v>
      </c>
      <c r="I144" s="209"/>
      <c r="J144" s="210">
        <f>ROUND(I144*H144,2)</f>
        <v>0</v>
      </c>
      <c r="K144" s="206" t="s">
        <v>19</v>
      </c>
      <c r="L144" s="45"/>
      <c r="M144" s="211" t="s">
        <v>19</v>
      </c>
      <c r="N144" s="212" t="s">
        <v>41</v>
      </c>
      <c r="O144" s="85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3">
        <f>S144*H144</f>
        <v>0</v>
      </c>
      <c r="U144" s="214" t="s">
        <v>19</v>
      </c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5" t="s">
        <v>145</v>
      </c>
      <c r="AT144" s="215" t="s">
        <v>140</v>
      </c>
      <c r="AU144" s="215" t="s">
        <v>80</v>
      </c>
      <c r="AY144" s="18" t="s">
        <v>136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78</v>
      </c>
      <c r="BK144" s="216">
        <f>ROUND(I144*H144,2)</f>
        <v>0</v>
      </c>
      <c r="BL144" s="18" t="s">
        <v>145</v>
      </c>
      <c r="BM144" s="215" t="s">
        <v>1020</v>
      </c>
    </row>
    <row r="145" spans="1:65" s="2" customFormat="1" ht="37.8" customHeight="1">
      <c r="A145" s="39"/>
      <c r="B145" s="40"/>
      <c r="C145" s="204" t="s">
        <v>1021</v>
      </c>
      <c r="D145" s="204" t="s">
        <v>140</v>
      </c>
      <c r="E145" s="205" t="s">
        <v>306</v>
      </c>
      <c r="F145" s="206" t="s">
        <v>307</v>
      </c>
      <c r="G145" s="207" t="s">
        <v>272</v>
      </c>
      <c r="H145" s="208">
        <v>15.928</v>
      </c>
      <c r="I145" s="209"/>
      <c r="J145" s="210">
        <f>ROUND(I145*H145,2)</f>
        <v>0</v>
      </c>
      <c r="K145" s="206" t="s">
        <v>19</v>
      </c>
      <c r="L145" s="45"/>
      <c r="M145" s="211" t="s">
        <v>19</v>
      </c>
      <c r="N145" s="212" t="s">
        <v>41</v>
      </c>
      <c r="O145" s="85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3">
        <f>S145*H145</f>
        <v>0</v>
      </c>
      <c r="U145" s="214" t="s">
        <v>19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5" t="s">
        <v>145</v>
      </c>
      <c r="AT145" s="215" t="s">
        <v>140</v>
      </c>
      <c r="AU145" s="215" t="s">
        <v>80</v>
      </c>
      <c r="AY145" s="18" t="s">
        <v>136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8" t="s">
        <v>78</v>
      </c>
      <c r="BK145" s="216">
        <f>ROUND(I145*H145,2)</f>
        <v>0</v>
      </c>
      <c r="BL145" s="18" t="s">
        <v>145</v>
      </c>
      <c r="BM145" s="215" t="s">
        <v>1022</v>
      </c>
    </row>
    <row r="146" spans="1:63" s="12" customFormat="1" ht="25.9" customHeight="1">
      <c r="A146" s="12"/>
      <c r="B146" s="188"/>
      <c r="C146" s="189"/>
      <c r="D146" s="190" t="s">
        <v>69</v>
      </c>
      <c r="E146" s="191" t="s">
        <v>310</v>
      </c>
      <c r="F146" s="191" t="s">
        <v>311</v>
      </c>
      <c r="G146" s="189"/>
      <c r="H146" s="189"/>
      <c r="I146" s="192"/>
      <c r="J146" s="193">
        <f>BK146</f>
        <v>0</v>
      </c>
      <c r="K146" s="189"/>
      <c r="L146" s="194"/>
      <c r="M146" s="195"/>
      <c r="N146" s="196"/>
      <c r="O146" s="196"/>
      <c r="P146" s="197">
        <f>P147+P162+P174+P200+P206+P212+P217+P219+P235+P248+P267+P271+P278+P282+P295+P305+P317</f>
        <v>0</v>
      </c>
      <c r="Q146" s="196"/>
      <c r="R146" s="197">
        <f>R147+R162+R174+R200+R206+R212+R217+R219+R235+R248+R267+R271+R278+R282+R295+R305+R317</f>
        <v>7.200934720899999</v>
      </c>
      <c r="S146" s="196"/>
      <c r="T146" s="197">
        <f>T147+T162+T174+T200+T206+T212+T217+T219+T235+T248+T267+T271+T278+T282+T295+T305+T317</f>
        <v>4.04812</v>
      </c>
      <c r="U146" s="198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9" t="s">
        <v>80</v>
      </c>
      <c r="AT146" s="200" t="s">
        <v>69</v>
      </c>
      <c r="AU146" s="200" t="s">
        <v>70</v>
      </c>
      <c r="AY146" s="199" t="s">
        <v>136</v>
      </c>
      <c r="BK146" s="201">
        <f>BK147+BK162+BK174+BK200+BK206+BK212+BK217+BK219+BK235+BK248+BK267+BK271+BK278+BK282+BK295+BK305+BK317</f>
        <v>0</v>
      </c>
    </row>
    <row r="147" spans="1:63" s="12" customFormat="1" ht="22.8" customHeight="1">
      <c r="A147" s="12"/>
      <c r="B147" s="188"/>
      <c r="C147" s="189"/>
      <c r="D147" s="190" t="s">
        <v>69</v>
      </c>
      <c r="E147" s="202" t="s">
        <v>312</v>
      </c>
      <c r="F147" s="202" t="s">
        <v>313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SUM(P148:P161)</f>
        <v>0</v>
      </c>
      <c r="Q147" s="196"/>
      <c r="R147" s="197">
        <f>SUM(R148:R161)</f>
        <v>0.05516287</v>
      </c>
      <c r="S147" s="196"/>
      <c r="T147" s="197">
        <f>SUM(T148:T161)</f>
        <v>2.0185400000000002</v>
      </c>
      <c r="U147" s="198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9" t="s">
        <v>80</v>
      </c>
      <c r="AT147" s="200" t="s">
        <v>69</v>
      </c>
      <c r="AU147" s="200" t="s">
        <v>78</v>
      </c>
      <c r="AY147" s="199" t="s">
        <v>136</v>
      </c>
      <c r="BK147" s="201">
        <f>SUM(BK148:BK161)</f>
        <v>0</v>
      </c>
    </row>
    <row r="148" spans="1:65" s="2" customFormat="1" ht="21.75" customHeight="1">
      <c r="A148" s="39"/>
      <c r="B148" s="40"/>
      <c r="C148" s="204" t="s">
        <v>231</v>
      </c>
      <c r="D148" s="204" t="s">
        <v>140</v>
      </c>
      <c r="E148" s="205" t="s">
        <v>315</v>
      </c>
      <c r="F148" s="206" t="s">
        <v>316</v>
      </c>
      <c r="G148" s="207" t="s">
        <v>209</v>
      </c>
      <c r="H148" s="208">
        <v>1</v>
      </c>
      <c r="I148" s="209"/>
      <c r="J148" s="210">
        <f>ROUND(I148*H148,2)</f>
        <v>0</v>
      </c>
      <c r="K148" s="206" t="s">
        <v>19</v>
      </c>
      <c r="L148" s="45"/>
      <c r="M148" s="211" t="s">
        <v>19</v>
      </c>
      <c r="N148" s="212" t="s">
        <v>41</v>
      </c>
      <c r="O148" s="85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3">
        <f>S148*H148</f>
        <v>0</v>
      </c>
      <c r="U148" s="214" t="s">
        <v>19</v>
      </c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5" t="s">
        <v>317</v>
      </c>
      <c r="AT148" s="215" t="s">
        <v>140</v>
      </c>
      <c r="AU148" s="215" t="s">
        <v>80</v>
      </c>
      <c r="AY148" s="18" t="s">
        <v>136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78</v>
      </c>
      <c r="BK148" s="216">
        <f>ROUND(I148*H148,2)</f>
        <v>0</v>
      </c>
      <c r="BL148" s="18" t="s">
        <v>317</v>
      </c>
      <c r="BM148" s="215" t="s">
        <v>1023</v>
      </c>
    </row>
    <row r="149" spans="1:65" s="2" customFormat="1" ht="16.5" customHeight="1">
      <c r="A149" s="39"/>
      <c r="B149" s="40"/>
      <c r="C149" s="204" t="s">
        <v>257</v>
      </c>
      <c r="D149" s="204" t="s">
        <v>140</v>
      </c>
      <c r="E149" s="205" t="s">
        <v>320</v>
      </c>
      <c r="F149" s="206" t="s">
        <v>321</v>
      </c>
      <c r="G149" s="207" t="s">
        <v>196</v>
      </c>
      <c r="H149" s="208">
        <v>5</v>
      </c>
      <c r="I149" s="209"/>
      <c r="J149" s="210">
        <f>ROUND(I149*H149,2)</f>
        <v>0</v>
      </c>
      <c r="K149" s="206" t="s">
        <v>19</v>
      </c>
      <c r="L149" s="45"/>
      <c r="M149" s="211" t="s">
        <v>19</v>
      </c>
      <c r="N149" s="212" t="s">
        <v>41</v>
      </c>
      <c r="O149" s="85"/>
      <c r="P149" s="213">
        <f>O149*H149</f>
        <v>0</v>
      </c>
      <c r="Q149" s="213">
        <v>0.00058169</v>
      </c>
      <c r="R149" s="213">
        <f>Q149*H149</f>
        <v>0.0029084500000000004</v>
      </c>
      <c r="S149" s="213">
        <v>0.00042</v>
      </c>
      <c r="T149" s="213">
        <f>S149*H149</f>
        <v>0.0021000000000000003</v>
      </c>
      <c r="U149" s="214" t="s">
        <v>19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5" t="s">
        <v>317</v>
      </c>
      <c r="AT149" s="215" t="s">
        <v>140</v>
      </c>
      <c r="AU149" s="215" t="s">
        <v>80</v>
      </c>
      <c r="AY149" s="18" t="s">
        <v>136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78</v>
      </c>
      <c r="BK149" s="216">
        <f>ROUND(I149*H149,2)</f>
        <v>0</v>
      </c>
      <c r="BL149" s="18" t="s">
        <v>317</v>
      </c>
      <c r="BM149" s="215" t="s">
        <v>1024</v>
      </c>
    </row>
    <row r="150" spans="1:65" s="2" customFormat="1" ht="16.5" customHeight="1">
      <c r="A150" s="39"/>
      <c r="B150" s="40"/>
      <c r="C150" s="204" t="s">
        <v>162</v>
      </c>
      <c r="D150" s="204" t="s">
        <v>140</v>
      </c>
      <c r="E150" s="205" t="s">
        <v>325</v>
      </c>
      <c r="F150" s="206" t="s">
        <v>326</v>
      </c>
      <c r="G150" s="207" t="s">
        <v>196</v>
      </c>
      <c r="H150" s="208">
        <v>7</v>
      </c>
      <c r="I150" s="209"/>
      <c r="J150" s="210">
        <f>ROUND(I150*H150,2)</f>
        <v>0</v>
      </c>
      <c r="K150" s="206" t="s">
        <v>19</v>
      </c>
      <c r="L150" s="45"/>
      <c r="M150" s="211" t="s">
        <v>19</v>
      </c>
      <c r="N150" s="212" t="s">
        <v>41</v>
      </c>
      <c r="O150" s="85"/>
      <c r="P150" s="213">
        <f>O150*H150</f>
        <v>0</v>
      </c>
      <c r="Q150" s="213">
        <v>0.00121606</v>
      </c>
      <c r="R150" s="213">
        <f>Q150*H150</f>
        <v>0.00851242</v>
      </c>
      <c r="S150" s="213">
        <v>0.00082</v>
      </c>
      <c r="T150" s="213">
        <f>S150*H150</f>
        <v>0.00574</v>
      </c>
      <c r="U150" s="214" t="s">
        <v>19</v>
      </c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5" t="s">
        <v>317</v>
      </c>
      <c r="AT150" s="215" t="s">
        <v>140</v>
      </c>
      <c r="AU150" s="215" t="s">
        <v>80</v>
      </c>
      <c r="AY150" s="18" t="s">
        <v>136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78</v>
      </c>
      <c r="BK150" s="216">
        <f>ROUND(I150*H150,2)</f>
        <v>0</v>
      </c>
      <c r="BL150" s="18" t="s">
        <v>317</v>
      </c>
      <c r="BM150" s="215" t="s">
        <v>1025</v>
      </c>
    </row>
    <row r="151" spans="1:65" s="2" customFormat="1" ht="16.5" customHeight="1">
      <c r="A151" s="39"/>
      <c r="B151" s="40"/>
      <c r="C151" s="204" t="s">
        <v>1026</v>
      </c>
      <c r="D151" s="204" t="s">
        <v>140</v>
      </c>
      <c r="E151" s="205" t="s">
        <v>330</v>
      </c>
      <c r="F151" s="206" t="s">
        <v>331</v>
      </c>
      <c r="G151" s="207" t="s">
        <v>249</v>
      </c>
      <c r="H151" s="208">
        <v>10</v>
      </c>
      <c r="I151" s="209"/>
      <c r="J151" s="210">
        <f>ROUND(I151*H151,2)</f>
        <v>0</v>
      </c>
      <c r="K151" s="206" t="s">
        <v>144</v>
      </c>
      <c r="L151" s="45"/>
      <c r="M151" s="211" t="s">
        <v>19</v>
      </c>
      <c r="N151" s="212" t="s">
        <v>41</v>
      </c>
      <c r="O151" s="85"/>
      <c r="P151" s="213">
        <f>O151*H151</f>
        <v>0</v>
      </c>
      <c r="Q151" s="213">
        <v>0</v>
      </c>
      <c r="R151" s="213">
        <f>Q151*H151</f>
        <v>0</v>
      </c>
      <c r="S151" s="213">
        <v>0.03065</v>
      </c>
      <c r="T151" s="213">
        <f>S151*H151</f>
        <v>0.3065</v>
      </c>
      <c r="U151" s="214" t="s">
        <v>19</v>
      </c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5" t="s">
        <v>317</v>
      </c>
      <c r="AT151" s="215" t="s">
        <v>140</v>
      </c>
      <c r="AU151" s="215" t="s">
        <v>80</v>
      </c>
      <c r="AY151" s="18" t="s">
        <v>136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8" t="s">
        <v>78</v>
      </c>
      <c r="BK151" s="216">
        <f>ROUND(I151*H151,2)</f>
        <v>0</v>
      </c>
      <c r="BL151" s="18" t="s">
        <v>317</v>
      </c>
      <c r="BM151" s="215" t="s">
        <v>1027</v>
      </c>
    </row>
    <row r="152" spans="1:47" s="2" customFormat="1" ht="12">
      <c r="A152" s="39"/>
      <c r="B152" s="40"/>
      <c r="C152" s="41"/>
      <c r="D152" s="217" t="s">
        <v>147</v>
      </c>
      <c r="E152" s="41"/>
      <c r="F152" s="218" t="s">
        <v>333</v>
      </c>
      <c r="G152" s="41"/>
      <c r="H152" s="41"/>
      <c r="I152" s="219"/>
      <c r="J152" s="41"/>
      <c r="K152" s="41"/>
      <c r="L152" s="45"/>
      <c r="M152" s="220"/>
      <c r="N152" s="221"/>
      <c r="O152" s="85"/>
      <c r="P152" s="85"/>
      <c r="Q152" s="85"/>
      <c r="R152" s="85"/>
      <c r="S152" s="85"/>
      <c r="T152" s="85"/>
      <c r="U152" s="86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147</v>
      </c>
      <c r="AU152" s="18" t="s">
        <v>80</v>
      </c>
    </row>
    <row r="153" spans="1:65" s="2" customFormat="1" ht="16.5" customHeight="1">
      <c r="A153" s="39"/>
      <c r="B153" s="40"/>
      <c r="C153" s="204" t="s">
        <v>1028</v>
      </c>
      <c r="D153" s="204" t="s">
        <v>140</v>
      </c>
      <c r="E153" s="205" t="s">
        <v>1029</v>
      </c>
      <c r="F153" s="206" t="s">
        <v>1030</v>
      </c>
      <c r="G153" s="207" t="s">
        <v>249</v>
      </c>
      <c r="H153" s="208">
        <v>10</v>
      </c>
      <c r="I153" s="209"/>
      <c r="J153" s="210">
        <f>ROUND(I153*H153,2)</f>
        <v>0</v>
      </c>
      <c r="K153" s="206" t="s">
        <v>144</v>
      </c>
      <c r="L153" s="45"/>
      <c r="M153" s="211" t="s">
        <v>19</v>
      </c>
      <c r="N153" s="212" t="s">
        <v>41</v>
      </c>
      <c r="O153" s="85"/>
      <c r="P153" s="213">
        <f>O153*H153</f>
        <v>0</v>
      </c>
      <c r="Q153" s="213">
        <v>0.00168</v>
      </c>
      <c r="R153" s="213">
        <f>Q153*H153</f>
        <v>0.016800000000000002</v>
      </c>
      <c r="S153" s="213">
        <v>0</v>
      </c>
      <c r="T153" s="213">
        <f>S153*H153</f>
        <v>0</v>
      </c>
      <c r="U153" s="214" t="s">
        <v>19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5" t="s">
        <v>317</v>
      </c>
      <c r="AT153" s="215" t="s">
        <v>140</v>
      </c>
      <c r="AU153" s="215" t="s">
        <v>80</v>
      </c>
      <c r="AY153" s="18" t="s">
        <v>136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78</v>
      </c>
      <c r="BK153" s="216">
        <f>ROUND(I153*H153,2)</f>
        <v>0</v>
      </c>
      <c r="BL153" s="18" t="s">
        <v>317</v>
      </c>
      <c r="BM153" s="215" t="s">
        <v>1031</v>
      </c>
    </row>
    <row r="154" spans="1:47" s="2" customFormat="1" ht="12">
      <c r="A154" s="39"/>
      <c r="B154" s="40"/>
      <c r="C154" s="41"/>
      <c r="D154" s="217" t="s">
        <v>147</v>
      </c>
      <c r="E154" s="41"/>
      <c r="F154" s="218" t="s">
        <v>1032</v>
      </c>
      <c r="G154" s="41"/>
      <c r="H154" s="41"/>
      <c r="I154" s="219"/>
      <c r="J154" s="41"/>
      <c r="K154" s="41"/>
      <c r="L154" s="45"/>
      <c r="M154" s="220"/>
      <c r="N154" s="221"/>
      <c r="O154" s="85"/>
      <c r="P154" s="85"/>
      <c r="Q154" s="85"/>
      <c r="R154" s="85"/>
      <c r="S154" s="85"/>
      <c r="T154" s="85"/>
      <c r="U154" s="86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147</v>
      </c>
      <c r="AU154" s="18" t="s">
        <v>80</v>
      </c>
    </row>
    <row r="155" spans="1:65" s="2" customFormat="1" ht="16.5" customHeight="1">
      <c r="A155" s="39"/>
      <c r="B155" s="40"/>
      <c r="C155" s="204" t="s">
        <v>168</v>
      </c>
      <c r="D155" s="204" t="s">
        <v>140</v>
      </c>
      <c r="E155" s="205" t="s">
        <v>339</v>
      </c>
      <c r="F155" s="206" t="s">
        <v>340</v>
      </c>
      <c r="G155" s="207" t="s">
        <v>249</v>
      </c>
      <c r="H155" s="208">
        <v>12</v>
      </c>
      <c r="I155" s="209"/>
      <c r="J155" s="210">
        <f>ROUND(I155*H155,2)</f>
        <v>0</v>
      </c>
      <c r="K155" s="206" t="s">
        <v>19</v>
      </c>
      <c r="L155" s="45"/>
      <c r="M155" s="211" t="s">
        <v>19</v>
      </c>
      <c r="N155" s="212" t="s">
        <v>41</v>
      </c>
      <c r="O155" s="85"/>
      <c r="P155" s="213">
        <f>O155*H155</f>
        <v>0</v>
      </c>
      <c r="Q155" s="213">
        <v>0.001451</v>
      </c>
      <c r="R155" s="213">
        <f>Q155*H155</f>
        <v>0.017412</v>
      </c>
      <c r="S155" s="213">
        <v>0</v>
      </c>
      <c r="T155" s="213">
        <f>S155*H155</f>
        <v>0</v>
      </c>
      <c r="U155" s="214" t="s">
        <v>19</v>
      </c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5" t="s">
        <v>317</v>
      </c>
      <c r="AT155" s="215" t="s">
        <v>140</v>
      </c>
      <c r="AU155" s="215" t="s">
        <v>80</v>
      </c>
      <c r="AY155" s="18" t="s">
        <v>136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78</v>
      </c>
      <c r="BK155" s="216">
        <f>ROUND(I155*H155,2)</f>
        <v>0</v>
      </c>
      <c r="BL155" s="18" t="s">
        <v>317</v>
      </c>
      <c r="BM155" s="215" t="s">
        <v>1033</v>
      </c>
    </row>
    <row r="156" spans="1:65" s="2" customFormat="1" ht="16.5" customHeight="1">
      <c r="A156" s="39"/>
      <c r="B156" s="40"/>
      <c r="C156" s="204" t="s">
        <v>157</v>
      </c>
      <c r="D156" s="204" t="s">
        <v>140</v>
      </c>
      <c r="E156" s="205" t="s">
        <v>344</v>
      </c>
      <c r="F156" s="206" t="s">
        <v>345</v>
      </c>
      <c r="G156" s="207" t="s">
        <v>249</v>
      </c>
      <c r="H156" s="208">
        <v>20</v>
      </c>
      <c r="I156" s="209"/>
      <c r="J156" s="210">
        <f>ROUND(I156*H156,2)</f>
        <v>0</v>
      </c>
      <c r="K156" s="206" t="s">
        <v>19</v>
      </c>
      <c r="L156" s="45"/>
      <c r="M156" s="211" t="s">
        <v>19</v>
      </c>
      <c r="N156" s="212" t="s">
        <v>41</v>
      </c>
      <c r="O156" s="85"/>
      <c r="P156" s="213">
        <f>O156*H156</f>
        <v>0</v>
      </c>
      <c r="Q156" s="213">
        <v>0.0004765</v>
      </c>
      <c r="R156" s="213">
        <f>Q156*H156</f>
        <v>0.00953</v>
      </c>
      <c r="S156" s="213">
        <v>0</v>
      </c>
      <c r="T156" s="213">
        <f>S156*H156</f>
        <v>0</v>
      </c>
      <c r="U156" s="214" t="s">
        <v>19</v>
      </c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5" t="s">
        <v>317</v>
      </c>
      <c r="AT156" s="215" t="s">
        <v>140</v>
      </c>
      <c r="AU156" s="215" t="s">
        <v>80</v>
      </c>
      <c r="AY156" s="18" t="s">
        <v>136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78</v>
      </c>
      <c r="BK156" s="216">
        <f>ROUND(I156*H156,2)</f>
        <v>0</v>
      </c>
      <c r="BL156" s="18" t="s">
        <v>317</v>
      </c>
      <c r="BM156" s="215" t="s">
        <v>1034</v>
      </c>
    </row>
    <row r="157" spans="1:65" s="2" customFormat="1" ht="16.5" customHeight="1">
      <c r="A157" s="39"/>
      <c r="B157" s="40"/>
      <c r="C157" s="204" t="s">
        <v>793</v>
      </c>
      <c r="D157" s="204" t="s">
        <v>140</v>
      </c>
      <c r="E157" s="205" t="s">
        <v>349</v>
      </c>
      <c r="F157" s="206" t="s">
        <v>350</v>
      </c>
      <c r="G157" s="207" t="s">
        <v>249</v>
      </c>
      <c r="H157" s="208">
        <v>32</v>
      </c>
      <c r="I157" s="209"/>
      <c r="J157" s="210">
        <f>ROUND(I157*H157,2)</f>
        <v>0</v>
      </c>
      <c r="K157" s="206" t="s">
        <v>19</v>
      </c>
      <c r="L157" s="45"/>
      <c r="M157" s="211" t="s">
        <v>19</v>
      </c>
      <c r="N157" s="212" t="s">
        <v>41</v>
      </c>
      <c r="O157" s="85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3">
        <f>S157*H157</f>
        <v>0</v>
      </c>
      <c r="U157" s="214" t="s">
        <v>19</v>
      </c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5" t="s">
        <v>317</v>
      </c>
      <c r="AT157" s="215" t="s">
        <v>140</v>
      </c>
      <c r="AU157" s="215" t="s">
        <v>80</v>
      </c>
      <c r="AY157" s="18" t="s">
        <v>136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78</v>
      </c>
      <c r="BK157" s="216">
        <f>ROUND(I157*H157,2)</f>
        <v>0</v>
      </c>
      <c r="BL157" s="18" t="s">
        <v>317</v>
      </c>
      <c r="BM157" s="215" t="s">
        <v>1035</v>
      </c>
    </row>
    <row r="158" spans="1:65" s="2" customFormat="1" ht="16.5" customHeight="1">
      <c r="A158" s="39"/>
      <c r="B158" s="40"/>
      <c r="C158" s="204" t="s">
        <v>788</v>
      </c>
      <c r="D158" s="204" t="s">
        <v>140</v>
      </c>
      <c r="E158" s="205" t="s">
        <v>354</v>
      </c>
      <c r="F158" s="206" t="s">
        <v>355</v>
      </c>
      <c r="G158" s="207" t="s">
        <v>249</v>
      </c>
      <c r="H158" s="208">
        <v>20</v>
      </c>
      <c r="I158" s="209"/>
      <c r="J158" s="210">
        <f>ROUND(I158*H158,2)</f>
        <v>0</v>
      </c>
      <c r="K158" s="206" t="s">
        <v>19</v>
      </c>
      <c r="L158" s="45"/>
      <c r="M158" s="211" t="s">
        <v>19</v>
      </c>
      <c r="N158" s="212" t="s">
        <v>41</v>
      </c>
      <c r="O158" s="85"/>
      <c r="P158" s="213">
        <f>O158*H158</f>
        <v>0</v>
      </c>
      <c r="Q158" s="213">
        <v>0</v>
      </c>
      <c r="R158" s="213">
        <f>Q158*H158</f>
        <v>0</v>
      </c>
      <c r="S158" s="213">
        <v>0.03363</v>
      </c>
      <c r="T158" s="213">
        <f>S158*H158</f>
        <v>0.6726</v>
      </c>
      <c r="U158" s="214" t="s">
        <v>19</v>
      </c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5" t="s">
        <v>317</v>
      </c>
      <c r="AT158" s="215" t="s">
        <v>140</v>
      </c>
      <c r="AU158" s="215" t="s">
        <v>80</v>
      </c>
      <c r="AY158" s="18" t="s">
        <v>136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8" t="s">
        <v>78</v>
      </c>
      <c r="BK158" s="216">
        <f>ROUND(I158*H158,2)</f>
        <v>0</v>
      </c>
      <c r="BL158" s="18" t="s">
        <v>317</v>
      </c>
      <c r="BM158" s="215" t="s">
        <v>1036</v>
      </c>
    </row>
    <row r="159" spans="1:65" s="2" customFormat="1" ht="16.5" customHeight="1">
      <c r="A159" s="39"/>
      <c r="B159" s="40"/>
      <c r="C159" s="204" t="s">
        <v>798</v>
      </c>
      <c r="D159" s="204" t="s">
        <v>140</v>
      </c>
      <c r="E159" s="205" t="s">
        <v>359</v>
      </c>
      <c r="F159" s="206" t="s">
        <v>360</v>
      </c>
      <c r="G159" s="207" t="s">
        <v>249</v>
      </c>
      <c r="H159" s="208">
        <v>10</v>
      </c>
      <c r="I159" s="209"/>
      <c r="J159" s="210">
        <f>ROUND(I159*H159,2)</f>
        <v>0</v>
      </c>
      <c r="K159" s="206" t="s">
        <v>19</v>
      </c>
      <c r="L159" s="45"/>
      <c r="M159" s="211" t="s">
        <v>19</v>
      </c>
      <c r="N159" s="212" t="s">
        <v>41</v>
      </c>
      <c r="O159" s="85"/>
      <c r="P159" s="213">
        <f>O159*H159</f>
        <v>0</v>
      </c>
      <c r="Q159" s="213">
        <v>0</v>
      </c>
      <c r="R159" s="213">
        <f>Q159*H159</f>
        <v>0</v>
      </c>
      <c r="S159" s="213">
        <v>0.10316</v>
      </c>
      <c r="T159" s="213">
        <f>S159*H159</f>
        <v>1.0316</v>
      </c>
      <c r="U159" s="214" t="s">
        <v>19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5" t="s">
        <v>317</v>
      </c>
      <c r="AT159" s="215" t="s">
        <v>140</v>
      </c>
      <c r="AU159" s="215" t="s">
        <v>80</v>
      </c>
      <c r="AY159" s="18" t="s">
        <v>136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78</v>
      </c>
      <c r="BK159" s="216">
        <f>ROUND(I159*H159,2)</f>
        <v>0</v>
      </c>
      <c r="BL159" s="18" t="s">
        <v>317</v>
      </c>
      <c r="BM159" s="215" t="s">
        <v>1037</v>
      </c>
    </row>
    <row r="160" spans="1:65" s="2" customFormat="1" ht="24.15" customHeight="1">
      <c r="A160" s="39"/>
      <c r="B160" s="40"/>
      <c r="C160" s="204" t="s">
        <v>803</v>
      </c>
      <c r="D160" s="204" t="s">
        <v>140</v>
      </c>
      <c r="E160" s="205" t="s">
        <v>364</v>
      </c>
      <c r="F160" s="206" t="s">
        <v>365</v>
      </c>
      <c r="G160" s="207" t="s">
        <v>366</v>
      </c>
      <c r="H160" s="232"/>
      <c r="I160" s="209"/>
      <c r="J160" s="210">
        <f>ROUND(I160*H160,2)</f>
        <v>0</v>
      </c>
      <c r="K160" s="206" t="s">
        <v>19</v>
      </c>
      <c r="L160" s="45"/>
      <c r="M160" s="211" t="s">
        <v>19</v>
      </c>
      <c r="N160" s="212" t="s">
        <v>41</v>
      </c>
      <c r="O160" s="85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3">
        <f>S160*H160</f>
        <v>0</v>
      </c>
      <c r="U160" s="214" t="s">
        <v>19</v>
      </c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5" t="s">
        <v>317</v>
      </c>
      <c r="AT160" s="215" t="s">
        <v>140</v>
      </c>
      <c r="AU160" s="215" t="s">
        <v>80</v>
      </c>
      <c r="AY160" s="18" t="s">
        <v>136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78</v>
      </c>
      <c r="BK160" s="216">
        <f>ROUND(I160*H160,2)</f>
        <v>0</v>
      </c>
      <c r="BL160" s="18" t="s">
        <v>317</v>
      </c>
      <c r="BM160" s="215" t="s">
        <v>1038</v>
      </c>
    </row>
    <row r="161" spans="1:65" s="2" customFormat="1" ht="24.15" customHeight="1">
      <c r="A161" s="39"/>
      <c r="B161" s="40"/>
      <c r="C161" s="204" t="s">
        <v>807</v>
      </c>
      <c r="D161" s="204" t="s">
        <v>140</v>
      </c>
      <c r="E161" s="205" t="s">
        <v>370</v>
      </c>
      <c r="F161" s="206" t="s">
        <v>371</v>
      </c>
      <c r="G161" s="207" t="s">
        <v>366</v>
      </c>
      <c r="H161" s="232"/>
      <c r="I161" s="209"/>
      <c r="J161" s="210">
        <f>ROUND(I161*H161,2)</f>
        <v>0</v>
      </c>
      <c r="K161" s="206" t="s">
        <v>19</v>
      </c>
      <c r="L161" s="45"/>
      <c r="M161" s="211" t="s">
        <v>19</v>
      </c>
      <c r="N161" s="212" t="s">
        <v>41</v>
      </c>
      <c r="O161" s="85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3">
        <f>S161*H161</f>
        <v>0</v>
      </c>
      <c r="U161" s="214" t="s">
        <v>19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5" t="s">
        <v>317</v>
      </c>
      <c r="AT161" s="215" t="s">
        <v>140</v>
      </c>
      <c r="AU161" s="215" t="s">
        <v>80</v>
      </c>
      <c r="AY161" s="18" t="s">
        <v>136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78</v>
      </c>
      <c r="BK161" s="216">
        <f>ROUND(I161*H161,2)</f>
        <v>0</v>
      </c>
      <c r="BL161" s="18" t="s">
        <v>317</v>
      </c>
      <c r="BM161" s="215" t="s">
        <v>1039</v>
      </c>
    </row>
    <row r="162" spans="1:63" s="12" customFormat="1" ht="22.8" customHeight="1">
      <c r="A162" s="12"/>
      <c r="B162" s="188"/>
      <c r="C162" s="189"/>
      <c r="D162" s="190" t="s">
        <v>69</v>
      </c>
      <c r="E162" s="202" t="s">
        <v>374</v>
      </c>
      <c r="F162" s="202" t="s">
        <v>375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SUM(P163:P173)</f>
        <v>0</v>
      </c>
      <c r="Q162" s="196"/>
      <c r="R162" s="197">
        <f>SUM(R163:R173)</f>
        <v>0.0628997775</v>
      </c>
      <c r="S162" s="196"/>
      <c r="T162" s="197">
        <f>SUM(T163:T173)</f>
        <v>0.09584999999999999</v>
      </c>
      <c r="U162" s="198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9" t="s">
        <v>80</v>
      </c>
      <c r="AT162" s="200" t="s">
        <v>69</v>
      </c>
      <c r="AU162" s="200" t="s">
        <v>78</v>
      </c>
      <c r="AY162" s="199" t="s">
        <v>136</v>
      </c>
      <c r="BK162" s="201">
        <f>SUM(BK163:BK173)</f>
        <v>0</v>
      </c>
    </row>
    <row r="163" spans="1:65" s="2" customFormat="1" ht="16.5" customHeight="1">
      <c r="A163" s="39"/>
      <c r="B163" s="40"/>
      <c r="C163" s="204" t="s">
        <v>812</v>
      </c>
      <c r="D163" s="204" t="s">
        <v>140</v>
      </c>
      <c r="E163" s="205" t="s">
        <v>377</v>
      </c>
      <c r="F163" s="206" t="s">
        <v>378</v>
      </c>
      <c r="G163" s="207" t="s">
        <v>209</v>
      </c>
      <c r="H163" s="208">
        <v>1</v>
      </c>
      <c r="I163" s="209"/>
      <c r="J163" s="210">
        <f>ROUND(I163*H163,2)</f>
        <v>0</v>
      </c>
      <c r="K163" s="206" t="s">
        <v>19</v>
      </c>
      <c r="L163" s="45"/>
      <c r="M163" s="211" t="s">
        <v>19</v>
      </c>
      <c r="N163" s="212" t="s">
        <v>41</v>
      </c>
      <c r="O163" s="85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3">
        <f>S163*H163</f>
        <v>0</v>
      </c>
      <c r="U163" s="214" t="s">
        <v>19</v>
      </c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5" t="s">
        <v>317</v>
      </c>
      <c r="AT163" s="215" t="s">
        <v>140</v>
      </c>
      <c r="AU163" s="215" t="s">
        <v>80</v>
      </c>
      <c r="AY163" s="18" t="s">
        <v>136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78</v>
      </c>
      <c r="BK163" s="216">
        <f>ROUND(I163*H163,2)</f>
        <v>0</v>
      </c>
      <c r="BL163" s="18" t="s">
        <v>317</v>
      </c>
      <c r="BM163" s="215" t="s">
        <v>1040</v>
      </c>
    </row>
    <row r="164" spans="1:65" s="2" customFormat="1" ht="16.5" customHeight="1">
      <c r="A164" s="39"/>
      <c r="B164" s="40"/>
      <c r="C164" s="204" t="s">
        <v>816</v>
      </c>
      <c r="D164" s="204" t="s">
        <v>140</v>
      </c>
      <c r="E164" s="205" t="s">
        <v>381</v>
      </c>
      <c r="F164" s="206" t="s">
        <v>382</v>
      </c>
      <c r="G164" s="207" t="s">
        <v>209</v>
      </c>
      <c r="H164" s="208">
        <v>10</v>
      </c>
      <c r="I164" s="209"/>
      <c r="J164" s="210">
        <f>ROUND(I164*H164,2)</f>
        <v>0</v>
      </c>
      <c r="K164" s="206" t="s">
        <v>19</v>
      </c>
      <c r="L164" s="45"/>
      <c r="M164" s="211" t="s">
        <v>19</v>
      </c>
      <c r="N164" s="212" t="s">
        <v>41</v>
      </c>
      <c r="O164" s="85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3">
        <f>S164*H164</f>
        <v>0</v>
      </c>
      <c r="U164" s="214" t="s">
        <v>19</v>
      </c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5" t="s">
        <v>317</v>
      </c>
      <c r="AT164" s="215" t="s">
        <v>140</v>
      </c>
      <c r="AU164" s="215" t="s">
        <v>80</v>
      </c>
      <c r="AY164" s="18" t="s">
        <v>136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8" t="s">
        <v>78</v>
      </c>
      <c r="BK164" s="216">
        <f>ROUND(I164*H164,2)</f>
        <v>0</v>
      </c>
      <c r="BL164" s="18" t="s">
        <v>317</v>
      </c>
      <c r="BM164" s="215" t="s">
        <v>1041</v>
      </c>
    </row>
    <row r="165" spans="1:65" s="2" customFormat="1" ht="16.5" customHeight="1">
      <c r="A165" s="39"/>
      <c r="B165" s="40"/>
      <c r="C165" s="204" t="s">
        <v>821</v>
      </c>
      <c r="D165" s="204" t="s">
        <v>140</v>
      </c>
      <c r="E165" s="205" t="s">
        <v>385</v>
      </c>
      <c r="F165" s="206" t="s">
        <v>386</v>
      </c>
      <c r="G165" s="207" t="s">
        <v>249</v>
      </c>
      <c r="H165" s="208">
        <v>45</v>
      </c>
      <c r="I165" s="209"/>
      <c r="J165" s="210">
        <f>ROUND(I165*H165,2)</f>
        <v>0</v>
      </c>
      <c r="K165" s="206" t="s">
        <v>19</v>
      </c>
      <c r="L165" s="45"/>
      <c r="M165" s="211" t="s">
        <v>19</v>
      </c>
      <c r="N165" s="212" t="s">
        <v>41</v>
      </c>
      <c r="O165" s="85"/>
      <c r="P165" s="213">
        <f>O165*H165</f>
        <v>0</v>
      </c>
      <c r="Q165" s="213">
        <v>0</v>
      </c>
      <c r="R165" s="213">
        <f>Q165*H165</f>
        <v>0</v>
      </c>
      <c r="S165" s="213">
        <v>0.00213</v>
      </c>
      <c r="T165" s="213">
        <f>S165*H165</f>
        <v>0.09584999999999999</v>
      </c>
      <c r="U165" s="214" t="s">
        <v>19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5" t="s">
        <v>317</v>
      </c>
      <c r="AT165" s="215" t="s">
        <v>140</v>
      </c>
      <c r="AU165" s="215" t="s">
        <v>80</v>
      </c>
      <c r="AY165" s="18" t="s">
        <v>136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78</v>
      </c>
      <c r="BK165" s="216">
        <f>ROUND(I165*H165,2)</f>
        <v>0</v>
      </c>
      <c r="BL165" s="18" t="s">
        <v>317</v>
      </c>
      <c r="BM165" s="215" t="s">
        <v>1042</v>
      </c>
    </row>
    <row r="166" spans="1:65" s="2" customFormat="1" ht="21.75" customHeight="1">
      <c r="A166" s="39"/>
      <c r="B166" s="40"/>
      <c r="C166" s="204" t="s">
        <v>834</v>
      </c>
      <c r="D166" s="204" t="s">
        <v>140</v>
      </c>
      <c r="E166" s="205" t="s">
        <v>390</v>
      </c>
      <c r="F166" s="206" t="s">
        <v>391</v>
      </c>
      <c r="G166" s="207" t="s">
        <v>249</v>
      </c>
      <c r="H166" s="208">
        <v>45</v>
      </c>
      <c r="I166" s="209"/>
      <c r="J166" s="210">
        <f>ROUND(I166*H166,2)</f>
        <v>0</v>
      </c>
      <c r="K166" s="206" t="s">
        <v>19</v>
      </c>
      <c r="L166" s="45"/>
      <c r="M166" s="211" t="s">
        <v>19</v>
      </c>
      <c r="N166" s="212" t="s">
        <v>41</v>
      </c>
      <c r="O166" s="85"/>
      <c r="P166" s="213">
        <f>O166*H166</f>
        <v>0</v>
      </c>
      <c r="Q166" s="213">
        <v>0.000976972</v>
      </c>
      <c r="R166" s="213">
        <f>Q166*H166</f>
        <v>0.04396374</v>
      </c>
      <c r="S166" s="213">
        <v>0</v>
      </c>
      <c r="T166" s="213">
        <f>S166*H166</f>
        <v>0</v>
      </c>
      <c r="U166" s="214" t="s">
        <v>19</v>
      </c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5" t="s">
        <v>317</v>
      </c>
      <c r="AT166" s="215" t="s">
        <v>140</v>
      </c>
      <c r="AU166" s="215" t="s">
        <v>80</v>
      </c>
      <c r="AY166" s="18" t="s">
        <v>136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8" t="s">
        <v>78</v>
      </c>
      <c r="BK166" s="216">
        <f>ROUND(I166*H166,2)</f>
        <v>0</v>
      </c>
      <c r="BL166" s="18" t="s">
        <v>317</v>
      </c>
      <c r="BM166" s="215" t="s">
        <v>1043</v>
      </c>
    </row>
    <row r="167" spans="1:65" s="2" customFormat="1" ht="33" customHeight="1">
      <c r="A167" s="39"/>
      <c r="B167" s="40"/>
      <c r="C167" s="204" t="s">
        <v>741</v>
      </c>
      <c r="D167" s="204" t="s">
        <v>140</v>
      </c>
      <c r="E167" s="205" t="s">
        <v>395</v>
      </c>
      <c r="F167" s="206" t="s">
        <v>396</v>
      </c>
      <c r="G167" s="207" t="s">
        <v>249</v>
      </c>
      <c r="H167" s="208">
        <v>45</v>
      </c>
      <c r="I167" s="209"/>
      <c r="J167" s="210">
        <f>ROUND(I167*H167,2)</f>
        <v>0</v>
      </c>
      <c r="K167" s="206" t="s">
        <v>19</v>
      </c>
      <c r="L167" s="45"/>
      <c r="M167" s="211" t="s">
        <v>19</v>
      </c>
      <c r="N167" s="212" t="s">
        <v>41</v>
      </c>
      <c r="O167" s="85"/>
      <c r="P167" s="213">
        <f>O167*H167</f>
        <v>0</v>
      </c>
      <c r="Q167" s="213">
        <v>0.00012156</v>
      </c>
      <c r="R167" s="213">
        <f>Q167*H167</f>
        <v>0.0054702</v>
      </c>
      <c r="S167" s="213">
        <v>0</v>
      </c>
      <c r="T167" s="213">
        <f>S167*H167</f>
        <v>0</v>
      </c>
      <c r="U167" s="214" t="s">
        <v>19</v>
      </c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5" t="s">
        <v>317</v>
      </c>
      <c r="AT167" s="215" t="s">
        <v>140</v>
      </c>
      <c r="AU167" s="215" t="s">
        <v>80</v>
      </c>
      <c r="AY167" s="18" t="s">
        <v>136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78</v>
      </c>
      <c r="BK167" s="216">
        <f>ROUND(I167*H167,2)</f>
        <v>0</v>
      </c>
      <c r="BL167" s="18" t="s">
        <v>317</v>
      </c>
      <c r="BM167" s="215" t="s">
        <v>1044</v>
      </c>
    </row>
    <row r="168" spans="1:65" s="2" customFormat="1" ht="24.15" customHeight="1">
      <c r="A168" s="39"/>
      <c r="B168" s="40"/>
      <c r="C168" s="204" t="s">
        <v>746</v>
      </c>
      <c r="D168" s="204" t="s">
        <v>140</v>
      </c>
      <c r="E168" s="205" t="s">
        <v>400</v>
      </c>
      <c r="F168" s="206" t="s">
        <v>401</v>
      </c>
      <c r="G168" s="207" t="s">
        <v>196</v>
      </c>
      <c r="H168" s="208">
        <v>7</v>
      </c>
      <c r="I168" s="209"/>
      <c r="J168" s="210">
        <f>ROUND(I168*H168,2)</f>
        <v>0</v>
      </c>
      <c r="K168" s="206" t="s">
        <v>19</v>
      </c>
      <c r="L168" s="45"/>
      <c r="M168" s="211" t="s">
        <v>19</v>
      </c>
      <c r="N168" s="212" t="s">
        <v>41</v>
      </c>
      <c r="O168" s="85"/>
      <c r="P168" s="213">
        <f>O168*H168</f>
        <v>0</v>
      </c>
      <c r="Q168" s="213">
        <v>0.0002</v>
      </c>
      <c r="R168" s="213">
        <f>Q168*H168</f>
        <v>0.0014</v>
      </c>
      <c r="S168" s="213">
        <v>0</v>
      </c>
      <c r="T168" s="213">
        <f>S168*H168</f>
        <v>0</v>
      </c>
      <c r="U168" s="214" t="s">
        <v>19</v>
      </c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5" t="s">
        <v>317</v>
      </c>
      <c r="AT168" s="215" t="s">
        <v>140</v>
      </c>
      <c r="AU168" s="215" t="s">
        <v>80</v>
      </c>
      <c r="AY168" s="18" t="s">
        <v>136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8" t="s">
        <v>78</v>
      </c>
      <c r="BK168" s="216">
        <f>ROUND(I168*H168,2)</f>
        <v>0</v>
      </c>
      <c r="BL168" s="18" t="s">
        <v>317</v>
      </c>
      <c r="BM168" s="215" t="s">
        <v>1045</v>
      </c>
    </row>
    <row r="169" spans="1:65" s="2" customFormat="1" ht="16.5" customHeight="1">
      <c r="A169" s="39"/>
      <c r="B169" s="40"/>
      <c r="C169" s="204" t="s">
        <v>1046</v>
      </c>
      <c r="D169" s="204" t="s">
        <v>140</v>
      </c>
      <c r="E169" s="205" t="s">
        <v>405</v>
      </c>
      <c r="F169" s="206" t="s">
        <v>406</v>
      </c>
      <c r="G169" s="207" t="s">
        <v>196</v>
      </c>
      <c r="H169" s="208">
        <v>4</v>
      </c>
      <c r="I169" s="209"/>
      <c r="J169" s="210">
        <f>ROUND(I169*H169,2)</f>
        <v>0</v>
      </c>
      <c r="K169" s="206" t="s">
        <v>19</v>
      </c>
      <c r="L169" s="45"/>
      <c r="M169" s="211" t="s">
        <v>19</v>
      </c>
      <c r="N169" s="212" t="s">
        <v>41</v>
      </c>
      <c r="O169" s="85"/>
      <c r="P169" s="213">
        <f>O169*H169</f>
        <v>0</v>
      </c>
      <c r="Q169" s="213">
        <v>0.00076957</v>
      </c>
      <c r="R169" s="213">
        <f>Q169*H169</f>
        <v>0.00307828</v>
      </c>
      <c r="S169" s="213">
        <v>0</v>
      </c>
      <c r="T169" s="213">
        <f>S169*H169</f>
        <v>0</v>
      </c>
      <c r="U169" s="214" t="s">
        <v>19</v>
      </c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5" t="s">
        <v>317</v>
      </c>
      <c r="AT169" s="215" t="s">
        <v>140</v>
      </c>
      <c r="AU169" s="215" t="s">
        <v>80</v>
      </c>
      <c r="AY169" s="18" t="s">
        <v>136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8" t="s">
        <v>78</v>
      </c>
      <c r="BK169" s="216">
        <f>ROUND(I169*H169,2)</f>
        <v>0</v>
      </c>
      <c r="BL169" s="18" t="s">
        <v>317</v>
      </c>
      <c r="BM169" s="215" t="s">
        <v>1047</v>
      </c>
    </row>
    <row r="170" spans="1:65" s="2" customFormat="1" ht="24.15" customHeight="1">
      <c r="A170" s="39"/>
      <c r="B170" s="40"/>
      <c r="C170" s="204" t="s">
        <v>1048</v>
      </c>
      <c r="D170" s="204" t="s">
        <v>140</v>
      </c>
      <c r="E170" s="205" t="s">
        <v>410</v>
      </c>
      <c r="F170" s="206" t="s">
        <v>411</v>
      </c>
      <c r="G170" s="207" t="s">
        <v>249</v>
      </c>
      <c r="H170" s="208">
        <v>45</v>
      </c>
      <c r="I170" s="209"/>
      <c r="J170" s="210">
        <f>ROUND(I170*H170,2)</f>
        <v>0</v>
      </c>
      <c r="K170" s="206" t="s">
        <v>19</v>
      </c>
      <c r="L170" s="45"/>
      <c r="M170" s="211" t="s">
        <v>19</v>
      </c>
      <c r="N170" s="212" t="s">
        <v>41</v>
      </c>
      <c r="O170" s="85"/>
      <c r="P170" s="213">
        <f>O170*H170</f>
        <v>0</v>
      </c>
      <c r="Q170" s="213">
        <v>0.0001897235</v>
      </c>
      <c r="R170" s="213">
        <f>Q170*H170</f>
        <v>0.0085375575</v>
      </c>
      <c r="S170" s="213">
        <v>0</v>
      </c>
      <c r="T170" s="213">
        <f>S170*H170</f>
        <v>0</v>
      </c>
      <c r="U170" s="214" t="s">
        <v>19</v>
      </c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5" t="s">
        <v>317</v>
      </c>
      <c r="AT170" s="215" t="s">
        <v>140</v>
      </c>
      <c r="AU170" s="215" t="s">
        <v>80</v>
      </c>
      <c r="AY170" s="18" t="s">
        <v>136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78</v>
      </c>
      <c r="BK170" s="216">
        <f>ROUND(I170*H170,2)</f>
        <v>0</v>
      </c>
      <c r="BL170" s="18" t="s">
        <v>317</v>
      </c>
      <c r="BM170" s="215" t="s">
        <v>1049</v>
      </c>
    </row>
    <row r="171" spans="1:65" s="2" customFormat="1" ht="21.75" customHeight="1">
      <c r="A171" s="39"/>
      <c r="B171" s="40"/>
      <c r="C171" s="204" t="s">
        <v>1050</v>
      </c>
      <c r="D171" s="204" t="s">
        <v>140</v>
      </c>
      <c r="E171" s="205" t="s">
        <v>415</v>
      </c>
      <c r="F171" s="206" t="s">
        <v>416</v>
      </c>
      <c r="G171" s="207" t="s">
        <v>249</v>
      </c>
      <c r="H171" s="208">
        <v>45</v>
      </c>
      <c r="I171" s="209"/>
      <c r="J171" s="210">
        <f>ROUND(I171*H171,2)</f>
        <v>0</v>
      </c>
      <c r="K171" s="206" t="s">
        <v>19</v>
      </c>
      <c r="L171" s="45"/>
      <c r="M171" s="211" t="s">
        <v>19</v>
      </c>
      <c r="N171" s="212" t="s">
        <v>41</v>
      </c>
      <c r="O171" s="85"/>
      <c r="P171" s="213">
        <f>O171*H171</f>
        <v>0</v>
      </c>
      <c r="Q171" s="213">
        <v>1E-05</v>
      </c>
      <c r="R171" s="213">
        <f>Q171*H171</f>
        <v>0.00045000000000000004</v>
      </c>
      <c r="S171" s="213">
        <v>0</v>
      </c>
      <c r="T171" s="213">
        <f>S171*H171</f>
        <v>0</v>
      </c>
      <c r="U171" s="214" t="s">
        <v>19</v>
      </c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5" t="s">
        <v>317</v>
      </c>
      <c r="AT171" s="215" t="s">
        <v>140</v>
      </c>
      <c r="AU171" s="215" t="s">
        <v>80</v>
      </c>
      <c r="AY171" s="18" t="s">
        <v>136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78</v>
      </c>
      <c r="BK171" s="216">
        <f>ROUND(I171*H171,2)</f>
        <v>0</v>
      </c>
      <c r="BL171" s="18" t="s">
        <v>317</v>
      </c>
      <c r="BM171" s="215" t="s">
        <v>1051</v>
      </c>
    </row>
    <row r="172" spans="1:65" s="2" customFormat="1" ht="24.15" customHeight="1">
      <c r="A172" s="39"/>
      <c r="B172" s="40"/>
      <c r="C172" s="204" t="s">
        <v>751</v>
      </c>
      <c r="D172" s="204" t="s">
        <v>140</v>
      </c>
      <c r="E172" s="205" t="s">
        <v>420</v>
      </c>
      <c r="F172" s="206" t="s">
        <v>421</v>
      </c>
      <c r="G172" s="207" t="s">
        <v>366</v>
      </c>
      <c r="H172" s="232"/>
      <c r="I172" s="209"/>
      <c r="J172" s="210">
        <f>ROUND(I172*H172,2)</f>
        <v>0</v>
      </c>
      <c r="K172" s="206" t="s">
        <v>19</v>
      </c>
      <c r="L172" s="45"/>
      <c r="M172" s="211" t="s">
        <v>19</v>
      </c>
      <c r="N172" s="212" t="s">
        <v>41</v>
      </c>
      <c r="O172" s="85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3">
        <f>S172*H172</f>
        <v>0</v>
      </c>
      <c r="U172" s="214" t="s">
        <v>19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5" t="s">
        <v>317</v>
      </c>
      <c r="AT172" s="215" t="s">
        <v>140</v>
      </c>
      <c r="AU172" s="215" t="s">
        <v>80</v>
      </c>
      <c r="AY172" s="18" t="s">
        <v>136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8" t="s">
        <v>78</v>
      </c>
      <c r="BK172" s="216">
        <f>ROUND(I172*H172,2)</f>
        <v>0</v>
      </c>
      <c r="BL172" s="18" t="s">
        <v>317</v>
      </c>
      <c r="BM172" s="215" t="s">
        <v>1052</v>
      </c>
    </row>
    <row r="173" spans="1:65" s="2" customFormat="1" ht="24.15" customHeight="1">
      <c r="A173" s="39"/>
      <c r="B173" s="40"/>
      <c r="C173" s="204" t="s">
        <v>756</v>
      </c>
      <c r="D173" s="204" t="s">
        <v>140</v>
      </c>
      <c r="E173" s="205" t="s">
        <v>425</v>
      </c>
      <c r="F173" s="206" t="s">
        <v>426</v>
      </c>
      <c r="G173" s="207" t="s">
        <v>366</v>
      </c>
      <c r="H173" s="232"/>
      <c r="I173" s="209"/>
      <c r="J173" s="210">
        <f>ROUND(I173*H173,2)</f>
        <v>0</v>
      </c>
      <c r="K173" s="206" t="s">
        <v>19</v>
      </c>
      <c r="L173" s="45"/>
      <c r="M173" s="211" t="s">
        <v>19</v>
      </c>
      <c r="N173" s="212" t="s">
        <v>41</v>
      </c>
      <c r="O173" s="85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3">
        <f>S173*H173</f>
        <v>0</v>
      </c>
      <c r="U173" s="214" t="s">
        <v>19</v>
      </c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5" t="s">
        <v>317</v>
      </c>
      <c r="AT173" s="215" t="s">
        <v>140</v>
      </c>
      <c r="AU173" s="215" t="s">
        <v>80</v>
      </c>
      <c r="AY173" s="18" t="s">
        <v>136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78</v>
      </c>
      <c r="BK173" s="216">
        <f>ROUND(I173*H173,2)</f>
        <v>0</v>
      </c>
      <c r="BL173" s="18" t="s">
        <v>317</v>
      </c>
      <c r="BM173" s="215" t="s">
        <v>1053</v>
      </c>
    </row>
    <row r="174" spans="1:63" s="12" customFormat="1" ht="22.8" customHeight="1">
      <c r="A174" s="12"/>
      <c r="B174" s="188"/>
      <c r="C174" s="189"/>
      <c r="D174" s="190" t="s">
        <v>69</v>
      </c>
      <c r="E174" s="202" t="s">
        <v>429</v>
      </c>
      <c r="F174" s="202" t="s">
        <v>430</v>
      </c>
      <c r="G174" s="189"/>
      <c r="H174" s="189"/>
      <c r="I174" s="192"/>
      <c r="J174" s="203">
        <f>BK174</f>
        <v>0</v>
      </c>
      <c r="K174" s="189"/>
      <c r="L174" s="194"/>
      <c r="M174" s="195"/>
      <c r="N174" s="196"/>
      <c r="O174" s="196"/>
      <c r="P174" s="197">
        <f>SUM(P175:P199)</f>
        <v>0</v>
      </c>
      <c r="Q174" s="196"/>
      <c r="R174" s="197">
        <f>SUM(R175:R199)</f>
        <v>0.42595131890000004</v>
      </c>
      <c r="S174" s="196"/>
      <c r="T174" s="197">
        <f>SUM(T175:T199)</f>
        <v>0.50766</v>
      </c>
      <c r="U174" s="198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9" t="s">
        <v>80</v>
      </c>
      <c r="AT174" s="200" t="s">
        <v>69</v>
      </c>
      <c r="AU174" s="200" t="s">
        <v>78</v>
      </c>
      <c r="AY174" s="199" t="s">
        <v>136</v>
      </c>
      <c r="BK174" s="201">
        <f>SUM(BK175:BK199)</f>
        <v>0</v>
      </c>
    </row>
    <row r="175" spans="1:65" s="2" customFormat="1" ht="16.5" customHeight="1">
      <c r="A175" s="39"/>
      <c r="B175" s="40"/>
      <c r="C175" s="204" t="s">
        <v>697</v>
      </c>
      <c r="D175" s="204" t="s">
        <v>140</v>
      </c>
      <c r="E175" s="205" t="s">
        <v>462</v>
      </c>
      <c r="F175" s="206" t="s">
        <v>463</v>
      </c>
      <c r="G175" s="207" t="s">
        <v>209</v>
      </c>
      <c r="H175" s="208">
        <v>7</v>
      </c>
      <c r="I175" s="209"/>
      <c r="J175" s="210">
        <f>ROUND(I175*H175,2)</f>
        <v>0</v>
      </c>
      <c r="K175" s="206" t="s">
        <v>19</v>
      </c>
      <c r="L175" s="45"/>
      <c r="M175" s="211" t="s">
        <v>19</v>
      </c>
      <c r="N175" s="212" t="s">
        <v>41</v>
      </c>
      <c r="O175" s="85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3">
        <f>S175*H175</f>
        <v>0</v>
      </c>
      <c r="U175" s="214" t="s">
        <v>19</v>
      </c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5" t="s">
        <v>317</v>
      </c>
      <c r="AT175" s="215" t="s">
        <v>140</v>
      </c>
      <c r="AU175" s="215" t="s">
        <v>80</v>
      </c>
      <c r="AY175" s="18" t="s">
        <v>136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8" t="s">
        <v>78</v>
      </c>
      <c r="BK175" s="216">
        <f>ROUND(I175*H175,2)</f>
        <v>0</v>
      </c>
      <c r="BL175" s="18" t="s">
        <v>317</v>
      </c>
      <c r="BM175" s="215" t="s">
        <v>1054</v>
      </c>
    </row>
    <row r="176" spans="1:65" s="2" customFormat="1" ht="16.5" customHeight="1">
      <c r="A176" s="39"/>
      <c r="B176" s="40"/>
      <c r="C176" s="204" t="s">
        <v>485</v>
      </c>
      <c r="D176" s="204" t="s">
        <v>140</v>
      </c>
      <c r="E176" s="205" t="s">
        <v>466</v>
      </c>
      <c r="F176" s="206" t="s">
        <v>467</v>
      </c>
      <c r="G176" s="207" t="s">
        <v>209</v>
      </c>
      <c r="H176" s="208">
        <v>3</v>
      </c>
      <c r="I176" s="209"/>
      <c r="J176" s="210">
        <f>ROUND(I176*H176,2)</f>
        <v>0</v>
      </c>
      <c r="K176" s="206" t="s">
        <v>19</v>
      </c>
      <c r="L176" s="45"/>
      <c r="M176" s="211" t="s">
        <v>19</v>
      </c>
      <c r="N176" s="212" t="s">
        <v>41</v>
      </c>
      <c r="O176" s="85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3">
        <f>S176*H176</f>
        <v>0</v>
      </c>
      <c r="U176" s="214" t="s">
        <v>19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5" t="s">
        <v>317</v>
      </c>
      <c r="AT176" s="215" t="s">
        <v>140</v>
      </c>
      <c r="AU176" s="215" t="s">
        <v>80</v>
      </c>
      <c r="AY176" s="18" t="s">
        <v>136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8" t="s">
        <v>78</v>
      </c>
      <c r="BK176" s="216">
        <f>ROUND(I176*H176,2)</f>
        <v>0</v>
      </c>
      <c r="BL176" s="18" t="s">
        <v>317</v>
      </c>
      <c r="BM176" s="215" t="s">
        <v>1055</v>
      </c>
    </row>
    <row r="177" spans="1:65" s="2" customFormat="1" ht="16.5" customHeight="1">
      <c r="A177" s="39"/>
      <c r="B177" s="40"/>
      <c r="C177" s="204" t="s">
        <v>489</v>
      </c>
      <c r="D177" s="204" t="s">
        <v>140</v>
      </c>
      <c r="E177" s="205" t="s">
        <v>470</v>
      </c>
      <c r="F177" s="206" t="s">
        <v>1056</v>
      </c>
      <c r="G177" s="207" t="s">
        <v>209</v>
      </c>
      <c r="H177" s="208">
        <v>5</v>
      </c>
      <c r="I177" s="209"/>
      <c r="J177" s="210">
        <f>ROUND(I177*H177,2)</f>
        <v>0</v>
      </c>
      <c r="K177" s="206" t="s">
        <v>19</v>
      </c>
      <c r="L177" s="45"/>
      <c r="M177" s="211" t="s">
        <v>19</v>
      </c>
      <c r="N177" s="212" t="s">
        <v>41</v>
      </c>
      <c r="O177" s="85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3">
        <f>S177*H177</f>
        <v>0</v>
      </c>
      <c r="U177" s="214" t="s">
        <v>19</v>
      </c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5" t="s">
        <v>317</v>
      </c>
      <c r="AT177" s="215" t="s">
        <v>140</v>
      </c>
      <c r="AU177" s="215" t="s">
        <v>80</v>
      </c>
      <c r="AY177" s="18" t="s">
        <v>136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78</v>
      </c>
      <c r="BK177" s="216">
        <f>ROUND(I177*H177,2)</f>
        <v>0</v>
      </c>
      <c r="BL177" s="18" t="s">
        <v>317</v>
      </c>
      <c r="BM177" s="215" t="s">
        <v>1057</v>
      </c>
    </row>
    <row r="178" spans="1:65" s="2" customFormat="1" ht="16.5" customHeight="1">
      <c r="A178" s="39"/>
      <c r="B178" s="40"/>
      <c r="C178" s="204" t="s">
        <v>493</v>
      </c>
      <c r="D178" s="204" t="s">
        <v>140</v>
      </c>
      <c r="E178" s="205" t="s">
        <v>431</v>
      </c>
      <c r="F178" s="206" t="s">
        <v>432</v>
      </c>
      <c r="G178" s="207" t="s">
        <v>433</v>
      </c>
      <c r="H178" s="208">
        <v>7</v>
      </c>
      <c r="I178" s="209"/>
      <c r="J178" s="210">
        <f>ROUND(I178*H178,2)</f>
        <v>0</v>
      </c>
      <c r="K178" s="206" t="s">
        <v>19</v>
      </c>
      <c r="L178" s="45"/>
      <c r="M178" s="211" t="s">
        <v>19</v>
      </c>
      <c r="N178" s="212" t="s">
        <v>41</v>
      </c>
      <c r="O178" s="85"/>
      <c r="P178" s="213">
        <f>O178*H178</f>
        <v>0</v>
      </c>
      <c r="Q178" s="213">
        <v>0</v>
      </c>
      <c r="R178" s="213">
        <f>Q178*H178</f>
        <v>0</v>
      </c>
      <c r="S178" s="213">
        <v>0.01933</v>
      </c>
      <c r="T178" s="213">
        <f>S178*H178</f>
        <v>0.13530999999999999</v>
      </c>
      <c r="U178" s="214" t="s">
        <v>19</v>
      </c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5" t="s">
        <v>317</v>
      </c>
      <c r="AT178" s="215" t="s">
        <v>140</v>
      </c>
      <c r="AU178" s="215" t="s">
        <v>80</v>
      </c>
      <c r="AY178" s="18" t="s">
        <v>136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78</v>
      </c>
      <c r="BK178" s="216">
        <f>ROUND(I178*H178,2)</f>
        <v>0</v>
      </c>
      <c r="BL178" s="18" t="s">
        <v>317</v>
      </c>
      <c r="BM178" s="215" t="s">
        <v>1058</v>
      </c>
    </row>
    <row r="179" spans="1:65" s="2" customFormat="1" ht="21.75" customHeight="1">
      <c r="A179" s="39"/>
      <c r="B179" s="40"/>
      <c r="C179" s="204" t="s">
        <v>515</v>
      </c>
      <c r="D179" s="204" t="s">
        <v>140</v>
      </c>
      <c r="E179" s="205" t="s">
        <v>498</v>
      </c>
      <c r="F179" s="206" t="s">
        <v>499</v>
      </c>
      <c r="G179" s="207" t="s">
        <v>433</v>
      </c>
      <c r="H179" s="208">
        <v>7</v>
      </c>
      <c r="I179" s="209"/>
      <c r="J179" s="210">
        <f>ROUND(I179*H179,2)</f>
        <v>0</v>
      </c>
      <c r="K179" s="206" t="s">
        <v>19</v>
      </c>
      <c r="L179" s="45"/>
      <c r="M179" s="211" t="s">
        <v>19</v>
      </c>
      <c r="N179" s="212" t="s">
        <v>41</v>
      </c>
      <c r="O179" s="85"/>
      <c r="P179" s="213">
        <f>O179*H179</f>
        <v>0</v>
      </c>
      <c r="Q179" s="213">
        <v>0.0169688363</v>
      </c>
      <c r="R179" s="213">
        <f>Q179*H179</f>
        <v>0.11878185410000001</v>
      </c>
      <c r="S179" s="213">
        <v>0</v>
      </c>
      <c r="T179" s="213">
        <f>S179*H179</f>
        <v>0</v>
      </c>
      <c r="U179" s="214" t="s">
        <v>19</v>
      </c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5" t="s">
        <v>317</v>
      </c>
      <c r="AT179" s="215" t="s">
        <v>140</v>
      </c>
      <c r="AU179" s="215" t="s">
        <v>80</v>
      </c>
      <c r="AY179" s="18" t="s">
        <v>136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8" t="s">
        <v>78</v>
      </c>
      <c r="BK179" s="216">
        <f>ROUND(I179*H179,2)</f>
        <v>0</v>
      </c>
      <c r="BL179" s="18" t="s">
        <v>317</v>
      </c>
      <c r="BM179" s="215" t="s">
        <v>1059</v>
      </c>
    </row>
    <row r="180" spans="1:65" s="2" customFormat="1" ht="33" customHeight="1">
      <c r="A180" s="39"/>
      <c r="B180" s="40"/>
      <c r="C180" s="204" t="s">
        <v>497</v>
      </c>
      <c r="D180" s="204" t="s">
        <v>140</v>
      </c>
      <c r="E180" s="205" t="s">
        <v>516</v>
      </c>
      <c r="F180" s="206" t="s">
        <v>517</v>
      </c>
      <c r="G180" s="207" t="s">
        <v>433</v>
      </c>
      <c r="H180" s="208">
        <v>4</v>
      </c>
      <c r="I180" s="209"/>
      <c r="J180" s="210">
        <f>ROUND(I180*H180,2)</f>
        <v>0</v>
      </c>
      <c r="K180" s="206" t="s">
        <v>19</v>
      </c>
      <c r="L180" s="45"/>
      <c r="M180" s="211" t="s">
        <v>19</v>
      </c>
      <c r="N180" s="212" t="s">
        <v>41</v>
      </c>
      <c r="O180" s="85"/>
      <c r="P180" s="213">
        <f>O180*H180</f>
        <v>0</v>
      </c>
      <c r="Q180" s="213">
        <v>0.01587</v>
      </c>
      <c r="R180" s="213">
        <f>Q180*H180</f>
        <v>0.06348</v>
      </c>
      <c r="S180" s="213">
        <v>0</v>
      </c>
      <c r="T180" s="213">
        <f>S180*H180</f>
        <v>0</v>
      </c>
      <c r="U180" s="214" t="s">
        <v>19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5" t="s">
        <v>317</v>
      </c>
      <c r="AT180" s="215" t="s">
        <v>140</v>
      </c>
      <c r="AU180" s="215" t="s">
        <v>80</v>
      </c>
      <c r="AY180" s="18" t="s">
        <v>136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78</v>
      </c>
      <c r="BK180" s="216">
        <f>ROUND(I180*H180,2)</f>
        <v>0</v>
      </c>
      <c r="BL180" s="18" t="s">
        <v>317</v>
      </c>
      <c r="BM180" s="215" t="s">
        <v>1060</v>
      </c>
    </row>
    <row r="181" spans="1:65" s="2" customFormat="1" ht="16.5" customHeight="1">
      <c r="A181" s="39"/>
      <c r="B181" s="40"/>
      <c r="C181" s="204" t="s">
        <v>1061</v>
      </c>
      <c r="D181" s="204" t="s">
        <v>140</v>
      </c>
      <c r="E181" s="205" t="s">
        <v>1062</v>
      </c>
      <c r="F181" s="206" t="s">
        <v>1063</v>
      </c>
      <c r="G181" s="207" t="s">
        <v>433</v>
      </c>
      <c r="H181" s="208">
        <v>1</v>
      </c>
      <c r="I181" s="209"/>
      <c r="J181" s="210">
        <f>ROUND(I181*H181,2)</f>
        <v>0</v>
      </c>
      <c r="K181" s="206" t="s">
        <v>19</v>
      </c>
      <c r="L181" s="45"/>
      <c r="M181" s="211" t="s">
        <v>19</v>
      </c>
      <c r="N181" s="212" t="s">
        <v>41</v>
      </c>
      <c r="O181" s="85"/>
      <c r="P181" s="213">
        <f>O181*H181</f>
        <v>0</v>
      </c>
      <c r="Q181" s="213">
        <v>0</v>
      </c>
      <c r="R181" s="213">
        <f>Q181*H181</f>
        <v>0</v>
      </c>
      <c r="S181" s="213">
        <v>0.14648</v>
      </c>
      <c r="T181" s="213">
        <f>S181*H181</f>
        <v>0.14648</v>
      </c>
      <c r="U181" s="214" t="s">
        <v>19</v>
      </c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5" t="s">
        <v>317</v>
      </c>
      <c r="AT181" s="215" t="s">
        <v>140</v>
      </c>
      <c r="AU181" s="215" t="s">
        <v>80</v>
      </c>
      <c r="AY181" s="18" t="s">
        <v>136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8" t="s">
        <v>78</v>
      </c>
      <c r="BK181" s="216">
        <f>ROUND(I181*H181,2)</f>
        <v>0</v>
      </c>
      <c r="BL181" s="18" t="s">
        <v>317</v>
      </c>
      <c r="BM181" s="215" t="s">
        <v>1064</v>
      </c>
    </row>
    <row r="182" spans="1:65" s="2" customFormat="1" ht="16.5" customHeight="1">
      <c r="A182" s="39"/>
      <c r="B182" s="40"/>
      <c r="C182" s="204" t="s">
        <v>653</v>
      </c>
      <c r="D182" s="204" t="s">
        <v>140</v>
      </c>
      <c r="E182" s="205" t="s">
        <v>442</v>
      </c>
      <c r="F182" s="206" t="s">
        <v>443</v>
      </c>
      <c r="G182" s="207" t="s">
        <v>433</v>
      </c>
      <c r="H182" s="208">
        <v>9</v>
      </c>
      <c r="I182" s="209"/>
      <c r="J182" s="210">
        <f>ROUND(I182*H182,2)</f>
        <v>0</v>
      </c>
      <c r="K182" s="206" t="s">
        <v>19</v>
      </c>
      <c r="L182" s="45"/>
      <c r="M182" s="211" t="s">
        <v>19</v>
      </c>
      <c r="N182" s="212" t="s">
        <v>41</v>
      </c>
      <c r="O182" s="85"/>
      <c r="P182" s="213">
        <f>O182*H182</f>
        <v>0</v>
      </c>
      <c r="Q182" s="213">
        <v>0</v>
      </c>
      <c r="R182" s="213">
        <f>Q182*H182</f>
        <v>0</v>
      </c>
      <c r="S182" s="213">
        <v>0.01946</v>
      </c>
      <c r="T182" s="213">
        <f>S182*H182</f>
        <v>0.17514000000000002</v>
      </c>
      <c r="U182" s="214" t="s">
        <v>19</v>
      </c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5" t="s">
        <v>317</v>
      </c>
      <c r="AT182" s="215" t="s">
        <v>140</v>
      </c>
      <c r="AU182" s="215" t="s">
        <v>80</v>
      </c>
      <c r="AY182" s="18" t="s">
        <v>136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78</v>
      </c>
      <c r="BK182" s="216">
        <f>ROUND(I182*H182,2)</f>
        <v>0</v>
      </c>
      <c r="BL182" s="18" t="s">
        <v>317</v>
      </c>
      <c r="BM182" s="215" t="s">
        <v>1065</v>
      </c>
    </row>
    <row r="183" spans="1:65" s="2" customFormat="1" ht="21.75" customHeight="1">
      <c r="A183" s="39"/>
      <c r="B183" s="40"/>
      <c r="C183" s="204" t="s">
        <v>1066</v>
      </c>
      <c r="D183" s="204" t="s">
        <v>140</v>
      </c>
      <c r="E183" s="205" t="s">
        <v>486</v>
      </c>
      <c r="F183" s="206" t="s">
        <v>487</v>
      </c>
      <c r="G183" s="207" t="s">
        <v>433</v>
      </c>
      <c r="H183" s="208">
        <v>9</v>
      </c>
      <c r="I183" s="209"/>
      <c r="J183" s="210">
        <f>ROUND(I183*H183,2)</f>
        <v>0</v>
      </c>
      <c r="K183" s="206" t="s">
        <v>19</v>
      </c>
      <c r="L183" s="45"/>
      <c r="M183" s="211" t="s">
        <v>19</v>
      </c>
      <c r="N183" s="212" t="s">
        <v>41</v>
      </c>
      <c r="O183" s="85"/>
      <c r="P183" s="213">
        <f>O183*H183</f>
        <v>0</v>
      </c>
      <c r="Q183" s="213">
        <v>0.0149692765</v>
      </c>
      <c r="R183" s="213">
        <f>Q183*H183</f>
        <v>0.1347234885</v>
      </c>
      <c r="S183" s="213">
        <v>0</v>
      </c>
      <c r="T183" s="213">
        <f>S183*H183</f>
        <v>0</v>
      </c>
      <c r="U183" s="214" t="s">
        <v>19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5" t="s">
        <v>317</v>
      </c>
      <c r="AT183" s="215" t="s">
        <v>140</v>
      </c>
      <c r="AU183" s="215" t="s">
        <v>80</v>
      </c>
      <c r="AY183" s="18" t="s">
        <v>136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8" t="s">
        <v>78</v>
      </c>
      <c r="BK183" s="216">
        <f>ROUND(I183*H183,2)</f>
        <v>0</v>
      </c>
      <c r="BL183" s="18" t="s">
        <v>317</v>
      </c>
      <c r="BM183" s="215" t="s">
        <v>1067</v>
      </c>
    </row>
    <row r="184" spans="1:65" s="2" customFormat="1" ht="16.5" customHeight="1">
      <c r="A184" s="39"/>
      <c r="B184" s="40"/>
      <c r="C184" s="204" t="s">
        <v>546</v>
      </c>
      <c r="D184" s="204" t="s">
        <v>140</v>
      </c>
      <c r="E184" s="205" t="s">
        <v>447</v>
      </c>
      <c r="F184" s="206" t="s">
        <v>448</v>
      </c>
      <c r="G184" s="207" t="s">
        <v>433</v>
      </c>
      <c r="H184" s="208">
        <v>5</v>
      </c>
      <c r="I184" s="209"/>
      <c r="J184" s="210">
        <f>ROUND(I184*H184,2)</f>
        <v>0</v>
      </c>
      <c r="K184" s="206" t="s">
        <v>19</v>
      </c>
      <c r="L184" s="45"/>
      <c r="M184" s="211" t="s">
        <v>19</v>
      </c>
      <c r="N184" s="212" t="s">
        <v>41</v>
      </c>
      <c r="O184" s="85"/>
      <c r="P184" s="213">
        <f>O184*H184</f>
        <v>0</v>
      </c>
      <c r="Q184" s="213">
        <v>0.0003182</v>
      </c>
      <c r="R184" s="213">
        <f>Q184*H184</f>
        <v>0.001591</v>
      </c>
      <c r="S184" s="213">
        <v>0</v>
      </c>
      <c r="T184" s="213">
        <f>S184*H184</f>
        <v>0</v>
      </c>
      <c r="U184" s="214" t="s">
        <v>19</v>
      </c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5" t="s">
        <v>317</v>
      </c>
      <c r="AT184" s="215" t="s">
        <v>140</v>
      </c>
      <c r="AU184" s="215" t="s">
        <v>80</v>
      </c>
      <c r="AY184" s="18" t="s">
        <v>136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8" t="s">
        <v>78</v>
      </c>
      <c r="BK184" s="216">
        <f>ROUND(I184*H184,2)</f>
        <v>0</v>
      </c>
      <c r="BL184" s="18" t="s">
        <v>317</v>
      </c>
      <c r="BM184" s="215" t="s">
        <v>1068</v>
      </c>
    </row>
    <row r="185" spans="1:65" s="2" customFormat="1" ht="16.5" customHeight="1">
      <c r="A185" s="39"/>
      <c r="B185" s="40"/>
      <c r="C185" s="204" t="s">
        <v>542</v>
      </c>
      <c r="D185" s="204" t="s">
        <v>140</v>
      </c>
      <c r="E185" s="205" t="s">
        <v>452</v>
      </c>
      <c r="F185" s="206" t="s">
        <v>453</v>
      </c>
      <c r="G185" s="207" t="s">
        <v>433</v>
      </c>
      <c r="H185" s="208">
        <v>7</v>
      </c>
      <c r="I185" s="209"/>
      <c r="J185" s="210">
        <f>ROUND(I185*H185,2)</f>
        <v>0</v>
      </c>
      <c r="K185" s="206" t="s">
        <v>19</v>
      </c>
      <c r="L185" s="45"/>
      <c r="M185" s="211" t="s">
        <v>19</v>
      </c>
      <c r="N185" s="212" t="s">
        <v>41</v>
      </c>
      <c r="O185" s="85"/>
      <c r="P185" s="213">
        <f>O185*H185</f>
        <v>0</v>
      </c>
      <c r="Q185" s="213">
        <v>0.0005182</v>
      </c>
      <c r="R185" s="213">
        <f>Q185*H185</f>
        <v>0.0036274000000000002</v>
      </c>
      <c r="S185" s="213">
        <v>0</v>
      </c>
      <c r="T185" s="213">
        <f>S185*H185</f>
        <v>0</v>
      </c>
      <c r="U185" s="214" t="s">
        <v>19</v>
      </c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5" t="s">
        <v>317</v>
      </c>
      <c r="AT185" s="215" t="s">
        <v>140</v>
      </c>
      <c r="AU185" s="215" t="s">
        <v>80</v>
      </c>
      <c r="AY185" s="18" t="s">
        <v>136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78</v>
      </c>
      <c r="BK185" s="216">
        <f>ROUND(I185*H185,2)</f>
        <v>0</v>
      </c>
      <c r="BL185" s="18" t="s">
        <v>317</v>
      </c>
      <c r="BM185" s="215" t="s">
        <v>1069</v>
      </c>
    </row>
    <row r="186" spans="1:65" s="2" customFormat="1" ht="16.5" customHeight="1">
      <c r="A186" s="39"/>
      <c r="B186" s="40"/>
      <c r="C186" s="204" t="s">
        <v>149</v>
      </c>
      <c r="D186" s="204" t="s">
        <v>140</v>
      </c>
      <c r="E186" s="205" t="s">
        <v>457</v>
      </c>
      <c r="F186" s="206" t="s">
        <v>458</v>
      </c>
      <c r="G186" s="207" t="s">
        <v>433</v>
      </c>
      <c r="H186" s="208">
        <v>3</v>
      </c>
      <c r="I186" s="209"/>
      <c r="J186" s="210">
        <f>ROUND(I186*H186,2)</f>
        <v>0</v>
      </c>
      <c r="K186" s="206" t="s">
        <v>19</v>
      </c>
      <c r="L186" s="45"/>
      <c r="M186" s="211" t="s">
        <v>19</v>
      </c>
      <c r="N186" s="212" t="s">
        <v>41</v>
      </c>
      <c r="O186" s="85"/>
      <c r="P186" s="213">
        <f>O186*H186</f>
        <v>0</v>
      </c>
      <c r="Q186" s="213">
        <v>0.0005182</v>
      </c>
      <c r="R186" s="213">
        <f>Q186*H186</f>
        <v>0.0015546000000000002</v>
      </c>
      <c r="S186" s="213">
        <v>0</v>
      </c>
      <c r="T186" s="213">
        <f>S186*H186</f>
        <v>0</v>
      </c>
      <c r="U186" s="214" t="s">
        <v>19</v>
      </c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5" t="s">
        <v>317</v>
      </c>
      <c r="AT186" s="215" t="s">
        <v>140</v>
      </c>
      <c r="AU186" s="215" t="s">
        <v>80</v>
      </c>
      <c r="AY186" s="18" t="s">
        <v>136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78</v>
      </c>
      <c r="BK186" s="216">
        <f>ROUND(I186*H186,2)</f>
        <v>0</v>
      </c>
      <c r="BL186" s="18" t="s">
        <v>317</v>
      </c>
      <c r="BM186" s="215" t="s">
        <v>1070</v>
      </c>
    </row>
    <row r="187" spans="1:65" s="2" customFormat="1" ht="21.75" customHeight="1">
      <c r="A187" s="39"/>
      <c r="B187" s="40"/>
      <c r="C187" s="204" t="s">
        <v>1071</v>
      </c>
      <c r="D187" s="204" t="s">
        <v>140</v>
      </c>
      <c r="E187" s="205" t="s">
        <v>1072</v>
      </c>
      <c r="F187" s="206" t="s">
        <v>1073</v>
      </c>
      <c r="G187" s="207" t="s">
        <v>433</v>
      </c>
      <c r="H187" s="208">
        <v>1</v>
      </c>
      <c r="I187" s="209"/>
      <c r="J187" s="210">
        <f>ROUND(I187*H187,2)</f>
        <v>0</v>
      </c>
      <c r="K187" s="206" t="s">
        <v>19</v>
      </c>
      <c r="L187" s="45"/>
      <c r="M187" s="211" t="s">
        <v>19</v>
      </c>
      <c r="N187" s="212" t="s">
        <v>41</v>
      </c>
      <c r="O187" s="85"/>
      <c r="P187" s="213">
        <f>O187*H187</f>
        <v>0</v>
      </c>
      <c r="Q187" s="213">
        <v>0</v>
      </c>
      <c r="R187" s="213">
        <f>Q187*H187</f>
        <v>0</v>
      </c>
      <c r="S187" s="213">
        <v>0.0188</v>
      </c>
      <c r="T187" s="213">
        <f>S187*H187</f>
        <v>0.0188</v>
      </c>
      <c r="U187" s="214" t="s">
        <v>19</v>
      </c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5" t="s">
        <v>317</v>
      </c>
      <c r="AT187" s="215" t="s">
        <v>140</v>
      </c>
      <c r="AU187" s="215" t="s">
        <v>80</v>
      </c>
      <c r="AY187" s="18" t="s">
        <v>136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8" t="s">
        <v>78</v>
      </c>
      <c r="BK187" s="216">
        <f>ROUND(I187*H187,2)</f>
        <v>0</v>
      </c>
      <c r="BL187" s="18" t="s">
        <v>317</v>
      </c>
      <c r="BM187" s="215" t="s">
        <v>1074</v>
      </c>
    </row>
    <row r="188" spans="1:65" s="2" customFormat="1" ht="16.5" customHeight="1">
      <c r="A188" s="39"/>
      <c r="B188" s="40"/>
      <c r="C188" s="204" t="s">
        <v>173</v>
      </c>
      <c r="D188" s="204" t="s">
        <v>140</v>
      </c>
      <c r="E188" s="205" t="s">
        <v>512</v>
      </c>
      <c r="F188" s="206" t="s">
        <v>513</v>
      </c>
      <c r="G188" s="207" t="s">
        <v>433</v>
      </c>
      <c r="H188" s="208">
        <v>1</v>
      </c>
      <c r="I188" s="209"/>
      <c r="J188" s="210">
        <f>ROUND(I188*H188,2)</f>
        <v>0</v>
      </c>
      <c r="K188" s="206" t="s">
        <v>19</v>
      </c>
      <c r="L188" s="45"/>
      <c r="M188" s="211" t="s">
        <v>19</v>
      </c>
      <c r="N188" s="212" t="s">
        <v>41</v>
      </c>
      <c r="O188" s="85"/>
      <c r="P188" s="213">
        <f>O188*H188</f>
        <v>0</v>
      </c>
      <c r="Q188" s="213">
        <v>0.0147488363</v>
      </c>
      <c r="R188" s="213">
        <f>Q188*H188</f>
        <v>0.0147488363</v>
      </c>
      <c r="S188" s="213">
        <v>0</v>
      </c>
      <c r="T188" s="213">
        <f>S188*H188</f>
        <v>0</v>
      </c>
      <c r="U188" s="214" t="s">
        <v>19</v>
      </c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5" t="s">
        <v>317</v>
      </c>
      <c r="AT188" s="215" t="s">
        <v>140</v>
      </c>
      <c r="AU188" s="215" t="s">
        <v>80</v>
      </c>
      <c r="AY188" s="18" t="s">
        <v>136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8" t="s">
        <v>78</v>
      </c>
      <c r="BK188" s="216">
        <f>ROUND(I188*H188,2)</f>
        <v>0</v>
      </c>
      <c r="BL188" s="18" t="s">
        <v>317</v>
      </c>
      <c r="BM188" s="215" t="s">
        <v>1075</v>
      </c>
    </row>
    <row r="189" spans="1:65" s="2" customFormat="1" ht="16.5" customHeight="1">
      <c r="A189" s="39"/>
      <c r="B189" s="40"/>
      <c r="C189" s="204" t="s">
        <v>511</v>
      </c>
      <c r="D189" s="204" t="s">
        <v>140</v>
      </c>
      <c r="E189" s="205" t="s">
        <v>473</v>
      </c>
      <c r="F189" s="206" t="s">
        <v>474</v>
      </c>
      <c r="G189" s="207" t="s">
        <v>433</v>
      </c>
      <c r="H189" s="208">
        <v>10</v>
      </c>
      <c r="I189" s="209"/>
      <c r="J189" s="210">
        <f>ROUND(I189*H189,2)</f>
        <v>0</v>
      </c>
      <c r="K189" s="206" t="s">
        <v>19</v>
      </c>
      <c r="L189" s="45"/>
      <c r="M189" s="211" t="s">
        <v>19</v>
      </c>
      <c r="N189" s="212" t="s">
        <v>41</v>
      </c>
      <c r="O189" s="85"/>
      <c r="P189" s="213">
        <f>O189*H189</f>
        <v>0</v>
      </c>
      <c r="Q189" s="213">
        <v>0</v>
      </c>
      <c r="R189" s="213">
        <f>Q189*H189</f>
        <v>0</v>
      </c>
      <c r="S189" s="213">
        <v>0.00156</v>
      </c>
      <c r="T189" s="213">
        <f>S189*H189</f>
        <v>0.0156</v>
      </c>
      <c r="U189" s="214" t="s">
        <v>19</v>
      </c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5" t="s">
        <v>317</v>
      </c>
      <c r="AT189" s="215" t="s">
        <v>140</v>
      </c>
      <c r="AU189" s="215" t="s">
        <v>80</v>
      </c>
      <c r="AY189" s="18" t="s">
        <v>136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78</v>
      </c>
      <c r="BK189" s="216">
        <f>ROUND(I189*H189,2)</f>
        <v>0</v>
      </c>
      <c r="BL189" s="18" t="s">
        <v>317</v>
      </c>
      <c r="BM189" s="215" t="s">
        <v>1076</v>
      </c>
    </row>
    <row r="190" spans="1:65" s="2" customFormat="1" ht="16.5" customHeight="1">
      <c r="A190" s="39"/>
      <c r="B190" s="40"/>
      <c r="C190" s="204" t="s">
        <v>519</v>
      </c>
      <c r="D190" s="204" t="s">
        <v>140</v>
      </c>
      <c r="E190" s="205" t="s">
        <v>494</v>
      </c>
      <c r="F190" s="206" t="s">
        <v>495</v>
      </c>
      <c r="G190" s="207" t="s">
        <v>433</v>
      </c>
      <c r="H190" s="208">
        <v>9</v>
      </c>
      <c r="I190" s="209"/>
      <c r="J190" s="210">
        <f>ROUND(I190*H190,2)</f>
        <v>0</v>
      </c>
      <c r="K190" s="206" t="s">
        <v>19</v>
      </c>
      <c r="L190" s="45"/>
      <c r="M190" s="211" t="s">
        <v>19</v>
      </c>
      <c r="N190" s="212" t="s">
        <v>41</v>
      </c>
      <c r="O190" s="85"/>
      <c r="P190" s="213">
        <f>O190*H190</f>
        <v>0</v>
      </c>
      <c r="Q190" s="213">
        <v>0.00184</v>
      </c>
      <c r="R190" s="213">
        <f>Q190*H190</f>
        <v>0.016560000000000002</v>
      </c>
      <c r="S190" s="213">
        <v>0</v>
      </c>
      <c r="T190" s="213">
        <f>S190*H190</f>
        <v>0</v>
      </c>
      <c r="U190" s="214" t="s">
        <v>19</v>
      </c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5" t="s">
        <v>317</v>
      </c>
      <c r="AT190" s="215" t="s">
        <v>140</v>
      </c>
      <c r="AU190" s="215" t="s">
        <v>80</v>
      </c>
      <c r="AY190" s="18" t="s">
        <v>136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78</v>
      </c>
      <c r="BK190" s="216">
        <f>ROUND(I190*H190,2)</f>
        <v>0</v>
      </c>
      <c r="BL190" s="18" t="s">
        <v>317</v>
      </c>
      <c r="BM190" s="215" t="s">
        <v>1077</v>
      </c>
    </row>
    <row r="191" spans="1:65" s="2" customFormat="1" ht="16.5" customHeight="1">
      <c r="A191" s="39"/>
      <c r="B191" s="40"/>
      <c r="C191" s="204" t="s">
        <v>524</v>
      </c>
      <c r="D191" s="204" t="s">
        <v>140</v>
      </c>
      <c r="E191" s="205" t="s">
        <v>520</v>
      </c>
      <c r="F191" s="206" t="s">
        <v>521</v>
      </c>
      <c r="G191" s="207" t="s">
        <v>196</v>
      </c>
      <c r="H191" s="208">
        <v>1</v>
      </c>
      <c r="I191" s="209"/>
      <c r="J191" s="210">
        <f>ROUND(I191*H191,2)</f>
        <v>0</v>
      </c>
      <c r="K191" s="206" t="s">
        <v>19</v>
      </c>
      <c r="L191" s="45"/>
      <c r="M191" s="211" t="s">
        <v>19</v>
      </c>
      <c r="N191" s="212" t="s">
        <v>41</v>
      </c>
      <c r="O191" s="85"/>
      <c r="P191" s="213">
        <f>O191*H191</f>
        <v>0</v>
      </c>
      <c r="Q191" s="213">
        <v>0.00015914</v>
      </c>
      <c r="R191" s="213">
        <f>Q191*H191</f>
        <v>0.00015914</v>
      </c>
      <c r="S191" s="213">
        <v>0</v>
      </c>
      <c r="T191" s="213">
        <f>S191*H191</f>
        <v>0</v>
      </c>
      <c r="U191" s="214" t="s">
        <v>19</v>
      </c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5" t="s">
        <v>317</v>
      </c>
      <c r="AT191" s="215" t="s">
        <v>140</v>
      </c>
      <c r="AU191" s="215" t="s">
        <v>80</v>
      </c>
      <c r="AY191" s="18" t="s">
        <v>136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78</v>
      </c>
      <c r="BK191" s="216">
        <f>ROUND(I191*H191,2)</f>
        <v>0</v>
      </c>
      <c r="BL191" s="18" t="s">
        <v>317</v>
      </c>
      <c r="BM191" s="215" t="s">
        <v>1078</v>
      </c>
    </row>
    <row r="192" spans="1:65" s="2" customFormat="1" ht="16.5" customHeight="1">
      <c r="A192" s="39"/>
      <c r="B192" s="40"/>
      <c r="C192" s="222" t="s">
        <v>451</v>
      </c>
      <c r="D192" s="222" t="s">
        <v>199</v>
      </c>
      <c r="E192" s="223" t="s">
        <v>525</v>
      </c>
      <c r="F192" s="224" t="s">
        <v>526</v>
      </c>
      <c r="G192" s="225" t="s">
        <v>196</v>
      </c>
      <c r="H192" s="226">
        <v>1</v>
      </c>
      <c r="I192" s="227"/>
      <c r="J192" s="228">
        <f>ROUND(I192*H192,2)</f>
        <v>0</v>
      </c>
      <c r="K192" s="224" t="s">
        <v>527</v>
      </c>
      <c r="L192" s="229"/>
      <c r="M192" s="230" t="s">
        <v>19</v>
      </c>
      <c r="N192" s="231" t="s">
        <v>41</v>
      </c>
      <c r="O192" s="85"/>
      <c r="P192" s="213">
        <f>O192*H192</f>
        <v>0</v>
      </c>
      <c r="Q192" s="213">
        <v>0.0018</v>
      </c>
      <c r="R192" s="213">
        <f>Q192*H192</f>
        <v>0.0018</v>
      </c>
      <c r="S192" s="213">
        <v>0</v>
      </c>
      <c r="T192" s="213">
        <f>S192*H192</f>
        <v>0</v>
      </c>
      <c r="U192" s="214" t="s">
        <v>19</v>
      </c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5" t="s">
        <v>528</v>
      </c>
      <c r="AT192" s="215" t="s">
        <v>199</v>
      </c>
      <c r="AU192" s="215" t="s">
        <v>80</v>
      </c>
      <c r="AY192" s="18" t="s">
        <v>136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8" t="s">
        <v>78</v>
      </c>
      <c r="BK192" s="216">
        <f>ROUND(I192*H192,2)</f>
        <v>0</v>
      </c>
      <c r="BL192" s="18" t="s">
        <v>317</v>
      </c>
      <c r="BM192" s="215" t="s">
        <v>1079</v>
      </c>
    </row>
    <row r="193" spans="1:65" s="2" customFormat="1" ht="16.5" customHeight="1">
      <c r="A193" s="39"/>
      <c r="B193" s="40"/>
      <c r="C193" s="204" t="s">
        <v>456</v>
      </c>
      <c r="D193" s="204" t="s">
        <v>140</v>
      </c>
      <c r="E193" s="205" t="s">
        <v>477</v>
      </c>
      <c r="F193" s="206" t="s">
        <v>478</v>
      </c>
      <c r="G193" s="207" t="s">
        <v>196</v>
      </c>
      <c r="H193" s="208">
        <v>9</v>
      </c>
      <c r="I193" s="209"/>
      <c r="J193" s="210">
        <f>ROUND(I193*H193,2)</f>
        <v>0</v>
      </c>
      <c r="K193" s="206" t="s">
        <v>19</v>
      </c>
      <c r="L193" s="45"/>
      <c r="M193" s="211" t="s">
        <v>19</v>
      </c>
      <c r="N193" s="212" t="s">
        <v>41</v>
      </c>
      <c r="O193" s="85"/>
      <c r="P193" s="213">
        <f>O193*H193</f>
        <v>0</v>
      </c>
      <c r="Q193" s="213">
        <v>0</v>
      </c>
      <c r="R193" s="213">
        <f>Q193*H193</f>
        <v>0</v>
      </c>
      <c r="S193" s="213">
        <v>0.00085</v>
      </c>
      <c r="T193" s="213">
        <f>S193*H193</f>
        <v>0.00765</v>
      </c>
      <c r="U193" s="214" t="s">
        <v>19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5" t="s">
        <v>317</v>
      </c>
      <c r="AT193" s="215" t="s">
        <v>140</v>
      </c>
      <c r="AU193" s="215" t="s">
        <v>80</v>
      </c>
      <c r="AY193" s="18" t="s">
        <v>136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78</v>
      </c>
      <c r="BK193" s="216">
        <f>ROUND(I193*H193,2)</f>
        <v>0</v>
      </c>
      <c r="BL193" s="18" t="s">
        <v>317</v>
      </c>
      <c r="BM193" s="215" t="s">
        <v>1080</v>
      </c>
    </row>
    <row r="194" spans="1:65" s="2" customFormat="1" ht="16.5" customHeight="1">
      <c r="A194" s="39"/>
      <c r="B194" s="40"/>
      <c r="C194" s="204" t="s">
        <v>446</v>
      </c>
      <c r="D194" s="204" t="s">
        <v>140</v>
      </c>
      <c r="E194" s="205" t="s">
        <v>490</v>
      </c>
      <c r="F194" s="206" t="s">
        <v>491</v>
      </c>
      <c r="G194" s="207" t="s">
        <v>196</v>
      </c>
      <c r="H194" s="208">
        <v>9</v>
      </c>
      <c r="I194" s="209"/>
      <c r="J194" s="210">
        <f>ROUND(I194*H194,2)</f>
        <v>0</v>
      </c>
      <c r="K194" s="206" t="s">
        <v>19</v>
      </c>
      <c r="L194" s="45"/>
      <c r="M194" s="211" t="s">
        <v>19</v>
      </c>
      <c r="N194" s="212" t="s">
        <v>41</v>
      </c>
      <c r="O194" s="85"/>
      <c r="P194" s="213">
        <f>O194*H194</f>
        <v>0</v>
      </c>
      <c r="Q194" s="213">
        <v>0.000225</v>
      </c>
      <c r="R194" s="213">
        <f>Q194*H194</f>
        <v>0.002025</v>
      </c>
      <c r="S194" s="213">
        <v>0</v>
      </c>
      <c r="T194" s="213">
        <f>S194*H194</f>
        <v>0</v>
      </c>
      <c r="U194" s="214" t="s">
        <v>19</v>
      </c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5" t="s">
        <v>317</v>
      </c>
      <c r="AT194" s="215" t="s">
        <v>140</v>
      </c>
      <c r="AU194" s="215" t="s">
        <v>80</v>
      </c>
      <c r="AY194" s="18" t="s">
        <v>136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78</v>
      </c>
      <c r="BK194" s="216">
        <f>ROUND(I194*H194,2)</f>
        <v>0</v>
      </c>
      <c r="BL194" s="18" t="s">
        <v>317</v>
      </c>
      <c r="BM194" s="215" t="s">
        <v>1081</v>
      </c>
    </row>
    <row r="195" spans="1:65" s="2" customFormat="1" ht="21.75" customHeight="1">
      <c r="A195" s="39"/>
      <c r="B195" s="40"/>
      <c r="C195" s="204" t="s">
        <v>1082</v>
      </c>
      <c r="D195" s="204" t="s">
        <v>140</v>
      </c>
      <c r="E195" s="205" t="s">
        <v>482</v>
      </c>
      <c r="F195" s="206" t="s">
        <v>483</v>
      </c>
      <c r="G195" s="207" t="s">
        <v>196</v>
      </c>
      <c r="H195" s="208">
        <v>7</v>
      </c>
      <c r="I195" s="209"/>
      <c r="J195" s="210">
        <f>ROUND(I195*H195,2)</f>
        <v>0</v>
      </c>
      <c r="K195" s="206" t="s">
        <v>19</v>
      </c>
      <c r="L195" s="45"/>
      <c r="M195" s="211" t="s">
        <v>19</v>
      </c>
      <c r="N195" s="212" t="s">
        <v>41</v>
      </c>
      <c r="O195" s="85"/>
      <c r="P195" s="213">
        <f>O195*H195</f>
        <v>0</v>
      </c>
      <c r="Q195" s="213">
        <v>0</v>
      </c>
      <c r="R195" s="213">
        <f>Q195*H195</f>
        <v>0</v>
      </c>
      <c r="S195" s="213">
        <v>0.00124</v>
      </c>
      <c r="T195" s="213">
        <f>S195*H195</f>
        <v>0.00868</v>
      </c>
      <c r="U195" s="214" t="s">
        <v>19</v>
      </c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5" t="s">
        <v>317</v>
      </c>
      <c r="AT195" s="215" t="s">
        <v>140</v>
      </c>
      <c r="AU195" s="215" t="s">
        <v>80</v>
      </c>
      <c r="AY195" s="18" t="s">
        <v>136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78</v>
      </c>
      <c r="BK195" s="216">
        <f>ROUND(I195*H195,2)</f>
        <v>0</v>
      </c>
      <c r="BL195" s="18" t="s">
        <v>317</v>
      </c>
      <c r="BM195" s="215" t="s">
        <v>1083</v>
      </c>
    </row>
    <row r="196" spans="1:65" s="2" customFormat="1" ht="24.15" customHeight="1">
      <c r="A196" s="39"/>
      <c r="B196" s="40"/>
      <c r="C196" s="204" t="s">
        <v>1084</v>
      </c>
      <c r="D196" s="204" t="s">
        <v>140</v>
      </c>
      <c r="E196" s="205" t="s">
        <v>507</v>
      </c>
      <c r="F196" s="206" t="s">
        <v>508</v>
      </c>
      <c r="G196" s="207" t="s">
        <v>433</v>
      </c>
      <c r="H196" s="208">
        <v>1</v>
      </c>
      <c r="I196" s="209"/>
      <c r="J196" s="210">
        <f>ROUND(I196*H196,2)</f>
        <v>0</v>
      </c>
      <c r="K196" s="206" t="s">
        <v>19</v>
      </c>
      <c r="L196" s="45"/>
      <c r="M196" s="211" t="s">
        <v>19</v>
      </c>
      <c r="N196" s="212" t="s">
        <v>41</v>
      </c>
      <c r="O196" s="85"/>
      <c r="P196" s="213">
        <f>O196*H196</f>
        <v>0</v>
      </c>
      <c r="Q196" s="213">
        <v>0.0025</v>
      </c>
      <c r="R196" s="213">
        <f>Q196*H196</f>
        <v>0.0025</v>
      </c>
      <c r="S196" s="213">
        <v>0</v>
      </c>
      <c r="T196" s="213">
        <f>S196*H196</f>
        <v>0</v>
      </c>
      <c r="U196" s="214" t="s">
        <v>19</v>
      </c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5" t="s">
        <v>317</v>
      </c>
      <c r="AT196" s="215" t="s">
        <v>140</v>
      </c>
      <c r="AU196" s="215" t="s">
        <v>80</v>
      </c>
      <c r="AY196" s="18" t="s">
        <v>136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78</v>
      </c>
      <c r="BK196" s="216">
        <f>ROUND(I196*H196,2)</f>
        <v>0</v>
      </c>
      <c r="BL196" s="18" t="s">
        <v>317</v>
      </c>
      <c r="BM196" s="215" t="s">
        <v>1085</v>
      </c>
    </row>
    <row r="197" spans="1:65" s="2" customFormat="1" ht="21.75" customHeight="1">
      <c r="A197" s="39"/>
      <c r="B197" s="40"/>
      <c r="C197" s="204" t="s">
        <v>178</v>
      </c>
      <c r="D197" s="204" t="s">
        <v>140</v>
      </c>
      <c r="E197" s="205" t="s">
        <v>503</v>
      </c>
      <c r="F197" s="206" t="s">
        <v>504</v>
      </c>
      <c r="G197" s="207" t="s">
        <v>433</v>
      </c>
      <c r="H197" s="208">
        <v>7</v>
      </c>
      <c r="I197" s="209"/>
      <c r="J197" s="210">
        <f>ROUND(I197*H197,2)</f>
        <v>0</v>
      </c>
      <c r="K197" s="206" t="s">
        <v>19</v>
      </c>
      <c r="L197" s="45"/>
      <c r="M197" s="211" t="s">
        <v>19</v>
      </c>
      <c r="N197" s="212" t="s">
        <v>41</v>
      </c>
      <c r="O197" s="85"/>
      <c r="P197" s="213">
        <f>O197*H197</f>
        <v>0</v>
      </c>
      <c r="Q197" s="213">
        <v>0.0092</v>
      </c>
      <c r="R197" s="213">
        <f>Q197*H197</f>
        <v>0.0644</v>
      </c>
      <c r="S197" s="213">
        <v>0</v>
      </c>
      <c r="T197" s="213">
        <f>S197*H197</f>
        <v>0</v>
      </c>
      <c r="U197" s="214" t="s">
        <v>19</v>
      </c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5" t="s">
        <v>317</v>
      </c>
      <c r="AT197" s="215" t="s">
        <v>140</v>
      </c>
      <c r="AU197" s="215" t="s">
        <v>80</v>
      </c>
      <c r="AY197" s="18" t="s">
        <v>136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8" t="s">
        <v>78</v>
      </c>
      <c r="BK197" s="216">
        <f>ROUND(I197*H197,2)</f>
        <v>0</v>
      </c>
      <c r="BL197" s="18" t="s">
        <v>317</v>
      </c>
      <c r="BM197" s="215" t="s">
        <v>1086</v>
      </c>
    </row>
    <row r="198" spans="1:65" s="2" customFormat="1" ht="24.15" customHeight="1">
      <c r="A198" s="39"/>
      <c r="B198" s="40"/>
      <c r="C198" s="204" t="s">
        <v>183</v>
      </c>
      <c r="D198" s="204" t="s">
        <v>140</v>
      </c>
      <c r="E198" s="205" t="s">
        <v>531</v>
      </c>
      <c r="F198" s="206" t="s">
        <v>532</v>
      </c>
      <c r="G198" s="207" t="s">
        <v>366</v>
      </c>
      <c r="H198" s="232"/>
      <c r="I198" s="209"/>
      <c r="J198" s="210">
        <f>ROUND(I198*H198,2)</f>
        <v>0</v>
      </c>
      <c r="K198" s="206" t="s">
        <v>19</v>
      </c>
      <c r="L198" s="45"/>
      <c r="M198" s="211" t="s">
        <v>19</v>
      </c>
      <c r="N198" s="212" t="s">
        <v>41</v>
      </c>
      <c r="O198" s="85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3">
        <f>S198*H198</f>
        <v>0</v>
      </c>
      <c r="U198" s="214" t="s">
        <v>19</v>
      </c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5" t="s">
        <v>317</v>
      </c>
      <c r="AT198" s="215" t="s">
        <v>140</v>
      </c>
      <c r="AU198" s="215" t="s">
        <v>80</v>
      </c>
      <c r="AY198" s="18" t="s">
        <v>136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78</v>
      </c>
      <c r="BK198" s="216">
        <f>ROUND(I198*H198,2)</f>
        <v>0</v>
      </c>
      <c r="BL198" s="18" t="s">
        <v>317</v>
      </c>
      <c r="BM198" s="215" t="s">
        <v>1087</v>
      </c>
    </row>
    <row r="199" spans="1:65" s="2" customFormat="1" ht="24.15" customHeight="1">
      <c r="A199" s="39"/>
      <c r="B199" s="40"/>
      <c r="C199" s="204" t="s">
        <v>211</v>
      </c>
      <c r="D199" s="204" t="s">
        <v>140</v>
      </c>
      <c r="E199" s="205" t="s">
        <v>536</v>
      </c>
      <c r="F199" s="206" t="s">
        <v>537</v>
      </c>
      <c r="G199" s="207" t="s">
        <v>366</v>
      </c>
      <c r="H199" s="232"/>
      <c r="I199" s="209"/>
      <c r="J199" s="210">
        <f>ROUND(I199*H199,2)</f>
        <v>0</v>
      </c>
      <c r="K199" s="206" t="s">
        <v>19</v>
      </c>
      <c r="L199" s="45"/>
      <c r="M199" s="211" t="s">
        <v>19</v>
      </c>
      <c r="N199" s="212" t="s">
        <v>41</v>
      </c>
      <c r="O199" s="85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3">
        <f>S199*H199</f>
        <v>0</v>
      </c>
      <c r="U199" s="214" t="s">
        <v>19</v>
      </c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5" t="s">
        <v>317</v>
      </c>
      <c r="AT199" s="215" t="s">
        <v>140</v>
      </c>
      <c r="AU199" s="215" t="s">
        <v>80</v>
      </c>
      <c r="AY199" s="18" t="s">
        <v>136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8" t="s">
        <v>78</v>
      </c>
      <c r="BK199" s="216">
        <f>ROUND(I199*H199,2)</f>
        <v>0</v>
      </c>
      <c r="BL199" s="18" t="s">
        <v>317</v>
      </c>
      <c r="BM199" s="215" t="s">
        <v>1088</v>
      </c>
    </row>
    <row r="200" spans="1:63" s="12" customFormat="1" ht="22.8" customHeight="1">
      <c r="A200" s="12"/>
      <c r="B200" s="188"/>
      <c r="C200" s="189"/>
      <c r="D200" s="190" t="s">
        <v>69</v>
      </c>
      <c r="E200" s="202" t="s">
        <v>1089</v>
      </c>
      <c r="F200" s="202" t="s">
        <v>1090</v>
      </c>
      <c r="G200" s="189"/>
      <c r="H200" s="189"/>
      <c r="I200" s="192"/>
      <c r="J200" s="203">
        <f>BK200</f>
        <v>0</v>
      </c>
      <c r="K200" s="189"/>
      <c r="L200" s="194"/>
      <c r="M200" s="195"/>
      <c r="N200" s="196"/>
      <c r="O200" s="196"/>
      <c r="P200" s="197">
        <f>SUM(P201:P205)</f>
        <v>0</v>
      </c>
      <c r="Q200" s="196"/>
      <c r="R200" s="197">
        <f>SUM(R201:R205)</f>
        <v>0.006162280000000001</v>
      </c>
      <c r="S200" s="196"/>
      <c r="T200" s="197">
        <f>SUM(T201:T205)</f>
        <v>0.02032</v>
      </c>
      <c r="U200" s="198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99" t="s">
        <v>80</v>
      </c>
      <c r="AT200" s="200" t="s">
        <v>69</v>
      </c>
      <c r="AU200" s="200" t="s">
        <v>78</v>
      </c>
      <c r="AY200" s="199" t="s">
        <v>136</v>
      </c>
      <c r="BK200" s="201">
        <f>SUM(BK201:BK205)</f>
        <v>0</v>
      </c>
    </row>
    <row r="201" spans="1:65" s="2" customFormat="1" ht="16.5" customHeight="1">
      <c r="A201" s="39"/>
      <c r="B201" s="40"/>
      <c r="C201" s="204" t="s">
        <v>1091</v>
      </c>
      <c r="D201" s="204" t="s">
        <v>140</v>
      </c>
      <c r="E201" s="205" t="s">
        <v>1092</v>
      </c>
      <c r="F201" s="206" t="s">
        <v>1093</v>
      </c>
      <c r="G201" s="207" t="s">
        <v>209</v>
      </c>
      <c r="H201" s="208">
        <v>1</v>
      </c>
      <c r="I201" s="209"/>
      <c r="J201" s="210">
        <f>ROUND(I201*H201,2)</f>
        <v>0</v>
      </c>
      <c r="K201" s="206" t="s">
        <v>19</v>
      </c>
      <c r="L201" s="45"/>
      <c r="M201" s="211" t="s">
        <v>19</v>
      </c>
      <c r="N201" s="212" t="s">
        <v>41</v>
      </c>
      <c r="O201" s="85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3">
        <f>S201*H201</f>
        <v>0</v>
      </c>
      <c r="U201" s="214" t="s">
        <v>19</v>
      </c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5" t="s">
        <v>317</v>
      </c>
      <c r="AT201" s="215" t="s">
        <v>140</v>
      </c>
      <c r="AU201" s="215" t="s">
        <v>80</v>
      </c>
      <c r="AY201" s="18" t="s">
        <v>136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8" t="s">
        <v>78</v>
      </c>
      <c r="BK201" s="216">
        <f>ROUND(I201*H201,2)</f>
        <v>0</v>
      </c>
      <c r="BL201" s="18" t="s">
        <v>317</v>
      </c>
      <c r="BM201" s="215" t="s">
        <v>1094</v>
      </c>
    </row>
    <row r="202" spans="1:65" s="2" customFormat="1" ht="16.5" customHeight="1">
      <c r="A202" s="39"/>
      <c r="B202" s="40"/>
      <c r="C202" s="204" t="s">
        <v>314</v>
      </c>
      <c r="D202" s="204" t="s">
        <v>140</v>
      </c>
      <c r="E202" s="205" t="s">
        <v>1095</v>
      </c>
      <c r="F202" s="206" t="s">
        <v>1096</v>
      </c>
      <c r="G202" s="207" t="s">
        <v>249</v>
      </c>
      <c r="H202" s="208">
        <v>8</v>
      </c>
      <c r="I202" s="209"/>
      <c r="J202" s="210">
        <f>ROUND(I202*H202,2)</f>
        <v>0</v>
      </c>
      <c r="K202" s="206" t="s">
        <v>19</v>
      </c>
      <c r="L202" s="45"/>
      <c r="M202" s="211" t="s">
        <v>19</v>
      </c>
      <c r="N202" s="212" t="s">
        <v>41</v>
      </c>
      <c r="O202" s="85"/>
      <c r="P202" s="213">
        <f>O202*H202</f>
        <v>0</v>
      </c>
      <c r="Q202" s="213">
        <v>3.8E-05</v>
      </c>
      <c r="R202" s="213">
        <f>Q202*H202</f>
        <v>0.000304</v>
      </c>
      <c r="S202" s="213">
        <v>0.00254</v>
      </c>
      <c r="T202" s="213">
        <f>S202*H202</f>
        <v>0.02032</v>
      </c>
      <c r="U202" s="214" t="s">
        <v>19</v>
      </c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5" t="s">
        <v>317</v>
      </c>
      <c r="AT202" s="215" t="s">
        <v>140</v>
      </c>
      <c r="AU202" s="215" t="s">
        <v>80</v>
      </c>
      <c r="AY202" s="18" t="s">
        <v>136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78</v>
      </c>
      <c r="BK202" s="216">
        <f>ROUND(I202*H202,2)</f>
        <v>0</v>
      </c>
      <c r="BL202" s="18" t="s">
        <v>317</v>
      </c>
      <c r="BM202" s="215" t="s">
        <v>1097</v>
      </c>
    </row>
    <row r="203" spans="1:65" s="2" customFormat="1" ht="16.5" customHeight="1">
      <c r="A203" s="39"/>
      <c r="B203" s="40"/>
      <c r="C203" s="204" t="s">
        <v>353</v>
      </c>
      <c r="D203" s="204" t="s">
        <v>140</v>
      </c>
      <c r="E203" s="205" t="s">
        <v>1098</v>
      </c>
      <c r="F203" s="206" t="s">
        <v>1099</v>
      </c>
      <c r="G203" s="207" t="s">
        <v>249</v>
      </c>
      <c r="H203" s="208">
        <v>8</v>
      </c>
      <c r="I203" s="209"/>
      <c r="J203" s="210">
        <f>ROUND(I203*H203,2)</f>
        <v>0</v>
      </c>
      <c r="K203" s="206" t="s">
        <v>19</v>
      </c>
      <c r="L203" s="45"/>
      <c r="M203" s="211" t="s">
        <v>19</v>
      </c>
      <c r="N203" s="212" t="s">
        <v>41</v>
      </c>
      <c r="O203" s="85"/>
      <c r="P203" s="213">
        <f>O203*H203</f>
        <v>0</v>
      </c>
      <c r="Q203" s="213">
        <v>0.000732285</v>
      </c>
      <c r="R203" s="213">
        <f>Q203*H203</f>
        <v>0.00585828</v>
      </c>
      <c r="S203" s="213">
        <v>0</v>
      </c>
      <c r="T203" s="213">
        <f>S203*H203</f>
        <v>0</v>
      </c>
      <c r="U203" s="214" t="s">
        <v>19</v>
      </c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5" t="s">
        <v>317</v>
      </c>
      <c r="AT203" s="215" t="s">
        <v>140</v>
      </c>
      <c r="AU203" s="215" t="s">
        <v>80</v>
      </c>
      <c r="AY203" s="18" t="s">
        <v>136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78</v>
      </c>
      <c r="BK203" s="216">
        <f>ROUND(I203*H203,2)</f>
        <v>0</v>
      </c>
      <c r="BL203" s="18" t="s">
        <v>317</v>
      </c>
      <c r="BM203" s="215" t="s">
        <v>1100</v>
      </c>
    </row>
    <row r="204" spans="1:65" s="2" customFormat="1" ht="24.15" customHeight="1">
      <c r="A204" s="39"/>
      <c r="B204" s="40"/>
      <c r="C204" s="204" t="s">
        <v>358</v>
      </c>
      <c r="D204" s="204" t="s">
        <v>140</v>
      </c>
      <c r="E204" s="205" t="s">
        <v>1101</v>
      </c>
      <c r="F204" s="206" t="s">
        <v>1102</v>
      </c>
      <c r="G204" s="207" t="s">
        <v>366</v>
      </c>
      <c r="H204" s="232"/>
      <c r="I204" s="209"/>
      <c r="J204" s="210">
        <f>ROUND(I204*H204,2)</f>
        <v>0</v>
      </c>
      <c r="K204" s="206" t="s">
        <v>19</v>
      </c>
      <c r="L204" s="45"/>
      <c r="M204" s="211" t="s">
        <v>19</v>
      </c>
      <c r="N204" s="212" t="s">
        <v>41</v>
      </c>
      <c r="O204" s="85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3">
        <f>S204*H204</f>
        <v>0</v>
      </c>
      <c r="U204" s="214" t="s">
        <v>19</v>
      </c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5" t="s">
        <v>317</v>
      </c>
      <c r="AT204" s="215" t="s">
        <v>140</v>
      </c>
      <c r="AU204" s="215" t="s">
        <v>80</v>
      </c>
      <c r="AY204" s="18" t="s">
        <v>136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78</v>
      </c>
      <c r="BK204" s="216">
        <f>ROUND(I204*H204,2)</f>
        <v>0</v>
      </c>
      <c r="BL204" s="18" t="s">
        <v>317</v>
      </c>
      <c r="BM204" s="215" t="s">
        <v>1103</v>
      </c>
    </row>
    <row r="205" spans="1:65" s="2" customFormat="1" ht="24.15" customHeight="1">
      <c r="A205" s="39"/>
      <c r="B205" s="40"/>
      <c r="C205" s="204" t="s">
        <v>1104</v>
      </c>
      <c r="D205" s="204" t="s">
        <v>140</v>
      </c>
      <c r="E205" s="205" t="s">
        <v>1105</v>
      </c>
      <c r="F205" s="206" t="s">
        <v>1106</v>
      </c>
      <c r="G205" s="207" t="s">
        <v>366</v>
      </c>
      <c r="H205" s="232"/>
      <c r="I205" s="209"/>
      <c r="J205" s="210">
        <f>ROUND(I205*H205,2)</f>
        <v>0</v>
      </c>
      <c r="K205" s="206" t="s">
        <v>19</v>
      </c>
      <c r="L205" s="45"/>
      <c r="M205" s="211" t="s">
        <v>19</v>
      </c>
      <c r="N205" s="212" t="s">
        <v>41</v>
      </c>
      <c r="O205" s="85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3">
        <f>S205*H205</f>
        <v>0</v>
      </c>
      <c r="U205" s="214" t="s">
        <v>19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5" t="s">
        <v>317</v>
      </c>
      <c r="AT205" s="215" t="s">
        <v>140</v>
      </c>
      <c r="AU205" s="215" t="s">
        <v>80</v>
      </c>
      <c r="AY205" s="18" t="s">
        <v>136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8" t="s">
        <v>78</v>
      </c>
      <c r="BK205" s="216">
        <f>ROUND(I205*H205,2)</f>
        <v>0</v>
      </c>
      <c r="BL205" s="18" t="s">
        <v>317</v>
      </c>
      <c r="BM205" s="215" t="s">
        <v>1107</v>
      </c>
    </row>
    <row r="206" spans="1:63" s="12" customFormat="1" ht="22.8" customHeight="1">
      <c r="A206" s="12"/>
      <c r="B206" s="188"/>
      <c r="C206" s="189"/>
      <c r="D206" s="190" t="s">
        <v>69</v>
      </c>
      <c r="E206" s="202" t="s">
        <v>540</v>
      </c>
      <c r="F206" s="202" t="s">
        <v>541</v>
      </c>
      <c r="G206" s="189"/>
      <c r="H206" s="189"/>
      <c r="I206" s="192"/>
      <c r="J206" s="203">
        <f>BK206</f>
        <v>0</v>
      </c>
      <c r="K206" s="189"/>
      <c r="L206" s="194"/>
      <c r="M206" s="195"/>
      <c r="N206" s="196"/>
      <c r="O206" s="196"/>
      <c r="P206" s="197">
        <f>SUM(P207:P211)</f>
        <v>0</v>
      </c>
      <c r="Q206" s="196"/>
      <c r="R206" s="197">
        <f>SUM(R207:R211)</f>
        <v>6.000000000000001E-05</v>
      </c>
      <c r="S206" s="196"/>
      <c r="T206" s="197">
        <f>SUM(T207:T211)</f>
        <v>0</v>
      </c>
      <c r="U206" s="198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9" t="s">
        <v>80</v>
      </c>
      <c r="AT206" s="200" t="s">
        <v>69</v>
      </c>
      <c r="AU206" s="200" t="s">
        <v>78</v>
      </c>
      <c r="AY206" s="199" t="s">
        <v>136</v>
      </c>
      <c r="BK206" s="201">
        <f>SUM(BK207:BK211)</f>
        <v>0</v>
      </c>
    </row>
    <row r="207" spans="1:65" s="2" customFormat="1" ht="16.5" customHeight="1">
      <c r="A207" s="39"/>
      <c r="B207" s="40"/>
      <c r="C207" s="204" t="s">
        <v>1108</v>
      </c>
      <c r="D207" s="204" t="s">
        <v>140</v>
      </c>
      <c r="E207" s="205" t="s">
        <v>543</v>
      </c>
      <c r="F207" s="206" t="s">
        <v>544</v>
      </c>
      <c r="G207" s="207" t="s">
        <v>209</v>
      </c>
      <c r="H207" s="208">
        <v>12</v>
      </c>
      <c r="I207" s="209"/>
      <c r="J207" s="210">
        <f>ROUND(I207*H207,2)</f>
        <v>0</v>
      </c>
      <c r="K207" s="206" t="s">
        <v>19</v>
      </c>
      <c r="L207" s="45"/>
      <c r="M207" s="211" t="s">
        <v>19</v>
      </c>
      <c r="N207" s="212" t="s">
        <v>41</v>
      </c>
      <c r="O207" s="85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3">
        <f>S207*H207</f>
        <v>0</v>
      </c>
      <c r="U207" s="214" t="s">
        <v>19</v>
      </c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5" t="s">
        <v>317</v>
      </c>
      <c r="AT207" s="215" t="s">
        <v>140</v>
      </c>
      <c r="AU207" s="215" t="s">
        <v>80</v>
      </c>
      <c r="AY207" s="18" t="s">
        <v>136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8" t="s">
        <v>78</v>
      </c>
      <c r="BK207" s="216">
        <f>ROUND(I207*H207,2)</f>
        <v>0</v>
      </c>
      <c r="BL207" s="18" t="s">
        <v>317</v>
      </c>
      <c r="BM207" s="215" t="s">
        <v>1109</v>
      </c>
    </row>
    <row r="208" spans="1:65" s="2" customFormat="1" ht="24.15" customHeight="1">
      <c r="A208" s="39"/>
      <c r="B208" s="40"/>
      <c r="C208" s="204" t="s">
        <v>376</v>
      </c>
      <c r="D208" s="204" t="s">
        <v>140</v>
      </c>
      <c r="E208" s="205" t="s">
        <v>547</v>
      </c>
      <c r="F208" s="206" t="s">
        <v>1110</v>
      </c>
      <c r="G208" s="207" t="s">
        <v>196</v>
      </c>
      <c r="H208" s="208">
        <v>3</v>
      </c>
      <c r="I208" s="209"/>
      <c r="J208" s="210">
        <f>ROUND(I208*H208,2)</f>
        <v>0</v>
      </c>
      <c r="K208" s="206" t="s">
        <v>19</v>
      </c>
      <c r="L208" s="45"/>
      <c r="M208" s="211" t="s">
        <v>19</v>
      </c>
      <c r="N208" s="212" t="s">
        <v>41</v>
      </c>
      <c r="O208" s="85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3">
        <f>S208*H208</f>
        <v>0</v>
      </c>
      <c r="U208" s="214" t="s">
        <v>19</v>
      </c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5" t="s">
        <v>317</v>
      </c>
      <c r="AT208" s="215" t="s">
        <v>140</v>
      </c>
      <c r="AU208" s="215" t="s">
        <v>80</v>
      </c>
      <c r="AY208" s="18" t="s">
        <v>136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78</v>
      </c>
      <c r="BK208" s="216">
        <f>ROUND(I208*H208,2)</f>
        <v>0</v>
      </c>
      <c r="BL208" s="18" t="s">
        <v>317</v>
      </c>
      <c r="BM208" s="215" t="s">
        <v>1111</v>
      </c>
    </row>
    <row r="209" spans="1:65" s="2" customFormat="1" ht="16.5" customHeight="1">
      <c r="A209" s="39"/>
      <c r="B209" s="40"/>
      <c r="C209" s="204" t="s">
        <v>1112</v>
      </c>
      <c r="D209" s="204" t="s">
        <v>140</v>
      </c>
      <c r="E209" s="205" t="s">
        <v>551</v>
      </c>
      <c r="F209" s="206" t="s">
        <v>552</v>
      </c>
      <c r="G209" s="207" t="s">
        <v>196</v>
      </c>
      <c r="H209" s="208">
        <v>6</v>
      </c>
      <c r="I209" s="209"/>
      <c r="J209" s="210">
        <f>ROUND(I209*H209,2)</f>
        <v>0</v>
      </c>
      <c r="K209" s="206" t="s">
        <v>19</v>
      </c>
      <c r="L209" s="45"/>
      <c r="M209" s="211" t="s">
        <v>19</v>
      </c>
      <c r="N209" s="212" t="s">
        <v>41</v>
      </c>
      <c r="O209" s="85"/>
      <c r="P209" s="213">
        <f>O209*H209</f>
        <v>0</v>
      </c>
      <c r="Q209" s="213">
        <v>1E-05</v>
      </c>
      <c r="R209" s="213">
        <f>Q209*H209</f>
        <v>6.000000000000001E-05</v>
      </c>
      <c r="S209" s="213">
        <v>0</v>
      </c>
      <c r="T209" s="213">
        <f>S209*H209</f>
        <v>0</v>
      </c>
      <c r="U209" s="214" t="s">
        <v>19</v>
      </c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5" t="s">
        <v>317</v>
      </c>
      <c r="AT209" s="215" t="s">
        <v>140</v>
      </c>
      <c r="AU209" s="215" t="s">
        <v>80</v>
      </c>
      <c r="AY209" s="18" t="s">
        <v>136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78</v>
      </c>
      <c r="BK209" s="216">
        <f>ROUND(I209*H209,2)</f>
        <v>0</v>
      </c>
      <c r="BL209" s="18" t="s">
        <v>317</v>
      </c>
      <c r="BM209" s="215" t="s">
        <v>1113</v>
      </c>
    </row>
    <row r="210" spans="1:65" s="2" customFormat="1" ht="24.15" customHeight="1">
      <c r="A210" s="39"/>
      <c r="B210" s="40"/>
      <c r="C210" s="204" t="s">
        <v>1114</v>
      </c>
      <c r="D210" s="204" t="s">
        <v>140</v>
      </c>
      <c r="E210" s="205" t="s">
        <v>556</v>
      </c>
      <c r="F210" s="206" t="s">
        <v>557</v>
      </c>
      <c r="G210" s="207" t="s">
        <v>366</v>
      </c>
      <c r="H210" s="232"/>
      <c r="I210" s="209"/>
      <c r="J210" s="210">
        <f>ROUND(I210*H210,2)</f>
        <v>0</v>
      </c>
      <c r="K210" s="206" t="s">
        <v>19</v>
      </c>
      <c r="L210" s="45"/>
      <c r="M210" s="211" t="s">
        <v>19</v>
      </c>
      <c r="N210" s="212" t="s">
        <v>41</v>
      </c>
      <c r="O210" s="85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3">
        <f>S210*H210</f>
        <v>0</v>
      </c>
      <c r="U210" s="214" t="s">
        <v>19</v>
      </c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5" t="s">
        <v>317</v>
      </c>
      <c r="AT210" s="215" t="s">
        <v>140</v>
      </c>
      <c r="AU210" s="215" t="s">
        <v>80</v>
      </c>
      <c r="AY210" s="18" t="s">
        <v>136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8" t="s">
        <v>78</v>
      </c>
      <c r="BK210" s="216">
        <f>ROUND(I210*H210,2)</f>
        <v>0</v>
      </c>
      <c r="BL210" s="18" t="s">
        <v>317</v>
      </c>
      <c r="BM210" s="215" t="s">
        <v>1115</v>
      </c>
    </row>
    <row r="211" spans="1:65" s="2" customFormat="1" ht="24.15" customHeight="1">
      <c r="A211" s="39"/>
      <c r="B211" s="40"/>
      <c r="C211" s="204" t="s">
        <v>1116</v>
      </c>
      <c r="D211" s="204" t="s">
        <v>140</v>
      </c>
      <c r="E211" s="205" t="s">
        <v>561</v>
      </c>
      <c r="F211" s="206" t="s">
        <v>562</v>
      </c>
      <c r="G211" s="207" t="s">
        <v>366</v>
      </c>
      <c r="H211" s="232"/>
      <c r="I211" s="209"/>
      <c r="J211" s="210">
        <f>ROUND(I211*H211,2)</f>
        <v>0</v>
      </c>
      <c r="K211" s="206" t="s">
        <v>19</v>
      </c>
      <c r="L211" s="45"/>
      <c r="M211" s="211" t="s">
        <v>19</v>
      </c>
      <c r="N211" s="212" t="s">
        <v>41</v>
      </c>
      <c r="O211" s="85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3">
        <f>S211*H211</f>
        <v>0</v>
      </c>
      <c r="U211" s="214" t="s">
        <v>19</v>
      </c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5" t="s">
        <v>317</v>
      </c>
      <c r="AT211" s="215" t="s">
        <v>140</v>
      </c>
      <c r="AU211" s="215" t="s">
        <v>80</v>
      </c>
      <c r="AY211" s="18" t="s">
        <v>136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8" t="s">
        <v>78</v>
      </c>
      <c r="BK211" s="216">
        <f>ROUND(I211*H211,2)</f>
        <v>0</v>
      </c>
      <c r="BL211" s="18" t="s">
        <v>317</v>
      </c>
      <c r="BM211" s="215" t="s">
        <v>1117</v>
      </c>
    </row>
    <row r="212" spans="1:63" s="12" customFormat="1" ht="22.8" customHeight="1">
      <c r="A212" s="12"/>
      <c r="B212" s="188"/>
      <c r="C212" s="189"/>
      <c r="D212" s="190" t="s">
        <v>69</v>
      </c>
      <c r="E212" s="202" t="s">
        <v>565</v>
      </c>
      <c r="F212" s="202" t="s">
        <v>566</v>
      </c>
      <c r="G212" s="189"/>
      <c r="H212" s="189"/>
      <c r="I212" s="192"/>
      <c r="J212" s="203">
        <f>BK212</f>
        <v>0</v>
      </c>
      <c r="K212" s="189"/>
      <c r="L212" s="194"/>
      <c r="M212" s="195"/>
      <c r="N212" s="196"/>
      <c r="O212" s="196"/>
      <c r="P212" s="197">
        <f>SUM(P213:P216)</f>
        <v>0</v>
      </c>
      <c r="Q212" s="196"/>
      <c r="R212" s="197">
        <f>SUM(R213:R216)</f>
        <v>0.12564</v>
      </c>
      <c r="S212" s="196"/>
      <c r="T212" s="197">
        <f>SUM(T213:T216)</f>
        <v>0.03171</v>
      </c>
      <c r="U212" s="198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9" t="s">
        <v>80</v>
      </c>
      <c r="AT212" s="200" t="s">
        <v>69</v>
      </c>
      <c r="AU212" s="200" t="s">
        <v>78</v>
      </c>
      <c r="AY212" s="199" t="s">
        <v>136</v>
      </c>
      <c r="BK212" s="201">
        <f>SUM(BK213:BK216)</f>
        <v>0</v>
      </c>
    </row>
    <row r="213" spans="1:65" s="2" customFormat="1" ht="24.15" customHeight="1">
      <c r="A213" s="39"/>
      <c r="B213" s="40"/>
      <c r="C213" s="204" t="s">
        <v>1118</v>
      </c>
      <c r="D213" s="204" t="s">
        <v>140</v>
      </c>
      <c r="E213" s="205" t="s">
        <v>568</v>
      </c>
      <c r="F213" s="206" t="s">
        <v>1119</v>
      </c>
      <c r="G213" s="207" t="s">
        <v>152</v>
      </c>
      <c r="H213" s="208">
        <v>3</v>
      </c>
      <c r="I213" s="209"/>
      <c r="J213" s="210">
        <f>ROUND(I213*H213,2)</f>
        <v>0</v>
      </c>
      <c r="K213" s="206" t="s">
        <v>19</v>
      </c>
      <c r="L213" s="45"/>
      <c r="M213" s="211" t="s">
        <v>19</v>
      </c>
      <c r="N213" s="212" t="s">
        <v>41</v>
      </c>
      <c r="O213" s="85"/>
      <c r="P213" s="213">
        <f>O213*H213</f>
        <v>0</v>
      </c>
      <c r="Q213" s="213">
        <v>0</v>
      </c>
      <c r="R213" s="213">
        <f>Q213*H213</f>
        <v>0</v>
      </c>
      <c r="S213" s="213">
        <v>0.01057</v>
      </c>
      <c r="T213" s="213">
        <f>S213*H213</f>
        <v>0.03171</v>
      </c>
      <c r="U213" s="214" t="s">
        <v>19</v>
      </c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5" t="s">
        <v>317</v>
      </c>
      <c r="AT213" s="215" t="s">
        <v>140</v>
      </c>
      <c r="AU213" s="215" t="s">
        <v>80</v>
      </c>
      <c r="AY213" s="18" t="s">
        <v>136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8" t="s">
        <v>78</v>
      </c>
      <c r="BK213" s="216">
        <f>ROUND(I213*H213,2)</f>
        <v>0</v>
      </c>
      <c r="BL213" s="18" t="s">
        <v>317</v>
      </c>
      <c r="BM213" s="215" t="s">
        <v>1120</v>
      </c>
    </row>
    <row r="214" spans="1:65" s="2" customFormat="1" ht="24.15" customHeight="1">
      <c r="A214" s="39"/>
      <c r="B214" s="40"/>
      <c r="C214" s="204" t="s">
        <v>1121</v>
      </c>
      <c r="D214" s="204" t="s">
        <v>140</v>
      </c>
      <c r="E214" s="205" t="s">
        <v>1122</v>
      </c>
      <c r="F214" s="206" t="s">
        <v>1123</v>
      </c>
      <c r="G214" s="207" t="s">
        <v>196</v>
      </c>
      <c r="H214" s="208">
        <v>3</v>
      </c>
      <c r="I214" s="209"/>
      <c r="J214" s="210">
        <f>ROUND(I214*H214,2)</f>
        <v>0</v>
      </c>
      <c r="K214" s="206" t="s">
        <v>19</v>
      </c>
      <c r="L214" s="45"/>
      <c r="M214" s="211" t="s">
        <v>19</v>
      </c>
      <c r="N214" s="212" t="s">
        <v>41</v>
      </c>
      <c r="O214" s="85"/>
      <c r="P214" s="213">
        <f>O214*H214</f>
        <v>0</v>
      </c>
      <c r="Q214" s="213">
        <v>0.04188</v>
      </c>
      <c r="R214" s="213">
        <f>Q214*H214</f>
        <v>0.12564</v>
      </c>
      <c r="S214" s="213">
        <v>0</v>
      </c>
      <c r="T214" s="213">
        <f>S214*H214</f>
        <v>0</v>
      </c>
      <c r="U214" s="214" t="s">
        <v>19</v>
      </c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5" t="s">
        <v>317</v>
      </c>
      <c r="AT214" s="215" t="s">
        <v>140</v>
      </c>
      <c r="AU214" s="215" t="s">
        <v>80</v>
      </c>
      <c r="AY214" s="18" t="s">
        <v>136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8" t="s">
        <v>78</v>
      </c>
      <c r="BK214" s="216">
        <f>ROUND(I214*H214,2)</f>
        <v>0</v>
      </c>
      <c r="BL214" s="18" t="s">
        <v>317</v>
      </c>
      <c r="BM214" s="215" t="s">
        <v>1124</v>
      </c>
    </row>
    <row r="215" spans="1:65" s="2" customFormat="1" ht="24.15" customHeight="1">
      <c r="A215" s="39"/>
      <c r="B215" s="40"/>
      <c r="C215" s="204" t="s">
        <v>1125</v>
      </c>
      <c r="D215" s="204" t="s">
        <v>140</v>
      </c>
      <c r="E215" s="205" t="s">
        <v>576</v>
      </c>
      <c r="F215" s="206" t="s">
        <v>577</v>
      </c>
      <c r="G215" s="207" t="s">
        <v>366</v>
      </c>
      <c r="H215" s="232"/>
      <c r="I215" s="209"/>
      <c r="J215" s="210">
        <f>ROUND(I215*H215,2)</f>
        <v>0</v>
      </c>
      <c r="K215" s="206" t="s">
        <v>19</v>
      </c>
      <c r="L215" s="45"/>
      <c r="M215" s="211" t="s">
        <v>19</v>
      </c>
      <c r="N215" s="212" t="s">
        <v>41</v>
      </c>
      <c r="O215" s="85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3">
        <f>S215*H215</f>
        <v>0</v>
      </c>
      <c r="U215" s="214" t="s">
        <v>19</v>
      </c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5" t="s">
        <v>317</v>
      </c>
      <c r="AT215" s="215" t="s">
        <v>140</v>
      </c>
      <c r="AU215" s="215" t="s">
        <v>80</v>
      </c>
      <c r="AY215" s="18" t="s">
        <v>136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78</v>
      </c>
      <c r="BK215" s="216">
        <f>ROUND(I215*H215,2)</f>
        <v>0</v>
      </c>
      <c r="BL215" s="18" t="s">
        <v>317</v>
      </c>
      <c r="BM215" s="215" t="s">
        <v>1126</v>
      </c>
    </row>
    <row r="216" spans="1:65" s="2" customFormat="1" ht="24.15" customHeight="1">
      <c r="A216" s="39"/>
      <c r="B216" s="40"/>
      <c r="C216" s="204" t="s">
        <v>912</v>
      </c>
      <c r="D216" s="204" t="s">
        <v>140</v>
      </c>
      <c r="E216" s="205" t="s">
        <v>581</v>
      </c>
      <c r="F216" s="206" t="s">
        <v>582</v>
      </c>
      <c r="G216" s="207" t="s">
        <v>366</v>
      </c>
      <c r="H216" s="232"/>
      <c r="I216" s="209"/>
      <c r="J216" s="210">
        <f>ROUND(I216*H216,2)</f>
        <v>0</v>
      </c>
      <c r="K216" s="206" t="s">
        <v>19</v>
      </c>
      <c r="L216" s="45"/>
      <c r="M216" s="211" t="s">
        <v>19</v>
      </c>
      <c r="N216" s="212" t="s">
        <v>41</v>
      </c>
      <c r="O216" s="85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3">
        <f>S216*H216</f>
        <v>0</v>
      </c>
      <c r="U216" s="214" t="s">
        <v>19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5" t="s">
        <v>317</v>
      </c>
      <c r="AT216" s="215" t="s">
        <v>140</v>
      </c>
      <c r="AU216" s="215" t="s">
        <v>80</v>
      </c>
      <c r="AY216" s="18" t="s">
        <v>136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8" t="s">
        <v>78</v>
      </c>
      <c r="BK216" s="216">
        <f>ROUND(I216*H216,2)</f>
        <v>0</v>
      </c>
      <c r="BL216" s="18" t="s">
        <v>317</v>
      </c>
      <c r="BM216" s="215" t="s">
        <v>1127</v>
      </c>
    </row>
    <row r="217" spans="1:63" s="12" customFormat="1" ht="22.8" customHeight="1">
      <c r="A217" s="12"/>
      <c r="B217" s="188"/>
      <c r="C217" s="189"/>
      <c r="D217" s="190" t="s">
        <v>69</v>
      </c>
      <c r="E217" s="202" t="s">
        <v>585</v>
      </c>
      <c r="F217" s="202" t="s">
        <v>586</v>
      </c>
      <c r="G217" s="189"/>
      <c r="H217" s="189"/>
      <c r="I217" s="192"/>
      <c r="J217" s="203">
        <f>BK217</f>
        <v>0</v>
      </c>
      <c r="K217" s="189"/>
      <c r="L217" s="194"/>
      <c r="M217" s="195"/>
      <c r="N217" s="196"/>
      <c r="O217" s="196"/>
      <c r="P217" s="197">
        <f>P218</f>
        <v>0</v>
      </c>
      <c r="Q217" s="196"/>
      <c r="R217" s="197">
        <f>R218</f>
        <v>0</v>
      </c>
      <c r="S217" s="196"/>
      <c r="T217" s="197">
        <f>T218</f>
        <v>0</v>
      </c>
      <c r="U217" s="198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9" t="s">
        <v>80</v>
      </c>
      <c r="AT217" s="200" t="s">
        <v>69</v>
      </c>
      <c r="AU217" s="200" t="s">
        <v>78</v>
      </c>
      <c r="AY217" s="199" t="s">
        <v>136</v>
      </c>
      <c r="BK217" s="201">
        <f>BK218</f>
        <v>0</v>
      </c>
    </row>
    <row r="218" spans="1:65" s="2" customFormat="1" ht="16.5" customHeight="1">
      <c r="A218" s="39"/>
      <c r="B218" s="40"/>
      <c r="C218" s="204" t="s">
        <v>1128</v>
      </c>
      <c r="D218" s="204" t="s">
        <v>140</v>
      </c>
      <c r="E218" s="205" t="s">
        <v>588</v>
      </c>
      <c r="F218" s="206" t="s">
        <v>589</v>
      </c>
      <c r="G218" s="207" t="s">
        <v>209</v>
      </c>
      <c r="H218" s="208">
        <v>1</v>
      </c>
      <c r="I218" s="209"/>
      <c r="J218" s="210">
        <f>ROUND(I218*H218,2)</f>
        <v>0</v>
      </c>
      <c r="K218" s="206" t="s">
        <v>19</v>
      </c>
      <c r="L218" s="45"/>
      <c r="M218" s="211" t="s">
        <v>19</v>
      </c>
      <c r="N218" s="212" t="s">
        <v>41</v>
      </c>
      <c r="O218" s="85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3">
        <f>S218*H218</f>
        <v>0</v>
      </c>
      <c r="U218" s="214" t="s">
        <v>19</v>
      </c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5" t="s">
        <v>317</v>
      </c>
      <c r="AT218" s="215" t="s">
        <v>140</v>
      </c>
      <c r="AU218" s="215" t="s">
        <v>80</v>
      </c>
      <c r="AY218" s="18" t="s">
        <v>136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8" t="s">
        <v>78</v>
      </c>
      <c r="BK218" s="216">
        <f>ROUND(I218*H218,2)</f>
        <v>0</v>
      </c>
      <c r="BL218" s="18" t="s">
        <v>317</v>
      </c>
      <c r="BM218" s="215" t="s">
        <v>1129</v>
      </c>
    </row>
    <row r="219" spans="1:63" s="12" customFormat="1" ht="22.8" customHeight="1">
      <c r="A219" s="12"/>
      <c r="B219" s="188"/>
      <c r="C219" s="189"/>
      <c r="D219" s="190" t="s">
        <v>69</v>
      </c>
      <c r="E219" s="202" t="s">
        <v>591</v>
      </c>
      <c r="F219" s="202" t="s">
        <v>592</v>
      </c>
      <c r="G219" s="189"/>
      <c r="H219" s="189"/>
      <c r="I219" s="192"/>
      <c r="J219" s="203">
        <f>BK219</f>
        <v>0</v>
      </c>
      <c r="K219" s="189"/>
      <c r="L219" s="194"/>
      <c r="M219" s="195"/>
      <c r="N219" s="196"/>
      <c r="O219" s="196"/>
      <c r="P219" s="197">
        <f>SUM(P220:P234)</f>
        <v>0</v>
      </c>
      <c r="Q219" s="196"/>
      <c r="R219" s="197">
        <f>SUM(R220:R234)</f>
        <v>0.036789999999999996</v>
      </c>
      <c r="S219" s="196"/>
      <c r="T219" s="197">
        <f>SUM(T220:T234)</f>
        <v>0.05366</v>
      </c>
      <c r="U219" s="198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99" t="s">
        <v>80</v>
      </c>
      <c r="AT219" s="200" t="s">
        <v>69</v>
      </c>
      <c r="AU219" s="200" t="s">
        <v>78</v>
      </c>
      <c r="AY219" s="199" t="s">
        <v>136</v>
      </c>
      <c r="BK219" s="201">
        <f>SUM(BK220:BK234)</f>
        <v>0</v>
      </c>
    </row>
    <row r="220" spans="1:65" s="2" customFormat="1" ht="16.5" customHeight="1">
      <c r="A220" s="39"/>
      <c r="B220" s="40"/>
      <c r="C220" s="204" t="s">
        <v>963</v>
      </c>
      <c r="D220" s="204" t="s">
        <v>140</v>
      </c>
      <c r="E220" s="205" t="s">
        <v>594</v>
      </c>
      <c r="F220" s="206" t="s">
        <v>1130</v>
      </c>
      <c r="G220" s="207" t="s">
        <v>209</v>
      </c>
      <c r="H220" s="208">
        <v>1</v>
      </c>
      <c r="I220" s="209"/>
      <c r="J220" s="210">
        <f>ROUND(I220*H220,2)</f>
        <v>0</v>
      </c>
      <c r="K220" s="206" t="s">
        <v>19</v>
      </c>
      <c r="L220" s="45"/>
      <c r="M220" s="211" t="s">
        <v>19</v>
      </c>
      <c r="N220" s="212" t="s">
        <v>41</v>
      </c>
      <c r="O220" s="85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3">
        <f>S220*H220</f>
        <v>0</v>
      </c>
      <c r="U220" s="214" t="s">
        <v>19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5" t="s">
        <v>317</v>
      </c>
      <c r="AT220" s="215" t="s">
        <v>140</v>
      </c>
      <c r="AU220" s="215" t="s">
        <v>80</v>
      </c>
      <c r="AY220" s="18" t="s">
        <v>136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8" t="s">
        <v>78</v>
      </c>
      <c r="BK220" s="216">
        <f>ROUND(I220*H220,2)</f>
        <v>0</v>
      </c>
      <c r="BL220" s="18" t="s">
        <v>317</v>
      </c>
      <c r="BM220" s="215" t="s">
        <v>1131</v>
      </c>
    </row>
    <row r="221" spans="1:65" s="2" customFormat="1" ht="16.5" customHeight="1">
      <c r="A221" s="39"/>
      <c r="B221" s="40"/>
      <c r="C221" s="204" t="s">
        <v>14</v>
      </c>
      <c r="D221" s="204" t="s">
        <v>140</v>
      </c>
      <c r="E221" s="205" t="s">
        <v>603</v>
      </c>
      <c r="F221" s="206" t="s">
        <v>604</v>
      </c>
      <c r="G221" s="207" t="s">
        <v>196</v>
      </c>
      <c r="H221" s="208">
        <v>3</v>
      </c>
      <c r="I221" s="209"/>
      <c r="J221" s="210">
        <f>ROUND(I221*H221,2)</f>
        <v>0</v>
      </c>
      <c r="K221" s="206" t="s">
        <v>19</v>
      </c>
      <c r="L221" s="45"/>
      <c r="M221" s="211" t="s">
        <v>19</v>
      </c>
      <c r="N221" s="212" t="s">
        <v>41</v>
      </c>
      <c r="O221" s="85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3">
        <f>S221*H221</f>
        <v>0</v>
      </c>
      <c r="U221" s="214" t="s">
        <v>19</v>
      </c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5" t="s">
        <v>317</v>
      </c>
      <c r="AT221" s="215" t="s">
        <v>140</v>
      </c>
      <c r="AU221" s="215" t="s">
        <v>80</v>
      </c>
      <c r="AY221" s="18" t="s">
        <v>136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8" t="s">
        <v>78</v>
      </c>
      <c r="BK221" s="216">
        <f>ROUND(I221*H221,2)</f>
        <v>0</v>
      </c>
      <c r="BL221" s="18" t="s">
        <v>317</v>
      </c>
      <c r="BM221" s="215" t="s">
        <v>1132</v>
      </c>
    </row>
    <row r="222" spans="1:65" s="2" customFormat="1" ht="16.5" customHeight="1">
      <c r="A222" s="39"/>
      <c r="B222" s="40"/>
      <c r="C222" s="222" t="s">
        <v>615</v>
      </c>
      <c r="D222" s="222" t="s">
        <v>199</v>
      </c>
      <c r="E222" s="223" t="s">
        <v>608</v>
      </c>
      <c r="F222" s="224" t="s">
        <v>609</v>
      </c>
      <c r="G222" s="225" t="s">
        <v>196</v>
      </c>
      <c r="H222" s="226">
        <v>3</v>
      </c>
      <c r="I222" s="227"/>
      <c r="J222" s="228">
        <f>ROUND(I222*H222,2)</f>
        <v>0</v>
      </c>
      <c r="K222" s="224" t="s">
        <v>527</v>
      </c>
      <c r="L222" s="229"/>
      <c r="M222" s="230" t="s">
        <v>19</v>
      </c>
      <c r="N222" s="231" t="s">
        <v>41</v>
      </c>
      <c r="O222" s="85"/>
      <c r="P222" s="213">
        <f>O222*H222</f>
        <v>0</v>
      </c>
      <c r="Q222" s="213">
        <v>0.0004</v>
      </c>
      <c r="R222" s="213">
        <f>Q222*H222</f>
        <v>0.0012000000000000001</v>
      </c>
      <c r="S222" s="213">
        <v>0</v>
      </c>
      <c r="T222" s="213">
        <f>S222*H222</f>
        <v>0</v>
      </c>
      <c r="U222" s="214" t="s">
        <v>19</v>
      </c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5" t="s">
        <v>528</v>
      </c>
      <c r="AT222" s="215" t="s">
        <v>199</v>
      </c>
      <c r="AU222" s="215" t="s">
        <v>80</v>
      </c>
      <c r="AY222" s="18" t="s">
        <v>136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78</v>
      </c>
      <c r="BK222" s="216">
        <f>ROUND(I222*H222,2)</f>
        <v>0</v>
      </c>
      <c r="BL222" s="18" t="s">
        <v>317</v>
      </c>
      <c r="BM222" s="215" t="s">
        <v>1133</v>
      </c>
    </row>
    <row r="223" spans="1:65" s="2" customFormat="1" ht="16.5" customHeight="1">
      <c r="A223" s="39"/>
      <c r="B223" s="40"/>
      <c r="C223" s="204" t="s">
        <v>1134</v>
      </c>
      <c r="D223" s="204" t="s">
        <v>140</v>
      </c>
      <c r="E223" s="205" t="s">
        <v>611</v>
      </c>
      <c r="F223" s="206" t="s">
        <v>612</v>
      </c>
      <c r="G223" s="207" t="s">
        <v>196</v>
      </c>
      <c r="H223" s="208">
        <v>3</v>
      </c>
      <c r="I223" s="209"/>
      <c r="J223" s="210">
        <f>ROUND(I223*H223,2)</f>
        <v>0</v>
      </c>
      <c r="K223" s="206" t="s">
        <v>19</v>
      </c>
      <c r="L223" s="45"/>
      <c r="M223" s="211" t="s">
        <v>19</v>
      </c>
      <c r="N223" s="212" t="s">
        <v>41</v>
      </c>
      <c r="O223" s="85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3">
        <f>S223*H223</f>
        <v>0</v>
      </c>
      <c r="U223" s="214" t="s">
        <v>19</v>
      </c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5" t="s">
        <v>317</v>
      </c>
      <c r="AT223" s="215" t="s">
        <v>140</v>
      </c>
      <c r="AU223" s="215" t="s">
        <v>80</v>
      </c>
      <c r="AY223" s="18" t="s">
        <v>136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8" t="s">
        <v>78</v>
      </c>
      <c r="BK223" s="216">
        <f>ROUND(I223*H223,2)</f>
        <v>0</v>
      </c>
      <c r="BL223" s="18" t="s">
        <v>317</v>
      </c>
      <c r="BM223" s="215" t="s">
        <v>1135</v>
      </c>
    </row>
    <row r="224" spans="1:65" s="2" customFormat="1" ht="16.5" customHeight="1">
      <c r="A224" s="39"/>
      <c r="B224" s="40"/>
      <c r="C224" s="222" t="s">
        <v>1136</v>
      </c>
      <c r="D224" s="222" t="s">
        <v>199</v>
      </c>
      <c r="E224" s="223" t="s">
        <v>616</v>
      </c>
      <c r="F224" s="224" t="s">
        <v>617</v>
      </c>
      <c r="G224" s="225" t="s">
        <v>196</v>
      </c>
      <c r="H224" s="226">
        <v>3</v>
      </c>
      <c r="I224" s="227"/>
      <c r="J224" s="228">
        <f>ROUND(I224*H224,2)</f>
        <v>0</v>
      </c>
      <c r="K224" s="224" t="s">
        <v>527</v>
      </c>
      <c r="L224" s="229"/>
      <c r="M224" s="230" t="s">
        <v>19</v>
      </c>
      <c r="N224" s="231" t="s">
        <v>41</v>
      </c>
      <c r="O224" s="85"/>
      <c r="P224" s="213">
        <f>O224*H224</f>
        <v>0</v>
      </c>
      <c r="Q224" s="213">
        <v>3E-05</v>
      </c>
      <c r="R224" s="213">
        <f>Q224*H224</f>
        <v>9E-05</v>
      </c>
      <c r="S224" s="213">
        <v>0</v>
      </c>
      <c r="T224" s="213">
        <f>S224*H224</f>
        <v>0</v>
      </c>
      <c r="U224" s="214" t="s">
        <v>19</v>
      </c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5" t="s">
        <v>528</v>
      </c>
      <c r="AT224" s="215" t="s">
        <v>199</v>
      </c>
      <c r="AU224" s="215" t="s">
        <v>80</v>
      </c>
      <c r="AY224" s="18" t="s">
        <v>136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8" t="s">
        <v>78</v>
      </c>
      <c r="BK224" s="216">
        <f>ROUND(I224*H224,2)</f>
        <v>0</v>
      </c>
      <c r="BL224" s="18" t="s">
        <v>317</v>
      </c>
      <c r="BM224" s="215" t="s">
        <v>1137</v>
      </c>
    </row>
    <row r="225" spans="1:65" s="2" customFormat="1" ht="16.5" customHeight="1">
      <c r="A225" s="39"/>
      <c r="B225" s="40"/>
      <c r="C225" s="204" t="s">
        <v>1138</v>
      </c>
      <c r="D225" s="204" t="s">
        <v>140</v>
      </c>
      <c r="E225" s="205" t="s">
        <v>1139</v>
      </c>
      <c r="F225" s="206" t="s">
        <v>1140</v>
      </c>
      <c r="G225" s="207" t="s">
        <v>196</v>
      </c>
      <c r="H225" s="208">
        <v>4</v>
      </c>
      <c r="I225" s="209"/>
      <c r="J225" s="210">
        <f>ROUND(I225*H225,2)</f>
        <v>0</v>
      </c>
      <c r="K225" s="206" t="s">
        <v>19</v>
      </c>
      <c r="L225" s="45"/>
      <c r="M225" s="211" t="s">
        <v>19</v>
      </c>
      <c r="N225" s="212" t="s">
        <v>41</v>
      </c>
      <c r="O225" s="85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3">
        <f>S225*H225</f>
        <v>0</v>
      </c>
      <c r="U225" s="214" t="s">
        <v>19</v>
      </c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5" t="s">
        <v>317</v>
      </c>
      <c r="AT225" s="215" t="s">
        <v>140</v>
      </c>
      <c r="AU225" s="215" t="s">
        <v>80</v>
      </c>
      <c r="AY225" s="18" t="s">
        <v>136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8" t="s">
        <v>78</v>
      </c>
      <c r="BK225" s="216">
        <f>ROUND(I225*H225,2)</f>
        <v>0</v>
      </c>
      <c r="BL225" s="18" t="s">
        <v>317</v>
      </c>
      <c r="BM225" s="215" t="s">
        <v>1141</v>
      </c>
    </row>
    <row r="226" spans="1:65" s="2" customFormat="1" ht="16.5" customHeight="1">
      <c r="A226" s="39"/>
      <c r="B226" s="40"/>
      <c r="C226" s="204" t="s">
        <v>898</v>
      </c>
      <c r="D226" s="204" t="s">
        <v>140</v>
      </c>
      <c r="E226" s="205" t="s">
        <v>1142</v>
      </c>
      <c r="F226" s="206" t="s">
        <v>1143</v>
      </c>
      <c r="G226" s="207" t="s">
        <v>196</v>
      </c>
      <c r="H226" s="208">
        <v>1</v>
      </c>
      <c r="I226" s="209"/>
      <c r="J226" s="210">
        <f>ROUND(I226*H226,2)</f>
        <v>0</v>
      </c>
      <c r="K226" s="206" t="s">
        <v>19</v>
      </c>
      <c r="L226" s="45"/>
      <c r="M226" s="211" t="s">
        <v>19</v>
      </c>
      <c r="N226" s="212" t="s">
        <v>41</v>
      </c>
      <c r="O226" s="85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3">
        <f>S226*H226</f>
        <v>0</v>
      </c>
      <c r="U226" s="214" t="s">
        <v>19</v>
      </c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5" t="s">
        <v>317</v>
      </c>
      <c r="AT226" s="215" t="s">
        <v>140</v>
      </c>
      <c r="AU226" s="215" t="s">
        <v>80</v>
      </c>
      <c r="AY226" s="18" t="s">
        <v>136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8" t="s">
        <v>78</v>
      </c>
      <c r="BK226" s="216">
        <f>ROUND(I226*H226,2)</f>
        <v>0</v>
      </c>
      <c r="BL226" s="18" t="s">
        <v>317</v>
      </c>
      <c r="BM226" s="215" t="s">
        <v>1144</v>
      </c>
    </row>
    <row r="227" spans="1:65" s="2" customFormat="1" ht="16.5" customHeight="1">
      <c r="A227" s="39"/>
      <c r="B227" s="40"/>
      <c r="C227" s="222" t="s">
        <v>772</v>
      </c>
      <c r="D227" s="222" t="s">
        <v>199</v>
      </c>
      <c r="E227" s="223" t="s">
        <v>1145</v>
      </c>
      <c r="F227" s="224" t="s">
        <v>1146</v>
      </c>
      <c r="G227" s="225" t="s">
        <v>196</v>
      </c>
      <c r="H227" s="226">
        <v>1</v>
      </c>
      <c r="I227" s="227"/>
      <c r="J227" s="228">
        <f>ROUND(I227*H227,2)</f>
        <v>0</v>
      </c>
      <c r="K227" s="224" t="s">
        <v>19</v>
      </c>
      <c r="L227" s="229"/>
      <c r="M227" s="230" t="s">
        <v>19</v>
      </c>
      <c r="N227" s="231" t="s">
        <v>41</v>
      </c>
      <c r="O227" s="85"/>
      <c r="P227" s="213">
        <f>O227*H227</f>
        <v>0</v>
      </c>
      <c r="Q227" s="213">
        <v>0.022</v>
      </c>
      <c r="R227" s="213">
        <f>Q227*H227</f>
        <v>0.022</v>
      </c>
      <c r="S227" s="213">
        <v>0</v>
      </c>
      <c r="T227" s="213">
        <f>S227*H227</f>
        <v>0</v>
      </c>
      <c r="U227" s="214" t="s">
        <v>19</v>
      </c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5" t="s">
        <v>528</v>
      </c>
      <c r="AT227" s="215" t="s">
        <v>199</v>
      </c>
      <c r="AU227" s="215" t="s">
        <v>80</v>
      </c>
      <c r="AY227" s="18" t="s">
        <v>136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78</v>
      </c>
      <c r="BK227" s="216">
        <f>ROUND(I227*H227,2)</f>
        <v>0</v>
      </c>
      <c r="BL227" s="18" t="s">
        <v>317</v>
      </c>
      <c r="BM227" s="215" t="s">
        <v>1147</v>
      </c>
    </row>
    <row r="228" spans="1:65" s="2" customFormat="1" ht="16.5" customHeight="1">
      <c r="A228" s="39"/>
      <c r="B228" s="40"/>
      <c r="C228" s="204" t="s">
        <v>1148</v>
      </c>
      <c r="D228" s="204" t="s">
        <v>140</v>
      </c>
      <c r="E228" s="205" t="s">
        <v>1149</v>
      </c>
      <c r="F228" s="206" t="s">
        <v>1150</v>
      </c>
      <c r="G228" s="207" t="s">
        <v>196</v>
      </c>
      <c r="H228" s="208">
        <v>4</v>
      </c>
      <c r="I228" s="209"/>
      <c r="J228" s="210">
        <f>ROUND(I228*H228,2)</f>
        <v>0</v>
      </c>
      <c r="K228" s="206" t="s">
        <v>19</v>
      </c>
      <c r="L228" s="45"/>
      <c r="M228" s="211" t="s">
        <v>19</v>
      </c>
      <c r="N228" s="212" t="s">
        <v>41</v>
      </c>
      <c r="O228" s="85"/>
      <c r="P228" s="213">
        <f>O228*H228</f>
        <v>0</v>
      </c>
      <c r="Q228" s="213">
        <v>0</v>
      </c>
      <c r="R228" s="213">
        <f>Q228*H228</f>
        <v>0</v>
      </c>
      <c r="S228" s="213">
        <v>0.0001</v>
      </c>
      <c r="T228" s="213">
        <f>S228*H228</f>
        <v>0.0004</v>
      </c>
      <c r="U228" s="214" t="s">
        <v>19</v>
      </c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5" t="s">
        <v>317</v>
      </c>
      <c r="AT228" s="215" t="s">
        <v>140</v>
      </c>
      <c r="AU228" s="215" t="s">
        <v>80</v>
      </c>
      <c r="AY228" s="18" t="s">
        <v>136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78</v>
      </c>
      <c r="BK228" s="216">
        <f>ROUND(I228*H228,2)</f>
        <v>0</v>
      </c>
      <c r="BL228" s="18" t="s">
        <v>317</v>
      </c>
      <c r="BM228" s="215" t="s">
        <v>1151</v>
      </c>
    </row>
    <row r="229" spans="1:65" s="2" customFormat="1" ht="24.15" customHeight="1">
      <c r="A229" s="39"/>
      <c r="B229" s="40"/>
      <c r="C229" s="204" t="s">
        <v>881</v>
      </c>
      <c r="D229" s="204" t="s">
        <v>140</v>
      </c>
      <c r="E229" s="205" t="s">
        <v>1152</v>
      </c>
      <c r="F229" s="206" t="s">
        <v>1153</v>
      </c>
      <c r="G229" s="207" t="s">
        <v>249</v>
      </c>
      <c r="H229" s="208">
        <v>6</v>
      </c>
      <c r="I229" s="209"/>
      <c r="J229" s="210">
        <f>ROUND(I229*H229,2)</f>
        <v>0</v>
      </c>
      <c r="K229" s="206" t="s">
        <v>19</v>
      </c>
      <c r="L229" s="45"/>
      <c r="M229" s="211" t="s">
        <v>19</v>
      </c>
      <c r="N229" s="212" t="s">
        <v>41</v>
      </c>
      <c r="O229" s="85"/>
      <c r="P229" s="213">
        <f>O229*H229</f>
        <v>0</v>
      </c>
      <c r="Q229" s="213">
        <v>0</v>
      </c>
      <c r="R229" s="213">
        <f>Q229*H229</f>
        <v>0</v>
      </c>
      <c r="S229" s="213">
        <v>0.00821</v>
      </c>
      <c r="T229" s="213">
        <f>S229*H229</f>
        <v>0.04926</v>
      </c>
      <c r="U229" s="214" t="s">
        <v>19</v>
      </c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5" t="s">
        <v>317</v>
      </c>
      <c r="AT229" s="215" t="s">
        <v>140</v>
      </c>
      <c r="AU229" s="215" t="s">
        <v>80</v>
      </c>
      <c r="AY229" s="18" t="s">
        <v>136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8" t="s">
        <v>78</v>
      </c>
      <c r="BK229" s="216">
        <f>ROUND(I229*H229,2)</f>
        <v>0</v>
      </c>
      <c r="BL229" s="18" t="s">
        <v>317</v>
      </c>
      <c r="BM229" s="215" t="s">
        <v>1154</v>
      </c>
    </row>
    <row r="230" spans="1:65" s="2" customFormat="1" ht="16.5" customHeight="1">
      <c r="A230" s="39"/>
      <c r="B230" s="40"/>
      <c r="C230" s="204" t="s">
        <v>928</v>
      </c>
      <c r="D230" s="204" t="s">
        <v>140</v>
      </c>
      <c r="E230" s="205" t="s">
        <v>1155</v>
      </c>
      <c r="F230" s="206" t="s">
        <v>1156</v>
      </c>
      <c r="G230" s="207" t="s">
        <v>249</v>
      </c>
      <c r="H230" s="208">
        <v>9</v>
      </c>
      <c r="I230" s="209"/>
      <c r="J230" s="210">
        <f>ROUND(I230*H230,2)</f>
        <v>0</v>
      </c>
      <c r="K230" s="206" t="s">
        <v>19</v>
      </c>
      <c r="L230" s="45"/>
      <c r="M230" s="211" t="s">
        <v>19</v>
      </c>
      <c r="N230" s="212" t="s">
        <v>41</v>
      </c>
      <c r="O230" s="85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3">
        <f>S230*H230</f>
        <v>0</v>
      </c>
      <c r="U230" s="214" t="s">
        <v>19</v>
      </c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5" t="s">
        <v>317</v>
      </c>
      <c r="AT230" s="215" t="s">
        <v>140</v>
      </c>
      <c r="AU230" s="215" t="s">
        <v>80</v>
      </c>
      <c r="AY230" s="18" t="s">
        <v>136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78</v>
      </c>
      <c r="BK230" s="216">
        <f>ROUND(I230*H230,2)</f>
        <v>0</v>
      </c>
      <c r="BL230" s="18" t="s">
        <v>317</v>
      </c>
      <c r="BM230" s="215" t="s">
        <v>1157</v>
      </c>
    </row>
    <row r="231" spans="1:65" s="2" customFormat="1" ht="16.5" customHeight="1">
      <c r="A231" s="39"/>
      <c r="B231" s="40"/>
      <c r="C231" s="222" t="s">
        <v>871</v>
      </c>
      <c r="D231" s="222" t="s">
        <v>199</v>
      </c>
      <c r="E231" s="223" t="s">
        <v>1158</v>
      </c>
      <c r="F231" s="224" t="s">
        <v>1159</v>
      </c>
      <c r="G231" s="225" t="s">
        <v>249</v>
      </c>
      <c r="H231" s="226">
        <v>9</v>
      </c>
      <c r="I231" s="227"/>
      <c r="J231" s="228">
        <f>ROUND(I231*H231,2)</f>
        <v>0</v>
      </c>
      <c r="K231" s="224" t="s">
        <v>527</v>
      </c>
      <c r="L231" s="229"/>
      <c r="M231" s="230" t="s">
        <v>19</v>
      </c>
      <c r="N231" s="231" t="s">
        <v>41</v>
      </c>
      <c r="O231" s="85"/>
      <c r="P231" s="213">
        <f>O231*H231</f>
        <v>0</v>
      </c>
      <c r="Q231" s="213">
        <v>0.0015</v>
      </c>
      <c r="R231" s="213">
        <f>Q231*H231</f>
        <v>0.0135</v>
      </c>
      <c r="S231" s="213">
        <v>0</v>
      </c>
      <c r="T231" s="213">
        <f>S231*H231</f>
        <v>0</v>
      </c>
      <c r="U231" s="214" t="s">
        <v>19</v>
      </c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5" t="s">
        <v>528</v>
      </c>
      <c r="AT231" s="215" t="s">
        <v>199</v>
      </c>
      <c r="AU231" s="215" t="s">
        <v>80</v>
      </c>
      <c r="AY231" s="18" t="s">
        <v>136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78</v>
      </c>
      <c r="BK231" s="216">
        <f>ROUND(I231*H231,2)</f>
        <v>0</v>
      </c>
      <c r="BL231" s="18" t="s">
        <v>317</v>
      </c>
      <c r="BM231" s="215" t="s">
        <v>1160</v>
      </c>
    </row>
    <row r="232" spans="1:65" s="2" customFormat="1" ht="16.5" customHeight="1">
      <c r="A232" s="39"/>
      <c r="B232" s="40"/>
      <c r="C232" s="204" t="s">
        <v>958</v>
      </c>
      <c r="D232" s="204" t="s">
        <v>140</v>
      </c>
      <c r="E232" s="205" t="s">
        <v>598</v>
      </c>
      <c r="F232" s="206" t="s">
        <v>599</v>
      </c>
      <c r="G232" s="207" t="s">
        <v>196</v>
      </c>
      <c r="H232" s="208">
        <v>2</v>
      </c>
      <c r="I232" s="209"/>
      <c r="J232" s="210">
        <f>ROUND(I232*H232,2)</f>
        <v>0</v>
      </c>
      <c r="K232" s="206" t="s">
        <v>19</v>
      </c>
      <c r="L232" s="45"/>
      <c r="M232" s="211" t="s">
        <v>19</v>
      </c>
      <c r="N232" s="212" t="s">
        <v>41</v>
      </c>
      <c r="O232" s="85"/>
      <c r="P232" s="213">
        <f>O232*H232</f>
        <v>0</v>
      </c>
      <c r="Q232" s="213">
        <v>0</v>
      </c>
      <c r="R232" s="213">
        <f>Q232*H232</f>
        <v>0</v>
      </c>
      <c r="S232" s="213">
        <v>0.002</v>
      </c>
      <c r="T232" s="213">
        <f>S232*H232</f>
        <v>0.004</v>
      </c>
      <c r="U232" s="214" t="s">
        <v>19</v>
      </c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5" t="s">
        <v>317</v>
      </c>
      <c r="AT232" s="215" t="s">
        <v>140</v>
      </c>
      <c r="AU232" s="215" t="s">
        <v>80</v>
      </c>
      <c r="AY232" s="18" t="s">
        <v>136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8" t="s">
        <v>78</v>
      </c>
      <c r="BK232" s="216">
        <f>ROUND(I232*H232,2)</f>
        <v>0</v>
      </c>
      <c r="BL232" s="18" t="s">
        <v>317</v>
      </c>
      <c r="BM232" s="215" t="s">
        <v>1161</v>
      </c>
    </row>
    <row r="233" spans="1:65" s="2" customFormat="1" ht="24.15" customHeight="1">
      <c r="A233" s="39"/>
      <c r="B233" s="40"/>
      <c r="C233" s="204" t="s">
        <v>1162</v>
      </c>
      <c r="D233" s="204" t="s">
        <v>140</v>
      </c>
      <c r="E233" s="205" t="s">
        <v>629</v>
      </c>
      <c r="F233" s="206" t="s">
        <v>630</v>
      </c>
      <c r="G233" s="207" t="s">
        <v>366</v>
      </c>
      <c r="H233" s="232"/>
      <c r="I233" s="209"/>
      <c r="J233" s="210">
        <f>ROUND(I233*H233,2)</f>
        <v>0</v>
      </c>
      <c r="K233" s="206" t="s">
        <v>19</v>
      </c>
      <c r="L233" s="45"/>
      <c r="M233" s="211" t="s">
        <v>19</v>
      </c>
      <c r="N233" s="212" t="s">
        <v>41</v>
      </c>
      <c r="O233" s="85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3">
        <f>S233*H233</f>
        <v>0</v>
      </c>
      <c r="U233" s="214" t="s">
        <v>19</v>
      </c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5" t="s">
        <v>317</v>
      </c>
      <c r="AT233" s="215" t="s">
        <v>140</v>
      </c>
      <c r="AU233" s="215" t="s">
        <v>80</v>
      </c>
      <c r="AY233" s="18" t="s">
        <v>136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78</v>
      </c>
      <c r="BK233" s="216">
        <f>ROUND(I233*H233,2)</f>
        <v>0</v>
      </c>
      <c r="BL233" s="18" t="s">
        <v>317</v>
      </c>
      <c r="BM233" s="215" t="s">
        <v>1163</v>
      </c>
    </row>
    <row r="234" spans="1:65" s="2" customFormat="1" ht="24.15" customHeight="1">
      <c r="A234" s="39"/>
      <c r="B234" s="40"/>
      <c r="C234" s="204" t="s">
        <v>933</v>
      </c>
      <c r="D234" s="204" t="s">
        <v>140</v>
      </c>
      <c r="E234" s="205" t="s">
        <v>634</v>
      </c>
      <c r="F234" s="206" t="s">
        <v>635</v>
      </c>
      <c r="G234" s="207" t="s">
        <v>366</v>
      </c>
      <c r="H234" s="232"/>
      <c r="I234" s="209"/>
      <c r="J234" s="210">
        <f>ROUND(I234*H234,2)</f>
        <v>0</v>
      </c>
      <c r="K234" s="206" t="s">
        <v>19</v>
      </c>
      <c r="L234" s="45"/>
      <c r="M234" s="211" t="s">
        <v>19</v>
      </c>
      <c r="N234" s="212" t="s">
        <v>41</v>
      </c>
      <c r="O234" s="85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3">
        <f>S234*H234</f>
        <v>0</v>
      </c>
      <c r="U234" s="214" t="s">
        <v>19</v>
      </c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5" t="s">
        <v>317</v>
      </c>
      <c r="AT234" s="215" t="s">
        <v>140</v>
      </c>
      <c r="AU234" s="215" t="s">
        <v>80</v>
      </c>
      <c r="AY234" s="18" t="s">
        <v>136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78</v>
      </c>
      <c r="BK234" s="216">
        <f>ROUND(I234*H234,2)</f>
        <v>0</v>
      </c>
      <c r="BL234" s="18" t="s">
        <v>317</v>
      </c>
      <c r="BM234" s="215" t="s">
        <v>1164</v>
      </c>
    </row>
    <row r="235" spans="1:63" s="12" customFormat="1" ht="22.8" customHeight="1">
      <c r="A235" s="12"/>
      <c r="B235" s="188"/>
      <c r="C235" s="189"/>
      <c r="D235" s="190" t="s">
        <v>69</v>
      </c>
      <c r="E235" s="202" t="s">
        <v>638</v>
      </c>
      <c r="F235" s="202" t="s">
        <v>639</v>
      </c>
      <c r="G235" s="189"/>
      <c r="H235" s="189"/>
      <c r="I235" s="192"/>
      <c r="J235" s="203">
        <f>BK235</f>
        <v>0</v>
      </c>
      <c r="K235" s="189"/>
      <c r="L235" s="194"/>
      <c r="M235" s="195"/>
      <c r="N235" s="196"/>
      <c r="O235" s="196"/>
      <c r="P235" s="197">
        <f>SUM(P236:P247)</f>
        <v>0</v>
      </c>
      <c r="Q235" s="196"/>
      <c r="R235" s="197">
        <f>SUM(R236:R247)</f>
        <v>1.5401685630999997</v>
      </c>
      <c r="S235" s="196"/>
      <c r="T235" s="197">
        <f>SUM(T236:T247)</f>
        <v>0.715</v>
      </c>
      <c r="U235" s="198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9" t="s">
        <v>80</v>
      </c>
      <c r="AT235" s="200" t="s">
        <v>69</v>
      </c>
      <c r="AU235" s="200" t="s">
        <v>78</v>
      </c>
      <c r="AY235" s="199" t="s">
        <v>136</v>
      </c>
      <c r="BK235" s="201">
        <f>SUM(BK236:BK247)</f>
        <v>0</v>
      </c>
    </row>
    <row r="236" spans="1:65" s="2" customFormat="1" ht="33" customHeight="1">
      <c r="A236" s="39"/>
      <c r="B236" s="40"/>
      <c r="C236" s="204" t="s">
        <v>1165</v>
      </c>
      <c r="D236" s="204" t="s">
        <v>140</v>
      </c>
      <c r="E236" s="205" t="s">
        <v>641</v>
      </c>
      <c r="F236" s="206" t="s">
        <v>642</v>
      </c>
      <c r="G236" s="207" t="s">
        <v>152</v>
      </c>
      <c r="H236" s="208">
        <v>22</v>
      </c>
      <c r="I236" s="209"/>
      <c r="J236" s="210">
        <f>ROUND(I236*H236,2)</f>
        <v>0</v>
      </c>
      <c r="K236" s="206" t="s">
        <v>19</v>
      </c>
      <c r="L236" s="45"/>
      <c r="M236" s="211" t="s">
        <v>19</v>
      </c>
      <c r="N236" s="212" t="s">
        <v>41</v>
      </c>
      <c r="O236" s="85"/>
      <c r="P236" s="213">
        <f>O236*H236</f>
        <v>0</v>
      </c>
      <c r="Q236" s="213">
        <v>0.0224469</v>
      </c>
      <c r="R236" s="213">
        <f>Q236*H236</f>
        <v>0.4938318</v>
      </c>
      <c r="S236" s="213">
        <v>0</v>
      </c>
      <c r="T236" s="213">
        <f>S236*H236</f>
        <v>0</v>
      </c>
      <c r="U236" s="214" t="s">
        <v>19</v>
      </c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5" t="s">
        <v>145</v>
      </c>
      <c r="AT236" s="215" t="s">
        <v>140</v>
      </c>
      <c r="AU236" s="215" t="s">
        <v>80</v>
      </c>
      <c r="AY236" s="18" t="s">
        <v>136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78</v>
      </c>
      <c r="BK236" s="216">
        <f>ROUND(I236*H236,2)</f>
        <v>0</v>
      </c>
      <c r="BL236" s="18" t="s">
        <v>145</v>
      </c>
      <c r="BM236" s="215" t="s">
        <v>1166</v>
      </c>
    </row>
    <row r="237" spans="1:47" s="2" customFormat="1" ht="12">
      <c r="A237" s="39"/>
      <c r="B237" s="40"/>
      <c r="C237" s="41"/>
      <c r="D237" s="233" t="s">
        <v>645</v>
      </c>
      <c r="E237" s="41"/>
      <c r="F237" s="234" t="s">
        <v>1167</v>
      </c>
      <c r="G237" s="41"/>
      <c r="H237" s="41"/>
      <c r="I237" s="219"/>
      <c r="J237" s="41"/>
      <c r="K237" s="41"/>
      <c r="L237" s="45"/>
      <c r="M237" s="220"/>
      <c r="N237" s="221"/>
      <c r="O237" s="85"/>
      <c r="P237" s="85"/>
      <c r="Q237" s="85"/>
      <c r="R237" s="85"/>
      <c r="S237" s="85"/>
      <c r="T237" s="85"/>
      <c r="U237" s="86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645</v>
      </c>
      <c r="AU237" s="18" t="s">
        <v>80</v>
      </c>
    </row>
    <row r="238" spans="1:65" s="2" customFormat="1" ht="24.15" customHeight="1">
      <c r="A238" s="39"/>
      <c r="B238" s="40"/>
      <c r="C238" s="204" t="s">
        <v>1168</v>
      </c>
      <c r="D238" s="204" t="s">
        <v>140</v>
      </c>
      <c r="E238" s="205" t="s">
        <v>648</v>
      </c>
      <c r="F238" s="206" t="s">
        <v>649</v>
      </c>
      <c r="G238" s="207" t="s">
        <v>152</v>
      </c>
      <c r="H238" s="208">
        <v>22</v>
      </c>
      <c r="I238" s="209"/>
      <c r="J238" s="210">
        <f>ROUND(I238*H238,2)</f>
        <v>0</v>
      </c>
      <c r="K238" s="206" t="s">
        <v>144</v>
      </c>
      <c r="L238" s="45"/>
      <c r="M238" s="211" t="s">
        <v>19</v>
      </c>
      <c r="N238" s="212" t="s">
        <v>41</v>
      </c>
      <c r="O238" s="85"/>
      <c r="P238" s="213">
        <f>O238*H238</f>
        <v>0</v>
      </c>
      <c r="Q238" s="213">
        <v>0</v>
      </c>
      <c r="R238" s="213">
        <f>Q238*H238</f>
        <v>0</v>
      </c>
      <c r="S238" s="213">
        <v>0.03175</v>
      </c>
      <c r="T238" s="213">
        <f>S238*H238</f>
        <v>0.6985</v>
      </c>
      <c r="U238" s="214" t="s">
        <v>19</v>
      </c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5" t="s">
        <v>317</v>
      </c>
      <c r="AT238" s="215" t="s">
        <v>140</v>
      </c>
      <c r="AU238" s="215" t="s">
        <v>80</v>
      </c>
      <c r="AY238" s="18" t="s">
        <v>136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8" t="s">
        <v>78</v>
      </c>
      <c r="BK238" s="216">
        <f>ROUND(I238*H238,2)</f>
        <v>0</v>
      </c>
      <c r="BL238" s="18" t="s">
        <v>317</v>
      </c>
      <c r="BM238" s="215" t="s">
        <v>1169</v>
      </c>
    </row>
    <row r="239" spans="1:47" s="2" customFormat="1" ht="12">
      <c r="A239" s="39"/>
      <c r="B239" s="40"/>
      <c r="C239" s="41"/>
      <c r="D239" s="217" t="s">
        <v>147</v>
      </c>
      <c r="E239" s="41"/>
      <c r="F239" s="218" t="s">
        <v>651</v>
      </c>
      <c r="G239" s="41"/>
      <c r="H239" s="41"/>
      <c r="I239" s="219"/>
      <c r="J239" s="41"/>
      <c r="K239" s="41"/>
      <c r="L239" s="45"/>
      <c r="M239" s="220"/>
      <c r="N239" s="221"/>
      <c r="O239" s="85"/>
      <c r="P239" s="85"/>
      <c r="Q239" s="85"/>
      <c r="R239" s="85"/>
      <c r="S239" s="85"/>
      <c r="T239" s="85"/>
      <c r="U239" s="86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147</v>
      </c>
      <c r="AU239" s="18" t="s">
        <v>80</v>
      </c>
    </row>
    <row r="240" spans="1:47" s="2" customFormat="1" ht="12">
      <c r="A240" s="39"/>
      <c r="B240" s="40"/>
      <c r="C240" s="41"/>
      <c r="D240" s="233" t="s">
        <v>645</v>
      </c>
      <c r="E240" s="41"/>
      <c r="F240" s="234" t="s">
        <v>1170</v>
      </c>
      <c r="G240" s="41"/>
      <c r="H240" s="41"/>
      <c r="I240" s="219"/>
      <c r="J240" s="41"/>
      <c r="K240" s="41"/>
      <c r="L240" s="45"/>
      <c r="M240" s="220"/>
      <c r="N240" s="221"/>
      <c r="O240" s="85"/>
      <c r="P240" s="85"/>
      <c r="Q240" s="85"/>
      <c r="R240" s="85"/>
      <c r="S240" s="85"/>
      <c r="T240" s="85"/>
      <c r="U240" s="86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645</v>
      </c>
      <c r="AU240" s="18" t="s">
        <v>80</v>
      </c>
    </row>
    <row r="241" spans="1:65" s="2" customFormat="1" ht="24.15" customHeight="1">
      <c r="A241" s="39"/>
      <c r="B241" s="40"/>
      <c r="C241" s="204" t="s">
        <v>550</v>
      </c>
      <c r="D241" s="204" t="s">
        <v>140</v>
      </c>
      <c r="E241" s="205" t="s">
        <v>1171</v>
      </c>
      <c r="F241" s="206" t="s">
        <v>1172</v>
      </c>
      <c r="G241" s="207" t="s">
        <v>152</v>
      </c>
      <c r="H241" s="208">
        <v>5</v>
      </c>
      <c r="I241" s="209"/>
      <c r="J241" s="210">
        <f>ROUND(I241*H241,2)</f>
        <v>0</v>
      </c>
      <c r="K241" s="206" t="s">
        <v>19</v>
      </c>
      <c r="L241" s="45"/>
      <c r="M241" s="211" t="s">
        <v>19</v>
      </c>
      <c r="N241" s="212" t="s">
        <v>41</v>
      </c>
      <c r="O241" s="85"/>
      <c r="P241" s="213">
        <f>O241*H241</f>
        <v>0</v>
      </c>
      <c r="Q241" s="213">
        <v>0.04603</v>
      </c>
      <c r="R241" s="213">
        <f>Q241*H241</f>
        <v>0.23015000000000002</v>
      </c>
      <c r="S241" s="213">
        <v>0</v>
      </c>
      <c r="T241" s="213">
        <f>S241*H241</f>
        <v>0</v>
      </c>
      <c r="U241" s="214" t="s">
        <v>19</v>
      </c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5" t="s">
        <v>317</v>
      </c>
      <c r="AT241" s="215" t="s">
        <v>140</v>
      </c>
      <c r="AU241" s="215" t="s">
        <v>80</v>
      </c>
      <c r="AY241" s="18" t="s">
        <v>136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8" t="s">
        <v>78</v>
      </c>
      <c r="BK241" s="216">
        <f>ROUND(I241*H241,2)</f>
        <v>0</v>
      </c>
      <c r="BL241" s="18" t="s">
        <v>317</v>
      </c>
      <c r="BM241" s="215" t="s">
        <v>1173</v>
      </c>
    </row>
    <row r="242" spans="1:65" s="2" customFormat="1" ht="33" customHeight="1">
      <c r="A242" s="39"/>
      <c r="B242" s="40"/>
      <c r="C242" s="204" t="s">
        <v>923</v>
      </c>
      <c r="D242" s="204" t="s">
        <v>140</v>
      </c>
      <c r="E242" s="205" t="s">
        <v>654</v>
      </c>
      <c r="F242" s="206" t="s">
        <v>655</v>
      </c>
      <c r="G242" s="207" t="s">
        <v>152</v>
      </c>
      <c r="H242" s="208">
        <v>7</v>
      </c>
      <c r="I242" s="209"/>
      <c r="J242" s="210">
        <f>ROUND(I242*H242,2)</f>
        <v>0</v>
      </c>
      <c r="K242" s="206" t="s">
        <v>19</v>
      </c>
      <c r="L242" s="45"/>
      <c r="M242" s="211" t="s">
        <v>19</v>
      </c>
      <c r="N242" s="212" t="s">
        <v>41</v>
      </c>
      <c r="O242" s="85"/>
      <c r="P242" s="213">
        <f>O242*H242</f>
        <v>0</v>
      </c>
      <c r="Q242" s="213">
        <v>0.0132354</v>
      </c>
      <c r="R242" s="213">
        <f>Q242*H242</f>
        <v>0.0926478</v>
      </c>
      <c r="S242" s="213">
        <v>0</v>
      </c>
      <c r="T242" s="213">
        <f>S242*H242</f>
        <v>0</v>
      </c>
      <c r="U242" s="214" t="s">
        <v>19</v>
      </c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5" t="s">
        <v>317</v>
      </c>
      <c r="AT242" s="215" t="s">
        <v>140</v>
      </c>
      <c r="AU242" s="215" t="s">
        <v>80</v>
      </c>
      <c r="AY242" s="18" t="s">
        <v>136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8" t="s">
        <v>78</v>
      </c>
      <c r="BK242" s="216">
        <f>ROUND(I242*H242,2)</f>
        <v>0</v>
      </c>
      <c r="BL242" s="18" t="s">
        <v>317</v>
      </c>
      <c r="BM242" s="215" t="s">
        <v>1174</v>
      </c>
    </row>
    <row r="243" spans="1:65" s="2" customFormat="1" ht="24.15" customHeight="1">
      <c r="A243" s="39"/>
      <c r="B243" s="40"/>
      <c r="C243" s="204" t="s">
        <v>1175</v>
      </c>
      <c r="D243" s="204" t="s">
        <v>140</v>
      </c>
      <c r="E243" s="205" t="s">
        <v>659</v>
      </c>
      <c r="F243" s="206" t="s">
        <v>660</v>
      </c>
      <c r="G243" s="207" t="s">
        <v>152</v>
      </c>
      <c r="H243" s="208">
        <v>59</v>
      </c>
      <c r="I243" s="209"/>
      <c r="J243" s="210">
        <f>ROUND(I243*H243,2)</f>
        <v>0</v>
      </c>
      <c r="K243" s="206" t="s">
        <v>19</v>
      </c>
      <c r="L243" s="45"/>
      <c r="M243" s="211" t="s">
        <v>19</v>
      </c>
      <c r="N243" s="212" t="s">
        <v>41</v>
      </c>
      <c r="O243" s="85"/>
      <c r="P243" s="213">
        <f>O243*H243</f>
        <v>0</v>
      </c>
      <c r="Q243" s="213">
        <v>0.0122014909</v>
      </c>
      <c r="R243" s="213">
        <f>Q243*H243</f>
        <v>0.7198879631</v>
      </c>
      <c r="S243" s="213">
        <v>0</v>
      </c>
      <c r="T243" s="213">
        <f>S243*H243</f>
        <v>0</v>
      </c>
      <c r="U243" s="214" t="s">
        <v>19</v>
      </c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5" t="s">
        <v>317</v>
      </c>
      <c r="AT243" s="215" t="s">
        <v>140</v>
      </c>
      <c r="AU243" s="215" t="s">
        <v>80</v>
      </c>
      <c r="AY243" s="18" t="s">
        <v>136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8" t="s">
        <v>78</v>
      </c>
      <c r="BK243" s="216">
        <f>ROUND(I243*H243,2)</f>
        <v>0</v>
      </c>
      <c r="BL243" s="18" t="s">
        <v>317</v>
      </c>
      <c r="BM243" s="215" t="s">
        <v>1176</v>
      </c>
    </row>
    <row r="244" spans="1:65" s="2" customFormat="1" ht="16.5" customHeight="1">
      <c r="A244" s="39"/>
      <c r="B244" s="40"/>
      <c r="C244" s="204" t="s">
        <v>1177</v>
      </c>
      <c r="D244" s="204" t="s">
        <v>140</v>
      </c>
      <c r="E244" s="205" t="s">
        <v>664</v>
      </c>
      <c r="F244" s="206" t="s">
        <v>665</v>
      </c>
      <c r="G244" s="207" t="s">
        <v>152</v>
      </c>
      <c r="H244" s="208">
        <v>5</v>
      </c>
      <c r="I244" s="209"/>
      <c r="J244" s="210">
        <f>ROUND(I244*H244,2)</f>
        <v>0</v>
      </c>
      <c r="K244" s="206" t="s">
        <v>19</v>
      </c>
      <c r="L244" s="45"/>
      <c r="M244" s="211" t="s">
        <v>19</v>
      </c>
      <c r="N244" s="212" t="s">
        <v>41</v>
      </c>
      <c r="O244" s="85"/>
      <c r="P244" s="213">
        <f>O244*H244</f>
        <v>0</v>
      </c>
      <c r="Q244" s="213">
        <v>9.9E-05</v>
      </c>
      <c r="R244" s="213">
        <f>Q244*H244</f>
        <v>0.000495</v>
      </c>
      <c r="S244" s="213">
        <v>0</v>
      </c>
      <c r="T244" s="213">
        <f>S244*H244</f>
        <v>0</v>
      </c>
      <c r="U244" s="214" t="s">
        <v>19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5" t="s">
        <v>317</v>
      </c>
      <c r="AT244" s="215" t="s">
        <v>140</v>
      </c>
      <c r="AU244" s="215" t="s">
        <v>80</v>
      </c>
      <c r="AY244" s="18" t="s">
        <v>136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8" t="s">
        <v>78</v>
      </c>
      <c r="BK244" s="216">
        <f>ROUND(I244*H244,2)</f>
        <v>0</v>
      </c>
      <c r="BL244" s="18" t="s">
        <v>317</v>
      </c>
      <c r="BM244" s="215" t="s">
        <v>1178</v>
      </c>
    </row>
    <row r="245" spans="1:65" s="2" customFormat="1" ht="33" customHeight="1">
      <c r="A245" s="39"/>
      <c r="B245" s="40"/>
      <c r="C245" s="204" t="s">
        <v>1179</v>
      </c>
      <c r="D245" s="204" t="s">
        <v>140</v>
      </c>
      <c r="E245" s="205" t="s">
        <v>669</v>
      </c>
      <c r="F245" s="206" t="s">
        <v>670</v>
      </c>
      <c r="G245" s="207" t="s">
        <v>196</v>
      </c>
      <c r="H245" s="208">
        <v>3</v>
      </c>
      <c r="I245" s="209"/>
      <c r="J245" s="210">
        <f>ROUND(I245*H245,2)</f>
        <v>0</v>
      </c>
      <c r="K245" s="206" t="s">
        <v>19</v>
      </c>
      <c r="L245" s="45"/>
      <c r="M245" s="211" t="s">
        <v>19</v>
      </c>
      <c r="N245" s="212" t="s">
        <v>41</v>
      </c>
      <c r="O245" s="85"/>
      <c r="P245" s="213">
        <f>O245*H245</f>
        <v>0</v>
      </c>
      <c r="Q245" s="213">
        <v>0.001052</v>
      </c>
      <c r="R245" s="213">
        <f>Q245*H245</f>
        <v>0.003156</v>
      </c>
      <c r="S245" s="213">
        <v>0.0055</v>
      </c>
      <c r="T245" s="213">
        <f>S245*H245</f>
        <v>0.0165</v>
      </c>
      <c r="U245" s="214" t="s">
        <v>19</v>
      </c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5" t="s">
        <v>317</v>
      </c>
      <c r="AT245" s="215" t="s">
        <v>140</v>
      </c>
      <c r="AU245" s="215" t="s">
        <v>80</v>
      </c>
      <c r="AY245" s="18" t="s">
        <v>136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78</v>
      </c>
      <c r="BK245" s="216">
        <f>ROUND(I245*H245,2)</f>
        <v>0</v>
      </c>
      <c r="BL245" s="18" t="s">
        <v>317</v>
      </c>
      <c r="BM245" s="215" t="s">
        <v>1180</v>
      </c>
    </row>
    <row r="246" spans="1:65" s="2" customFormat="1" ht="24.15" customHeight="1">
      <c r="A246" s="39"/>
      <c r="B246" s="40"/>
      <c r="C246" s="204" t="s">
        <v>280</v>
      </c>
      <c r="D246" s="204" t="s">
        <v>140</v>
      </c>
      <c r="E246" s="205" t="s">
        <v>674</v>
      </c>
      <c r="F246" s="206" t="s">
        <v>675</v>
      </c>
      <c r="G246" s="207" t="s">
        <v>366</v>
      </c>
      <c r="H246" s="232"/>
      <c r="I246" s="209"/>
      <c r="J246" s="210">
        <f>ROUND(I246*H246,2)</f>
        <v>0</v>
      </c>
      <c r="K246" s="206" t="s">
        <v>19</v>
      </c>
      <c r="L246" s="45"/>
      <c r="M246" s="211" t="s">
        <v>19</v>
      </c>
      <c r="N246" s="212" t="s">
        <v>41</v>
      </c>
      <c r="O246" s="85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3">
        <f>S246*H246</f>
        <v>0</v>
      </c>
      <c r="U246" s="214" t="s">
        <v>19</v>
      </c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5" t="s">
        <v>317</v>
      </c>
      <c r="AT246" s="215" t="s">
        <v>140</v>
      </c>
      <c r="AU246" s="215" t="s">
        <v>80</v>
      </c>
      <c r="AY246" s="18" t="s">
        <v>136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8" t="s">
        <v>78</v>
      </c>
      <c r="BK246" s="216">
        <f>ROUND(I246*H246,2)</f>
        <v>0</v>
      </c>
      <c r="BL246" s="18" t="s">
        <v>317</v>
      </c>
      <c r="BM246" s="215" t="s">
        <v>1181</v>
      </c>
    </row>
    <row r="247" spans="1:65" s="2" customFormat="1" ht="24.15" customHeight="1">
      <c r="A247" s="39"/>
      <c r="B247" s="40"/>
      <c r="C247" s="204" t="s">
        <v>285</v>
      </c>
      <c r="D247" s="204" t="s">
        <v>140</v>
      </c>
      <c r="E247" s="205" t="s">
        <v>679</v>
      </c>
      <c r="F247" s="206" t="s">
        <v>680</v>
      </c>
      <c r="G247" s="207" t="s">
        <v>366</v>
      </c>
      <c r="H247" s="232"/>
      <c r="I247" s="209"/>
      <c r="J247" s="210">
        <f>ROUND(I247*H247,2)</f>
        <v>0</v>
      </c>
      <c r="K247" s="206" t="s">
        <v>19</v>
      </c>
      <c r="L247" s="45"/>
      <c r="M247" s="211" t="s">
        <v>19</v>
      </c>
      <c r="N247" s="212" t="s">
        <v>41</v>
      </c>
      <c r="O247" s="85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3">
        <f>S247*H247</f>
        <v>0</v>
      </c>
      <c r="U247" s="214" t="s">
        <v>19</v>
      </c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5" t="s">
        <v>317</v>
      </c>
      <c r="AT247" s="215" t="s">
        <v>140</v>
      </c>
      <c r="AU247" s="215" t="s">
        <v>80</v>
      </c>
      <c r="AY247" s="18" t="s">
        <v>136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78</v>
      </c>
      <c r="BK247" s="216">
        <f>ROUND(I247*H247,2)</f>
        <v>0</v>
      </c>
      <c r="BL247" s="18" t="s">
        <v>317</v>
      </c>
      <c r="BM247" s="215" t="s">
        <v>1182</v>
      </c>
    </row>
    <row r="248" spans="1:63" s="12" customFormat="1" ht="22.8" customHeight="1">
      <c r="A248" s="12"/>
      <c r="B248" s="188"/>
      <c r="C248" s="189"/>
      <c r="D248" s="190" t="s">
        <v>69</v>
      </c>
      <c r="E248" s="202" t="s">
        <v>683</v>
      </c>
      <c r="F248" s="202" t="s">
        <v>684</v>
      </c>
      <c r="G248" s="189"/>
      <c r="H248" s="189"/>
      <c r="I248" s="192"/>
      <c r="J248" s="203">
        <f>BK248</f>
        <v>0</v>
      </c>
      <c r="K248" s="189"/>
      <c r="L248" s="194"/>
      <c r="M248" s="195"/>
      <c r="N248" s="196"/>
      <c r="O248" s="196"/>
      <c r="P248" s="197">
        <f>SUM(P249:P266)</f>
        <v>0</v>
      </c>
      <c r="Q248" s="196"/>
      <c r="R248" s="197">
        <f>SUM(R249:R266)</f>
        <v>0.20072</v>
      </c>
      <c r="S248" s="196"/>
      <c r="T248" s="197">
        <f>SUM(T249:T266)</f>
        <v>0.1072</v>
      </c>
      <c r="U248" s="198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99" t="s">
        <v>80</v>
      </c>
      <c r="AT248" s="200" t="s">
        <v>69</v>
      </c>
      <c r="AU248" s="200" t="s">
        <v>78</v>
      </c>
      <c r="AY248" s="199" t="s">
        <v>136</v>
      </c>
      <c r="BK248" s="201">
        <f>SUM(BK249:BK266)</f>
        <v>0</v>
      </c>
    </row>
    <row r="249" spans="1:65" s="2" customFormat="1" ht="24.15" customHeight="1">
      <c r="A249" s="39"/>
      <c r="B249" s="40"/>
      <c r="C249" s="204" t="s">
        <v>290</v>
      </c>
      <c r="D249" s="204" t="s">
        <v>140</v>
      </c>
      <c r="E249" s="205" t="s">
        <v>686</v>
      </c>
      <c r="F249" s="206" t="s">
        <v>1183</v>
      </c>
      <c r="G249" s="207" t="s">
        <v>152</v>
      </c>
      <c r="H249" s="208">
        <v>24.5</v>
      </c>
      <c r="I249" s="209"/>
      <c r="J249" s="210">
        <f>ROUND(I249*H249,2)</f>
        <v>0</v>
      </c>
      <c r="K249" s="206" t="s">
        <v>19</v>
      </c>
      <c r="L249" s="45"/>
      <c r="M249" s="211" t="s">
        <v>19</v>
      </c>
      <c r="N249" s="212" t="s">
        <v>41</v>
      </c>
      <c r="O249" s="85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3">
        <f>S249*H249</f>
        <v>0</v>
      </c>
      <c r="U249" s="214" t="s">
        <v>19</v>
      </c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5" t="s">
        <v>317</v>
      </c>
      <c r="AT249" s="215" t="s">
        <v>140</v>
      </c>
      <c r="AU249" s="215" t="s">
        <v>80</v>
      </c>
      <c r="AY249" s="18" t="s">
        <v>136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78</v>
      </c>
      <c r="BK249" s="216">
        <f>ROUND(I249*H249,2)</f>
        <v>0</v>
      </c>
      <c r="BL249" s="18" t="s">
        <v>317</v>
      </c>
      <c r="BM249" s="215" t="s">
        <v>1184</v>
      </c>
    </row>
    <row r="250" spans="1:65" s="2" customFormat="1" ht="24.15" customHeight="1">
      <c r="A250" s="39"/>
      <c r="B250" s="40"/>
      <c r="C250" s="204" t="s">
        <v>1185</v>
      </c>
      <c r="D250" s="204" t="s">
        <v>140</v>
      </c>
      <c r="E250" s="205" t="s">
        <v>1186</v>
      </c>
      <c r="F250" s="206" t="s">
        <v>1187</v>
      </c>
      <c r="G250" s="207" t="s">
        <v>196</v>
      </c>
      <c r="H250" s="208">
        <v>2</v>
      </c>
      <c r="I250" s="209"/>
      <c r="J250" s="210">
        <f>ROUND(I250*H250,2)</f>
        <v>0</v>
      </c>
      <c r="K250" s="206" t="s">
        <v>144</v>
      </c>
      <c r="L250" s="45"/>
      <c r="M250" s="211" t="s">
        <v>19</v>
      </c>
      <c r="N250" s="212" t="s">
        <v>41</v>
      </c>
      <c r="O250" s="85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3">
        <f>S250*H250</f>
        <v>0</v>
      </c>
      <c r="U250" s="214" t="s">
        <v>19</v>
      </c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5" t="s">
        <v>317</v>
      </c>
      <c r="AT250" s="215" t="s">
        <v>140</v>
      </c>
      <c r="AU250" s="215" t="s">
        <v>80</v>
      </c>
      <c r="AY250" s="18" t="s">
        <v>136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8" t="s">
        <v>78</v>
      </c>
      <c r="BK250" s="216">
        <f>ROUND(I250*H250,2)</f>
        <v>0</v>
      </c>
      <c r="BL250" s="18" t="s">
        <v>317</v>
      </c>
      <c r="BM250" s="215" t="s">
        <v>1188</v>
      </c>
    </row>
    <row r="251" spans="1:47" s="2" customFormat="1" ht="12">
      <c r="A251" s="39"/>
      <c r="B251" s="40"/>
      <c r="C251" s="41"/>
      <c r="D251" s="217" t="s">
        <v>147</v>
      </c>
      <c r="E251" s="41"/>
      <c r="F251" s="218" t="s">
        <v>1189</v>
      </c>
      <c r="G251" s="41"/>
      <c r="H251" s="41"/>
      <c r="I251" s="219"/>
      <c r="J251" s="41"/>
      <c r="K251" s="41"/>
      <c r="L251" s="45"/>
      <c r="M251" s="220"/>
      <c r="N251" s="221"/>
      <c r="O251" s="85"/>
      <c r="P251" s="85"/>
      <c r="Q251" s="85"/>
      <c r="R251" s="85"/>
      <c r="S251" s="85"/>
      <c r="T251" s="85"/>
      <c r="U251" s="86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147</v>
      </c>
      <c r="AU251" s="18" t="s">
        <v>80</v>
      </c>
    </row>
    <row r="252" spans="1:65" s="2" customFormat="1" ht="24.15" customHeight="1">
      <c r="A252" s="39"/>
      <c r="B252" s="40"/>
      <c r="C252" s="222" t="s">
        <v>1190</v>
      </c>
      <c r="D252" s="222" t="s">
        <v>199</v>
      </c>
      <c r="E252" s="223" t="s">
        <v>694</v>
      </c>
      <c r="F252" s="224" t="s">
        <v>695</v>
      </c>
      <c r="G252" s="225" t="s">
        <v>196</v>
      </c>
      <c r="H252" s="226">
        <v>2</v>
      </c>
      <c r="I252" s="227"/>
      <c r="J252" s="228">
        <f>ROUND(I252*H252,2)</f>
        <v>0</v>
      </c>
      <c r="K252" s="224" t="s">
        <v>19</v>
      </c>
      <c r="L252" s="229"/>
      <c r="M252" s="230" t="s">
        <v>19</v>
      </c>
      <c r="N252" s="231" t="s">
        <v>41</v>
      </c>
      <c r="O252" s="85"/>
      <c r="P252" s="213">
        <f>O252*H252</f>
        <v>0</v>
      </c>
      <c r="Q252" s="213">
        <v>0.0195</v>
      </c>
      <c r="R252" s="213">
        <f>Q252*H252</f>
        <v>0.039</v>
      </c>
      <c r="S252" s="213">
        <v>0</v>
      </c>
      <c r="T252" s="213">
        <f>S252*H252</f>
        <v>0</v>
      </c>
      <c r="U252" s="214" t="s">
        <v>19</v>
      </c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5" t="s">
        <v>528</v>
      </c>
      <c r="AT252" s="215" t="s">
        <v>199</v>
      </c>
      <c r="AU252" s="215" t="s">
        <v>80</v>
      </c>
      <c r="AY252" s="18" t="s">
        <v>136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8" t="s">
        <v>78</v>
      </c>
      <c r="BK252" s="216">
        <f>ROUND(I252*H252,2)</f>
        <v>0</v>
      </c>
      <c r="BL252" s="18" t="s">
        <v>317</v>
      </c>
      <c r="BM252" s="215" t="s">
        <v>1191</v>
      </c>
    </row>
    <row r="253" spans="1:47" s="2" customFormat="1" ht="12">
      <c r="A253" s="39"/>
      <c r="B253" s="40"/>
      <c r="C253" s="41"/>
      <c r="D253" s="233" t="s">
        <v>645</v>
      </c>
      <c r="E253" s="41"/>
      <c r="F253" s="234" t="s">
        <v>1192</v>
      </c>
      <c r="G253" s="41"/>
      <c r="H253" s="41"/>
      <c r="I253" s="219"/>
      <c r="J253" s="41"/>
      <c r="K253" s="41"/>
      <c r="L253" s="45"/>
      <c r="M253" s="220"/>
      <c r="N253" s="221"/>
      <c r="O253" s="85"/>
      <c r="P253" s="85"/>
      <c r="Q253" s="85"/>
      <c r="R253" s="85"/>
      <c r="S253" s="85"/>
      <c r="T253" s="85"/>
      <c r="U253" s="86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645</v>
      </c>
      <c r="AU253" s="18" t="s">
        <v>80</v>
      </c>
    </row>
    <row r="254" spans="1:65" s="2" customFormat="1" ht="21.75" customHeight="1">
      <c r="A254" s="39"/>
      <c r="B254" s="40"/>
      <c r="C254" s="204" t="s">
        <v>1193</v>
      </c>
      <c r="D254" s="204" t="s">
        <v>140</v>
      </c>
      <c r="E254" s="205" t="s">
        <v>1194</v>
      </c>
      <c r="F254" s="206" t="s">
        <v>1195</v>
      </c>
      <c r="G254" s="207" t="s">
        <v>196</v>
      </c>
      <c r="H254" s="208">
        <v>2</v>
      </c>
      <c r="I254" s="209"/>
      <c r="J254" s="210">
        <f>ROUND(I254*H254,2)</f>
        <v>0</v>
      </c>
      <c r="K254" s="206" t="s">
        <v>19</v>
      </c>
      <c r="L254" s="45"/>
      <c r="M254" s="211" t="s">
        <v>19</v>
      </c>
      <c r="N254" s="212" t="s">
        <v>41</v>
      </c>
      <c r="O254" s="85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3">
        <f>S254*H254</f>
        <v>0</v>
      </c>
      <c r="U254" s="214" t="s">
        <v>19</v>
      </c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5" t="s">
        <v>317</v>
      </c>
      <c r="AT254" s="215" t="s">
        <v>140</v>
      </c>
      <c r="AU254" s="215" t="s">
        <v>80</v>
      </c>
      <c r="AY254" s="18" t="s">
        <v>136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8" t="s">
        <v>78</v>
      </c>
      <c r="BK254" s="216">
        <f>ROUND(I254*H254,2)</f>
        <v>0</v>
      </c>
      <c r="BL254" s="18" t="s">
        <v>317</v>
      </c>
      <c r="BM254" s="215" t="s">
        <v>1196</v>
      </c>
    </row>
    <row r="255" spans="1:65" s="2" customFormat="1" ht="21.75" customHeight="1">
      <c r="A255" s="39"/>
      <c r="B255" s="40"/>
      <c r="C255" s="204" t="s">
        <v>461</v>
      </c>
      <c r="D255" s="204" t="s">
        <v>140</v>
      </c>
      <c r="E255" s="205" t="s">
        <v>1197</v>
      </c>
      <c r="F255" s="206" t="s">
        <v>1198</v>
      </c>
      <c r="G255" s="207" t="s">
        <v>196</v>
      </c>
      <c r="H255" s="208">
        <v>2</v>
      </c>
      <c r="I255" s="209"/>
      <c r="J255" s="210">
        <f>ROUND(I255*H255,2)</f>
        <v>0</v>
      </c>
      <c r="K255" s="206" t="s">
        <v>19</v>
      </c>
      <c r="L255" s="45"/>
      <c r="M255" s="211" t="s">
        <v>19</v>
      </c>
      <c r="N255" s="212" t="s">
        <v>41</v>
      </c>
      <c r="O255" s="85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3">
        <f>S255*H255</f>
        <v>0</v>
      </c>
      <c r="U255" s="214" t="s">
        <v>19</v>
      </c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5" t="s">
        <v>317</v>
      </c>
      <c r="AT255" s="215" t="s">
        <v>140</v>
      </c>
      <c r="AU255" s="215" t="s">
        <v>80</v>
      </c>
      <c r="AY255" s="18" t="s">
        <v>136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8" t="s">
        <v>78</v>
      </c>
      <c r="BK255" s="216">
        <f>ROUND(I255*H255,2)</f>
        <v>0</v>
      </c>
      <c r="BL255" s="18" t="s">
        <v>317</v>
      </c>
      <c r="BM255" s="215" t="s">
        <v>1199</v>
      </c>
    </row>
    <row r="256" spans="1:65" s="2" customFormat="1" ht="21.75" customHeight="1">
      <c r="A256" s="39"/>
      <c r="B256" s="40"/>
      <c r="C256" s="222" t="s">
        <v>465</v>
      </c>
      <c r="D256" s="222" t="s">
        <v>199</v>
      </c>
      <c r="E256" s="223" t="s">
        <v>1200</v>
      </c>
      <c r="F256" s="224" t="s">
        <v>1201</v>
      </c>
      <c r="G256" s="225" t="s">
        <v>196</v>
      </c>
      <c r="H256" s="226">
        <v>2</v>
      </c>
      <c r="I256" s="227"/>
      <c r="J256" s="228">
        <f>ROUND(I256*H256,2)</f>
        <v>0</v>
      </c>
      <c r="K256" s="224" t="s">
        <v>19</v>
      </c>
      <c r="L256" s="229"/>
      <c r="M256" s="230" t="s">
        <v>19</v>
      </c>
      <c r="N256" s="231" t="s">
        <v>41</v>
      </c>
      <c r="O256" s="85"/>
      <c r="P256" s="213">
        <f>O256*H256</f>
        <v>0</v>
      </c>
      <c r="Q256" s="213">
        <v>0.043</v>
      </c>
      <c r="R256" s="213">
        <f>Q256*H256</f>
        <v>0.086</v>
      </c>
      <c r="S256" s="213">
        <v>0</v>
      </c>
      <c r="T256" s="213">
        <f>S256*H256</f>
        <v>0</v>
      </c>
      <c r="U256" s="214" t="s">
        <v>19</v>
      </c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5" t="s">
        <v>528</v>
      </c>
      <c r="AT256" s="215" t="s">
        <v>199</v>
      </c>
      <c r="AU256" s="215" t="s">
        <v>80</v>
      </c>
      <c r="AY256" s="18" t="s">
        <v>136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8" t="s">
        <v>78</v>
      </c>
      <c r="BK256" s="216">
        <f>ROUND(I256*H256,2)</f>
        <v>0</v>
      </c>
      <c r="BL256" s="18" t="s">
        <v>317</v>
      </c>
      <c r="BM256" s="215" t="s">
        <v>1202</v>
      </c>
    </row>
    <row r="257" spans="1:65" s="2" customFormat="1" ht="21.75" customHeight="1">
      <c r="A257" s="39"/>
      <c r="B257" s="40"/>
      <c r="C257" s="222" t="s">
        <v>1203</v>
      </c>
      <c r="D257" s="222" t="s">
        <v>199</v>
      </c>
      <c r="E257" s="223" t="s">
        <v>1204</v>
      </c>
      <c r="F257" s="224" t="s">
        <v>1205</v>
      </c>
      <c r="G257" s="225" t="s">
        <v>196</v>
      </c>
      <c r="H257" s="226">
        <v>2</v>
      </c>
      <c r="I257" s="227"/>
      <c r="J257" s="228">
        <f>ROUND(I257*H257,2)</f>
        <v>0</v>
      </c>
      <c r="K257" s="224" t="s">
        <v>19</v>
      </c>
      <c r="L257" s="229"/>
      <c r="M257" s="230" t="s">
        <v>19</v>
      </c>
      <c r="N257" s="231" t="s">
        <v>41</v>
      </c>
      <c r="O257" s="85"/>
      <c r="P257" s="213">
        <f>O257*H257</f>
        <v>0</v>
      </c>
      <c r="Q257" s="213">
        <v>0.029</v>
      </c>
      <c r="R257" s="213">
        <f>Q257*H257</f>
        <v>0.058</v>
      </c>
      <c r="S257" s="213">
        <v>0</v>
      </c>
      <c r="T257" s="213">
        <f>S257*H257</f>
        <v>0</v>
      </c>
      <c r="U257" s="214" t="s">
        <v>19</v>
      </c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5" t="s">
        <v>528</v>
      </c>
      <c r="AT257" s="215" t="s">
        <v>199</v>
      </c>
      <c r="AU257" s="215" t="s">
        <v>80</v>
      </c>
      <c r="AY257" s="18" t="s">
        <v>136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78</v>
      </c>
      <c r="BK257" s="216">
        <f>ROUND(I257*H257,2)</f>
        <v>0</v>
      </c>
      <c r="BL257" s="18" t="s">
        <v>317</v>
      </c>
      <c r="BM257" s="215" t="s">
        <v>1206</v>
      </c>
    </row>
    <row r="258" spans="1:65" s="2" customFormat="1" ht="16.5" customHeight="1">
      <c r="A258" s="39"/>
      <c r="B258" s="40"/>
      <c r="C258" s="204" t="s">
        <v>469</v>
      </c>
      <c r="D258" s="204" t="s">
        <v>140</v>
      </c>
      <c r="E258" s="205" t="s">
        <v>1207</v>
      </c>
      <c r="F258" s="206" t="s">
        <v>1208</v>
      </c>
      <c r="G258" s="207" t="s">
        <v>196</v>
      </c>
      <c r="H258" s="208">
        <v>2</v>
      </c>
      <c r="I258" s="209"/>
      <c r="J258" s="210">
        <f>ROUND(I258*H258,2)</f>
        <v>0</v>
      </c>
      <c r="K258" s="206" t="s">
        <v>19</v>
      </c>
      <c r="L258" s="45"/>
      <c r="M258" s="211" t="s">
        <v>19</v>
      </c>
      <c r="N258" s="212" t="s">
        <v>41</v>
      </c>
      <c r="O258" s="85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3">
        <f>S258*H258</f>
        <v>0</v>
      </c>
      <c r="U258" s="214" t="s">
        <v>19</v>
      </c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5" t="s">
        <v>317</v>
      </c>
      <c r="AT258" s="215" t="s">
        <v>140</v>
      </c>
      <c r="AU258" s="215" t="s">
        <v>80</v>
      </c>
      <c r="AY258" s="18" t="s">
        <v>136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78</v>
      </c>
      <c r="BK258" s="216">
        <f>ROUND(I258*H258,2)</f>
        <v>0</v>
      </c>
      <c r="BL258" s="18" t="s">
        <v>317</v>
      </c>
      <c r="BM258" s="215" t="s">
        <v>1209</v>
      </c>
    </row>
    <row r="259" spans="1:65" s="2" customFormat="1" ht="16.5" customHeight="1">
      <c r="A259" s="39"/>
      <c r="B259" s="40"/>
      <c r="C259" s="222" t="s">
        <v>619</v>
      </c>
      <c r="D259" s="222" t="s">
        <v>199</v>
      </c>
      <c r="E259" s="223" t="s">
        <v>1210</v>
      </c>
      <c r="F259" s="224" t="s">
        <v>1211</v>
      </c>
      <c r="G259" s="225" t="s">
        <v>196</v>
      </c>
      <c r="H259" s="226">
        <v>2</v>
      </c>
      <c r="I259" s="227"/>
      <c r="J259" s="228">
        <f>ROUND(I259*H259,2)</f>
        <v>0</v>
      </c>
      <c r="K259" s="224" t="s">
        <v>19</v>
      </c>
      <c r="L259" s="229"/>
      <c r="M259" s="230" t="s">
        <v>19</v>
      </c>
      <c r="N259" s="231" t="s">
        <v>41</v>
      </c>
      <c r="O259" s="85"/>
      <c r="P259" s="213">
        <f>O259*H259</f>
        <v>0</v>
      </c>
      <c r="Q259" s="213">
        <v>0.0047</v>
      </c>
      <c r="R259" s="213">
        <f>Q259*H259</f>
        <v>0.0094</v>
      </c>
      <c r="S259" s="213">
        <v>0</v>
      </c>
      <c r="T259" s="213">
        <f>S259*H259</f>
        <v>0</v>
      </c>
      <c r="U259" s="214" t="s">
        <v>19</v>
      </c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5" t="s">
        <v>528</v>
      </c>
      <c r="AT259" s="215" t="s">
        <v>199</v>
      </c>
      <c r="AU259" s="215" t="s">
        <v>80</v>
      </c>
      <c r="AY259" s="18" t="s">
        <v>136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8" t="s">
        <v>78</v>
      </c>
      <c r="BK259" s="216">
        <f>ROUND(I259*H259,2)</f>
        <v>0</v>
      </c>
      <c r="BL259" s="18" t="s">
        <v>317</v>
      </c>
      <c r="BM259" s="215" t="s">
        <v>1212</v>
      </c>
    </row>
    <row r="260" spans="1:65" s="2" customFormat="1" ht="16.5" customHeight="1">
      <c r="A260" s="39"/>
      <c r="B260" s="40"/>
      <c r="C260" s="204" t="s">
        <v>607</v>
      </c>
      <c r="D260" s="204" t="s">
        <v>140</v>
      </c>
      <c r="E260" s="205" t="s">
        <v>1213</v>
      </c>
      <c r="F260" s="206" t="s">
        <v>1214</v>
      </c>
      <c r="G260" s="207" t="s">
        <v>196</v>
      </c>
      <c r="H260" s="208">
        <v>1</v>
      </c>
      <c r="I260" s="209"/>
      <c r="J260" s="210">
        <f>ROUND(I260*H260,2)</f>
        <v>0</v>
      </c>
      <c r="K260" s="206" t="s">
        <v>19</v>
      </c>
      <c r="L260" s="45"/>
      <c r="M260" s="211" t="s">
        <v>19</v>
      </c>
      <c r="N260" s="212" t="s">
        <v>41</v>
      </c>
      <c r="O260" s="85"/>
      <c r="P260" s="213">
        <f>O260*H260</f>
        <v>0</v>
      </c>
      <c r="Q260" s="213">
        <v>0</v>
      </c>
      <c r="R260" s="213">
        <f>Q260*H260</f>
        <v>0</v>
      </c>
      <c r="S260" s="213">
        <v>0.004</v>
      </c>
      <c r="T260" s="213">
        <f>S260*H260</f>
        <v>0.004</v>
      </c>
      <c r="U260" s="214" t="s">
        <v>19</v>
      </c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5" t="s">
        <v>317</v>
      </c>
      <c r="AT260" s="215" t="s">
        <v>140</v>
      </c>
      <c r="AU260" s="215" t="s">
        <v>80</v>
      </c>
      <c r="AY260" s="18" t="s">
        <v>136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8" t="s">
        <v>78</v>
      </c>
      <c r="BK260" s="216">
        <f>ROUND(I260*H260,2)</f>
        <v>0</v>
      </c>
      <c r="BL260" s="18" t="s">
        <v>317</v>
      </c>
      <c r="BM260" s="215" t="s">
        <v>1215</v>
      </c>
    </row>
    <row r="261" spans="1:65" s="2" customFormat="1" ht="16.5" customHeight="1">
      <c r="A261" s="39"/>
      <c r="B261" s="40"/>
      <c r="C261" s="204" t="s">
        <v>624</v>
      </c>
      <c r="D261" s="204" t="s">
        <v>140</v>
      </c>
      <c r="E261" s="205" t="s">
        <v>698</v>
      </c>
      <c r="F261" s="206" t="s">
        <v>699</v>
      </c>
      <c r="G261" s="207" t="s">
        <v>196</v>
      </c>
      <c r="H261" s="208">
        <v>4</v>
      </c>
      <c r="I261" s="209"/>
      <c r="J261" s="210">
        <f>ROUND(I261*H261,2)</f>
        <v>0</v>
      </c>
      <c r="K261" s="206" t="s">
        <v>19</v>
      </c>
      <c r="L261" s="45"/>
      <c r="M261" s="211" t="s">
        <v>19</v>
      </c>
      <c r="N261" s="212" t="s">
        <v>41</v>
      </c>
      <c r="O261" s="85"/>
      <c r="P261" s="213">
        <f>O261*H261</f>
        <v>0</v>
      </c>
      <c r="Q261" s="213">
        <v>0</v>
      </c>
      <c r="R261" s="213">
        <f>Q261*H261</f>
        <v>0</v>
      </c>
      <c r="S261" s="213">
        <v>0.0018</v>
      </c>
      <c r="T261" s="213">
        <f>S261*H261</f>
        <v>0.0072</v>
      </c>
      <c r="U261" s="214" t="s">
        <v>19</v>
      </c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5" t="s">
        <v>317</v>
      </c>
      <c r="AT261" s="215" t="s">
        <v>140</v>
      </c>
      <c r="AU261" s="215" t="s">
        <v>80</v>
      </c>
      <c r="AY261" s="18" t="s">
        <v>136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78</v>
      </c>
      <c r="BK261" s="216">
        <f>ROUND(I261*H261,2)</f>
        <v>0</v>
      </c>
      <c r="BL261" s="18" t="s">
        <v>317</v>
      </c>
      <c r="BM261" s="215" t="s">
        <v>1216</v>
      </c>
    </row>
    <row r="262" spans="1:65" s="2" customFormat="1" ht="16.5" customHeight="1">
      <c r="A262" s="39"/>
      <c r="B262" s="40"/>
      <c r="C262" s="204" t="s">
        <v>602</v>
      </c>
      <c r="D262" s="204" t="s">
        <v>140</v>
      </c>
      <c r="E262" s="205" t="s">
        <v>703</v>
      </c>
      <c r="F262" s="206" t="s">
        <v>704</v>
      </c>
      <c r="G262" s="207" t="s">
        <v>196</v>
      </c>
      <c r="H262" s="208">
        <v>4</v>
      </c>
      <c r="I262" s="209"/>
      <c r="J262" s="210">
        <f>ROUND(I262*H262,2)</f>
        <v>0</v>
      </c>
      <c r="K262" s="206" t="s">
        <v>19</v>
      </c>
      <c r="L262" s="45"/>
      <c r="M262" s="211" t="s">
        <v>19</v>
      </c>
      <c r="N262" s="212" t="s">
        <v>41</v>
      </c>
      <c r="O262" s="85"/>
      <c r="P262" s="213">
        <f>O262*H262</f>
        <v>0</v>
      </c>
      <c r="Q262" s="213">
        <v>0</v>
      </c>
      <c r="R262" s="213">
        <f>Q262*H262</f>
        <v>0</v>
      </c>
      <c r="S262" s="213">
        <v>0.024</v>
      </c>
      <c r="T262" s="213">
        <f>S262*H262</f>
        <v>0.096</v>
      </c>
      <c r="U262" s="214" t="s">
        <v>19</v>
      </c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5" t="s">
        <v>317</v>
      </c>
      <c r="AT262" s="215" t="s">
        <v>140</v>
      </c>
      <c r="AU262" s="215" t="s">
        <v>80</v>
      </c>
      <c r="AY262" s="18" t="s">
        <v>136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78</v>
      </c>
      <c r="BK262" s="216">
        <f>ROUND(I262*H262,2)</f>
        <v>0</v>
      </c>
      <c r="BL262" s="18" t="s">
        <v>317</v>
      </c>
      <c r="BM262" s="215" t="s">
        <v>1217</v>
      </c>
    </row>
    <row r="263" spans="1:65" s="2" customFormat="1" ht="16.5" customHeight="1">
      <c r="A263" s="39"/>
      <c r="B263" s="40"/>
      <c r="C263" s="204" t="s">
        <v>294</v>
      </c>
      <c r="D263" s="204" t="s">
        <v>140</v>
      </c>
      <c r="E263" s="205" t="s">
        <v>1218</v>
      </c>
      <c r="F263" s="206" t="s">
        <v>1219</v>
      </c>
      <c r="G263" s="207" t="s">
        <v>196</v>
      </c>
      <c r="H263" s="208">
        <v>4</v>
      </c>
      <c r="I263" s="209"/>
      <c r="J263" s="210">
        <f>ROUND(I263*H263,2)</f>
        <v>0</v>
      </c>
      <c r="K263" s="206" t="s">
        <v>19</v>
      </c>
      <c r="L263" s="45"/>
      <c r="M263" s="211" t="s">
        <v>19</v>
      </c>
      <c r="N263" s="212" t="s">
        <v>41</v>
      </c>
      <c r="O263" s="85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3">
        <f>S263*H263</f>
        <v>0</v>
      </c>
      <c r="U263" s="214" t="s">
        <v>19</v>
      </c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5" t="s">
        <v>317</v>
      </c>
      <c r="AT263" s="215" t="s">
        <v>140</v>
      </c>
      <c r="AU263" s="215" t="s">
        <v>80</v>
      </c>
      <c r="AY263" s="18" t="s">
        <v>136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78</v>
      </c>
      <c r="BK263" s="216">
        <f>ROUND(I263*H263,2)</f>
        <v>0</v>
      </c>
      <c r="BL263" s="18" t="s">
        <v>317</v>
      </c>
      <c r="BM263" s="215" t="s">
        <v>1220</v>
      </c>
    </row>
    <row r="264" spans="1:65" s="2" customFormat="1" ht="21.75" customHeight="1">
      <c r="A264" s="39"/>
      <c r="B264" s="40"/>
      <c r="C264" s="222" t="s">
        <v>369</v>
      </c>
      <c r="D264" s="222" t="s">
        <v>199</v>
      </c>
      <c r="E264" s="223" t="s">
        <v>1221</v>
      </c>
      <c r="F264" s="224" t="s">
        <v>1222</v>
      </c>
      <c r="G264" s="225" t="s">
        <v>196</v>
      </c>
      <c r="H264" s="226">
        <v>4</v>
      </c>
      <c r="I264" s="227"/>
      <c r="J264" s="228">
        <f>ROUND(I264*H264,2)</f>
        <v>0</v>
      </c>
      <c r="K264" s="224" t="s">
        <v>19</v>
      </c>
      <c r="L264" s="229"/>
      <c r="M264" s="230" t="s">
        <v>19</v>
      </c>
      <c r="N264" s="231" t="s">
        <v>41</v>
      </c>
      <c r="O264" s="85"/>
      <c r="P264" s="213">
        <f>O264*H264</f>
        <v>0</v>
      </c>
      <c r="Q264" s="213">
        <v>0.00208</v>
      </c>
      <c r="R264" s="213">
        <f>Q264*H264</f>
        <v>0.00832</v>
      </c>
      <c r="S264" s="213">
        <v>0</v>
      </c>
      <c r="T264" s="213">
        <f>S264*H264</f>
        <v>0</v>
      </c>
      <c r="U264" s="214" t="s">
        <v>19</v>
      </c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5" t="s">
        <v>528</v>
      </c>
      <c r="AT264" s="215" t="s">
        <v>199</v>
      </c>
      <c r="AU264" s="215" t="s">
        <v>80</v>
      </c>
      <c r="AY264" s="18" t="s">
        <v>136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8" t="s">
        <v>78</v>
      </c>
      <c r="BK264" s="216">
        <f>ROUND(I264*H264,2)</f>
        <v>0</v>
      </c>
      <c r="BL264" s="18" t="s">
        <v>317</v>
      </c>
      <c r="BM264" s="215" t="s">
        <v>1223</v>
      </c>
    </row>
    <row r="265" spans="1:65" s="2" customFormat="1" ht="24.15" customHeight="1">
      <c r="A265" s="39"/>
      <c r="B265" s="40"/>
      <c r="C265" s="204" t="s">
        <v>424</v>
      </c>
      <c r="D265" s="204" t="s">
        <v>140</v>
      </c>
      <c r="E265" s="205" t="s">
        <v>708</v>
      </c>
      <c r="F265" s="206" t="s">
        <v>709</v>
      </c>
      <c r="G265" s="207" t="s">
        <v>366</v>
      </c>
      <c r="H265" s="232"/>
      <c r="I265" s="209"/>
      <c r="J265" s="210">
        <f>ROUND(I265*H265,2)</f>
        <v>0</v>
      </c>
      <c r="K265" s="206" t="s">
        <v>19</v>
      </c>
      <c r="L265" s="45"/>
      <c r="M265" s="211" t="s">
        <v>19</v>
      </c>
      <c r="N265" s="212" t="s">
        <v>41</v>
      </c>
      <c r="O265" s="85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3">
        <f>S265*H265</f>
        <v>0</v>
      </c>
      <c r="U265" s="214" t="s">
        <v>19</v>
      </c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5" t="s">
        <v>317</v>
      </c>
      <c r="AT265" s="215" t="s">
        <v>140</v>
      </c>
      <c r="AU265" s="215" t="s">
        <v>80</v>
      </c>
      <c r="AY265" s="18" t="s">
        <v>136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78</v>
      </c>
      <c r="BK265" s="216">
        <f>ROUND(I265*H265,2)</f>
        <v>0</v>
      </c>
      <c r="BL265" s="18" t="s">
        <v>317</v>
      </c>
      <c r="BM265" s="215" t="s">
        <v>1224</v>
      </c>
    </row>
    <row r="266" spans="1:65" s="2" customFormat="1" ht="24.15" customHeight="1">
      <c r="A266" s="39"/>
      <c r="B266" s="40"/>
      <c r="C266" s="204" t="s">
        <v>535</v>
      </c>
      <c r="D266" s="204" t="s">
        <v>140</v>
      </c>
      <c r="E266" s="205" t="s">
        <v>713</v>
      </c>
      <c r="F266" s="206" t="s">
        <v>714</v>
      </c>
      <c r="G266" s="207" t="s">
        <v>366</v>
      </c>
      <c r="H266" s="232"/>
      <c r="I266" s="209"/>
      <c r="J266" s="210">
        <f>ROUND(I266*H266,2)</f>
        <v>0</v>
      </c>
      <c r="K266" s="206" t="s">
        <v>19</v>
      </c>
      <c r="L266" s="45"/>
      <c r="M266" s="211" t="s">
        <v>19</v>
      </c>
      <c r="N266" s="212" t="s">
        <v>41</v>
      </c>
      <c r="O266" s="85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3">
        <f>S266*H266</f>
        <v>0</v>
      </c>
      <c r="U266" s="214" t="s">
        <v>19</v>
      </c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5" t="s">
        <v>317</v>
      </c>
      <c r="AT266" s="215" t="s">
        <v>140</v>
      </c>
      <c r="AU266" s="215" t="s">
        <v>80</v>
      </c>
      <c r="AY266" s="18" t="s">
        <v>136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78</v>
      </c>
      <c r="BK266" s="216">
        <f>ROUND(I266*H266,2)</f>
        <v>0</v>
      </c>
      <c r="BL266" s="18" t="s">
        <v>317</v>
      </c>
      <c r="BM266" s="215" t="s">
        <v>1225</v>
      </c>
    </row>
    <row r="267" spans="1:63" s="12" customFormat="1" ht="22.8" customHeight="1">
      <c r="A267" s="12"/>
      <c r="B267" s="188"/>
      <c r="C267" s="189"/>
      <c r="D267" s="190" t="s">
        <v>69</v>
      </c>
      <c r="E267" s="202" t="s">
        <v>717</v>
      </c>
      <c r="F267" s="202" t="s">
        <v>718</v>
      </c>
      <c r="G267" s="189"/>
      <c r="H267" s="189"/>
      <c r="I267" s="192"/>
      <c r="J267" s="203">
        <f>BK267</f>
        <v>0</v>
      </c>
      <c r="K267" s="189"/>
      <c r="L267" s="194"/>
      <c r="M267" s="195"/>
      <c r="N267" s="196"/>
      <c r="O267" s="196"/>
      <c r="P267" s="197">
        <f>SUM(P268:P270)</f>
        <v>0</v>
      </c>
      <c r="Q267" s="196"/>
      <c r="R267" s="197">
        <f>SUM(R268:R270)</f>
        <v>0</v>
      </c>
      <c r="S267" s="196"/>
      <c r="T267" s="197">
        <f>SUM(T268:T270)</f>
        <v>0.44099999999999995</v>
      </c>
      <c r="U267" s="198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99" t="s">
        <v>80</v>
      </c>
      <c r="AT267" s="200" t="s">
        <v>69</v>
      </c>
      <c r="AU267" s="200" t="s">
        <v>78</v>
      </c>
      <c r="AY267" s="199" t="s">
        <v>136</v>
      </c>
      <c r="BK267" s="201">
        <f>SUM(BK268:BK270)</f>
        <v>0</v>
      </c>
    </row>
    <row r="268" spans="1:65" s="2" customFormat="1" ht="16.5" customHeight="1">
      <c r="A268" s="39"/>
      <c r="B268" s="40"/>
      <c r="C268" s="204" t="s">
        <v>580</v>
      </c>
      <c r="D268" s="204" t="s">
        <v>140</v>
      </c>
      <c r="E268" s="205" t="s">
        <v>720</v>
      </c>
      <c r="F268" s="206" t="s">
        <v>721</v>
      </c>
      <c r="G268" s="207" t="s">
        <v>152</v>
      </c>
      <c r="H268" s="208">
        <v>24.5</v>
      </c>
      <c r="I268" s="209"/>
      <c r="J268" s="210">
        <f>ROUND(I268*H268,2)</f>
        <v>0</v>
      </c>
      <c r="K268" s="206" t="s">
        <v>19</v>
      </c>
      <c r="L268" s="45"/>
      <c r="M268" s="211" t="s">
        <v>19</v>
      </c>
      <c r="N268" s="212" t="s">
        <v>41</v>
      </c>
      <c r="O268" s="85"/>
      <c r="P268" s="213">
        <f>O268*H268</f>
        <v>0</v>
      </c>
      <c r="Q268" s="213">
        <v>0</v>
      </c>
      <c r="R268" s="213">
        <f>Q268*H268</f>
        <v>0</v>
      </c>
      <c r="S268" s="213">
        <v>0.018</v>
      </c>
      <c r="T268" s="213">
        <f>S268*H268</f>
        <v>0.44099999999999995</v>
      </c>
      <c r="U268" s="214" t="s">
        <v>19</v>
      </c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5" t="s">
        <v>317</v>
      </c>
      <c r="AT268" s="215" t="s">
        <v>140</v>
      </c>
      <c r="AU268" s="215" t="s">
        <v>80</v>
      </c>
      <c r="AY268" s="18" t="s">
        <v>136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8" t="s">
        <v>78</v>
      </c>
      <c r="BK268" s="216">
        <f>ROUND(I268*H268,2)</f>
        <v>0</v>
      </c>
      <c r="BL268" s="18" t="s">
        <v>317</v>
      </c>
      <c r="BM268" s="215" t="s">
        <v>1226</v>
      </c>
    </row>
    <row r="269" spans="1:65" s="2" customFormat="1" ht="24.15" customHeight="1">
      <c r="A269" s="39"/>
      <c r="B269" s="40"/>
      <c r="C269" s="204" t="s">
        <v>1227</v>
      </c>
      <c r="D269" s="204" t="s">
        <v>140</v>
      </c>
      <c r="E269" s="205" t="s">
        <v>730</v>
      </c>
      <c r="F269" s="206" t="s">
        <v>731</v>
      </c>
      <c r="G269" s="207" t="s">
        <v>366</v>
      </c>
      <c r="H269" s="232"/>
      <c r="I269" s="209"/>
      <c r="J269" s="210">
        <f>ROUND(I269*H269,2)</f>
        <v>0</v>
      </c>
      <c r="K269" s="206" t="s">
        <v>19</v>
      </c>
      <c r="L269" s="45"/>
      <c r="M269" s="211" t="s">
        <v>19</v>
      </c>
      <c r="N269" s="212" t="s">
        <v>41</v>
      </c>
      <c r="O269" s="85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3">
        <f>S269*H269</f>
        <v>0</v>
      </c>
      <c r="U269" s="214" t="s">
        <v>19</v>
      </c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5" t="s">
        <v>317</v>
      </c>
      <c r="AT269" s="215" t="s">
        <v>140</v>
      </c>
      <c r="AU269" s="215" t="s">
        <v>80</v>
      </c>
      <c r="AY269" s="18" t="s">
        <v>136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8" t="s">
        <v>78</v>
      </c>
      <c r="BK269" s="216">
        <f>ROUND(I269*H269,2)</f>
        <v>0</v>
      </c>
      <c r="BL269" s="18" t="s">
        <v>317</v>
      </c>
      <c r="BM269" s="215" t="s">
        <v>1228</v>
      </c>
    </row>
    <row r="270" spans="1:65" s="2" customFormat="1" ht="24.15" customHeight="1">
      <c r="A270" s="39"/>
      <c r="B270" s="40"/>
      <c r="C270" s="204" t="s">
        <v>1229</v>
      </c>
      <c r="D270" s="204" t="s">
        <v>140</v>
      </c>
      <c r="E270" s="205" t="s">
        <v>735</v>
      </c>
      <c r="F270" s="206" t="s">
        <v>736</v>
      </c>
      <c r="G270" s="207" t="s">
        <v>366</v>
      </c>
      <c r="H270" s="232"/>
      <c r="I270" s="209"/>
      <c r="J270" s="210">
        <f>ROUND(I270*H270,2)</f>
        <v>0</v>
      </c>
      <c r="K270" s="206" t="s">
        <v>19</v>
      </c>
      <c r="L270" s="45"/>
      <c r="M270" s="211" t="s">
        <v>19</v>
      </c>
      <c r="N270" s="212" t="s">
        <v>41</v>
      </c>
      <c r="O270" s="85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3">
        <f>S270*H270</f>
        <v>0</v>
      </c>
      <c r="U270" s="214" t="s">
        <v>19</v>
      </c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5" t="s">
        <v>317</v>
      </c>
      <c r="AT270" s="215" t="s">
        <v>140</v>
      </c>
      <c r="AU270" s="215" t="s">
        <v>80</v>
      </c>
      <c r="AY270" s="18" t="s">
        <v>136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78</v>
      </c>
      <c r="BK270" s="216">
        <f>ROUND(I270*H270,2)</f>
        <v>0</v>
      </c>
      <c r="BL270" s="18" t="s">
        <v>317</v>
      </c>
      <c r="BM270" s="215" t="s">
        <v>1230</v>
      </c>
    </row>
    <row r="271" spans="1:63" s="12" customFormat="1" ht="22.8" customHeight="1">
      <c r="A271" s="12"/>
      <c r="B271" s="188"/>
      <c r="C271" s="189"/>
      <c r="D271" s="190" t="s">
        <v>69</v>
      </c>
      <c r="E271" s="202" t="s">
        <v>739</v>
      </c>
      <c r="F271" s="202" t="s">
        <v>740</v>
      </c>
      <c r="G271" s="189"/>
      <c r="H271" s="189"/>
      <c r="I271" s="192"/>
      <c r="J271" s="203">
        <f>BK271</f>
        <v>0</v>
      </c>
      <c r="K271" s="189"/>
      <c r="L271" s="194"/>
      <c r="M271" s="195"/>
      <c r="N271" s="196"/>
      <c r="O271" s="196"/>
      <c r="P271" s="197">
        <f>SUM(P272:P277)</f>
        <v>0</v>
      </c>
      <c r="Q271" s="196"/>
      <c r="R271" s="197">
        <f>SUM(R272:R277)</f>
        <v>1.63548</v>
      </c>
      <c r="S271" s="196"/>
      <c r="T271" s="197">
        <f>SUM(T272:T277)</f>
        <v>0</v>
      </c>
      <c r="U271" s="198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99" t="s">
        <v>80</v>
      </c>
      <c r="AT271" s="200" t="s">
        <v>69</v>
      </c>
      <c r="AU271" s="200" t="s">
        <v>78</v>
      </c>
      <c r="AY271" s="199" t="s">
        <v>136</v>
      </c>
      <c r="BK271" s="201">
        <f>SUM(BK272:BK277)</f>
        <v>0</v>
      </c>
    </row>
    <row r="272" spans="1:65" s="2" customFormat="1" ht="16.5" customHeight="1">
      <c r="A272" s="39"/>
      <c r="B272" s="40"/>
      <c r="C272" s="204" t="s">
        <v>628</v>
      </c>
      <c r="D272" s="204" t="s">
        <v>140</v>
      </c>
      <c r="E272" s="205" t="s">
        <v>742</v>
      </c>
      <c r="F272" s="206" t="s">
        <v>743</v>
      </c>
      <c r="G272" s="207" t="s">
        <v>152</v>
      </c>
      <c r="H272" s="208">
        <v>59</v>
      </c>
      <c r="I272" s="209"/>
      <c r="J272" s="210">
        <f>ROUND(I272*H272,2)</f>
        <v>0</v>
      </c>
      <c r="K272" s="206" t="s">
        <v>19</v>
      </c>
      <c r="L272" s="45"/>
      <c r="M272" s="211" t="s">
        <v>19</v>
      </c>
      <c r="N272" s="212" t="s">
        <v>41</v>
      </c>
      <c r="O272" s="85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3">
        <f>S272*H272</f>
        <v>0</v>
      </c>
      <c r="U272" s="214" t="s">
        <v>19</v>
      </c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5" t="s">
        <v>317</v>
      </c>
      <c r="AT272" s="215" t="s">
        <v>140</v>
      </c>
      <c r="AU272" s="215" t="s">
        <v>80</v>
      </c>
      <c r="AY272" s="18" t="s">
        <v>136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8" t="s">
        <v>78</v>
      </c>
      <c r="BK272" s="216">
        <f>ROUND(I272*H272,2)</f>
        <v>0</v>
      </c>
      <c r="BL272" s="18" t="s">
        <v>317</v>
      </c>
      <c r="BM272" s="215" t="s">
        <v>1231</v>
      </c>
    </row>
    <row r="273" spans="1:65" s="2" customFormat="1" ht="16.5" customHeight="1">
      <c r="A273" s="39"/>
      <c r="B273" s="40"/>
      <c r="C273" s="204" t="s">
        <v>633</v>
      </c>
      <c r="D273" s="204" t="s">
        <v>140</v>
      </c>
      <c r="E273" s="205" t="s">
        <v>747</v>
      </c>
      <c r="F273" s="206" t="s">
        <v>748</v>
      </c>
      <c r="G273" s="207" t="s">
        <v>152</v>
      </c>
      <c r="H273" s="208">
        <v>59</v>
      </c>
      <c r="I273" s="209"/>
      <c r="J273" s="210">
        <f>ROUND(I273*H273,2)</f>
        <v>0</v>
      </c>
      <c r="K273" s="206" t="s">
        <v>19</v>
      </c>
      <c r="L273" s="45"/>
      <c r="M273" s="211" t="s">
        <v>19</v>
      </c>
      <c r="N273" s="212" t="s">
        <v>41</v>
      </c>
      <c r="O273" s="85"/>
      <c r="P273" s="213">
        <f>O273*H273</f>
        <v>0</v>
      </c>
      <c r="Q273" s="213">
        <v>0.0003</v>
      </c>
      <c r="R273" s="213">
        <f>Q273*H273</f>
        <v>0.017699999999999997</v>
      </c>
      <c r="S273" s="213">
        <v>0</v>
      </c>
      <c r="T273" s="213">
        <f>S273*H273</f>
        <v>0</v>
      </c>
      <c r="U273" s="214" t="s">
        <v>19</v>
      </c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5" t="s">
        <v>317</v>
      </c>
      <c r="AT273" s="215" t="s">
        <v>140</v>
      </c>
      <c r="AU273" s="215" t="s">
        <v>80</v>
      </c>
      <c r="AY273" s="18" t="s">
        <v>136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78</v>
      </c>
      <c r="BK273" s="216">
        <f>ROUND(I273*H273,2)</f>
        <v>0</v>
      </c>
      <c r="BL273" s="18" t="s">
        <v>317</v>
      </c>
      <c r="BM273" s="215" t="s">
        <v>1232</v>
      </c>
    </row>
    <row r="274" spans="1:65" s="2" customFormat="1" ht="24.15" customHeight="1">
      <c r="A274" s="39"/>
      <c r="B274" s="40"/>
      <c r="C274" s="204" t="s">
        <v>765</v>
      </c>
      <c r="D274" s="204" t="s">
        <v>140</v>
      </c>
      <c r="E274" s="205" t="s">
        <v>752</v>
      </c>
      <c r="F274" s="206" t="s">
        <v>753</v>
      </c>
      <c r="G274" s="207" t="s">
        <v>152</v>
      </c>
      <c r="H274" s="208">
        <v>59</v>
      </c>
      <c r="I274" s="209"/>
      <c r="J274" s="210">
        <f>ROUND(I274*H274,2)</f>
        <v>0</v>
      </c>
      <c r="K274" s="206" t="s">
        <v>19</v>
      </c>
      <c r="L274" s="45"/>
      <c r="M274" s="211" t="s">
        <v>19</v>
      </c>
      <c r="N274" s="212" t="s">
        <v>41</v>
      </c>
      <c r="O274" s="85"/>
      <c r="P274" s="213">
        <f>O274*H274</f>
        <v>0</v>
      </c>
      <c r="Q274" s="213">
        <v>0.0063</v>
      </c>
      <c r="R274" s="213">
        <f>Q274*H274</f>
        <v>0.37170000000000003</v>
      </c>
      <c r="S274" s="213">
        <v>0</v>
      </c>
      <c r="T274" s="213">
        <f>S274*H274</f>
        <v>0</v>
      </c>
      <c r="U274" s="214" t="s">
        <v>19</v>
      </c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5" t="s">
        <v>317</v>
      </c>
      <c r="AT274" s="215" t="s">
        <v>140</v>
      </c>
      <c r="AU274" s="215" t="s">
        <v>80</v>
      </c>
      <c r="AY274" s="18" t="s">
        <v>136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8" t="s">
        <v>78</v>
      </c>
      <c r="BK274" s="216">
        <f>ROUND(I274*H274,2)</f>
        <v>0</v>
      </c>
      <c r="BL274" s="18" t="s">
        <v>317</v>
      </c>
      <c r="BM274" s="215" t="s">
        <v>1233</v>
      </c>
    </row>
    <row r="275" spans="1:65" s="2" customFormat="1" ht="16.5" customHeight="1">
      <c r="A275" s="39"/>
      <c r="B275" s="40"/>
      <c r="C275" s="222" t="s">
        <v>844</v>
      </c>
      <c r="D275" s="222" t="s">
        <v>199</v>
      </c>
      <c r="E275" s="223" t="s">
        <v>757</v>
      </c>
      <c r="F275" s="224" t="s">
        <v>758</v>
      </c>
      <c r="G275" s="225" t="s">
        <v>152</v>
      </c>
      <c r="H275" s="226">
        <v>64.9</v>
      </c>
      <c r="I275" s="227"/>
      <c r="J275" s="228">
        <f>ROUND(I275*H275,2)</f>
        <v>0</v>
      </c>
      <c r="K275" s="224" t="s">
        <v>19</v>
      </c>
      <c r="L275" s="229"/>
      <c r="M275" s="230" t="s">
        <v>19</v>
      </c>
      <c r="N275" s="231" t="s">
        <v>41</v>
      </c>
      <c r="O275" s="85"/>
      <c r="P275" s="213">
        <f>O275*H275</f>
        <v>0</v>
      </c>
      <c r="Q275" s="213">
        <v>0.0192</v>
      </c>
      <c r="R275" s="213">
        <f>Q275*H275</f>
        <v>1.24608</v>
      </c>
      <c r="S275" s="213">
        <v>0</v>
      </c>
      <c r="T275" s="213">
        <f>S275*H275</f>
        <v>0</v>
      </c>
      <c r="U275" s="214" t="s">
        <v>19</v>
      </c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5" t="s">
        <v>528</v>
      </c>
      <c r="AT275" s="215" t="s">
        <v>199</v>
      </c>
      <c r="AU275" s="215" t="s">
        <v>80</v>
      </c>
      <c r="AY275" s="18" t="s">
        <v>136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8" t="s">
        <v>78</v>
      </c>
      <c r="BK275" s="216">
        <f>ROUND(I275*H275,2)</f>
        <v>0</v>
      </c>
      <c r="BL275" s="18" t="s">
        <v>317</v>
      </c>
      <c r="BM275" s="215" t="s">
        <v>1234</v>
      </c>
    </row>
    <row r="276" spans="1:65" s="2" customFormat="1" ht="24.15" customHeight="1">
      <c r="A276" s="39"/>
      <c r="B276" s="40"/>
      <c r="C276" s="204" t="s">
        <v>689</v>
      </c>
      <c r="D276" s="204" t="s">
        <v>140</v>
      </c>
      <c r="E276" s="205" t="s">
        <v>761</v>
      </c>
      <c r="F276" s="206" t="s">
        <v>762</v>
      </c>
      <c r="G276" s="207" t="s">
        <v>366</v>
      </c>
      <c r="H276" s="232"/>
      <c r="I276" s="209"/>
      <c r="J276" s="210">
        <f>ROUND(I276*H276,2)</f>
        <v>0</v>
      </c>
      <c r="K276" s="206" t="s">
        <v>19</v>
      </c>
      <c r="L276" s="45"/>
      <c r="M276" s="211" t="s">
        <v>19</v>
      </c>
      <c r="N276" s="212" t="s">
        <v>41</v>
      </c>
      <c r="O276" s="85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3">
        <f>S276*H276</f>
        <v>0</v>
      </c>
      <c r="U276" s="214" t="s">
        <v>19</v>
      </c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5" t="s">
        <v>317</v>
      </c>
      <c r="AT276" s="215" t="s">
        <v>140</v>
      </c>
      <c r="AU276" s="215" t="s">
        <v>80</v>
      </c>
      <c r="AY276" s="18" t="s">
        <v>136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8" t="s">
        <v>78</v>
      </c>
      <c r="BK276" s="216">
        <f>ROUND(I276*H276,2)</f>
        <v>0</v>
      </c>
      <c r="BL276" s="18" t="s">
        <v>317</v>
      </c>
      <c r="BM276" s="215" t="s">
        <v>1235</v>
      </c>
    </row>
    <row r="277" spans="1:65" s="2" customFormat="1" ht="24.15" customHeight="1">
      <c r="A277" s="39"/>
      <c r="B277" s="40"/>
      <c r="C277" s="204" t="s">
        <v>1236</v>
      </c>
      <c r="D277" s="204" t="s">
        <v>140</v>
      </c>
      <c r="E277" s="205" t="s">
        <v>766</v>
      </c>
      <c r="F277" s="206" t="s">
        <v>767</v>
      </c>
      <c r="G277" s="207" t="s">
        <v>366</v>
      </c>
      <c r="H277" s="232"/>
      <c r="I277" s="209"/>
      <c r="J277" s="210">
        <f>ROUND(I277*H277,2)</f>
        <v>0</v>
      </c>
      <c r="K277" s="206" t="s">
        <v>19</v>
      </c>
      <c r="L277" s="45"/>
      <c r="M277" s="211" t="s">
        <v>19</v>
      </c>
      <c r="N277" s="212" t="s">
        <v>41</v>
      </c>
      <c r="O277" s="85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3">
        <f>S277*H277</f>
        <v>0</v>
      </c>
      <c r="U277" s="214" t="s">
        <v>19</v>
      </c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5" t="s">
        <v>317</v>
      </c>
      <c r="AT277" s="215" t="s">
        <v>140</v>
      </c>
      <c r="AU277" s="215" t="s">
        <v>80</v>
      </c>
      <c r="AY277" s="18" t="s">
        <v>136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8" t="s">
        <v>78</v>
      </c>
      <c r="BK277" s="216">
        <f>ROUND(I277*H277,2)</f>
        <v>0</v>
      </c>
      <c r="BL277" s="18" t="s">
        <v>317</v>
      </c>
      <c r="BM277" s="215" t="s">
        <v>1237</v>
      </c>
    </row>
    <row r="278" spans="1:63" s="12" customFormat="1" ht="22.8" customHeight="1">
      <c r="A278" s="12"/>
      <c r="B278" s="188"/>
      <c r="C278" s="189"/>
      <c r="D278" s="190" t="s">
        <v>69</v>
      </c>
      <c r="E278" s="202" t="s">
        <v>770</v>
      </c>
      <c r="F278" s="202" t="s">
        <v>771</v>
      </c>
      <c r="G278" s="189"/>
      <c r="H278" s="189"/>
      <c r="I278" s="192"/>
      <c r="J278" s="203">
        <f>BK278</f>
        <v>0</v>
      </c>
      <c r="K278" s="189"/>
      <c r="L278" s="194"/>
      <c r="M278" s="195"/>
      <c r="N278" s="196"/>
      <c r="O278" s="196"/>
      <c r="P278" s="197">
        <f>SUM(P279:P281)</f>
        <v>0</v>
      </c>
      <c r="Q278" s="196"/>
      <c r="R278" s="197">
        <f>SUM(R279:R281)</f>
        <v>0.003305885</v>
      </c>
      <c r="S278" s="196"/>
      <c r="T278" s="197">
        <f>SUM(T279:T281)</f>
        <v>0.0032999999999999995</v>
      </c>
      <c r="U278" s="198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99" t="s">
        <v>80</v>
      </c>
      <c r="AT278" s="200" t="s">
        <v>69</v>
      </c>
      <c r="AU278" s="200" t="s">
        <v>78</v>
      </c>
      <c r="AY278" s="199" t="s">
        <v>136</v>
      </c>
      <c r="BK278" s="201">
        <f>SUM(BK279:BK281)</f>
        <v>0</v>
      </c>
    </row>
    <row r="279" spans="1:65" s="2" customFormat="1" ht="16.5" customHeight="1">
      <c r="A279" s="39"/>
      <c r="B279" s="40"/>
      <c r="C279" s="204" t="s">
        <v>1238</v>
      </c>
      <c r="D279" s="204" t="s">
        <v>140</v>
      </c>
      <c r="E279" s="205" t="s">
        <v>773</v>
      </c>
      <c r="F279" s="206" t="s">
        <v>774</v>
      </c>
      <c r="G279" s="207" t="s">
        <v>249</v>
      </c>
      <c r="H279" s="208">
        <v>11</v>
      </c>
      <c r="I279" s="209"/>
      <c r="J279" s="210">
        <f>ROUND(I279*H279,2)</f>
        <v>0</v>
      </c>
      <c r="K279" s="206" t="s">
        <v>19</v>
      </c>
      <c r="L279" s="45"/>
      <c r="M279" s="211" t="s">
        <v>19</v>
      </c>
      <c r="N279" s="212" t="s">
        <v>41</v>
      </c>
      <c r="O279" s="85"/>
      <c r="P279" s="213">
        <f>O279*H279</f>
        <v>0</v>
      </c>
      <c r="Q279" s="213">
        <v>0</v>
      </c>
      <c r="R279" s="213">
        <f>Q279*H279</f>
        <v>0</v>
      </c>
      <c r="S279" s="213">
        <v>0.0003</v>
      </c>
      <c r="T279" s="213">
        <f>S279*H279</f>
        <v>0.0032999999999999995</v>
      </c>
      <c r="U279" s="214" t="s">
        <v>19</v>
      </c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5" t="s">
        <v>317</v>
      </c>
      <c r="AT279" s="215" t="s">
        <v>140</v>
      </c>
      <c r="AU279" s="215" t="s">
        <v>80</v>
      </c>
      <c r="AY279" s="18" t="s">
        <v>136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8" t="s">
        <v>78</v>
      </c>
      <c r="BK279" s="216">
        <f>ROUND(I279*H279,2)</f>
        <v>0</v>
      </c>
      <c r="BL279" s="18" t="s">
        <v>317</v>
      </c>
      <c r="BM279" s="215" t="s">
        <v>1239</v>
      </c>
    </row>
    <row r="280" spans="1:65" s="2" customFormat="1" ht="16.5" customHeight="1">
      <c r="A280" s="39"/>
      <c r="B280" s="40"/>
      <c r="C280" s="204" t="s">
        <v>1240</v>
      </c>
      <c r="D280" s="204" t="s">
        <v>140</v>
      </c>
      <c r="E280" s="205" t="s">
        <v>778</v>
      </c>
      <c r="F280" s="206" t="s">
        <v>779</v>
      </c>
      <c r="G280" s="207" t="s">
        <v>249</v>
      </c>
      <c r="H280" s="208">
        <v>11</v>
      </c>
      <c r="I280" s="209"/>
      <c r="J280" s="210">
        <f>ROUND(I280*H280,2)</f>
        <v>0</v>
      </c>
      <c r="K280" s="206" t="s">
        <v>19</v>
      </c>
      <c r="L280" s="45"/>
      <c r="M280" s="211" t="s">
        <v>19</v>
      </c>
      <c r="N280" s="212" t="s">
        <v>41</v>
      </c>
      <c r="O280" s="85"/>
      <c r="P280" s="213">
        <f>O280*H280</f>
        <v>0</v>
      </c>
      <c r="Q280" s="213">
        <v>1.4935E-05</v>
      </c>
      <c r="R280" s="213">
        <f>Q280*H280</f>
        <v>0.000164285</v>
      </c>
      <c r="S280" s="213">
        <v>0</v>
      </c>
      <c r="T280" s="213">
        <f>S280*H280</f>
        <v>0</v>
      </c>
      <c r="U280" s="214" t="s">
        <v>19</v>
      </c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5" t="s">
        <v>317</v>
      </c>
      <c r="AT280" s="215" t="s">
        <v>140</v>
      </c>
      <c r="AU280" s="215" t="s">
        <v>80</v>
      </c>
      <c r="AY280" s="18" t="s">
        <v>136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8" t="s">
        <v>78</v>
      </c>
      <c r="BK280" s="216">
        <f>ROUND(I280*H280,2)</f>
        <v>0</v>
      </c>
      <c r="BL280" s="18" t="s">
        <v>317</v>
      </c>
      <c r="BM280" s="215" t="s">
        <v>1241</v>
      </c>
    </row>
    <row r="281" spans="1:65" s="2" customFormat="1" ht="16.5" customHeight="1">
      <c r="A281" s="39"/>
      <c r="B281" s="40"/>
      <c r="C281" s="222" t="s">
        <v>1242</v>
      </c>
      <c r="D281" s="222" t="s">
        <v>199</v>
      </c>
      <c r="E281" s="223" t="s">
        <v>783</v>
      </c>
      <c r="F281" s="224" t="s">
        <v>784</v>
      </c>
      <c r="G281" s="225" t="s">
        <v>249</v>
      </c>
      <c r="H281" s="226">
        <v>11.22</v>
      </c>
      <c r="I281" s="227"/>
      <c r="J281" s="228">
        <f>ROUND(I281*H281,2)</f>
        <v>0</v>
      </c>
      <c r="K281" s="224" t="s">
        <v>527</v>
      </c>
      <c r="L281" s="229"/>
      <c r="M281" s="230" t="s">
        <v>19</v>
      </c>
      <c r="N281" s="231" t="s">
        <v>41</v>
      </c>
      <c r="O281" s="85"/>
      <c r="P281" s="213">
        <f>O281*H281</f>
        <v>0</v>
      </c>
      <c r="Q281" s="213">
        <v>0.00028</v>
      </c>
      <c r="R281" s="213">
        <f>Q281*H281</f>
        <v>0.0031416</v>
      </c>
      <c r="S281" s="213">
        <v>0</v>
      </c>
      <c r="T281" s="213">
        <f>S281*H281</f>
        <v>0</v>
      </c>
      <c r="U281" s="214" t="s">
        <v>19</v>
      </c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5" t="s">
        <v>528</v>
      </c>
      <c r="AT281" s="215" t="s">
        <v>199</v>
      </c>
      <c r="AU281" s="215" t="s">
        <v>80</v>
      </c>
      <c r="AY281" s="18" t="s">
        <v>136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8" t="s">
        <v>78</v>
      </c>
      <c r="BK281" s="216">
        <f>ROUND(I281*H281,2)</f>
        <v>0</v>
      </c>
      <c r="BL281" s="18" t="s">
        <v>317</v>
      </c>
      <c r="BM281" s="215" t="s">
        <v>1243</v>
      </c>
    </row>
    <row r="282" spans="1:63" s="12" customFormat="1" ht="22.8" customHeight="1">
      <c r="A282" s="12"/>
      <c r="B282" s="188"/>
      <c r="C282" s="189"/>
      <c r="D282" s="190" t="s">
        <v>69</v>
      </c>
      <c r="E282" s="202" t="s">
        <v>786</v>
      </c>
      <c r="F282" s="202" t="s">
        <v>787</v>
      </c>
      <c r="G282" s="189"/>
      <c r="H282" s="189"/>
      <c r="I282" s="192"/>
      <c r="J282" s="203">
        <f>BK282</f>
        <v>0</v>
      </c>
      <c r="K282" s="189"/>
      <c r="L282" s="194"/>
      <c r="M282" s="195"/>
      <c r="N282" s="196"/>
      <c r="O282" s="196"/>
      <c r="P282" s="197">
        <f>SUM(P283:P294)</f>
        <v>0</v>
      </c>
      <c r="Q282" s="196"/>
      <c r="R282" s="197">
        <f>SUM(R283:R294)</f>
        <v>2.9333691423999997</v>
      </c>
      <c r="S282" s="196"/>
      <c r="T282" s="197">
        <f>SUM(T283:T294)</f>
        <v>0</v>
      </c>
      <c r="U282" s="198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99" t="s">
        <v>80</v>
      </c>
      <c r="AT282" s="200" t="s">
        <v>69</v>
      </c>
      <c r="AU282" s="200" t="s">
        <v>78</v>
      </c>
      <c r="AY282" s="199" t="s">
        <v>136</v>
      </c>
      <c r="BK282" s="201">
        <f>SUM(BK283:BK294)</f>
        <v>0</v>
      </c>
    </row>
    <row r="283" spans="1:65" s="2" customFormat="1" ht="16.5" customHeight="1">
      <c r="A283" s="39"/>
      <c r="B283" s="40"/>
      <c r="C283" s="204" t="s">
        <v>702</v>
      </c>
      <c r="D283" s="204" t="s">
        <v>140</v>
      </c>
      <c r="E283" s="205" t="s">
        <v>789</v>
      </c>
      <c r="F283" s="206" t="s">
        <v>790</v>
      </c>
      <c r="G283" s="207" t="s">
        <v>152</v>
      </c>
      <c r="H283" s="208">
        <v>145</v>
      </c>
      <c r="I283" s="209"/>
      <c r="J283" s="210">
        <f>ROUND(I283*H283,2)</f>
        <v>0</v>
      </c>
      <c r="K283" s="206" t="s">
        <v>19</v>
      </c>
      <c r="L283" s="45"/>
      <c r="M283" s="211" t="s">
        <v>19</v>
      </c>
      <c r="N283" s="212" t="s">
        <v>41</v>
      </c>
      <c r="O283" s="85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3">
        <f>S283*H283</f>
        <v>0</v>
      </c>
      <c r="U283" s="214" t="s">
        <v>19</v>
      </c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5" t="s">
        <v>317</v>
      </c>
      <c r="AT283" s="215" t="s">
        <v>140</v>
      </c>
      <c r="AU283" s="215" t="s">
        <v>80</v>
      </c>
      <c r="AY283" s="18" t="s">
        <v>136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8" t="s">
        <v>78</v>
      </c>
      <c r="BK283" s="216">
        <f>ROUND(I283*H283,2)</f>
        <v>0</v>
      </c>
      <c r="BL283" s="18" t="s">
        <v>317</v>
      </c>
      <c r="BM283" s="215" t="s">
        <v>1244</v>
      </c>
    </row>
    <row r="284" spans="1:65" s="2" customFormat="1" ht="16.5" customHeight="1">
      <c r="A284" s="39"/>
      <c r="B284" s="40"/>
      <c r="C284" s="204" t="s">
        <v>668</v>
      </c>
      <c r="D284" s="204" t="s">
        <v>140</v>
      </c>
      <c r="E284" s="205" t="s">
        <v>794</v>
      </c>
      <c r="F284" s="206" t="s">
        <v>795</v>
      </c>
      <c r="G284" s="207" t="s">
        <v>152</v>
      </c>
      <c r="H284" s="208">
        <v>145</v>
      </c>
      <c r="I284" s="209"/>
      <c r="J284" s="210">
        <f>ROUND(I284*H284,2)</f>
        <v>0</v>
      </c>
      <c r="K284" s="206" t="s">
        <v>19</v>
      </c>
      <c r="L284" s="45"/>
      <c r="M284" s="211" t="s">
        <v>19</v>
      </c>
      <c r="N284" s="212" t="s">
        <v>41</v>
      </c>
      <c r="O284" s="85"/>
      <c r="P284" s="213">
        <f>O284*H284</f>
        <v>0</v>
      </c>
      <c r="Q284" s="213">
        <v>0.0003</v>
      </c>
      <c r="R284" s="213">
        <f>Q284*H284</f>
        <v>0.0435</v>
      </c>
      <c r="S284" s="213">
        <v>0</v>
      </c>
      <c r="T284" s="213">
        <f>S284*H284</f>
        <v>0</v>
      </c>
      <c r="U284" s="214" t="s">
        <v>19</v>
      </c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5" t="s">
        <v>317</v>
      </c>
      <c r="AT284" s="215" t="s">
        <v>140</v>
      </c>
      <c r="AU284" s="215" t="s">
        <v>80</v>
      </c>
      <c r="AY284" s="18" t="s">
        <v>136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78</v>
      </c>
      <c r="BK284" s="216">
        <f>ROUND(I284*H284,2)</f>
        <v>0</v>
      </c>
      <c r="BL284" s="18" t="s">
        <v>317</v>
      </c>
      <c r="BM284" s="215" t="s">
        <v>1245</v>
      </c>
    </row>
    <row r="285" spans="1:65" s="2" customFormat="1" ht="24.15" customHeight="1">
      <c r="A285" s="39"/>
      <c r="B285" s="40"/>
      <c r="C285" s="204" t="s">
        <v>506</v>
      </c>
      <c r="D285" s="204" t="s">
        <v>140</v>
      </c>
      <c r="E285" s="205" t="s">
        <v>808</v>
      </c>
      <c r="F285" s="206" t="s">
        <v>809</v>
      </c>
      <c r="G285" s="207" t="s">
        <v>152</v>
      </c>
      <c r="H285" s="208">
        <v>145</v>
      </c>
      <c r="I285" s="209"/>
      <c r="J285" s="210">
        <f>ROUND(I285*H285,2)</f>
        <v>0</v>
      </c>
      <c r="K285" s="206" t="s">
        <v>19</v>
      </c>
      <c r="L285" s="45"/>
      <c r="M285" s="211" t="s">
        <v>19</v>
      </c>
      <c r="N285" s="212" t="s">
        <v>41</v>
      </c>
      <c r="O285" s="85"/>
      <c r="P285" s="213">
        <f>O285*H285</f>
        <v>0</v>
      </c>
      <c r="Q285" s="213">
        <v>0.0053</v>
      </c>
      <c r="R285" s="213">
        <f>Q285*H285</f>
        <v>0.7685</v>
      </c>
      <c r="S285" s="213">
        <v>0</v>
      </c>
      <c r="T285" s="213">
        <f>S285*H285</f>
        <v>0</v>
      </c>
      <c r="U285" s="214" t="s">
        <v>19</v>
      </c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5" t="s">
        <v>317</v>
      </c>
      <c r="AT285" s="215" t="s">
        <v>140</v>
      </c>
      <c r="AU285" s="215" t="s">
        <v>80</v>
      </c>
      <c r="AY285" s="18" t="s">
        <v>136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8" t="s">
        <v>78</v>
      </c>
      <c r="BK285" s="216">
        <f>ROUND(I285*H285,2)</f>
        <v>0</v>
      </c>
      <c r="BL285" s="18" t="s">
        <v>317</v>
      </c>
      <c r="BM285" s="215" t="s">
        <v>1246</v>
      </c>
    </row>
    <row r="286" spans="1:65" s="2" customFormat="1" ht="16.5" customHeight="1">
      <c r="A286" s="39"/>
      <c r="B286" s="40"/>
      <c r="C286" s="222" t="s">
        <v>1247</v>
      </c>
      <c r="D286" s="222" t="s">
        <v>199</v>
      </c>
      <c r="E286" s="223" t="s">
        <v>813</v>
      </c>
      <c r="F286" s="224" t="s">
        <v>814</v>
      </c>
      <c r="G286" s="225" t="s">
        <v>152</v>
      </c>
      <c r="H286" s="226">
        <v>159.5</v>
      </c>
      <c r="I286" s="227"/>
      <c r="J286" s="228">
        <f>ROUND(I286*H286,2)</f>
        <v>0</v>
      </c>
      <c r="K286" s="224" t="s">
        <v>19</v>
      </c>
      <c r="L286" s="229"/>
      <c r="M286" s="230" t="s">
        <v>19</v>
      </c>
      <c r="N286" s="231" t="s">
        <v>41</v>
      </c>
      <c r="O286" s="85"/>
      <c r="P286" s="213">
        <f>O286*H286</f>
        <v>0</v>
      </c>
      <c r="Q286" s="213">
        <v>0.0126</v>
      </c>
      <c r="R286" s="213">
        <f>Q286*H286</f>
        <v>2.0097</v>
      </c>
      <c r="S286" s="213">
        <v>0</v>
      </c>
      <c r="T286" s="213">
        <f>S286*H286</f>
        <v>0</v>
      </c>
      <c r="U286" s="214" t="s">
        <v>19</v>
      </c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5" t="s">
        <v>528</v>
      </c>
      <c r="AT286" s="215" t="s">
        <v>199</v>
      </c>
      <c r="AU286" s="215" t="s">
        <v>80</v>
      </c>
      <c r="AY286" s="18" t="s">
        <v>136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8" t="s">
        <v>78</v>
      </c>
      <c r="BK286" s="216">
        <f>ROUND(I286*H286,2)</f>
        <v>0</v>
      </c>
      <c r="BL286" s="18" t="s">
        <v>317</v>
      </c>
      <c r="BM286" s="215" t="s">
        <v>1248</v>
      </c>
    </row>
    <row r="287" spans="1:65" s="2" customFormat="1" ht="16.5" customHeight="1">
      <c r="A287" s="39"/>
      <c r="B287" s="40"/>
      <c r="C287" s="204" t="s">
        <v>338</v>
      </c>
      <c r="D287" s="204" t="s">
        <v>140</v>
      </c>
      <c r="E287" s="205" t="s">
        <v>817</v>
      </c>
      <c r="F287" s="206" t="s">
        <v>818</v>
      </c>
      <c r="G287" s="207" t="s">
        <v>152</v>
      </c>
      <c r="H287" s="208">
        <v>2</v>
      </c>
      <c r="I287" s="209"/>
      <c r="J287" s="210">
        <f>ROUND(I287*H287,2)</f>
        <v>0</v>
      </c>
      <c r="K287" s="206" t="s">
        <v>19</v>
      </c>
      <c r="L287" s="45"/>
      <c r="M287" s="211" t="s">
        <v>19</v>
      </c>
      <c r="N287" s="212" t="s">
        <v>41</v>
      </c>
      <c r="O287" s="85"/>
      <c r="P287" s="213">
        <f>O287*H287</f>
        <v>0</v>
      </c>
      <c r="Q287" s="213">
        <v>0.0006298556</v>
      </c>
      <c r="R287" s="213">
        <f>Q287*H287</f>
        <v>0.0012597112</v>
      </c>
      <c r="S287" s="213">
        <v>0</v>
      </c>
      <c r="T287" s="213">
        <f>S287*H287</f>
        <v>0</v>
      </c>
      <c r="U287" s="214" t="s">
        <v>19</v>
      </c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5" t="s">
        <v>317</v>
      </c>
      <c r="AT287" s="215" t="s">
        <v>140</v>
      </c>
      <c r="AU287" s="215" t="s">
        <v>80</v>
      </c>
      <c r="AY287" s="18" t="s">
        <v>136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78</v>
      </c>
      <c r="BK287" s="216">
        <f>ROUND(I287*H287,2)</f>
        <v>0</v>
      </c>
      <c r="BL287" s="18" t="s">
        <v>317</v>
      </c>
      <c r="BM287" s="215" t="s">
        <v>1249</v>
      </c>
    </row>
    <row r="288" spans="1:65" s="2" customFormat="1" ht="16.5" customHeight="1">
      <c r="A288" s="39"/>
      <c r="B288" s="40"/>
      <c r="C288" s="204" t="s">
        <v>1250</v>
      </c>
      <c r="D288" s="204" t="s">
        <v>140</v>
      </c>
      <c r="E288" s="205" t="s">
        <v>1251</v>
      </c>
      <c r="F288" s="206" t="s">
        <v>1252</v>
      </c>
      <c r="G288" s="207" t="s">
        <v>152</v>
      </c>
      <c r="H288" s="208">
        <v>2</v>
      </c>
      <c r="I288" s="209"/>
      <c r="J288" s="210">
        <f>ROUND(I288*H288,2)</f>
        <v>0</v>
      </c>
      <c r="K288" s="206" t="s">
        <v>19</v>
      </c>
      <c r="L288" s="45"/>
      <c r="M288" s="211" t="s">
        <v>19</v>
      </c>
      <c r="N288" s="212" t="s">
        <v>41</v>
      </c>
      <c r="O288" s="85"/>
      <c r="P288" s="213">
        <f>O288*H288</f>
        <v>0</v>
      </c>
      <c r="Q288" s="213">
        <v>0.0005697156</v>
      </c>
      <c r="R288" s="213">
        <f>Q288*H288</f>
        <v>0.0011394312</v>
      </c>
      <c r="S288" s="213">
        <v>0</v>
      </c>
      <c r="T288" s="213">
        <f>S288*H288</f>
        <v>0</v>
      </c>
      <c r="U288" s="214" t="s">
        <v>19</v>
      </c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5" t="s">
        <v>317</v>
      </c>
      <c r="AT288" s="215" t="s">
        <v>140</v>
      </c>
      <c r="AU288" s="215" t="s">
        <v>80</v>
      </c>
      <c r="AY288" s="18" t="s">
        <v>136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8" t="s">
        <v>78</v>
      </c>
      <c r="BK288" s="216">
        <f>ROUND(I288*H288,2)</f>
        <v>0</v>
      </c>
      <c r="BL288" s="18" t="s">
        <v>317</v>
      </c>
      <c r="BM288" s="215" t="s">
        <v>1253</v>
      </c>
    </row>
    <row r="289" spans="1:65" s="2" customFormat="1" ht="24.15" customHeight="1">
      <c r="A289" s="39"/>
      <c r="B289" s="40"/>
      <c r="C289" s="222" t="s">
        <v>343</v>
      </c>
      <c r="D289" s="222" t="s">
        <v>199</v>
      </c>
      <c r="E289" s="223" t="s">
        <v>822</v>
      </c>
      <c r="F289" s="224" t="s">
        <v>823</v>
      </c>
      <c r="G289" s="225" t="s">
        <v>152</v>
      </c>
      <c r="H289" s="226">
        <v>6</v>
      </c>
      <c r="I289" s="227"/>
      <c r="J289" s="228">
        <f>ROUND(I289*H289,2)</f>
        <v>0</v>
      </c>
      <c r="K289" s="224" t="s">
        <v>19</v>
      </c>
      <c r="L289" s="229"/>
      <c r="M289" s="230" t="s">
        <v>19</v>
      </c>
      <c r="N289" s="231" t="s">
        <v>41</v>
      </c>
      <c r="O289" s="85"/>
      <c r="P289" s="213">
        <f>O289*H289</f>
        <v>0</v>
      </c>
      <c r="Q289" s="213">
        <v>0.0075</v>
      </c>
      <c r="R289" s="213">
        <f>Q289*H289</f>
        <v>0.045</v>
      </c>
      <c r="S289" s="213">
        <v>0</v>
      </c>
      <c r="T289" s="213">
        <f>S289*H289</f>
        <v>0</v>
      </c>
      <c r="U289" s="214" t="s">
        <v>19</v>
      </c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5" t="s">
        <v>528</v>
      </c>
      <c r="AT289" s="215" t="s">
        <v>199</v>
      </c>
      <c r="AU289" s="215" t="s">
        <v>80</v>
      </c>
      <c r="AY289" s="18" t="s">
        <v>136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8" t="s">
        <v>78</v>
      </c>
      <c r="BK289" s="216">
        <f>ROUND(I289*H289,2)</f>
        <v>0</v>
      </c>
      <c r="BL289" s="18" t="s">
        <v>317</v>
      </c>
      <c r="BM289" s="215" t="s">
        <v>1254</v>
      </c>
    </row>
    <row r="290" spans="1:65" s="2" customFormat="1" ht="16.5" customHeight="1">
      <c r="A290" s="39"/>
      <c r="B290" s="40"/>
      <c r="C290" s="204" t="s">
        <v>348</v>
      </c>
      <c r="D290" s="204" t="s">
        <v>140</v>
      </c>
      <c r="E290" s="205" t="s">
        <v>826</v>
      </c>
      <c r="F290" s="206" t="s">
        <v>827</v>
      </c>
      <c r="G290" s="207" t="s">
        <v>196</v>
      </c>
      <c r="H290" s="208">
        <v>2</v>
      </c>
      <c r="I290" s="209"/>
      <c r="J290" s="210">
        <f>ROUND(I290*H290,2)</f>
        <v>0</v>
      </c>
      <c r="K290" s="206" t="s">
        <v>19</v>
      </c>
      <c r="L290" s="45"/>
      <c r="M290" s="211" t="s">
        <v>19</v>
      </c>
      <c r="N290" s="212" t="s">
        <v>41</v>
      </c>
      <c r="O290" s="85"/>
      <c r="P290" s="213">
        <f>O290*H290</f>
        <v>0</v>
      </c>
      <c r="Q290" s="213">
        <v>0.0002</v>
      </c>
      <c r="R290" s="213">
        <f>Q290*H290</f>
        <v>0.0004</v>
      </c>
      <c r="S290" s="213">
        <v>0</v>
      </c>
      <c r="T290" s="213">
        <f>S290*H290</f>
        <v>0</v>
      </c>
      <c r="U290" s="214" t="s">
        <v>19</v>
      </c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5" t="s">
        <v>317</v>
      </c>
      <c r="AT290" s="215" t="s">
        <v>140</v>
      </c>
      <c r="AU290" s="215" t="s">
        <v>80</v>
      </c>
      <c r="AY290" s="18" t="s">
        <v>136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8" t="s">
        <v>78</v>
      </c>
      <c r="BK290" s="216">
        <f>ROUND(I290*H290,2)</f>
        <v>0</v>
      </c>
      <c r="BL290" s="18" t="s">
        <v>317</v>
      </c>
      <c r="BM290" s="215" t="s">
        <v>1255</v>
      </c>
    </row>
    <row r="291" spans="1:65" s="2" customFormat="1" ht="16.5" customHeight="1">
      <c r="A291" s="39"/>
      <c r="B291" s="40"/>
      <c r="C291" s="222" t="s">
        <v>324</v>
      </c>
      <c r="D291" s="222" t="s">
        <v>199</v>
      </c>
      <c r="E291" s="223" t="s">
        <v>831</v>
      </c>
      <c r="F291" s="224" t="s">
        <v>832</v>
      </c>
      <c r="G291" s="225" t="s">
        <v>196</v>
      </c>
      <c r="H291" s="226">
        <v>2</v>
      </c>
      <c r="I291" s="227"/>
      <c r="J291" s="228">
        <f>ROUND(I291*H291,2)</f>
        <v>0</v>
      </c>
      <c r="K291" s="224" t="s">
        <v>527</v>
      </c>
      <c r="L291" s="229"/>
      <c r="M291" s="230" t="s">
        <v>19</v>
      </c>
      <c r="N291" s="231" t="s">
        <v>41</v>
      </c>
      <c r="O291" s="85"/>
      <c r="P291" s="213">
        <f>O291*H291</f>
        <v>0</v>
      </c>
      <c r="Q291" s="213">
        <v>0.00031</v>
      </c>
      <c r="R291" s="213">
        <f>Q291*H291</f>
        <v>0.00062</v>
      </c>
      <c r="S291" s="213">
        <v>0</v>
      </c>
      <c r="T291" s="213">
        <f>S291*H291</f>
        <v>0</v>
      </c>
      <c r="U291" s="214" t="s">
        <v>19</v>
      </c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5" t="s">
        <v>528</v>
      </c>
      <c r="AT291" s="215" t="s">
        <v>199</v>
      </c>
      <c r="AU291" s="215" t="s">
        <v>80</v>
      </c>
      <c r="AY291" s="18" t="s">
        <v>136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8" t="s">
        <v>78</v>
      </c>
      <c r="BK291" s="216">
        <f>ROUND(I291*H291,2)</f>
        <v>0</v>
      </c>
      <c r="BL291" s="18" t="s">
        <v>317</v>
      </c>
      <c r="BM291" s="215" t="s">
        <v>1256</v>
      </c>
    </row>
    <row r="292" spans="1:65" s="2" customFormat="1" ht="16.5" customHeight="1">
      <c r="A292" s="39"/>
      <c r="B292" s="40"/>
      <c r="C292" s="204" t="s">
        <v>319</v>
      </c>
      <c r="D292" s="204" t="s">
        <v>140</v>
      </c>
      <c r="E292" s="205" t="s">
        <v>835</v>
      </c>
      <c r="F292" s="206" t="s">
        <v>836</v>
      </c>
      <c r="G292" s="207" t="s">
        <v>249</v>
      </c>
      <c r="H292" s="208">
        <v>115</v>
      </c>
      <c r="I292" s="209"/>
      <c r="J292" s="210">
        <f>ROUND(I292*H292,2)</f>
        <v>0</v>
      </c>
      <c r="K292" s="206" t="s">
        <v>19</v>
      </c>
      <c r="L292" s="45"/>
      <c r="M292" s="211" t="s">
        <v>19</v>
      </c>
      <c r="N292" s="212" t="s">
        <v>41</v>
      </c>
      <c r="O292" s="85"/>
      <c r="P292" s="213">
        <f>O292*H292</f>
        <v>0</v>
      </c>
      <c r="Q292" s="213">
        <v>0.00055</v>
      </c>
      <c r="R292" s="213">
        <f>Q292*H292</f>
        <v>0.06325</v>
      </c>
      <c r="S292" s="213">
        <v>0</v>
      </c>
      <c r="T292" s="213">
        <f>S292*H292</f>
        <v>0</v>
      </c>
      <c r="U292" s="214" t="s">
        <v>19</v>
      </c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5" t="s">
        <v>317</v>
      </c>
      <c r="AT292" s="215" t="s">
        <v>140</v>
      </c>
      <c r="AU292" s="215" t="s">
        <v>80</v>
      </c>
      <c r="AY292" s="18" t="s">
        <v>136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8" t="s">
        <v>78</v>
      </c>
      <c r="BK292" s="216">
        <f>ROUND(I292*H292,2)</f>
        <v>0</v>
      </c>
      <c r="BL292" s="18" t="s">
        <v>317</v>
      </c>
      <c r="BM292" s="215" t="s">
        <v>1257</v>
      </c>
    </row>
    <row r="293" spans="1:65" s="2" customFormat="1" ht="24.15" customHeight="1">
      <c r="A293" s="39"/>
      <c r="B293" s="40"/>
      <c r="C293" s="204" t="s">
        <v>384</v>
      </c>
      <c r="D293" s="204" t="s">
        <v>140</v>
      </c>
      <c r="E293" s="205" t="s">
        <v>840</v>
      </c>
      <c r="F293" s="206" t="s">
        <v>841</v>
      </c>
      <c r="G293" s="207" t="s">
        <v>366</v>
      </c>
      <c r="H293" s="232"/>
      <c r="I293" s="209"/>
      <c r="J293" s="210">
        <f>ROUND(I293*H293,2)</f>
        <v>0</v>
      </c>
      <c r="K293" s="206" t="s">
        <v>19</v>
      </c>
      <c r="L293" s="45"/>
      <c r="M293" s="211" t="s">
        <v>19</v>
      </c>
      <c r="N293" s="212" t="s">
        <v>41</v>
      </c>
      <c r="O293" s="85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3">
        <f>S293*H293</f>
        <v>0</v>
      </c>
      <c r="U293" s="214" t="s">
        <v>19</v>
      </c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5" t="s">
        <v>317</v>
      </c>
      <c r="AT293" s="215" t="s">
        <v>140</v>
      </c>
      <c r="AU293" s="215" t="s">
        <v>80</v>
      </c>
      <c r="AY293" s="18" t="s">
        <v>136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8" t="s">
        <v>78</v>
      </c>
      <c r="BK293" s="216">
        <f>ROUND(I293*H293,2)</f>
        <v>0</v>
      </c>
      <c r="BL293" s="18" t="s">
        <v>317</v>
      </c>
      <c r="BM293" s="215" t="s">
        <v>1258</v>
      </c>
    </row>
    <row r="294" spans="1:65" s="2" customFormat="1" ht="24.15" customHeight="1">
      <c r="A294" s="39"/>
      <c r="B294" s="40"/>
      <c r="C294" s="204" t="s">
        <v>380</v>
      </c>
      <c r="D294" s="204" t="s">
        <v>140</v>
      </c>
      <c r="E294" s="205" t="s">
        <v>845</v>
      </c>
      <c r="F294" s="206" t="s">
        <v>846</v>
      </c>
      <c r="G294" s="207" t="s">
        <v>366</v>
      </c>
      <c r="H294" s="232"/>
      <c r="I294" s="209"/>
      <c r="J294" s="210">
        <f>ROUND(I294*H294,2)</f>
        <v>0</v>
      </c>
      <c r="K294" s="206" t="s">
        <v>19</v>
      </c>
      <c r="L294" s="45"/>
      <c r="M294" s="211" t="s">
        <v>19</v>
      </c>
      <c r="N294" s="212" t="s">
        <v>41</v>
      </c>
      <c r="O294" s="85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3">
        <f>S294*H294</f>
        <v>0</v>
      </c>
      <c r="U294" s="214" t="s">
        <v>19</v>
      </c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5" t="s">
        <v>317</v>
      </c>
      <c r="AT294" s="215" t="s">
        <v>140</v>
      </c>
      <c r="AU294" s="215" t="s">
        <v>80</v>
      </c>
      <c r="AY294" s="18" t="s">
        <v>136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8" t="s">
        <v>78</v>
      </c>
      <c r="BK294" s="216">
        <f>ROUND(I294*H294,2)</f>
        <v>0</v>
      </c>
      <c r="BL294" s="18" t="s">
        <v>317</v>
      </c>
      <c r="BM294" s="215" t="s">
        <v>1259</v>
      </c>
    </row>
    <row r="295" spans="1:63" s="12" customFormat="1" ht="22.8" customHeight="1">
      <c r="A295" s="12"/>
      <c r="B295" s="188"/>
      <c r="C295" s="189"/>
      <c r="D295" s="190" t="s">
        <v>69</v>
      </c>
      <c r="E295" s="202" t="s">
        <v>849</v>
      </c>
      <c r="F295" s="202" t="s">
        <v>850</v>
      </c>
      <c r="G295" s="189"/>
      <c r="H295" s="189"/>
      <c r="I295" s="192"/>
      <c r="J295" s="203">
        <f>BK295</f>
        <v>0</v>
      </c>
      <c r="K295" s="189"/>
      <c r="L295" s="194"/>
      <c r="M295" s="195"/>
      <c r="N295" s="196"/>
      <c r="O295" s="196"/>
      <c r="P295" s="197">
        <f>SUM(P296:P304)</f>
        <v>0</v>
      </c>
      <c r="Q295" s="196"/>
      <c r="R295" s="197">
        <f>SUM(R296:R304)</f>
        <v>0.073106484</v>
      </c>
      <c r="S295" s="196"/>
      <c r="T295" s="197">
        <f>SUM(T296:T304)</f>
        <v>0</v>
      </c>
      <c r="U295" s="198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99" t="s">
        <v>80</v>
      </c>
      <c r="AT295" s="200" t="s">
        <v>69</v>
      </c>
      <c r="AU295" s="200" t="s">
        <v>78</v>
      </c>
      <c r="AY295" s="199" t="s">
        <v>136</v>
      </c>
      <c r="BK295" s="201">
        <f>SUM(BK296:BK304)</f>
        <v>0</v>
      </c>
    </row>
    <row r="296" spans="1:65" s="2" customFormat="1" ht="21.75" customHeight="1">
      <c r="A296" s="39"/>
      <c r="B296" s="40"/>
      <c r="C296" s="204" t="s">
        <v>389</v>
      </c>
      <c r="D296" s="204" t="s">
        <v>140</v>
      </c>
      <c r="E296" s="205" t="s">
        <v>852</v>
      </c>
      <c r="F296" s="206" t="s">
        <v>853</v>
      </c>
      <c r="G296" s="207" t="s">
        <v>152</v>
      </c>
      <c r="H296" s="208">
        <v>2</v>
      </c>
      <c r="I296" s="209"/>
      <c r="J296" s="210">
        <f>ROUND(I296*H296,2)</f>
        <v>0</v>
      </c>
      <c r="K296" s="206" t="s">
        <v>19</v>
      </c>
      <c r="L296" s="45"/>
      <c r="M296" s="211" t="s">
        <v>19</v>
      </c>
      <c r="N296" s="212" t="s">
        <v>41</v>
      </c>
      <c r="O296" s="85"/>
      <c r="P296" s="213">
        <f>O296*H296</f>
        <v>0</v>
      </c>
      <c r="Q296" s="213">
        <v>6.7E-05</v>
      </c>
      <c r="R296" s="213">
        <f>Q296*H296</f>
        <v>0.000134</v>
      </c>
      <c r="S296" s="213">
        <v>0</v>
      </c>
      <c r="T296" s="213">
        <f>S296*H296</f>
        <v>0</v>
      </c>
      <c r="U296" s="214" t="s">
        <v>19</v>
      </c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5" t="s">
        <v>317</v>
      </c>
      <c r="AT296" s="215" t="s">
        <v>140</v>
      </c>
      <c r="AU296" s="215" t="s">
        <v>80</v>
      </c>
      <c r="AY296" s="18" t="s">
        <v>136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8" t="s">
        <v>78</v>
      </c>
      <c r="BK296" s="216">
        <f>ROUND(I296*H296,2)</f>
        <v>0</v>
      </c>
      <c r="BL296" s="18" t="s">
        <v>317</v>
      </c>
      <c r="BM296" s="215" t="s">
        <v>1260</v>
      </c>
    </row>
    <row r="297" spans="1:65" s="2" customFormat="1" ht="16.5" customHeight="1">
      <c r="A297" s="39"/>
      <c r="B297" s="40"/>
      <c r="C297" s="204" t="s">
        <v>394</v>
      </c>
      <c r="D297" s="204" t="s">
        <v>140</v>
      </c>
      <c r="E297" s="205" t="s">
        <v>857</v>
      </c>
      <c r="F297" s="206" t="s">
        <v>858</v>
      </c>
      <c r="G297" s="207" t="s">
        <v>152</v>
      </c>
      <c r="H297" s="208">
        <v>2</v>
      </c>
      <c r="I297" s="209"/>
      <c r="J297" s="210">
        <f>ROUND(I297*H297,2)</f>
        <v>0</v>
      </c>
      <c r="K297" s="206" t="s">
        <v>19</v>
      </c>
      <c r="L297" s="45"/>
      <c r="M297" s="211" t="s">
        <v>19</v>
      </c>
      <c r="N297" s="212" t="s">
        <v>41</v>
      </c>
      <c r="O297" s="85"/>
      <c r="P297" s="213">
        <f>O297*H297</f>
        <v>0</v>
      </c>
      <c r="Q297" s="213">
        <v>0.000109232</v>
      </c>
      <c r="R297" s="213">
        <f>Q297*H297</f>
        <v>0.000218464</v>
      </c>
      <c r="S297" s="213">
        <v>0</v>
      </c>
      <c r="T297" s="213">
        <f>S297*H297</f>
        <v>0</v>
      </c>
      <c r="U297" s="214" t="s">
        <v>19</v>
      </c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5" t="s">
        <v>317</v>
      </c>
      <c r="AT297" s="215" t="s">
        <v>140</v>
      </c>
      <c r="AU297" s="215" t="s">
        <v>80</v>
      </c>
      <c r="AY297" s="18" t="s">
        <v>136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8" t="s">
        <v>78</v>
      </c>
      <c r="BK297" s="216">
        <f>ROUND(I297*H297,2)</f>
        <v>0</v>
      </c>
      <c r="BL297" s="18" t="s">
        <v>317</v>
      </c>
      <c r="BM297" s="215" t="s">
        <v>1261</v>
      </c>
    </row>
    <row r="298" spans="1:65" s="2" customFormat="1" ht="16.5" customHeight="1">
      <c r="A298" s="39"/>
      <c r="B298" s="40"/>
      <c r="C298" s="204" t="s">
        <v>404</v>
      </c>
      <c r="D298" s="204" t="s">
        <v>140</v>
      </c>
      <c r="E298" s="205" t="s">
        <v>862</v>
      </c>
      <c r="F298" s="206" t="s">
        <v>863</v>
      </c>
      <c r="G298" s="207" t="s">
        <v>152</v>
      </c>
      <c r="H298" s="208">
        <v>6</v>
      </c>
      <c r="I298" s="209"/>
      <c r="J298" s="210">
        <f>ROUND(I298*H298,2)</f>
        <v>0</v>
      </c>
      <c r="K298" s="206" t="s">
        <v>19</v>
      </c>
      <c r="L298" s="45"/>
      <c r="M298" s="211" t="s">
        <v>19</v>
      </c>
      <c r="N298" s="212" t="s">
        <v>41</v>
      </c>
      <c r="O298" s="85"/>
      <c r="P298" s="213">
        <f>O298*H298</f>
        <v>0</v>
      </c>
      <c r="Q298" s="213">
        <v>0.000167</v>
      </c>
      <c r="R298" s="213">
        <f>Q298*H298</f>
        <v>0.0010019999999999999</v>
      </c>
      <c r="S298" s="213">
        <v>0</v>
      </c>
      <c r="T298" s="213">
        <f>S298*H298</f>
        <v>0</v>
      </c>
      <c r="U298" s="214" t="s">
        <v>19</v>
      </c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5" t="s">
        <v>317</v>
      </c>
      <c r="AT298" s="215" t="s">
        <v>140</v>
      </c>
      <c r="AU298" s="215" t="s">
        <v>80</v>
      </c>
      <c r="AY298" s="18" t="s">
        <v>136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8" t="s">
        <v>78</v>
      </c>
      <c r="BK298" s="216">
        <f>ROUND(I298*H298,2)</f>
        <v>0</v>
      </c>
      <c r="BL298" s="18" t="s">
        <v>317</v>
      </c>
      <c r="BM298" s="215" t="s">
        <v>1262</v>
      </c>
    </row>
    <row r="299" spans="1:65" s="2" customFormat="1" ht="16.5" customHeight="1">
      <c r="A299" s="39"/>
      <c r="B299" s="40"/>
      <c r="C299" s="204" t="s">
        <v>409</v>
      </c>
      <c r="D299" s="204" t="s">
        <v>140</v>
      </c>
      <c r="E299" s="205" t="s">
        <v>867</v>
      </c>
      <c r="F299" s="206" t="s">
        <v>868</v>
      </c>
      <c r="G299" s="207" t="s">
        <v>152</v>
      </c>
      <c r="H299" s="208">
        <v>6</v>
      </c>
      <c r="I299" s="209"/>
      <c r="J299" s="210">
        <f>ROUND(I299*H299,2)</f>
        <v>0</v>
      </c>
      <c r="K299" s="206" t="s">
        <v>19</v>
      </c>
      <c r="L299" s="45"/>
      <c r="M299" s="211" t="s">
        <v>19</v>
      </c>
      <c r="N299" s="212" t="s">
        <v>41</v>
      </c>
      <c r="O299" s="85"/>
      <c r="P299" s="213">
        <f>O299*H299</f>
        <v>0</v>
      </c>
      <c r="Q299" s="213">
        <v>0.000167</v>
      </c>
      <c r="R299" s="213">
        <f>Q299*H299</f>
        <v>0.0010019999999999999</v>
      </c>
      <c r="S299" s="213">
        <v>0</v>
      </c>
      <c r="T299" s="213">
        <f>S299*H299</f>
        <v>0</v>
      </c>
      <c r="U299" s="214" t="s">
        <v>19</v>
      </c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5" t="s">
        <v>317</v>
      </c>
      <c r="AT299" s="215" t="s">
        <v>140</v>
      </c>
      <c r="AU299" s="215" t="s">
        <v>80</v>
      </c>
      <c r="AY299" s="18" t="s">
        <v>136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78</v>
      </c>
      <c r="BK299" s="216">
        <f>ROUND(I299*H299,2)</f>
        <v>0</v>
      </c>
      <c r="BL299" s="18" t="s">
        <v>317</v>
      </c>
      <c r="BM299" s="215" t="s">
        <v>1263</v>
      </c>
    </row>
    <row r="300" spans="1:65" s="2" customFormat="1" ht="16.5" customHeight="1">
      <c r="A300" s="39"/>
      <c r="B300" s="40"/>
      <c r="C300" s="204" t="s">
        <v>663</v>
      </c>
      <c r="D300" s="204" t="s">
        <v>140</v>
      </c>
      <c r="E300" s="205" t="s">
        <v>877</v>
      </c>
      <c r="F300" s="206" t="s">
        <v>878</v>
      </c>
      <c r="G300" s="207" t="s">
        <v>152</v>
      </c>
      <c r="H300" s="208">
        <v>9</v>
      </c>
      <c r="I300" s="209"/>
      <c r="J300" s="210">
        <f>ROUND(I300*H300,2)</f>
        <v>0</v>
      </c>
      <c r="K300" s="206" t="s">
        <v>19</v>
      </c>
      <c r="L300" s="45"/>
      <c r="M300" s="211" t="s">
        <v>19</v>
      </c>
      <c r="N300" s="212" t="s">
        <v>41</v>
      </c>
      <c r="O300" s="85"/>
      <c r="P300" s="213">
        <f>O300*H300</f>
        <v>0</v>
      </c>
      <c r="Q300" s="213">
        <v>2.08E-06</v>
      </c>
      <c r="R300" s="213">
        <f>Q300*H300</f>
        <v>1.872E-05</v>
      </c>
      <c r="S300" s="213">
        <v>0</v>
      </c>
      <c r="T300" s="213">
        <f>S300*H300</f>
        <v>0</v>
      </c>
      <c r="U300" s="214" t="s">
        <v>19</v>
      </c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5" t="s">
        <v>317</v>
      </c>
      <c r="AT300" s="215" t="s">
        <v>140</v>
      </c>
      <c r="AU300" s="215" t="s">
        <v>80</v>
      </c>
      <c r="AY300" s="18" t="s">
        <v>136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8" t="s">
        <v>78</v>
      </c>
      <c r="BK300" s="216">
        <f>ROUND(I300*H300,2)</f>
        <v>0</v>
      </c>
      <c r="BL300" s="18" t="s">
        <v>317</v>
      </c>
      <c r="BM300" s="215" t="s">
        <v>1264</v>
      </c>
    </row>
    <row r="301" spans="1:65" s="2" customFormat="1" ht="16.5" customHeight="1">
      <c r="A301" s="39"/>
      <c r="B301" s="40"/>
      <c r="C301" s="204" t="s">
        <v>1265</v>
      </c>
      <c r="D301" s="204" t="s">
        <v>140</v>
      </c>
      <c r="E301" s="205" t="s">
        <v>882</v>
      </c>
      <c r="F301" s="206" t="s">
        <v>883</v>
      </c>
      <c r="G301" s="207" t="s">
        <v>152</v>
      </c>
      <c r="H301" s="208">
        <v>9</v>
      </c>
      <c r="I301" s="209"/>
      <c r="J301" s="210">
        <f>ROUND(I301*H301,2)</f>
        <v>0</v>
      </c>
      <c r="K301" s="206" t="s">
        <v>19</v>
      </c>
      <c r="L301" s="45"/>
      <c r="M301" s="211" t="s">
        <v>19</v>
      </c>
      <c r="N301" s="212" t="s">
        <v>41</v>
      </c>
      <c r="O301" s="85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3">
        <f>S301*H301</f>
        <v>0</v>
      </c>
      <c r="U301" s="214" t="s">
        <v>19</v>
      </c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5" t="s">
        <v>317</v>
      </c>
      <c r="AT301" s="215" t="s">
        <v>140</v>
      </c>
      <c r="AU301" s="215" t="s">
        <v>80</v>
      </c>
      <c r="AY301" s="18" t="s">
        <v>136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8" t="s">
        <v>78</v>
      </c>
      <c r="BK301" s="216">
        <f>ROUND(I301*H301,2)</f>
        <v>0</v>
      </c>
      <c r="BL301" s="18" t="s">
        <v>317</v>
      </c>
      <c r="BM301" s="215" t="s">
        <v>1266</v>
      </c>
    </row>
    <row r="302" spans="1:65" s="2" customFormat="1" ht="16.5" customHeight="1">
      <c r="A302" s="39"/>
      <c r="B302" s="40"/>
      <c r="C302" s="204" t="s">
        <v>1267</v>
      </c>
      <c r="D302" s="204" t="s">
        <v>140</v>
      </c>
      <c r="E302" s="205" t="s">
        <v>1268</v>
      </c>
      <c r="F302" s="206" t="s">
        <v>1269</v>
      </c>
      <c r="G302" s="207" t="s">
        <v>152</v>
      </c>
      <c r="H302" s="208">
        <v>2</v>
      </c>
      <c r="I302" s="209"/>
      <c r="J302" s="210">
        <f>ROUND(I302*H302,2)</f>
        <v>0</v>
      </c>
      <c r="K302" s="206" t="s">
        <v>19</v>
      </c>
      <c r="L302" s="45"/>
      <c r="M302" s="211" t="s">
        <v>19</v>
      </c>
      <c r="N302" s="212" t="s">
        <v>41</v>
      </c>
      <c r="O302" s="85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3">
        <f>S302*H302</f>
        <v>0</v>
      </c>
      <c r="U302" s="214" t="s">
        <v>19</v>
      </c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5" t="s">
        <v>317</v>
      </c>
      <c r="AT302" s="215" t="s">
        <v>140</v>
      </c>
      <c r="AU302" s="215" t="s">
        <v>80</v>
      </c>
      <c r="AY302" s="18" t="s">
        <v>136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8" t="s">
        <v>78</v>
      </c>
      <c r="BK302" s="216">
        <f>ROUND(I302*H302,2)</f>
        <v>0</v>
      </c>
      <c r="BL302" s="18" t="s">
        <v>317</v>
      </c>
      <c r="BM302" s="215" t="s">
        <v>1270</v>
      </c>
    </row>
    <row r="303" spans="1:65" s="2" customFormat="1" ht="24.15" customHeight="1">
      <c r="A303" s="39"/>
      <c r="B303" s="40"/>
      <c r="C303" s="204" t="s">
        <v>571</v>
      </c>
      <c r="D303" s="204" t="s">
        <v>140</v>
      </c>
      <c r="E303" s="205" t="s">
        <v>887</v>
      </c>
      <c r="F303" s="206" t="s">
        <v>888</v>
      </c>
      <c r="G303" s="207" t="s">
        <v>196</v>
      </c>
      <c r="H303" s="208">
        <v>6</v>
      </c>
      <c r="I303" s="209"/>
      <c r="J303" s="210">
        <f>ROUND(I303*H303,2)</f>
        <v>0</v>
      </c>
      <c r="K303" s="206" t="s">
        <v>19</v>
      </c>
      <c r="L303" s="45"/>
      <c r="M303" s="211" t="s">
        <v>19</v>
      </c>
      <c r="N303" s="212" t="s">
        <v>41</v>
      </c>
      <c r="O303" s="85"/>
      <c r="P303" s="213">
        <f>O303*H303</f>
        <v>0</v>
      </c>
      <c r="Q303" s="213">
        <v>0.0045</v>
      </c>
      <c r="R303" s="213">
        <f>Q303*H303</f>
        <v>0.026999999999999996</v>
      </c>
      <c r="S303" s="213">
        <v>0</v>
      </c>
      <c r="T303" s="213">
        <f>S303*H303</f>
        <v>0</v>
      </c>
      <c r="U303" s="214" t="s">
        <v>19</v>
      </c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5" t="s">
        <v>317</v>
      </c>
      <c r="AT303" s="215" t="s">
        <v>140</v>
      </c>
      <c r="AU303" s="215" t="s">
        <v>80</v>
      </c>
      <c r="AY303" s="18" t="s">
        <v>136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8" t="s">
        <v>78</v>
      </c>
      <c r="BK303" s="216">
        <f>ROUND(I303*H303,2)</f>
        <v>0</v>
      </c>
      <c r="BL303" s="18" t="s">
        <v>317</v>
      </c>
      <c r="BM303" s="215" t="s">
        <v>1271</v>
      </c>
    </row>
    <row r="304" spans="1:65" s="2" customFormat="1" ht="16.5" customHeight="1">
      <c r="A304" s="39"/>
      <c r="B304" s="40"/>
      <c r="C304" s="204" t="s">
        <v>1272</v>
      </c>
      <c r="D304" s="204" t="s">
        <v>140</v>
      </c>
      <c r="E304" s="205" t="s">
        <v>872</v>
      </c>
      <c r="F304" s="206" t="s">
        <v>873</v>
      </c>
      <c r="G304" s="207" t="s">
        <v>152</v>
      </c>
      <c r="H304" s="208">
        <v>5</v>
      </c>
      <c r="I304" s="209"/>
      <c r="J304" s="210">
        <f>ROUND(I304*H304,2)</f>
        <v>0</v>
      </c>
      <c r="K304" s="206" t="s">
        <v>19</v>
      </c>
      <c r="L304" s="45"/>
      <c r="M304" s="211" t="s">
        <v>19</v>
      </c>
      <c r="N304" s="212" t="s">
        <v>41</v>
      </c>
      <c r="O304" s="85"/>
      <c r="P304" s="213">
        <f>O304*H304</f>
        <v>0</v>
      </c>
      <c r="Q304" s="213">
        <v>0.00874626</v>
      </c>
      <c r="R304" s="213">
        <f>Q304*H304</f>
        <v>0.0437313</v>
      </c>
      <c r="S304" s="213">
        <v>0</v>
      </c>
      <c r="T304" s="213">
        <f>S304*H304</f>
        <v>0</v>
      </c>
      <c r="U304" s="214" t="s">
        <v>19</v>
      </c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5" t="s">
        <v>317</v>
      </c>
      <c r="AT304" s="215" t="s">
        <v>140</v>
      </c>
      <c r="AU304" s="215" t="s">
        <v>80</v>
      </c>
      <c r="AY304" s="18" t="s">
        <v>136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8" t="s">
        <v>78</v>
      </c>
      <c r="BK304" s="216">
        <f>ROUND(I304*H304,2)</f>
        <v>0</v>
      </c>
      <c r="BL304" s="18" t="s">
        <v>317</v>
      </c>
      <c r="BM304" s="215" t="s">
        <v>1273</v>
      </c>
    </row>
    <row r="305" spans="1:63" s="12" customFormat="1" ht="22.8" customHeight="1">
      <c r="A305" s="12"/>
      <c r="B305" s="188"/>
      <c r="C305" s="189"/>
      <c r="D305" s="190" t="s">
        <v>69</v>
      </c>
      <c r="E305" s="202" t="s">
        <v>891</v>
      </c>
      <c r="F305" s="202" t="s">
        <v>892</v>
      </c>
      <c r="G305" s="189"/>
      <c r="H305" s="189"/>
      <c r="I305" s="192"/>
      <c r="J305" s="203">
        <f>BK305</f>
        <v>0</v>
      </c>
      <c r="K305" s="189"/>
      <c r="L305" s="194"/>
      <c r="M305" s="195"/>
      <c r="N305" s="196"/>
      <c r="O305" s="196"/>
      <c r="P305" s="197">
        <f>SUM(P306:P316)</f>
        <v>0</v>
      </c>
      <c r="Q305" s="196"/>
      <c r="R305" s="197">
        <f>SUM(R306:R316)</f>
        <v>0.10211839999999998</v>
      </c>
      <c r="S305" s="196"/>
      <c r="T305" s="197">
        <f>SUM(T306:T316)</f>
        <v>0.00558</v>
      </c>
      <c r="U305" s="198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99" t="s">
        <v>80</v>
      </c>
      <c r="AT305" s="200" t="s">
        <v>69</v>
      </c>
      <c r="AU305" s="200" t="s">
        <v>78</v>
      </c>
      <c r="AY305" s="199" t="s">
        <v>136</v>
      </c>
      <c r="BK305" s="201">
        <f>SUM(BK306:BK316)</f>
        <v>0</v>
      </c>
    </row>
    <row r="306" spans="1:65" s="2" customFormat="1" ht="16.5" customHeight="1">
      <c r="A306" s="39"/>
      <c r="B306" s="40"/>
      <c r="C306" s="204" t="s">
        <v>1274</v>
      </c>
      <c r="D306" s="204" t="s">
        <v>140</v>
      </c>
      <c r="E306" s="205" t="s">
        <v>894</v>
      </c>
      <c r="F306" s="206" t="s">
        <v>895</v>
      </c>
      <c r="G306" s="207" t="s">
        <v>152</v>
      </c>
      <c r="H306" s="208">
        <v>18</v>
      </c>
      <c r="I306" s="209"/>
      <c r="J306" s="210">
        <f>ROUND(I306*H306,2)</f>
        <v>0</v>
      </c>
      <c r="K306" s="206" t="s">
        <v>19</v>
      </c>
      <c r="L306" s="45"/>
      <c r="M306" s="211" t="s">
        <v>19</v>
      </c>
      <c r="N306" s="212" t="s">
        <v>41</v>
      </c>
      <c r="O306" s="85"/>
      <c r="P306" s="213">
        <f>O306*H306</f>
        <v>0</v>
      </c>
      <c r="Q306" s="213">
        <v>0.001</v>
      </c>
      <c r="R306" s="213">
        <f>Q306*H306</f>
        <v>0.018000000000000002</v>
      </c>
      <c r="S306" s="213">
        <v>0.00031</v>
      </c>
      <c r="T306" s="213">
        <f>S306*H306</f>
        <v>0.00558</v>
      </c>
      <c r="U306" s="214" t="s">
        <v>19</v>
      </c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5" t="s">
        <v>317</v>
      </c>
      <c r="AT306" s="215" t="s">
        <v>140</v>
      </c>
      <c r="AU306" s="215" t="s">
        <v>80</v>
      </c>
      <c r="AY306" s="18" t="s">
        <v>136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8" t="s">
        <v>78</v>
      </c>
      <c r="BK306" s="216">
        <f>ROUND(I306*H306,2)</f>
        <v>0</v>
      </c>
      <c r="BL306" s="18" t="s">
        <v>317</v>
      </c>
      <c r="BM306" s="215" t="s">
        <v>1275</v>
      </c>
    </row>
    <row r="307" spans="1:65" s="2" customFormat="1" ht="16.5" customHeight="1">
      <c r="A307" s="39"/>
      <c r="B307" s="40"/>
      <c r="C307" s="204" t="s">
        <v>1276</v>
      </c>
      <c r="D307" s="204" t="s">
        <v>140</v>
      </c>
      <c r="E307" s="205" t="s">
        <v>899</v>
      </c>
      <c r="F307" s="206" t="s">
        <v>900</v>
      </c>
      <c r="G307" s="207" t="s">
        <v>152</v>
      </c>
      <c r="H307" s="208">
        <v>18</v>
      </c>
      <c r="I307" s="209"/>
      <c r="J307" s="210">
        <f>ROUND(I307*H307,2)</f>
        <v>0</v>
      </c>
      <c r="K307" s="206" t="s">
        <v>19</v>
      </c>
      <c r="L307" s="45"/>
      <c r="M307" s="211" t="s">
        <v>19</v>
      </c>
      <c r="N307" s="212" t="s">
        <v>41</v>
      </c>
      <c r="O307" s="85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3">
        <f>S307*H307</f>
        <v>0</v>
      </c>
      <c r="U307" s="214" t="s">
        <v>19</v>
      </c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5" t="s">
        <v>317</v>
      </c>
      <c r="AT307" s="215" t="s">
        <v>140</v>
      </c>
      <c r="AU307" s="215" t="s">
        <v>80</v>
      </c>
      <c r="AY307" s="18" t="s">
        <v>136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8" t="s">
        <v>78</v>
      </c>
      <c r="BK307" s="216">
        <f>ROUND(I307*H307,2)</f>
        <v>0</v>
      </c>
      <c r="BL307" s="18" t="s">
        <v>317</v>
      </c>
      <c r="BM307" s="215" t="s">
        <v>1277</v>
      </c>
    </row>
    <row r="308" spans="1:65" s="2" customFormat="1" ht="24.15" customHeight="1">
      <c r="A308" s="39"/>
      <c r="B308" s="40"/>
      <c r="C308" s="204" t="s">
        <v>414</v>
      </c>
      <c r="D308" s="204" t="s">
        <v>140</v>
      </c>
      <c r="E308" s="205" t="s">
        <v>904</v>
      </c>
      <c r="F308" s="206" t="s">
        <v>905</v>
      </c>
      <c r="G308" s="207" t="s">
        <v>249</v>
      </c>
      <c r="H308" s="208">
        <v>100</v>
      </c>
      <c r="I308" s="209"/>
      <c r="J308" s="210">
        <f>ROUND(I308*H308,2)</f>
        <v>0</v>
      </c>
      <c r="K308" s="206" t="s">
        <v>19</v>
      </c>
      <c r="L308" s="45"/>
      <c r="M308" s="211" t="s">
        <v>19</v>
      </c>
      <c r="N308" s="212" t="s">
        <v>41</v>
      </c>
      <c r="O308" s="85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3">
        <f>S308*H308</f>
        <v>0</v>
      </c>
      <c r="U308" s="214" t="s">
        <v>19</v>
      </c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5" t="s">
        <v>317</v>
      </c>
      <c r="AT308" s="215" t="s">
        <v>140</v>
      </c>
      <c r="AU308" s="215" t="s">
        <v>80</v>
      </c>
      <c r="AY308" s="18" t="s">
        <v>136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8" t="s">
        <v>78</v>
      </c>
      <c r="BK308" s="216">
        <f>ROUND(I308*H308,2)</f>
        <v>0</v>
      </c>
      <c r="BL308" s="18" t="s">
        <v>317</v>
      </c>
      <c r="BM308" s="215" t="s">
        <v>1278</v>
      </c>
    </row>
    <row r="309" spans="1:65" s="2" customFormat="1" ht="16.5" customHeight="1">
      <c r="A309" s="39"/>
      <c r="B309" s="40"/>
      <c r="C309" s="222" t="s">
        <v>221</v>
      </c>
      <c r="D309" s="222" t="s">
        <v>199</v>
      </c>
      <c r="E309" s="223" t="s">
        <v>909</v>
      </c>
      <c r="F309" s="224" t="s">
        <v>910</v>
      </c>
      <c r="G309" s="225" t="s">
        <v>249</v>
      </c>
      <c r="H309" s="226">
        <v>105</v>
      </c>
      <c r="I309" s="227"/>
      <c r="J309" s="228">
        <f>ROUND(I309*H309,2)</f>
        <v>0</v>
      </c>
      <c r="K309" s="224" t="s">
        <v>19</v>
      </c>
      <c r="L309" s="229"/>
      <c r="M309" s="230" t="s">
        <v>19</v>
      </c>
      <c r="N309" s="231" t="s">
        <v>41</v>
      </c>
      <c r="O309" s="85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3">
        <f>S309*H309</f>
        <v>0</v>
      </c>
      <c r="U309" s="214" t="s">
        <v>19</v>
      </c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5" t="s">
        <v>528</v>
      </c>
      <c r="AT309" s="215" t="s">
        <v>199</v>
      </c>
      <c r="AU309" s="215" t="s">
        <v>80</v>
      </c>
      <c r="AY309" s="18" t="s">
        <v>136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8" t="s">
        <v>78</v>
      </c>
      <c r="BK309" s="216">
        <f>ROUND(I309*H309,2)</f>
        <v>0</v>
      </c>
      <c r="BL309" s="18" t="s">
        <v>317</v>
      </c>
      <c r="BM309" s="215" t="s">
        <v>1279</v>
      </c>
    </row>
    <row r="310" spans="1:65" s="2" customFormat="1" ht="16.5" customHeight="1">
      <c r="A310" s="39"/>
      <c r="B310" s="40"/>
      <c r="C310" s="204" t="s">
        <v>825</v>
      </c>
      <c r="D310" s="204" t="s">
        <v>140</v>
      </c>
      <c r="E310" s="205" t="s">
        <v>924</v>
      </c>
      <c r="F310" s="206" t="s">
        <v>925</v>
      </c>
      <c r="G310" s="207" t="s">
        <v>152</v>
      </c>
      <c r="H310" s="208">
        <v>156</v>
      </c>
      <c r="I310" s="209"/>
      <c r="J310" s="210">
        <f>ROUND(I310*H310,2)</f>
        <v>0</v>
      </c>
      <c r="K310" s="206" t="s">
        <v>19</v>
      </c>
      <c r="L310" s="45"/>
      <c r="M310" s="211" t="s">
        <v>19</v>
      </c>
      <c r="N310" s="212" t="s">
        <v>41</v>
      </c>
      <c r="O310" s="85"/>
      <c r="P310" s="213">
        <f>O310*H310</f>
        <v>0</v>
      </c>
      <c r="Q310" s="213">
        <v>0.0002012</v>
      </c>
      <c r="R310" s="213">
        <f>Q310*H310</f>
        <v>0.031387200000000004</v>
      </c>
      <c r="S310" s="213">
        <v>0</v>
      </c>
      <c r="T310" s="213">
        <f>S310*H310</f>
        <v>0</v>
      </c>
      <c r="U310" s="214" t="s">
        <v>19</v>
      </c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5" t="s">
        <v>317</v>
      </c>
      <c r="AT310" s="215" t="s">
        <v>140</v>
      </c>
      <c r="AU310" s="215" t="s">
        <v>80</v>
      </c>
      <c r="AY310" s="18" t="s">
        <v>136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8" t="s">
        <v>78</v>
      </c>
      <c r="BK310" s="216">
        <f>ROUND(I310*H310,2)</f>
        <v>0</v>
      </c>
      <c r="BL310" s="18" t="s">
        <v>317</v>
      </c>
      <c r="BM310" s="215" t="s">
        <v>1280</v>
      </c>
    </row>
    <row r="311" spans="1:65" s="2" customFormat="1" ht="24.15" customHeight="1">
      <c r="A311" s="39"/>
      <c r="B311" s="40"/>
      <c r="C311" s="204" t="s">
        <v>830</v>
      </c>
      <c r="D311" s="204" t="s">
        <v>140</v>
      </c>
      <c r="E311" s="205" t="s">
        <v>1281</v>
      </c>
      <c r="F311" s="206" t="s">
        <v>1282</v>
      </c>
      <c r="G311" s="207" t="s">
        <v>152</v>
      </c>
      <c r="H311" s="208">
        <v>138</v>
      </c>
      <c r="I311" s="209"/>
      <c r="J311" s="210">
        <f>ROUND(I311*H311,2)</f>
        <v>0</v>
      </c>
      <c r="K311" s="206" t="s">
        <v>19</v>
      </c>
      <c r="L311" s="45"/>
      <c r="M311" s="211" t="s">
        <v>19</v>
      </c>
      <c r="N311" s="212" t="s">
        <v>41</v>
      </c>
      <c r="O311" s="85"/>
      <c r="P311" s="213">
        <f>O311*H311</f>
        <v>0</v>
      </c>
      <c r="Q311" s="213">
        <v>0.00026</v>
      </c>
      <c r="R311" s="213">
        <f>Q311*H311</f>
        <v>0.035879999999999995</v>
      </c>
      <c r="S311" s="213">
        <v>0</v>
      </c>
      <c r="T311" s="213">
        <f>S311*H311</f>
        <v>0</v>
      </c>
      <c r="U311" s="214" t="s">
        <v>19</v>
      </c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5" t="s">
        <v>317</v>
      </c>
      <c r="AT311" s="215" t="s">
        <v>140</v>
      </c>
      <c r="AU311" s="215" t="s">
        <v>80</v>
      </c>
      <c r="AY311" s="18" t="s">
        <v>136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8" t="s">
        <v>78</v>
      </c>
      <c r="BK311" s="216">
        <f>ROUND(I311*H311,2)</f>
        <v>0</v>
      </c>
      <c r="BL311" s="18" t="s">
        <v>317</v>
      </c>
      <c r="BM311" s="215" t="s">
        <v>1283</v>
      </c>
    </row>
    <row r="312" spans="1:65" s="2" customFormat="1" ht="24.15" customHeight="1">
      <c r="A312" s="39"/>
      <c r="B312" s="40"/>
      <c r="C312" s="204" t="s">
        <v>1284</v>
      </c>
      <c r="D312" s="204" t="s">
        <v>140</v>
      </c>
      <c r="E312" s="205" t="s">
        <v>1285</v>
      </c>
      <c r="F312" s="206" t="s">
        <v>1286</v>
      </c>
      <c r="G312" s="207" t="s">
        <v>152</v>
      </c>
      <c r="H312" s="208">
        <v>58</v>
      </c>
      <c r="I312" s="209"/>
      <c r="J312" s="210">
        <f>ROUND(I312*H312,2)</f>
        <v>0</v>
      </c>
      <c r="K312" s="206" t="s">
        <v>19</v>
      </c>
      <c r="L312" s="45"/>
      <c r="M312" s="211" t="s">
        <v>19</v>
      </c>
      <c r="N312" s="212" t="s">
        <v>41</v>
      </c>
      <c r="O312" s="85"/>
      <c r="P312" s="213">
        <f>O312*H312</f>
        <v>0</v>
      </c>
      <c r="Q312" s="213">
        <v>0.00026</v>
      </c>
      <c r="R312" s="213">
        <f>Q312*H312</f>
        <v>0.015079999999999998</v>
      </c>
      <c r="S312" s="213">
        <v>0</v>
      </c>
      <c r="T312" s="213">
        <f>S312*H312</f>
        <v>0</v>
      </c>
      <c r="U312" s="214" t="s">
        <v>19</v>
      </c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5" t="s">
        <v>317</v>
      </c>
      <c r="AT312" s="215" t="s">
        <v>140</v>
      </c>
      <c r="AU312" s="215" t="s">
        <v>80</v>
      </c>
      <c r="AY312" s="18" t="s">
        <v>136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8" t="s">
        <v>78</v>
      </c>
      <c r="BK312" s="216">
        <f>ROUND(I312*H312,2)</f>
        <v>0</v>
      </c>
      <c r="BL312" s="18" t="s">
        <v>317</v>
      </c>
      <c r="BM312" s="215" t="s">
        <v>1287</v>
      </c>
    </row>
    <row r="313" spans="1:65" s="2" customFormat="1" ht="24.15" customHeight="1">
      <c r="A313" s="39"/>
      <c r="B313" s="40"/>
      <c r="C313" s="204" t="s">
        <v>1288</v>
      </c>
      <c r="D313" s="204" t="s">
        <v>140</v>
      </c>
      <c r="E313" s="205" t="s">
        <v>929</v>
      </c>
      <c r="F313" s="206" t="s">
        <v>930</v>
      </c>
      <c r="G313" s="207" t="s">
        <v>249</v>
      </c>
      <c r="H313" s="208">
        <v>18</v>
      </c>
      <c r="I313" s="209"/>
      <c r="J313" s="210">
        <f>ROUND(I313*H313,2)</f>
        <v>0</v>
      </c>
      <c r="K313" s="206" t="s">
        <v>19</v>
      </c>
      <c r="L313" s="45"/>
      <c r="M313" s="211" t="s">
        <v>19</v>
      </c>
      <c r="N313" s="212" t="s">
        <v>41</v>
      </c>
      <c r="O313" s="85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3">
        <f>S313*H313</f>
        <v>0</v>
      </c>
      <c r="U313" s="214" t="s">
        <v>19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5" t="s">
        <v>317</v>
      </c>
      <c r="AT313" s="215" t="s">
        <v>140</v>
      </c>
      <c r="AU313" s="215" t="s">
        <v>80</v>
      </c>
      <c r="AY313" s="18" t="s">
        <v>136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8" t="s">
        <v>78</v>
      </c>
      <c r="BK313" s="216">
        <f>ROUND(I313*H313,2)</f>
        <v>0</v>
      </c>
      <c r="BL313" s="18" t="s">
        <v>317</v>
      </c>
      <c r="BM313" s="215" t="s">
        <v>1289</v>
      </c>
    </row>
    <row r="314" spans="1:65" s="2" customFormat="1" ht="24.15" customHeight="1">
      <c r="A314" s="39"/>
      <c r="B314" s="40"/>
      <c r="C314" s="204" t="s">
        <v>1290</v>
      </c>
      <c r="D314" s="204" t="s">
        <v>140</v>
      </c>
      <c r="E314" s="205" t="s">
        <v>934</v>
      </c>
      <c r="F314" s="206" t="s">
        <v>935</v>
      </c>
      <c r="G314" s="207" t="s">
        <v>152</v>
      </c>
      <c r="H314" s="208">
        <v>18</v>
      </c>
      <c r="I314" s="209"/>
      <c r="J314" s="210">
        <f>ROUND(I314*H314,2)</f>
        <v>0</v>
      </c>
      <c r="K314" s="206" t="s">
        <v>19</v>
      </c>
      <c r="L314" s="45"/>
      <c r="M314" s="211" t="s">
        <v>19</v>
      </c>
      <c r="N314" s="212" t="s">
        <v>41</v>
      </c>
      <c r="O314" s="85"/>
      <c r="P314" s="213">
        <f>O314*H314</f>
        <v>0</v>
      </c>
      <c r="Q314" s="213">
        <v>3.08E-05</v>
      </c>
      <c r="R314" s="213">
        <f>Q314*H314</f>
        <v>0.0005544</v>
      </c>
      <c r="S314" s="213">
        <v>0</v>
      </c>
      <c r="T314" s="213">
        <f>S314*H314</f>
        <v>0</v>
      </c>
      <c r="U314" s="214" t="s">
        <v>19</v>
      </c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5" t="s">
        <v>317</v>
      </c>
      <c r="AT314" s="215" t="s">
        <v>140</v>
      </c>
      <c r="AU314" s="215" t="s">
        <v>80</v>
      </c>
      <c r="AY314" s="18" t="s">
        <v>136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8" t="s">
        <v>78</v>
      </c>
      <c r="BK314" s="216">
        <f>ROUND(I314*H314,2)</f>
        <v>0</v>
      </c>
      <c r="BL314" s="18" t="s">
        <v>317</v>
      </c>
      <c r="BM314" s="215" t="s">
        <v>1291</v>
      </c>
    </row>
    <row r="315" spans="1:65" s="2" customFormat="1" ht="16.5" customHeight="1">
      <c r="A315" s="39"/>
      <c r="B315" s="40"/>
      <c r="C315" s="204" t="s">
        <v>640</v>
      </c>
      <c r="D315" s="204" t="s">
        <v>140</v>
      </c>
      <c r="E315" s="205" t="s">
        <v>1292</v>
      </c>
      <c r="F315" s="206" t="s">
        <v>1293</v>
      </c>
      <c r="G315" s="207" t="s">
        <v>152</v>
      </c>
      <c r="H315" s="208">
        <v>4</v>
      </c>
      <c r="I315" s="209"/>
      <c r="J315" s="210">
        <f>ROUND(I315*H315,2)</f>
        <v>0</v>
      </c>
      <c r="K315" s="206" t="s">
        <v>19</v>
      </c>
      <c r="L315" s="45"/>
      <c r="M315" s="211" t="s">
        <v>19</v>
      </c>
      <c r="N315" s="212" t="s">
        <v>41</v>
      </c>
      <c r="O315" s="85"/>
      <c r="P315" s="213">
        <f>O315*H315</f>
        <v>0</v>
      </c>
      <c r="Q315" s="213">
        <v>0.00028</v>
      </c>
      <c r="R315" s="213">
        <f>Q315*H315</f>
        <v>0.00112</v>
      </c>
      <c r="S315" s="213">
        <v>0</v>
      </c>
      <c r="T315" s="213">
        <f>S315*H315</f>
        <v>0</v>
      </c>
      <c r="U315" s="214" t="s">
        <v>19</v>
      </c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5" t="s">
        <v>317</v>
      </c>
      <c r="AT315" s="215" t="s">
        <v>140</v>
      </c>
      <c r="AU315" s="215" t="s">
        <v>80</v>
      </c>
      <c r="AY315" s="18" t="s">
        <v>136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8" t="s">
        <v>78</v>
      </c>
      <c r="BK315" s="216">
        <f>ROUND(I315*H315,2)</f>
        <v>0</v>
      </c>
      <c r="BL315" s="18" t="s">
        <v>317</v>
      </c>
      <c r="BM315" s="215" t="s">
        <v>1294</v>
      </c>
    </row>
    <row r="316" spans="1:65" s="2" customFormat="1" ht="24.15" customHeight="1">
      <c r="A316" s="39"/>
      <c r="B316" s="40"/>
      <c r="C316" s="204" t="s">
        <v>647</v>
      </c>
      <c r="D316" s="204" t="s">
        <v>140</v>
      </c>
      <c r="E316" s="205" t="s">
        <v>1295</v>
      </c>
      <c r="F316" s="206" t="s">
        <v>1296</v>
      </c>
      <c r="G316" s="207" t="s">
        <v>152</v>
      </c>
      <c r="H316" s="208">
        <v>4</v>
      </c>
      <c r="I316" s="209"/>
      <c r="J316" s="210">
        <f>ROUND(I316*H316,2)</f>
        <v>0</v>
      </c>
      <c r="K316" s="206" t="s">
        <v>19</v>
      </c>
      <c r="L316" s="45"/>
      <c r="M316" s="211" t="s">
        <v>19</v>
      </c>
      <c r="N316" s="212" t="s">
        <v>41</v>
      </c>
      <c r="O316" s="85"/>
      <c r="P316" s="213">
        <f>O316*H316</f>
        <v>0</v>
      </c>
      <c r="Q316" s="213">
        <v>2.42E-05</v>
      </c>
      <c r="R316" s="213">
        <f>Q316*H316</f>
        <v>9.68E-05</v>
      </c>
      <c r="S316" s="213">
        <v>0</v>
      </c>
      <c r="T316" s="213">
        <f>S316*H316</f>
        <v>0</v>
      </c>
      <c r="U316" s="214" t="s">
        <v>19</v>
      </c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5" t="s">
        <v>317</v>
      </c>
      <c r="AT316" s="215" t="s">
        <v>140</v>
      </c>
      <c r="AU316" s="215" t="s">
        <v>80</v>
      </c>
      <c r="AY316" s="18" t="s">
        <v>136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8" t="s">
        <v>78</v>
      </c>
      <c r="BK316" s="216">
        <f>ROUND(I316*H316,2)</f>
        <v>0</v>
      </c>
      <c r="BL316" s="18" t="s">
        <v>317</v>
      </c>
      <c r="BM316" s="215" t="s">
        <v>1297</v>
      </c>
    </row>
    <row r="317" spans="1:63" s="12" customFormat="1" ht="22.8" customHeight="1">
      <c r="A317" s="12"/>
      <c r="B317" s="188"/>
      <c r="C317" s="189"/>
      <c r="D317" s="190" t="s">
        <v>69</v>
      </c>
      <c r="E317" s="202" t="s">
        <v>938</v>
      </c>
      <c r="F317" s="202" t="s">
        <v>939</v>
      </c>
      <c r="G317" s="189"/>
      <c r="H317" s="189"/>
      <c r="I317" s="192"/>
      <c r="J317" s="203">
        <f>BK317</f>
        <v>0</v>
      </c>
      <c r="K317" s="189"/>
      <c r="L317" s="194"/>
      <c r="M317" s="195"/>
      <c r="N317" s="196"/>
      <c r="O317" s="196"/>
      <c r="P317" s="197">
        <f>SUM(P318:P322)</f>
        <v>0</v>
      </c>
      <c r="Q317" s="196"/>
      <c r="R317" s="197">
        <f>SUM(R318:R322)</f>
        <v>0</v>
      </c>
      <c r="S317" s="196"/>
      <c r="T317" s="197">
        <f>SUM(T318:T322)</f>
        <v>0.0483</v>
      </c>
      <c r="U317" s="198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9" t="s">
        <v>80</v>
      </c>
      <c r="AT317" s="200" t="s">
        <v>69</v>
      </c>
      <c r="AU317" s="200" t="s">
        <v>78</v>
      </c>
      <c r="AY317" s="199" t="s">
        <v>136</v>
      </c>
      <c r="BK317" s="201">
        <f>SUM(BK318:BK322)</f>
        <v>0</v>
      </c>
    </row>
    <row r="318" spans="1:65" s="2" customFormat="1" ht="16.5" customHeight="1">
      <c r="A318" s="39"/>
      <c r="B318" s="40"/>
      <c r="C318" s="204" t="s">
        <v>886</v>
      </c>
      <c r="D318" s="204" t="s">
        <v>140</v>
      </c>
      <c r="E318" s="205" t="s">
        <v>1298</v>
      </c>
      <c r="F318" s="206" t="s">
        <v>1299</v>
      </c>
      <c r="G318" s="207" t="s">
        <v>152</v>
      </c>
      <c r="H318" s="208">
        <v>0.63</v>
      </c>
      <c r="I318" s="209"/>
      <c r="J318" s="210">
        <f>ROUND(I318*H318,2)</f>
        <v>0</v>
      </c>
      <c r="K318" s="206" t="s">
        <v>19</v>
      </c>
      <c r="L318" s="45"/>
      <c r="M318" s="211" t="s">
        <v>19</v>
      </c>
      <c r="N318" s="212" t="s">
        <v>41</v>
      </c>
      <c r="O318" s="85"/>
      <c r="P318" s="213">
        <f>O318*H318</f>
        <v>0</v>
      </c>
      <c r="Q318" s="213">
        <v>0</v>
      </c>
      <c r="R318" s="213">
        <f>Q318*H318</f>
        <v>0</v>
      </c>
      <c r="S318" s="213">
        <v>0.01</v>
      </c>
      <c r="T318" s="213">
        <f>S318*H318</f>
        <v>0.0063</v>
      </c>
      <c r="U318" s="214" t="s">
        <v>19</v>
      </c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5" t="s">
        <v>317</v>
      </c>
      <c r="AT318" s="215" t="s">
        <v>140</v>
      </c>
      <c r="AU318" s="215" t="s">
        <v>80</v>
      </c>
      <c r="AY318" s="18" t="s">
        <v>136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8" t="s">
        <v>78</v>
      </c>
      <c r="BK318" s="216">
        <f>ROUND(I318*H318,2)</f>
        <v>0</v>
      </c>
      <c r="BL318" s="18" t="s">
        <v>317</v>
      </c>
      <c r="BM318" s="215" t="s">
        <v>1300</v>
      </c>
    </row>
    <row r="319" spans="1:65" s="2" customFormat="1" ht="21.75" customHeight="1">
      <c r="A319" s="39"/>
      <c r="B319" s="40"/>
      <c r="C319" s="204" t="s">
        <v>893</v>
      </c>
      <c r="D319" s="204" t="s">
        <v>140</v>
      </c>
      <c r="E319" s="205" t="s">
        <v>1301</v>
      </c>
      <c r="F319" s="206" t="s">
        <v>1302</v>
      </c>
      <c r="G319" s="207" t="s">
        <v>152</v>
      </c>
      <c r="H319" s="208">
        <v>0.63</v>
      </c>
      <c r="I319" s="209"/>
      <c r="J319" s="210">
        <f>ROUND(I319*H319,2)</f>
        <v>0</v>
      </c>
      <c r="K319" s="206" t="s">
        <v>19</v>
      </c>
      <c r="L319" s="45"/>
      <c r="M319" s="211" t="s">
        <v>19</v>
      </c>
      <c r="N319" s="212" t="s">
        <v>41</v>
      </c>
      <c r="O319" s="85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3">
        <f>S319*H319</f>
        <v>0</v>
      </c>
      <c r="U319" s="214" t="s">
        <v>19</v>
      </c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5" t="s">
        <v>317</v>
      </c>
      <c r="AT319" s="215" t="s">
        <v>140</v>
      </c>
      <c r="AU319" s="215" t="s">
        <v>80</v>
      </c>
      <c r="AY319" s="18" t="s">
        <v>136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8" t="s">
        <v>78</v>
      </c>
      <c r="BK319" s="216">
        <f>ROUND(I319*H319,2)</f>
        <v>0</v>
      </c>
      <c r="BL319" s="18" t="s">
        <v>317</v>
      </c>
      <c r="BM319" s="215" t="s">
        <v>1303</v>
      </c>
    </row>
    <row r="320" spans="1:65" s="2" customFormat="1" ht="16.5" customHeight="1">
      <c r="A320" s="39"/>
      <c r="B320" s="40"/>
      <c r="C320" s="204" t="s">
        <v>1304</v>
      </c>
      <c r="D320" s="204" t="s">
        <v>140</v>
      </c>
      <c r="E320" s="205" t="s">
        <v>941</v>
      </c>
      <c r="F320" s="206" t="s">
        <v>942</v>
      </c>
      <c r="G320" s="207" t="s">
        <v>152</v>
      </c>
      <c r="H320" s="208">
        <v>3</v>
      </c>
      <c r="I320" s="209"/>
      <c r="J320" s="210">
        <f>ROUND(I320*H320,2)</f>
        <v>0</v>
      </c>
      <c r="K320" s="206" t="s">
        <v>19</v>
      </c>
      <c r="L320" s="45"/>
      <c r="M320" s="211" t="s">
        <v>19</v>
      </c>
      <c r="N320" s="212" t="s">
        <v>41</v>
      </c>
      <c r="O320" s="85"/>
      <c r="P320" s="213">
        <f>O320*H320</f>
        <v>0</v>
      </c>
      <c r="Q320" s="213">
        <v>0</v>
      </c>
      <c r="R320" s="213">
        <f>Q320*H320</f>
        <v>0</v>
      </c>
      <c r="S320" s="213">
        <v>0.014</v>
      </c>
      <c r="T320" s="213">
        <f>S320*H320</f>
        <v>0.042</v>
      </c>
      <c r="U320" s="214" t="s">
        <v>19</v>
      </c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5" t="s">
        <v>317</v>
      </c>
      <c r="AT320" s="215" t="s">
        <v>140</v>
      </c>
      <c r="AU320" s="215" t="s">
        <v>80</v>
      </c>
      <c r="AY320" s="18" t="s">
        <v>136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8" t="s">
        <v>78</v>
      </c>
      <c r="BK320" s="216">
        <f>ROUND(I320*H320,2)</f>
        <v>0</v>
      </c>
      <c r="BL320" s="18" t="s">
        <v>317</v>
      </c>
      <c r="BM320" s="215" t="s">
        <v>1305</v>
      </c>
    </row>
    <row r="321" spans="1:65" s="2" customFormat="1" ht="24.15" customHeight="1">
      <c r="A321" s="39"/>
      <c r="B321" s="40"/>
      <c r="C321" s="204" t="s">
        <v>693</v>
      </c>
      <c r="D321" s="204" t="s">
        <v>140</v>
      </c>
      <c r="E321" s="205" t="s">
        <v>1306</v>
      </c>
      <c r="F321" s="206" t="s">
        <v>1307</v>
      </c>
      <c r="G321" s="207" t="s">
        <v>366</v>
      </c>
      <c r="H321" s="232"/>
      <c r="I321" s="209"/>
      <c r="J321" s="210">
        <f>ROUND(I321*H321,2)</f>
        <v>0</v>
      </c>
      <c r="K321" s="206" t="s">
        <v>19</v>
      </c>
      <c r="L321" s="45"/>
      <c r="M321" s="211" t="s">
        <v>19</v>
      </c>
      <c r="N321" s="212" t="s">
        <v>41</v>
      </c>
      <c r="O321" s="85"/>
      <c r="P321" s="213">
        <f>O321*H321</f>
        <v>0</v>
      </c>
      <c r="Q321" s="213">
        <v>0</v>
      </c>
      <c r="R321" s="213">
        <f>Q321*H321</f>
        <v>0</v>
      </c>
      <c r="S321" s="213">
        <v>0</v>
      </c>
      <c r="T321" s="213">
        <f>S321*H321</f>
        <v>0</v>
      </c>
      <c r="U321" s="214" t="s">
        <v>19</v>
      </c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5" t="s">
        <v>317</v>
      </c>
      <c r="AT321" s="215" t="s">
        <v>140</v>
      </c>
      <c r="AU321" s="215" t="s">
        <v>80</v>
      </c>
      <c r="AY321" s="18" t="s">
        <v>136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8" t="s">
        <v>78</v>
      </c>
      <c r="BK321" s="216">
        <f>ROUND(I321*H321,2)</f>
        <v>0</v>
      </c>
      <c r="BL321" s="18" t="s">
        <v>317</v>
      </c>
      <c r="BM321" s="215" t="s">
        <v>1308</v>
      </c>
    </row>
    <row r="322" spans="1:65" s="2" customFormat="1" ht="24.15" customHeight="1">
      <c r="A322" s="39"/>
      <c r="B322" s="40"/>
      <c r="C322" s="204" t="s">
        <v>329</v>
      </c>
      <c r="D322" s="204" t="s">
        <v>140</v>
      </c>
      <c r="E322" s="205" t="s">
        <v>1309</v>
      </c>
      <c r="F322" s="206" t="s">
        <v>1310</v>
      </c>
      <c r="G322" s="207" t="s">
        <v>366</v>
      </c>
      <c r="H322" s="232"/>
      <c r="I322" s="209"/>
      <c r="J322" s="210">
        <f>ROUND(I322*H322,2)</f>
        <v>0</v>
      </c>
      <c r="K322" s="206" t="s">
        <v>19</v>
      </c>
      <c r="L322" s="45"/>
      <c r="M322" s="211" t="s">
        <v>19</v>
      </c>
      <c r="N322" s="212" t="s">
        <v>41</v>
      </c>
      <c r="O322" s="85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3">
        <f>S322*H322</f>
        <v>0</v>
      </c>
      <c r="U322" s="214" t="s">
        <v>19</v>
      </c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5" t="s">
        <v>317</v>
      </c>
      <c r="AT322" s="215" t="s">
        <v>140</v>
      </c>
      <c r="AU322" s="215" t="s">
        <v>80</v>
      </c>
      <c r="AY322" s="18" t="s">
        <v>136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8" t="s">
        <v>78</v>
      </c>
      <c r="BK322" s="216">
        <f>ROUND(I322*H322,2)</f>
        <v>0</v>
      </c>
      <c r="BL322" s="18" t="s">
        <v>317</v>
      </c>
      <c r="BM322" s="215" t="s">
        <v>1311</v>
      </c>
    </row>
    <row r="323" spans="1:63" s="12" customFormat="1" ht="25.9" customHeight="1">
      <c r="A323" s="12"/>
      <c r="B323" s="188"/>
      <c r="C323" s="189"/>
      <c r="D323" s="190" t="s">
        <v>69</v>
      </c>
      <c r="E323" s="191" t="s">
        <v>945</v>
      </c>
      <c r="F323" s="191" t="s">
        <v>946</v>
      </c>
      <c r="G323" s="189"/>
      <c r="H323" s="189"/>
      <c r="I323" s="192"/>
      <c r="J323" s="193">
        <f>BK323</f>
        <v>0</v>
      </c>
      <c r="K323" s="189"/>
      <c r="L323" s="194"/>
      <c r="M323" s="195"/>
      <c r="N323" s="196"/>
      <c r="O323" s="196"/>
      <c r="P323" s="197">
        <f>SUM(P324:P327)</f>
        <v>0</v>
      </c>
      <c r="Q323" s="196"/>
      <c r="R323" s="197">
        <f>SUM(R324:R327)</f>
        <v>0</v>
      </c>
      <c r="S323" s="196"/>
      <c r="T323" s="197">
        <f>SUM(T324:T327)</f>
        <v>0</v>
      </c>
      <c r="U323" s="198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99" t="s">
        <v>145</v>
      </c>
      <c r="AT323" s="200" t="s">
        <v>69</v>
      </c>
      <c r="AU323" s="200" t="s">
        <v>70</v>
      </c>
      <c r="AY323" s="199" t="s">
        <v>136</v>
      </c>
      <c r="BK323" s="201">
        <f>SUM(BK324:BK327)</f>
        <v>0</v>
      </c>
    </row>
    <row r="324" spans="1:65" s="2" customFormat="1" ht="16.5" customHeight="1">
      <c r="A324" s="39"/>
      <c r="B324" s="40"/>
      <c r="C324" s="204" t="s">
        <v>334</v>
      </c>
      <c r="D324" s="204" t="s">
        <v>140</v>
      </c>
      <c r="E324" s="205" t="s">
        <v>948</v>
      </c>
      <c r="F324" s="206" t="s">
        <v>949</v>
      </c>
      <c r="G324" s="207" t="s">
        <v>950</v>
      </c>
      <c r="H324" s="208">
        <v>5</v>
      </c>
      <c r="I324" s="209"/>
      <c r="J324" s="210">
        <f>ROUND(I324*H324,2)</f>
        <v>0</v>
      </c>
      <c r="K324" s="206" t="s">
        <v>19</v>
      </c>
      <c r="L324" s="45"/>
      <c r="M324" s="211" t="s">
        <v>19</v>
      </c>
      <c r="N324" s="212" t="s">
        <v>41</v>
      </c>
      <c r="O324" s="85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3">
        <f>S324*H324</f>
        <v>0</v>
      </c>
      <c r="U324" s="214" t="s">
        <v>19</v>
      </c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5" t="s">
        <v>165</v>
      </c>
      <c r="AT324" s="215" t="s">
        <v>140</v>
      </c>
      <c r="AU324" s="215" t="s">
        <v>78</v>
      </c>
      <c r="AY324" s="18" t="s">
        <v>136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8" t="s">
        <v>78</v>
      </c>
      <c r="BK324" s="216">
        <f>ROUND(I324*H324,2)</f>
        <v>0</v>
      </c>
      <c r="BL324" s="18" t="s">
        <v>165</v>
      </c>
      <c r="BM324" s="215" t="s">
        <v>1312</v>
      </c>
    </row>
    <row r="325" spans="1:65" s="2" customFormat="1" ht="16.5" customHeight="1">
      <c r="A325" s="39"/>
      <c r="B325" s="40"/>
      <c r="C325" s="204" t="s">
        <v>1313</v>
      </c>
      <c r="D325" s="204" t="s">
        <v>140</v>
      </c>
      <c r="E325" s="205" t="s">
        <v>954</v>
      </c>
      <c r="F325" s="206" t="s">
        <v>955</v>
      </c>
      <c r="G325" s="207" t="s">
        <v>950</v>
      </c>
      <c r="H325" s="208">
        <v>5</v>
      </c>
      <c r="I325" s="209"/>
      <c r="J325" s="210">
        <f>ROUND(I325*H325,2)</f>
        <v>0</v>
      </c>
      <c r="K325" s="206" t="s">
        <v>19</v>
      </c>
      <c r="L325" s="45"/>
      <c r="M325" s="211" t="s">
        <v>19</v>
      </c>
      <c r="N325" s="212" t="s">
        <v>41</v>
      </c>
      <c r="O325" s="85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3">
        <f>S325*H325</f>
        <v>0</v>
      </c>
      <c r="U325" s="214" t="s">
        <v>19</v>
      </c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5" t="s">
        <v>165</v>
      </c>
      <c r="AT325" s="215" t="s">
        <v>140</v>
      </c>
      <c r="AU325" s="215" t="s">
        <v>78</v>
      </c>
      <c r="AY325" s="18" t="s">
        <v>136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8" t="s">
        <v>78</v>
      </c>
      <c r="BK325" s="216">
        <f>ROUND(I325*H325,2)</f>
        <v>0</v>
      </c>
      <c r="BL325" s="18" t="s">
        <v>165</v>
      </c>
      <c r="BM325" s="215" t="s">
        <v>1314</v>
      </c>
    </row>
    <row r="326" spans="1:65" s="2" customFormat="1" ht="16.5" customHeight="1">
      <c r="A326" s="39"/>
      <c r="B326" s="40"/>
      <c r="C326" s="204" t="s">
        <v>139</v>
      </c>
      <c r="D326" s="204" t="s">
        <v>140</v>
      </c>
      <c r="E326" s="205" t="s">
        <v>959</v>
      </c>
      <c r="F326" s="206" t="s">
        <v>960</v>
      </c>
      <c r="G326" s="207" t="s">
        <v>950</v>
      </c>
      <c r="H326" s="208">
        <v>5</v>
      </c>
      <c r="I326" s="209"/>
      <c r="J326" s="210">
        <f>ROUND(I326*H326,2)</f>
        <v>0</v>
      </c>
      <c r="K326" s="206" t="s">
        <v>19</v>
      </c>
      <c r="L326" s="45"/>
      <c r="M326" s="211" t="s">
        <v>19</v>
      </c>
      <c r="N326" s="212" t="s">
        <v>41</v>
      </c>
      <c r="O326" s="85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3">
        <f>S326*H326</f>
        <v>0</v>
      </c>
      <c r="U326" s="214" t="s">
        <v>19</v>
      </c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5" t="s">
        <v>165</v>
      </c>
      <c r="AT326" s="215" t="s">
        <v>140</v>
      </c>
      <c r="AU326" s="215" t="s">
        <v>78</v>
      </c>
      <c r="AY326" s="18" t="s">
        <v>136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8" t="s">
        <v>78</v>
      </c>
      <c r="BK326" s="216">
        <f>ROUND(I326*H326,2)</f>
        <v>0</v>
      </c>
      <c r="BL326" s="18" t="s">
        <v>165</v>
      </c>
      <c r="BM326" s="215" t="s">
        <v>1315</v>
      </c>
    </row>
    <row r="327" spans="1:65" s="2" customFormat="1" ht="16.5" customHeight="1">
      <c r="A327" s="39"/>
      <c r="B327" s="40"/>
      <c r="C327" s="204" t="s">
        <v>587</v>
      </c>
      <c r="D327" s="204" t="s">
        <v>140</v>
      </c>
      <c r="E327" s="205" t="s">
        <v>964</v>
      </c>
      <c r="F327" s="206" t="s">
        <v>965</v>
      </c>
      <c r="G327" s="207" t="s">
        <v>950</v>
      </c>
      <c r="H327" s="208">
        <v>5</v>
      </c>
      <c r="I327" s="209"/>
      <c r="J327" s="210">
        <f>ROUND(I327*H327,2)</f>
        <v>0</v>
      </c>
      <c r="K327" s="206" t="s">
        <v>19</v>
      </c>
      <c r="L327" s="45"/>
      <c r="M327" s="271" t="s">
        <v>19</v>
      </c>
      <c r="N327" s="272" t="s">
        <v>41</v>
      </c>
      <c r="O327" s="269"/>
      <c r="P327" s="273">
        <f>O327*H327</f>
        <v>0</v>
      </c>
      <c r="Q327" s="273">
        <v>0</v>
      </c>
      <c r="R327" s="273">
        <f>Q327*H327</f>
        <v>0</v>
      </c>
      <c r="S327" s="273">
        <v>0</v>
      </c>
      <c r="T327" s="273">
        <f>S327*H327</f>
        <v>0</v>
      </c>
      <c r="U327" s="274" t="s">
        <v>19</v>
      </c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5" t="s">
        <v>165</v>
      </c>
      <c r="AT327" s="215" t="s">
        <v>140</v>
      </c>
      <c r="AU327" s="215" t="s">
        <v>78</v>
      </c>
      <c r="AY327" s="18" t="s">
        <v>136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8" t="s">
        <v>78</v>
      </c>
      <c r="BK327" s="216">
        <f>ROUND(I327*H327,2)</f>
        <v>0</v>
      </c>
      <c r="BL327" s="18" t="s">
        <v>165</v>
      </c>
      <c r="BM327" s="215" t="s">
        <v>1316</v>
      </c>
    </row>
    <row r="328" spans="1:31" s="2" customFormat="1" ht="6.95" customHeight="1">
      <c r="A328" s="39"/>
      <c r="B328" s="60"/>
      <c r="C328" s="61"/>
      <c r="D328" s="61"/>
      <c r="E328" s="61"/>
      <c r="F328" s="61"/>
      <c r="G328" s="61"/>
      <c r="H328" s="61"/>
      <c r="I328" s="61"/>
      <c r="J328" s="61"/>
      <c r="K328" s="61"/>
      <c r="L328" s="45"/>
      <c r="M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</sheetData>
  <sheetProtection password="CC35" sheet="1" objects="1" scenarios="1" formatColumns="0" formatRows="0" autoFilter="0"/>
  <autoFilter ref="C103:K327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hyperlinks>
    <hyperlink ref="F108" r:id="rId1" display="https://podminky.urs.cz/item/CS_URS_2021_02/310238211"/>
    <hyperlink ref="F152" r:id="rId2" display="https://podminky.urs.cz/item/CS_URS_2021_02/721140806"/>
    <hyperlink ref="F154" r:id="rId3" display="https://podminky.urs.cz/item/CS_URS_2021_02/721173315"/>
    <hyperlink ref="F239" r:id="rId4" display="https://podminky.urs.cz/item/CS_URS_2021_02/763111811"/>
    <hyperlink ref="F251" r:id="rId5" display="https://podminky.urs.cz/item/CS_URS_2021_02/766660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ZŠ Liberec, Dobiášova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1317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3.1.2023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Statutární Město Liberec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ROUND((SUM(BE87:BE105)),2)</f>
        <v>0</v>
      </c>
      <c r="G33" s="39"/>
      <c r="H33" s="39"/>
      <c r="I33" s="149">
        <v>0.21</v>
      </c>
      <c r="J33" s="148">
        <f>ROUND(((SUM(BE87:BE105))*I33),2)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ROUND((SUM(BF87:BF105)),2)</f>
        <v>0</v>
      </c>
      <c r="G34" s="39"/>
      <c r="H34" s="39"/>
      <c r="I34" s="149">
        <v>0.15</v>
      </c>
      <c r="J34" s="148">
        <f>ROUND(((SUM(BF87:BF105))*I34),2)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ROUND((SUM(BG87:BG105)),2)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ROUND((SUM(BH87:BH105)),2)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ROUND((SUM(BI87:BI105)),2)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ZŠ Liberec, Dobiášova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Vedlejší a ostatní 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3.1.2023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Liberec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1318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1319</v>
      </c>
      <c r="E61" s="169"/>
      <c r="F61" s="169"/>
      <c r="G61" s="169"/>
      <c r="H61" s="169"/>
      <c r="I61" s="169"/>
      <c r="J61" s="170">
        <f>J90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2"/>
      <c r="C62" s="173"/>
      <c r="D62" s="174" t="s">
        <v>1320</v>
      </c>
      <c r="E62" s="175"/>
      <c r="F62" s="175"/>
      <c r="G62" s="175"/>
      <c r="H62" s="175"/>
      <c r="I62" s="175"/>
      <c r="J62" s="176">
        <f>J91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1321</v>
      </c>
      <c r="E63" s="175"/>
      <c r="F63" s="175"/>
      <c r="G63" s="175"/>
      <c r="H63" s="175"/>
      <c r="I63" s="175"/>
      <c r="J63" s="176">
        <f>J93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1322</v>
      </c>
      <c r="E64" s="175"/>
      <c r="F64" s="175"/>
      <c r="G64" s="175"/>
      <c r="H64" s="175"/>
      <c r="I64" s="175"/>
      <c r="J64" s="176">
        <f>J96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1323</v>
      </c>
      <c r="E65" s="175"/>
      <c r="F65" s="175"/>
      <c r="G65" s="175"/>
      <c r="H65" s="175"/>
      <c r="I65" s="175"/>
      <c r="J65" s="176">
        <f>J97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1324</v>
      </c>
      <c r="E66" s="175"/>
      <c r="F66" s="175"/>
      <c r="G66" s="175"/>
      <c r="H66" s="175"/>
      <c r="I66" s="175"/>
      <c r="J66" s="176">
        <f>J99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1325</v>
      </c>
      <c r="E67" s="175"/>
      <c r="F67" s="175"/>
      <c r="G67" s="175"/>
      <c r="H67" s="175"/>
      <c r="I67" s="175"/>
      <c r="J67" s="176">
        <f>J102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120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ZŠ Liberec, Dobiášova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89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VRN - Vedlejší a ostatní ...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3.1.2023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>Statutární Město Liberec</v>
      </c>
      <c r="G83" s="41"/>
      <c r="H83" s="41"/>
      <c r="I83" s="33" t="s">
        <v>31</v>
      </c>
      <c r="J83" s="37" t="str">
        <f>E21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33</v>
      </c>
      <c r="J84" s="37" t="str">
        <f>E24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121</v>
      </c>
      <c r="D86" s="181" t="s">
        <v>55</v>
      </c>
      <c r="E86" s="181" t="s">
        <v>51</v>
      </c>
      <c r="F86" s="181" t="s">
        <v>52</v>
      </c>
      <c r="G86" s="181" t="s">
        <v>122</v>
      </c>
      <c r="H86" s="181" t="s">
        <v>123</v>
      </c>
      <c r="I86" s="181" t="s">
        <v>124</v>
      </c>
      <c r="J86" s="181" t="s">
        <v>94</v>
      </c>
      <c r="K86" s="182" t="s">
        <v>125</v>
      </c>
      <c r="L86" s="183"/>
      <c r="M86" s="93" t="s">
        <v>19</v>
      </c>
      <c r="N86" s="94" t="s">
        <v>40</v>
      </c>
      <c r="O86" s="94" t="s">
        <v>126</v>
      </c>
      <c r="P86" s="94" t="s">
        <v>127</v>
      </c>
      <c r="Q86" s="94" t="s">
        <v>128</v>
      </c>
      <c r="R86" s="94" t="s">
        <v>129</v>
      </c>
      <c r="S86" s="94" t="s">
        <v>130</v>
      </c>
      <c r="T86" s="94" t="s">
        <v>131</v>
      </c>
      <c r="U86" s="95" t="s">
        <v>132</v>
      </c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133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P88+P90</f>
        <v>0</v>
      </c>
      <c r="Q87" s="97"/>
      <c r="R87" s="186">
        <f>R88+R90</f>
        <v>0</v>
      </c>
      <c r="S87" s="97"/>
      <c r="T87" s="186">
        <f>T88+T90</f>
        <v>0</v>
      </c>
      <c r="U87" s="98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69</v>
      </c>
      <c r="AU87" s="18" t="s">
        <v>95</v>
      </c>
      <c r="BK87" s="187">
        <f>BK88+BK90</f>
        <v>0</v>
      </c>
    </row>
    <row r="88" spans="1:63" s="12" customFormat="1" ht="25.9" customHeight="1">
      <c r="A88" s="12"/>
      <c r="B88" s="188"/>
      <c r="C88" s="189"/>
      <c r="D88" s="190" t="s">
        <v>69</v>
      </c>
      <c r="E88" s="191" t="s">
        <v>1326</v>
      </c>
      <c r="F88" s="191" t="s">
        <v>1327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</f>
        <v>0</v>
      </c>
      <c r="Q88" s="196"/>
      <c r="R88" s="197">
        <f>R89</f>
        <v>0</v>
      </c>
      <c r="S88" s="196"/>
      <c r="T88" s="197">
        <f>T89</f>
        <v>0</v>
      </c>
      <c r="U88" s="198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145</v>
      </c>
      <c r="AT88" s="200" t="s">
        <v>69</v>
      </c>
      <c r="AU88" s="200" t="s">
        <v>70</v>
      </c>
      <c r="AY88" s="199" t="s">
        <v>136</v>
      </c>
      <c r="BK88" s="201">
        <f>BK89</f>
        <v>0</v>
      </c>
    </row>
    <row r="89" spans="1:65" s="2" customFormat="1" ht="21.75" customHeight="1">
      <c r="A89" s="39"/>
      <c r="B89" s="40"/>
      <c r="C89" s="204" t="s">
        <v>202</v>
      </c>
      <c r="D89" s="204" t="s">
        <v>140</v>
      </c>
      <c r="E89" s="205" t="s">
        <v>1328</v>
      </c>
      <c r="F89" s="206" t="s">
        <v>1329</v>
      </c>
      <c r="G89" s="207" t="s">
        <v>209</v>
      </c>
      <c r="H89" s="208">
        <v>1</v>
      </c>
      <c r="I89" s="209"/>
      <c r="J89" s="210">
        <f>ROUND(I89*H89,2)</f>
        <v>0</v>
      </c>
      <c r="K89" s="206" t="s">
        <v>19</v>
      </c>
      <c r="L89" s="45"/>
      <c r="M89" s="211" t="s">
        <v>19</v>
      </c>
      <c r="N89" s="212" t="s">
        <v>41</v>
      </c>
      <c r="O89" s="85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3">
        <f>S89*H89</f>
        <v>0</v>
      </c>
      <c r="U89" s="214" t="s">
        <v>19</v>
      </c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5" t="s">
        <v>165</v>
      </c>
      <c r="AT89" s="215" t="s">
        <v>140</v>
      </c>
      <c r="AU89" s="215" t="s">
        <v>78</v>
      </c>
      <c r="AY89" s="18" t="s">
        <v>136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8" t="s">
        <v>78</v>
      </c>
      <c r="BK89" s="216">
        <f>ROUND(I89*H89,2)</f>
        <v>0</v>
      </c>
      <c r="BL89" s="18" t="s">
        <v>165</v>
      </c>
      <c r="BM89" s="215" t="s">
        <v>1330</v>
      </c>
    </row>
    <row r="90" spans="1:63" s="12" customFormat="1" ht="25.9" customHeight="1">
      <c r="A90" s="12"/>
      <c r="B90" s="188"/>
      <c r="C90" s="189"/>
      <c r="D90" s="190" t="s">
        <v>69</v>
      </c>
      <c r="E90" s="191" t="s">
        <v>84</v>
      </c>
      <c r="F90" s="191" t="s">
        <v>1331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P91+P93+P96+P97+P99+P102</f>
        <v>0</v>
      </c>
      <c r="Q90" s="196"/>
      <c r="R90" s="197">
        <f>R91+R93+R96+R97+R99+R102</f>
        <v>0</v>
      </c>
      <c r="S90" s="196"/>
      <c r="T90" s="197">
        <f>T91+T93+T96+T97+T99+T102</f>
        <v>0</v>
      </c>
      <c r="U90" s="198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436</v>
      </c>
      <c r="AT90" s="200" t="s">
        <v>69</v>
      </c>
      <c r="AU90" s="200" t="s">
        <v>70</v>
      </c>
      <c r="AY90" s="199" t="s">
        <v>136</v>
      </c>
      <c r="BK90" s="201">
        <f>BK91+BK93+BK96+BK97+BK99+BK102</f>
        <v>0</v>
      </c>
    </row>
    <row r="91" spans="1:63" s="12" customFormat="1" ht="22.8" customHeight="1">
      <c r="A91" s="12"/>
      <c r="B91" s="188"/>
      <c r="C91" s="189"/>
      <c r="D91" s="190" t="s">
        <v>69</v>
      </c>
      <c r="E91" s="202" t="s">
        <v>1332</v>
      </c>
      <c r="F91" s="202" t="s">
        <v>1333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P92</f>
        <v>0</v>
      </c>
      <c r="Q91" s="196"/>
      <c r="R91" s="197">
        <f>R92</f>
        <v>0</v>
      </c>
      <c r="S91" s="196"/>
      <c r="T91" s="197">
        <f>T92</f>
        <v>0</v>
      </c>
      <c r="U91" s="198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436</v>
      </c>
      <c r="AT91" s="200" t="s">
        <v>69</v>
      </c>
      <c r="AU91" s="200" t="s">
        <v>78</v>
      </c>
      <c r="AY91" s="199" t="s">
        <v>136</v>
      </c>
      <c r="BK91" s="201">
        <f>BK92</f>
        <v>0</v>
      </c>
    </row>
    <row r="92" spans="1:65" s="2" customFormat="1" ht="24.15" customHeight="1">
      <c r="A92" s="39"/>
      <c r="B92" s="40"/>
      <c r="C92" s="204" t="s">
        <v>78</v>
      </c>
      <c r="D92" s="204" t="s">
        <v>140</v>
      </c>
      <c r="E92" s="205" t="s">
        <v>1334</v>
      </c>
      <c r="F92" s="206" t="s">
        <v>1335</v>
      </c>
      <c r="G92" s="207" t="s">
        <v>209</v>
      </c>
      <c r="H92" s="208">
        <v>1</v>
      </c>
      <c r="I92" s="209"/>
      <c r="J92" s="210">
        <f>ROUND(I92*H92,2)</f>
        <v>0</v>
      </c>
      <c r="K92" s="206" t="s">
        <v>19</v>
      </c>
      <c r="L92" s="45"/>
      <c r="M92" s="211" t="s">
        <v>19</v>
      </c>
      <c r="N92" s="212" t="s">
        <v>41</v>
      </c>
      <c r="O92" s="85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3">
        <f>S92*H92</f>
        <v>0</v>
      </c>
      <c r="U92" s="214" t="s">
        <v>19</v>
      </c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5" t="s">
        <v>145</v>
      </c>
      <c r="AT92" s="215" t="s">
        <v>140</v>
      </c>
      <c r="AU92" s="215" t="s">
        <v>80</v>
      </c>
      <c r="AY92" s="18" t="s">
        <v>136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8" t="s">
        <v>78</v>
      </c>
      <c r="BK92" s="216">
        <f>ROUND(I92*H92,2)</f>
        <v>0</v>
      </c>
      <c r="BL92" s="18" t="s">
        <v>145</v>
      </c>
      <c r="BM92" s="215" t="s">
        <v>80</v>
      </c>
    </row>
    <row r="93" spans="1:63" s="12" customFormat="1" ht="22.8" customHeight="1">
      <c r="A93" s="12"/>
      <c r="B93" s="188"/>
      <c r="C93" s="189"/>
      <c r="D93" s="190" t="s">
        <v>69</v>
      </c>
      <c r="E93" s="202" t="s">
        <v>1336</v>
      </c>
      <c r="F93" s="202" t="s">
        <v>1337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SUM(P94:P95)</f>
        <v>0</v>
      </c>
      <c r="Q93" s="196"/>
      <c r="R93" s="197">
        <f>SUM(R94:R95)</f>
        <v>0</v>
      </c>
      <c r="S93" s="196"/>
      <c r="T93" s="197">
        <f>SUM(T94:T95)</f>
        <v>0</v>
      </c>
      <c r="U93" s="198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436</v>
      </c>
      <c r="AT93" s="200" t="s">
        <v>69</v>
      </c>
      <c r="AU93" s="200" t="s">
        <v>78</v>
      </c>
      <c r="AY93" s="199" t="s">
        <v>136</v>
      </c>
      <c r="BK93" s="201">
        <f>SUM(BK94:BK95)</f>
        <v>0</v>
      </c>
    </row>
    <row r="94" spans="1:65" s="2" customFormat="1" ht="16.5" customHeight="1">
      <c r="A94" s="39"/>
      <c r="B94" s="40"/>
      <c r="C94" s="204" t="s">
        <v>80</v>
      </c>
      <c r="D94" s="204" t="s">
        <v>140</v>
      </c>
      <c r="E94" s="205" t="s">
        <v>1338</v>
      </c>
      <c r="F94" s="206" t="s">
        <v>1337</v>
      </c>
      <c r="G94" s="207" t="s">
        <v>209</v>
      </c>
      <c r="H94" s="208">
        <v>1</v>
      </c>
      <c r="I94" s="209"/>
      <c r="J94" s="210">
        <f>ROUND(I94*H94,2)</f>
        <v>0</v>
      </c>
      <c r="K94" s="206" t="s">
        <v>1339</v>
      </c>
      <c r="L94" s="45"/>
      <c r="M94" s="211" t="s">
        <v>19</v>
      </c>
      <c r="N94" s="212" t="s">
        <v>41</v>
      </c>
      <c r="O94" s="85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3">
        <f>S94*H94</f>
        <v>0</v>
      </c>
      <c r="U94" s="214" t="s">
        <v>19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5" t="s">
        <v>145</v>
      </c>
      <c r="AT94" s="215" t="s">
        <v>140</v>
      </c>
      <c r="AU94" s="215" t="s">
        <v>80</v>
      </c>
      <c r="AY94" s="18" t="s">
        <v>136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8" t="s">
        <v>78</v>
      </c>
      <c r="BK94" s="216">
        <f>ROUND(I94*H94,2)</f>
        <v>0</v>
      </c>
      <c r="BL94" s="18" t="s">
        <v>145</v>
      </c>
      <c r="BM94" s="215" t="s">
        <v>145</v>
      </c>
    </row>
    <row r="95" spans="1:47" s="2" customFormat="1" ht="12">
      <c r="A95" s="39"/>
      <c r="B95" s="40"/>
      <c r="C95" s="41"/>
      <c r="D95" s="217" t="s">
        <v>147</v>
      </c>
      <c r="E95" s="41"/>
      <c r="F95" s="218" t="s">
        <v>1340</v>
      </c>
      <c r="G95" s="41"/>
      <c r="H95" s="41"/>
      <c r="I95" s="219"/>
      <c r="J95" s="41"/>
      <c r="K95" s="41"/>
      <c r="L95" s="45"/>
      <c r="M95" s="220"/>
      <c r="N95" s="221"/>
      <c r="O95" s="85"/>
      <c r="P95" s="85"/>
      <c r="Q95" s="85"/>
      <c r="R95" s="85"/>
      <c r="S95" s="85"/>
      <c r="T95" s="85"/>
      <c r="U95" s="86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147</v>
      </c>
      <c r="AU95" s="18" t="s">
        <v>80</v>
      </c>
    </row>
    <row r="96" spans="1:63" s="12" customFormat="1" ht="22.8" customHeight="1">
      <c r="A96" s="12"/>
      <c r="B96" s="188"/>
      <c r="C96" s="189"/>
      <c r="D96" s="190" t="s">
        <v>69</v>
      </c>
      <c r="E96" s="202" t="s">
        <v>1341</v>
      </c>
      <c r="F96" s="202" t="s">
        <v>1342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v>0</v>
      </c>
      <c r="Q96" s="196"/>
      <c r="R96" s="197">
        <v>0</v>
      </c>
      <c r="S96" s="196"/>
      <c r="T96" s="197">
        <v>0</v>
      </c>
      <c r="U96" s="198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436</v>
      </c>
      <c r="AT96" s="200" t="s">
        <v>69</v>
      </c>
      <c r="AU96" s="200" t="s">
        <v>78</v>
      </c>
      <c r="AY96" s="199" t="s">
        <v>136</v>
      </c>
      <c r="BK96" s="201">
        <v>0</v>
      </c>
    </row>
    <row r="97" spans="1:63" s="12" customFormat="1" ht="22.8" customHeight="1">
      <c r="A97" s="12"/>
      <c r="B97" s="188"/>
      <c r="C97" s="189"/>
      <c r="D97" s="190" t="s">
        <v>69</v>
      </c>
      <c r="E97" s="202" t="s">
        <v>1343</v>
      </c>
      <c r="F97" s="202" t="s">
        <v>1344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P98</f>
        <v>0</v>
      </c>
      <c r="Q97" s="196"/>
      <c r="R97" s="197">
        <f>R98</f>
        <v>0</v>
      </c>
      <c r="S97" s="196"/>
      <c r="T97" s="197">
        <f>T98</f>
        <v>0</v>
      </c>
      <c r="U97" s="198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436</v>
      </c>
      <c r="AT97" s="200" t="s">
        <v>69</v>
      </c>
      <c r="AU97" s="200" t="s">
        <v>78</v>
      </c>
      <c r="AY97" s="199" t="s">
        <v>136</v>
      </c>
      <c r="BK97" s="201">
        <f>BK98</f>
        <v>0</v>
      </c>
    </row>
    <row r="98" spans="1:65" s="2" customFormat="1" ht="16.5" customHeight="1">
      <c r="A98" s="39"/>
      <c r="B98" s="40"/>
      <c r="C98" s="204" t="s">
        <v>155</v>
      </c>
      <c r="D98" s="204" t="s">
        <v>140</v>
      </c>
      <c r="E98" s="205" t="s">
        <v>1345</v>
      </c>
      <c r="F98" s="206" t="s">
        <v>1346</v>
      </c>
      <c r="G98" s="207" t="s">
        <v>209</v>
      </c>
      <c r="H98" s="208">
        <v>1</v>
      </c>
      <c r="I98" s="209"/>
      <c r="J98" s="210">
        <f>ROUND(I98*H98,2)</f>
        <v>0</v>
      </c>
      <c r="K98" s="206" t="s">
        <v>19</v>
      </c>
      <c r="L98" s="45"/>
      <c r="M98" s="211" t="s">
        <v>19</v>
      </c>
      <c r="N98" s="212" t="s">
        <v>41</v>
      </c>
      <c r="O98" s="85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3">
        <f>S98*H98</f>
        <v>0</v>
      </c>
      <c r="U98" s="214" t="s">
        <v>19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5" t="s">
        <v>1347</v>
      </c>
      <c r="AT98" s="215" t="s">
        <v>140</v>
      </c>
      <c r="AU98" s="215" t="s">
        <v>80</v>
      </c>
      <c r="AY98" s="18" t="s">
        <v>136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8" t="s">
        <v>78</v>
      </c>
      <c r="BK98" s="216">
        <f>ROUND(I98*H98,2)</f>
        <v>0</v>
      </c>
      <c r="BL98" s="18" t="s">
        <v>1347</v>
      </c>
      <c r="BM98" s="215" t="s">
        <v>1348</v>
      </c>
    </row>
    <row r="99" spans="1:63" s="12" customFormat="1" ht="22.8" customHeight="1">
      <c r="A99" s="12"/>
      <c r="B99" s="188"/>
      <c r="C99" s="189"/>
      <c r="D99" s="190" t="s">
        <v>69</v>
      </c>
      <c r="E99" s="202" t="s">
        <v>1349</v>
      </c>
      <c r="F99" s="202" t="s">
        <v>1350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SUM(P100:P101)</f>
        <v>0</v>
      </c>
      <c r="Q99" s="196"/>
      <c r="R99" s="197">
        <f>SUM(R100:R101)</f>
        <v>0</v>
      </c>
      <c r="S99" s="196"/>
      <c r="T99" s="197">
        <f>SUM(T100:T101)</f>
        <v>0</v>
      </c>
      <c r="U99" s="198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9" t="s">
        <v>436</v>
      </c>
      <c r="AT99" s="200" t="s">
        <v>69</v>
      </c>
      <c r="AU99" s="200" t="s">
        <v>78</v>
      </c>
      <c r="AY99" s="199" t="s">
        <v>136</v>
      </c>
      <c r="BK99" s="201">
        <f>SUM(BK100:BK101)</f>
        <v>0</v>
      </c>
    </row>
    <row r="100" spans="1:65" s="2" customFormat="1" ht="16.5" customHeight="1">
      <c r="A100" s="39"/>
      <c r="B100" s="40"/>
      <c r="C100" s="204" t="s">
        <v>145</v>
      </c>
      <c r="D100" s="204" t="s">
        <v>140</v>
      </c>
      <c r="E100" s="205" t="s">
        <v>1351</v>
      </c>
      <c r="F100" s="206" t="s">
        <v>1352</v>
      </c>
      <c r="G100" s="207" t="s">
        <v>209</v>
      </c>
      <c r="H100" s="208">
        <v>1</v>
      </c>
      <c r="I100" s="209"/>
      <c r="J100" s="210">
        <f>ROUND(I100*H100,2)</f>
        <v>0</v>
      </c>
      <c r="K100" s="206" t="s">
        <v>1339</v>
      </c>
      <c r="L100" s="45"/>
      <c r="M100" s="211" t="s">
        <v>19</v>
      </c>
      <c r="N100" s="212" t="s">
        <v>41</v>
      </c>
      <c r="O100" s="85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3">
        <f>S100*H100</f>
        <v>0</v>
      </c>
      <c r="U100" s="214" t="s">
        <v>19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5" t="s">
        <v>145</v>
      </c>
      <c r="AT100" s="215" t="s">
        <v>140</v>
      </c>
      <c r="AU100" s="215" t="s">
        <v>80</v>
      </c>
      <c r="AY100" s="18" t="s">
        <v>136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8" t="s">
        <v>78</v>
      </c>
      <c r="BK100" s="216">
        <f>ROUND(I100*H100,2)</f>
        <v>0</v>
      </c>
      <c r="BL100" s="18" t="s">
        <v>145</v>
      </c>
      <c r="BM100" s="215" t="s">
        <v>202</v>
      </c>
    </row>
    <row r="101" spans="1:47" s="2" customFormat="1" ht="12">
      <c r="A101" s="39"/>
      <c r="B101" s="40"/>
      <c r="C101" s="41"/>
      <c r="D101" s="217" t="s">
        <v>147</v>
      </c>
      <c r="E101" s="41"/>
      <c r="F101" s="218" t="s">
        <v>1353</v>
      </c>
      <c r="G101" s="41"/>
      <c r="H101" s="41"/>
      <c r="I101" s="219"/>
      <c r="J101" s="41"/>
      <c r="K101" s="41"/>
      <c r="L101" s="45"/>
      <c r="M101" s="220"/>
      <c r="N101" s="221"/>
      <c r="O101" s="85"/>
      <c r="P101" s="85"/>
      <c r="Q101" s="85"/>
      <c r="R101" s="85"/>
      <c r="S101" s="85"/>
      <c r="T101" s="85"/>
      <c r="U101" s="86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147</v>
      </c>
      <c r="AU101" s="18" t="s">
        <v>80</v>
      </c>
    </row>
    <row r="102" spans="1:63" s="12" customFormat="1" ht="22.8" customHeight="1">
      <c r="A102" s="12"/>
      <c r="B102" s="188"/>
      <c r="C102" s="189"/>
      <c r="D102" s="190" t="s">
        <v>69</v>
      </c>
      <c r="E102" s="202" t="s">
        <v>1354</v>
      </c>
      <c r="F102" s="202" t="s">
        <v>1355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SUM(P103:P105)</f>
        <v>0</v>
      </c>
      <c r="Q102" s="196"/>
      <c r="R102" s="197">
        <f>SUM(R103:R105)</f>
        <v>0</v>
      </c>
      <c r="S102" s="196"/>
      <c r="T102" s="197">
        <f>SUM(T103:T105)</f>
        <v>0</v>
      </c>
      <c r="U102" s="198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9" t="s">
        <v>436</v>
      </c>
      <c r="AT102" s="200" t="s">
        <v>69</v>
      </c>
      <c r="AU102" s="200" t="s">
        <v>78</v>
      </c>
      <c r="AY102" s="199" t="s">
        <v>136</v>
      </c>
      <c r="BK102" s="201">
        <f>SUM(BK103:BK105)</f>
        <v>0</v>
      </c>
    </row>
    <row r="103" spans="1:65" s="2" customFormat="1" ht="16.5" customHeight="1">
      <c r="A103" s="39"/>
      <c r="B103" s="40"/>
      <c r="C103" s="204" t="s">
        <v>441</v>
      </c>
      <c r="D103" s="204" t="s">
        <v>140</v>
      </c>
      <c r="E103" s="205" t="s">
        <v>1356</v>
      </c>
      <c r="F103" s="206" t="s">
        <v>1357</v>
      </c>
      <c r="G103" s="207" t="s">
        <v>209</v>
      </c>
      <c r="H103" s="208">
        <v>1</v>
      </c>
      <c r="I103" s="209"/>
      <c r="J103" s="210">
        <f>ROUND(I103*H103,2)</f>
        <v>0</v>
      </c>
      <c r="K103" s="206" t="s">
        <v>19</v>
      </c>
      <c r="L103" s="45"/>
      <c r="M103" s="211" t="s">
        <v>19</v>
      </c>
      <c r="N103" s="212" t="s">
        <v>41</v>
      </c>
      <c r="O103" s="85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3">
        <f>S103*H103</f>
        <v>0</v>
      </c>
      <c r="U103" s="214" t="s">
        <v>19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5" t="s">
        <v>1347</v>
      </c>
      <c r="AT103" s="215" t="s">
        <v>140</v>
      </c>
      <c r="AU103" s="215" t="s">
        <v>80</v>
      </c>
      <c r="AY103" s="18" t="s">
        <v>136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8" t="s">
        <v>78</v>
      </c>
      <c r="BK103" s="216">
        <f>ROUND(I103*H103,2)</f>
        <v>0</v>
      </c>
      <c r="BL103" s="18" t="s">
        <v>1347</v>
      </c>
      <c r="BM103" s="215" t="s">
        <v>1358</v>
      </c>
    </row>
    <row r="104" spans="1:65" s="2" customFormat="1" ht="16.5" customHeight="1">
      <c r="A104" s="39"/>
      <c r="B104" s="40"/>
      <c r="C104" s="204" t="s">
        <v>436</v>
      </c>
      <c r="D104" s="204" t="s">
        <v>140</v>
      </c>
      <c r="E104" s="205" t="s">
        <v>1359</v>
      </c>
      <c r="F104" s="206" t="s">
        <v>1360</v>
      </c>
      <c r="G104" s="207" t="s">
        <v>433</v>
      </c>
      <c r="H104" s="208">
        <v>1</v>
      </c>
      <c r="I104" s="209"/>
      <c r="J104" s="210">
        <f>ROUND(I104*H104,2)</f>
        <v>0</v>
      </c>
      <c r="K104" s="206" t="s">
        <v>144</v>
      </c>
      <c r="L104" s="45"/>
      <c r="M104" s="211" t="s">
        <v>19</v>
      </c>
      <c r="N104" s="212" t="s">
        <v>41</v>
      </c>
      <c r="O104" s="85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3">
        <f>S104*H104</f>
        <v>0</v>
      </c>
      <c r="U104" s="214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5" t="s">
        <v>1347</v>
      </c>
      <c r="AT104" s="215" t="s">
        <v>140</v>
      </c>
      <c r="AU104" s="215" t="s">
        <v>80</v>
      </c>
      <c r="AY104" s="18" t="s">
        <v>136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8" t="s">
        <v>78</v>
      </c>
      <c r="BK104" s="216">
        <f>ROUND(I104*H104,2)</f>
        <v>0</v>
      </c>
      <c r="BL104" s="18" t="s">
        <v>1347</v>
      </c>
      <c r="BM104" s="215" t="s">
        <v>1361</v>
      </c>
    </row>
    <row r="105" spans="1:47" s="2" customFormat="1" ht="12">
      <c r="A105" s="39"/>
      <c r="B105" s="40"/>
      <c r="C105" s="41"/>
      <c r="D105" s="217" t="s">
        <v>147</v>
      </c>
      <c r="E105" s="41"/>
      <c r="F105" s="218" t="s">
        <v>1362</v>
      </c>
      <c r="G105" s="41"/>
      <c r="H105" s="41"/>
      <c r="I105" s="219"/>
      <c r="J105" s="41"/>
      <c r="K105" s="41"/>
      <c r="L105" s="45"/>
      <c r="M105" s="267"/>
      <c r="N105" s="268"/>
      <c r="O105" s="269"/>
      <c r="P105" s="269"/>
      <c r="Q105" s="269"/>
      <c r="R105" s="269"/>
      <c r="S105" s="269"/>
      <c r="T105" s="269"/>
      <c r="U105" s="270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147</v>
      </c>
      <c r="AU105" s="18" t="s">
        <v>80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6:K10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5" r:id="rId1" display="https://podminky.urs.cz/item/CS_URS_2021_01/030001000"/>
    <hyperlink ref="F101" r:id="rId2" display="https://podminky.urs.cz/item/CS_URS_2021_01/071002000"/>
    <hyperlink ref="F105" r:id="rId3" display="https://podminky.urs.cz/item/CS_URS_2021_02/08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1363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1364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1365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1366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1367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1368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1369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1370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1371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1372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1373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77</v>
      </c>
      <c r="F18" s="286" t="s">
        <v>1374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1375</v>
      </c>
      <c r="F19" s="286" t="s">
        <v>1376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1377</v>
      </c>
      <c r="F20" s="286" t="s">
        <v>1378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86</v>
      </c>
      <c r="F21" s="286" t="s">
        <v>1379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1380</v>
      </c>
      <c r="F22" s="286" t="s">
        <v>1327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1381</v>
      </c>
      <c r="F23" s="286" t="s">
        <v>1382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1383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1384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1385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1386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1387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1388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1389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1390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1391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121</v>
      </c>
      <c r="F36" s="286"/>
      <c r="G36" s="286" t="s">
        <v>1392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1393</v>
      </c>
      <c r="F37" s="286"/>
      <c r="G37" s="286" t="s">
        <v>1394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51</v>
      </c>
      <c r="F38" s="286"/>
      <c r="G38" s="286" t="s">
        <v>1395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52</v>
      </c>
      <c r="F39" s="286"/>
      <c r="G39" s="286" t="s">
        <v>1396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122</v>
      </c>
      <c r="F40" s="286"/>
      <c r="G40" s="286" t="s">
        <v>1397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123</v>
      </c>
      <c r="F41" s="286"/>
      <c r="G41" s="286" t="s">
        <v>1398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1399</v>
      </c>
      <c r="F42" s="286"/>
      <c r="G42" s="286" t="s">
        <v>1400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1401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1402</v>
      </c>
      <c r="F44" s="286"/>
      <c r="G44" s="286" t="s">
        <v>1403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125</v>
      </c>
      <c r="F45" s="286"/>
      <c r="G45" s="286" t="s">
        <v>1404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1405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1406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1407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1408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1409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1410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1411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1412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1413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1414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1415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1416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1417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1418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1419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1420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1421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1422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1423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1424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1425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1426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1427</v>
      </c>
      <c r="D76" s="304"/>
      <c r="E76" s="304"/>
      <c r="F76" s="304" t="s">
        <v>1428</v>
      </c>
      <c r="G76" s="305"/>
      <c r="H76" s="304" t="s">
        <v>52</v>
      </c>
      <c r="I76" s="304" t="s">
        <v>55</v>
      </c>
      <c r="J76" s="304" t="s">
        <v>1429</v>
      </c>
      <c r="K76" s="303"/>
    </row>
    <row r="77" spans="2:11" s="1" customFormat="1" ht="17.25" customHeight="1">
      <c r="B77" s="301"/>
      <c r="C77" s="306" t="s">
        <v>1430</v>
      </c>
      <c r="D77" s="306"/>
      <c r="E77" s="306"/>
      <c r="F77" s="307" t="s">
        <v>1431</v>
      </c>
      <c r="G77" s="308"/>
      <c r="H77" s="306"/>
      <c r="I77" s="306"/>
      <c r="J77" s="306" t="s">
        <v>1432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51</v>
      </c>
      <c r="D79" s="311"/>
      <c r="E79" s="311"/>
      <c r="F79" s="312" t="s">
        <v>1433</v>
      </c>
      <c r="G79" s="313"/>
      <c r="H79" s="289" t="s">
        <v>1434</v>
      </c>
      <c r="I79" s="289" t="s">
        <v>1435</v>
      </c>
      <c r="J79" s="289">
        <v>20</v>
      </c>
      <c r="K79" s="303"/>
    </row>
    <row r="80" spans="2:11" s="1" customFormat="1" ht="15" customHeight="1">
      <c r="B80" s="301"/>
      <c r="C80" s="289" t="s">
        <v>1436</v>
      </c>
      <c r="D80" s="289"/>
      <c r="E80" s="289"/>
      <c r="F80" s="312" t="s">
        <v>1433</v>
      </c>
      <c r="G80" s="313"/>
      <c r="H80" s="289" t="s">
        <v>1437</v>
      </c>
      <c r="I80" s="289" t="s">
        <v>1435</v>
      </c>
      <c r="J80" s="289">
        <v>120</v>
      </c>
      <c r="K80" s="303"/>
    </row>
    <row r="81" spans="2:11" s="1" customFormat="1" ht="15" customHeight="1">
      <c r="B81" s="314"/>
      <c r="C81" s="289" t="s">
        <v>1438</v>
      </c>
      <c r="D81" s="289"/>
      <c r="E81" s="289"/>
      <c r="F81" s="312" t="s">
        <v>1439</v>
      </c>
      <c r="G81" s="313"/>
      <c r="H81" s="289" t="s">
        <v>1440</v>
      </c>
      <c r="I81" s="289" t="s">
        <v>1435</v>
      </c>
      <c r="J81" s="289">
        <v>50</v>
      </c>
      <c r="K81" s="303"/>
    </row>
    <row r="82" spans="2:11" s="1" customFormat="1" ht="15" customHeight="1">
      <c r="B82" s="314"/>
      <c r="C82" s="289" t="s">
        <v>1441</v>
      </c>
      <c r="D82" s="289"/>
      <c r="E82" s="289"/>
      <c r="F82" s="312" t="s">
        <v>1433</v>
      </c>
      <c r="G82" s="313"/>
      <c r="H82" s="289" t="s">
        <v>1442</v>
      </c>
      <c r="I82" s="289" t="s">
        <v>1443</v>
      </c>
      <c r="J82" s="289"/>
      <c r="K82" s="303"/>
    </row>
    <row r="83" spans="2:11" s="1" customFormat="1" ht="15" customHeight="1">
      <c r="B83" s="314"/>
      <c r="C83" s="315" t="s">
        <v>1444</v>
      </c>
      <c r="D83" s="315"/>
      <c r="E83" s="315"/>
      <c r="F83" s="316" t="s">
        <v>1439</v>
      </c>
      <c r="G83" s="315"/>
      <c r="H83" s="315" t="s">
        <v>1445</v>
      </c>
      <c r="I83" s="315" t="s">
        <v>1435</v>
      </c>
      <c r="J83" s="315">
        <v>15</v>
      </c>
      <c r="K83" s="303"/>
    </row>
    <row r="84" spans="2:11" s="1" customFormat="1" ht="15" customHeight="1">
      <c r="B84" s="314"/>
      <c r="C84" s="315" t="s">
        <v>1446</v>
      </c>
      <c r="D84" s="315"/>
      <c r="E84" s="315"/>
      <c r="F84" s="316" t="s">
        <v>1439</v>
      </c>
      <c r="G84" s="315"/>
      <c r="H84" s="315" t="s">
        <v>1447</v>
      </c>
      <c r="I84" s="315" t="s">
        <v>1435</v>
      </c>
      <c r="J84" s="315">
        <v>15</v>
      </c>
      <c r="K84" s="303"/>
    </row>
    <row r="85" spans="2:11" s="1" customFormat="1" ht="15" customHeight="1">
      <c r="B85" s="314"/>
      <c r="C85" s="315" t="s">
        <v>1448</v>
      </c>
      <c r="D85" s="315"/>
      <c r="E85" s="315"/>
      <c r="F85" s="316" t="s">
        <v>1439</v>
      </c>
      <c r="G85" s="315"/>
      <c r="H85" s="315" t="s">
        <v>1449</v>
      </c>
      <c r="I85" s="315" t="s">
        <v>1435</v>
      </c>
      <c r="J85" s="315">
        <v>20</v>
      </c>
      <c r="K85" s="303"/>
    </row>
    <row r="86" spans="2:11" s="1" customFormat="1" ht="15" customHeight="1">
      <c r="B86" s="314"/>
      <c r="C86" s="315" t="s">
        <v>1450</v>
      </c>
      <c r="D86" s="315"/>
      <c r="E86" s="315"/>
      <c r="F86" s="316" t="s">
        <v>1439</v>
      </c>
      <c r="G86" s="315"/>
      <c r="H86" s="315" t="s">
        <v>1451</v>
      </c>
      <c r="I86" s="315" t="s">
        <v>1435</v>
      </c>
      <c r="J86" s="315">
        <v>20</v>
      </c>
      <c r="K86" s="303"/>
    </row>
    <row r="87" spans="2:11" s="1" customFormat="1" ht="15" customHeight="1">
      <c r="B87" s="314"/>
      <c r="C87" s="289" t="s">
        <v>1452</v>
      </c>
      <c r="D87" s="289"/>
      <c r="E87" s="289"/>
      <c r="F87" s="312" t="s">
        <v>1439</v>
      </c>
      <c r="G87" s="313"/>
      <c r="H87" s="289" t="s">
        <v>1453</v>
      </c>
      <c r="I87" s="289" t="s">
        <v>1435</v>
      </c>
      <c r="J87" s="289">
        <v>50</v>
      </c>
      <c r="K87" s="303"/>
    </row>
    <row r="88" spans="2:11" s="1" customFormat="1" ht="15" customHeight="1">
      <c r="B88" s="314"/>
      <c r="C88" s="289" t="s">
        <v>1454</v>
      </c>
      <c r="D88" s="289"/>
      <c r="E88" s="289"/>
      <c r="F88" s="312" t="s">
        <v>1439</v>
      </c>
      <c r="G88" s="313"/>
      <c r="H88" s="289" t="s">
        <v>1455</v>
      </c>
      <c r="I88" s="289" t="s">
        <v>1435</v>
      </c>
      <c r="J88" s="289">
        <v>20</v>
      </c>
      <c r="K88" s="303"/>
    </row>
    <row r="89" spans="2:11" s="1" customFormat="1" ht="15" customHeight="1">
      <c r="B89" s="314"/>
      <c r="C89" s="289" t="s">
        <v>1456</v>
      </c>
      <c r="D89" s="289"/>
      <c r="E89" s="289"/>
      <c r="F89" s="312" t="s">
        <v>1439</v>
      </c>
      <c r="G89" s="313"/>
      <c r="H89" s="289" t="s">
        <v>1457</v>
      </c>
      <c r="I89" s="289" t="s">
        <v>1435</v>
      </c>
      <c r="J89" s="289">
        <v>20</v>
      </c>
      <c r="K89" s="303"/>
    </row>
    <row r="90" spans="2:11" s="1" customFormat="1" ht="15" customHeight="1">
      <c r="B90" s="314"/>
      <c r="C90" s="289" t="s">
        <v>1458</v>
      </c>
      <c r="D90" s="289"/>
      <c r="E90" s="289"/>
      <c r="F90" s="312" t="s">
        <v>1439</v>
      </c>
      <c r="G90" s="313"/>
      <c r="H90" s="289" t="s">
        <v>1459</v>
      </c>
      <c r="I90" s="289" t="s">
        <v>1435</v>
      </c>
      <c r="J90" s="289">
        <v>50</v>
      </c>
      <c r="K90" s="303"/>
    </row>
    <row r="91" spans="2:11" s="1" customFormat="1" ht="15" customHeight="1">
      <c r="B91" s="314"/>
      <c r="C91" s="289" t="s">
        <v>1460</v>
      </c>
      <c r="D91" s="289"/>
      <c r="E91" s="289"/>
      <c r="F91" s="312" t="s">
        <v>1439</v>
      </c>
      <c r="G91" s="313"/>
      <c r="H91" s="289" t="s">
        <v>1460</v>
      </c>
      <c r="I91" s="289" t="s">
        <v>1435</v>
      </c>
      <c r="J91" s="289">
        <v>50</v>
      </c>
      <c r="K91" s="303"/>
    </row>
    <row r="92" spans="2:11" s="1" customFormat="1" ht="15" customHeight="1">
      <c r="B92" s="314"/>
      <c r="C92" s="289" t="s">
        <v>1461</v>
      </c>
      <c r="D92" s="289"/>
      <c r="E92" s="289"/>
      <c r="F92" s="312" t="s">
        <v>1439</v>
      </c>
      <c r="G92" s="313"/>
      <c r="H92" s="289" t="s">
        <v>1462</v>
      </c>
      <c r="I92" s="289" t="s">
        <v>1435</v>
      </c>
      <c r="J92" s="289">
        <v>255</v>
      </c>
      <c r="K92" s="303"/>
    </row>
    <row r="93" spans="2:11" s="1" customFormat="1" ht="15" customHeight="1">
      <c r="B93" s="314"/>
      <c r="C93" s="289" t="s">
        <v>1463</v>
      </c>
      <c r="D93" s="289"/>
      <c r="E93" s="289"/>
      <c r="F93" s="312" t="s">
        <v>1433</v>
      </c>
      <c r="G93" s="313"/>
      <c r="H93" s="289" t="s">
        <v>1464</v>
      </c>
      <c r="I93" s="289" t="s">
        <v>1465</v>
      </c>
      <c r="J93" s="289"/>
      <c r="K93" s="303"/>
    </row>
    <row r="94" spans="2:11" s="1" customFormat="1" ht="15" customHeight="1">
      <c r="B94" s="314"/>
      <c r="C94" s="289" t="s">
        <v>1466</v>
      </c>
      <c r="D94" s="289"/>
      <c r="E94" s="289"/>
      <c r="F94" s="312" t="s">
        <v>1433</v>
      </c>
      <c r="G94" s="313"/>
      <c r="H94" s="289" t="s">
        <v>1467</v>
      </c>
      <c r="I94" s="289" t="s">
        <v>1468</v>
      </c>
      <c r="J94" s="289"/>
      <c r="K94" s="303"/>
    </row>
    <row r="95" spans="2:11" s="1" customFormat="1" ht="15" customHeight="1">
      <c r="B95" s="314"/>
      <c r="C95" s="289" t="s">
        <v>1469</v>
      </c>
      <c r="D95" s="289"/>
      <c r="E95" s="289"/>
      <c r="F95" s="312" t="s">
        <v>1433</v>
      </c>
      <c r="G95" s="313"/>
      <c r="H95" s="289" t="s">
        <v>1469</v>
      </c>
      <c r="I95" s="289" t="s">
        <v>1468</v>
      </c>
      <c r="J95" s="289"/>
      <c r="K95" s="303"/>
    </row>
    <row r="96" spans="2:11" s="1" customFormat="1" ht="15" customHeight="1">
      <c r="B96" s="314"/>
      <c r="C96" s="289" t="s">
        <v>36</v>
      </c>
      <c r="D96" s="289"/>
      <c r="E96" s="289"/>
      <c r="F96" s="312" t="s">
        <v>1433</v>
      </c>
      <c r="G96" s="313"/>
      <c r="H96" s="289" t="s">
        <v>1470</v>
      </c>
      <c r="I96" s="289" t="s">
        <v>1468</v>
      </c>
      <c r="J96" s="289"/>
      <c r="K96" s="303"/>
    </row>
    <row r="97" spans="2:11" s="1" customFormat="1" ht="15" customHeight="1">
      <c r="B97" s="314"/>
      <c r="C97" s="289" t="s">
        <v>46</v>
      </c>
      <c r="D97" s="289"/>
      <c r="E97" s="289"/>
      <c r="F97" s="312" t="s">
        <v>1433</v>
      </c>
      <c r="G97" s="313"/>
      <c r="H97" s="289" t="s">
        <v>1471</v>
      </c>
      <c r="I97" s="289" t="s">
        <v>1468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1472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1427</v>
      </c>
      <c r="D103" s="304"/>
      <c r="E103" s="304"/>
      <c r="F103" s="304" t="s">
        <v>1428</v>
      </c>
      <c r="G103" s="305"/>
      <c r="H103" s="304" t="s">
        <v>52</v>
      </c>
      <c r="I103" s="304" t="s">
        <v>55</v>
      </c>
      <c r="J103" s="304" t="s">
        <v>1429</v>
      </c>
      <c r="K103" s="303"/>
    </row>
    <row r="104" spans="2:11" s="1" customFormat="1" ht="17.25" customHeight="1">
      <c r="B104" s="301"/>
      <c r="C104" s="306" t="s">
        <v>1430</v>
      </c>
      <c r="D104" s="306"/>
      <c r="E104" s="306"/>
      <c r="F104" s="307" t="s">
        <v>1431</v>
      </c>
      <c r="G104" s="308"/>
      <c r="H104" s="306"/>
      <c r="I104" s="306"/>
      <c r="J104" s="306" t="s">
        <v>1432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51</v>
      </c>
      <c r="D106" s="311"/>
      <c r="E106" s="311"/>
      <c r="F106" s="312" t="s">
        <v>1433</v>
      </c>
      <c r="G106" s="289"/>
      <c r="H106" s="289" t="s">
        <v>1473</v>
      </c>
      <c r="I106" s="289" t="s">
        <v>1435</v>
      </c>
      <c r="J106" s="289">
        <v>20</v>
      </c>
      <c r="K106" s="303"/>
    </row>
    <row r="107" spans="2:11" s="1" customFormat="1" ht="15" customHeight="1">
      <c r="B107" s="301"/>
      <c r="C107" s="289" t="s">
        <v>1436</v>
      </c>
      <c r="D107" s="289"/>
      <c r="E107" s="289"/>
      <c r="F107" s="312" t="s">
        <v>1433</v>
      </c>
      <c r="G107" s="289"/>
      <c r="H107" s="289" t="s">
        <v>1473</v>
      </c>
      <c r="I107" s="289" t="s">
        <v>1435</v>
      </c>
      <c r="J107" s="289">
        <v>120</v>
      </c>
      <c r="K107" s="303"/>
    </row>
    <row r="108" spans="2:11" s="1" customFormat="1" ht="15" customHeight="1">
      <c r="B108" s="314"/>
      <c r="C108" s="289" t="s">
        <v>1438</v>
      </c>
      <c r="D108" s="289"/>
      <c r="E108" s="289"/>
      <c r="F108" s="312" t="s">
        <v>1439</v>
      </c>
      <c r="G108" s="289"/>
      <c r="H108" s="289" t="s">
        <v>1473</v>
      </c>
      <c r="I108" s="289" t="s">
        <v>1435</v>
      </c>
      <c r="J108" s="289">
        <v>50</v>
      </c>
      <c r="K108" s="303"/>
    </row>
    <row r="109" spans="2:11" s="1" customFormat="1" ht="15" customHeight="1">
      <c r="B109" s="314"/>
      <c r="C109" s="289" t="s">
        <v>1441</v>
      </c>
      <c r="D109" s="289"/>
      <c r="E109" s="289"/>
      <c r="F109" s="312" t="s">
        <v>1433</v>
      </c>
      <c r="G109" s="289"/>
      <c r="H109" s="289" t="s">
        <v>1473</v>
      </c>
      <c r="I109" s="289" t="s">
        <v>1443</v>
      </c>
      <c r="J109" s="289"/>
      <c r="K109" s="303"/>
    </row>
    <row r="110" spans="2:11" s="1" customFormat="1" ht="15" customHeight="1">
      <c r="B110" s="314"/>
      <c r="C110" s="289" t="s">
        <v>1452</v>
      </c>
      <c r="D110" s="289"/>
      <c r="E110" s="289"/>
      <c r="F110" s="312" t="s">
        <v>1439</v>
      </c>
      <c r="G110" s="289"/>
      <c r="H110" s="289" t="s">
        <v>1473</v>
      </c>
      <c r="I110" s="289" t="s">
        <v>1435</v>
      </c>
      <c r="J110" s="289">
        <v>50</v>
      </c>
      <c r="K110" s="303"/>
    </row>
    <row r="111" spans="2:11" s="1" customFormat="1" ht="15" customHeight="1">
      <c r="B111" s="314"/>
      <c r="C111" s="289" t="s">
        <v>1460</v>
      </c>
      <c r="D111" s="289"/>
      <c r="E111" s="289"/>
      <c r="F111" s="312" t="s">
        <v>1439</v>
      </c>
      <c r="G111" s="289"/>
      <c r="H111" s="289" t="s">
        <v>1473</v>
      </c>
      <c r="I111" s="289" t="s">
        <v>1435</v>
      </c>
      <c r="J111" s="289">
        <v>50</v>
      </c>
      <c r="K111" s="303"/>
    </row>
    <row r="112" spans="2:11" s="1" customFormat="1" ht="15" customHeight="1">
      <c r="B112" s="314"/>
      <c r="C112" s="289" t="s">
        <v>1458</v>
      </c>
      <c r="D112" s="289"/>
      <c r="E112" s="289"/>
      <c r="F112" s="312" t="s">
        <v>1439</v>
      </c>
      <c r="G112" s="289"/>
      <c r="H112" s="289" t="s">
        <v>1473</v>
      </c>
      <c r="I112" s="289" t="s">
        <v>1435</v>
      </c>
      <c r="J112" s="289">
        <v>50</v>
      </c>
      <c r="K112" s="303"/>
    </row>
    <row r="113" spans="2:11" s="1" customFormat="1" ht="15" customHeight="1">
      <c r="B113" s="314"/>
      <c r="C113" s="289" t="s">
        <v>51</v>
      </c>
      <c r="D113" s="289"/>
      <c r="E113" s="289"/>
      <c r="F113" s="312" t="s">
        <v>1433</v>
      </c>
      <c r="G113" s="289"/>
      <c r="H113" s="289" t="s">
        <v>1474</v>
      </c>
      <c r="I113" s="289" t="s">
        <v>1435</v>
      </c>
      <c r="J113" s="289">
        <v>20</v>
      </c>
      <c r="K113" s="303"/>
    </row>
    <row r="114" spans="2:11" s="1" customFormat="1" ht="15" customHeight="1">
      <c r="B114" s="314"/>
      <c r="C114" s="289" t="s">
        <v>1475</v>
      </c>
      <c r="D114" s="289"/>
      <c r="E114" s="289"/>
      <c r="F114" s="312" t="s">
        <v>1433</v>
      </c>
      <c r="G114" s="289"/>
      <c r="H114" s="289" t="s">
        <v>1476</v>
      </c>
      <c r="I114" s="289" t="s">
        <v>1435</v>
      </c>
      <c r="J114" s="289">
        <v>120</v>
      </c>
      <c r="K114" s="303"/>
    </row>
    <row r="115" spans="2:11" s="1" customFormat="1" ht="15" customHeight="1">
      <c r="B115" s="314"/>
      <c r="C115" s="289" t="s">
        <v>36</v>
      </c>
      <c r="D115" s="289"/>
      <c r="E115" s="289"/>
      <c r="F115" s="312" t="s">
        <v>1433</v>
      </c>
      <c r="G115" s="289"/>
      <c r="H115" s="289" t="s">
        <v>1477</v>
      </c>
      <c r="I115" s="289" t="s">
        <v>1468</v>
      </c>
      <c r="J115" s="289"/>
      <c r="K115" s="303"/>
    </row>
    <row r="116" spans="2:11" s="1" customFormat="1" ht="15" customHeight="1">
      <c r="B116" s="314"/>
      <c r="C116" s="289" t="s">
        <v>46</v>
      </c>
      <c r="D116" s="289"/>
      <c r="E116" s="289"/>
      <c r="F116" s="312" t="s">
        <v>1433</v>
      </c>
      <c r="G116" s="289"/>
      <c r="H116" s="289" t="s">
        <v>1478</v>
      </c>
      <c r="I116" s="289" t="s">
        <v>1468</v>
      </c>
      <c r="J116" s="289"/>
      <c r="K116" s="303"/>
    </row>
    <row r="117" spans="2:11" s="1" customFormat="1" ht="15" customHeight="1">
      <c r="B117" s="314"/>
      <c r="C117" s="289" t="s">
        <v>55</v>
      </c>
      <c r="D117" s="289"/>
      <c r="E117" s="289"/>
      <c r="F117" s="312" t="s">
        <v>1433</v>
      </c>
      <c r="G117" s="289"/>
      <c r="H117" s="289" t="s">
        <v>1479</v>
      </c>
      <c r="I117" s="289" t="s">
        <v>1480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1481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1427</v>
      </c>
      <c r="D123" s="304"/>
      <c r="E123" s="304"/>
      <c r="F123" s="304" t="s">
        <v>1428</v>
      </c>
      <c r="G123" s="305"/>
      <c r="H123" s="304" t="s">
        <v>52</v>
      </c>
      <c r="I123" s="304" t="s">
        <v>55</v>
      </c>
      <c r="J123" s="304" t="s">
        <v>1429</v>
      </c>
      <c r="K123" s="333"/>
    </row>
    <row r="124" spans="2:11" s="1" customFormat="1" ht="17.25" customHeight="1">
      <c r="B124" s="332"/>
      <c r="C124" s="306" t="s">
        <v>1430</v>
      </c>
      <c r="D124" s="306"/>
      <c r="E124" s="306"/>
      <c r="F124" s="307" t="s">
        <v>1431</v>
      </c>
      <c r="G124" s="308"/>
      <c r="H124" s="306"/>
      <c r="I124" s="306"/>
      <c r="J124" s="306" t="s">
        <v>1432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1436</v>
      </c>
      <c r="D126" s="311"/>
      <c r="E126" s="311"/>
      <c r="F126" s="312" t="s">
        <v>1433</v>
      </c>
      <c r="G126" s="289"/>
      <c r="H126" s="289" t="s">
        <v>1473</v>
      </c>
      <c r="I126" s="289" t="s">
        <v>1435</v>
      </c>
      <c r="J126" s="289">
        <v>120</v>
      </c>
      <c r="K126" s="337"/>
    </row>
    <row r="127" spans="2:11" s="1" customFormat="1" ht="15" customHeight="1">
      <c r="B127" s="334"/>
      <c r="C127" s="289" t="s">
        <v>1482</v>
      </c>
      <c r="D127" s="289"/>
      <c r="E127" s="289"/>
      <c r="F127" s="312" t="s">
        <v>1433</v>
      </c>
      <c r="G127" s="289"/>
      <c r="H127" s="289" t="s">
        <v>1483</v>
      </c>
      <c r="I127" s="289" t="s">
        <v>1435</v>
      </c>
      <c r="J127" s="289" t="s">
        <v>1484</v>
      </c>
      <c r="K127" s="337"/>
    </row>
    <row r="128" spans="2:11" s="1" customFormat="1" ht="15" customHeight="1">
      <c r="B128" s="334"/>
      <c r="C128" s="289" t="s">
        <v>1381</v>
      </c>
      <c r="D128" s="289"/>
      <c r="E128" s="289"/>
      <c r="F128" s="312" t="s">
        <v>1433</v>
      </c>
      <c r="G128" s="289"/>
      <c r="H128" s="289" t="s">
        <v>1485</v>
      </c>
      <c r="I128" s="289" t="s">
        <v>1435</v>
      </c>
      <c r="J128" s="289" t="s">
        <v>1484</v>
      </c>
      <c r="K128" s="337"/>
    </row>
    <row r="129" spans="2:11" s="1" customFormat="1" ht="15" customHeight="1">
      <c r="B129" s="334"/>
      <c r="C129" s="289" t="s">
        <v>1444</v>
      </c>
      <c r="D129" s="289"/>
      <c r="E129" s="289"/>
      <c r="F129" s="312" t="s">
        <v>1439</v>
      </c>
      <c r="G129" s="289"/>
      <c r="H129" s="289" t="s">
        <v>1445</v>
      </c>
      <c r="I129" s="289" t="s">
        <v>1435</v>
      </c>
      <c r="J129" s="289">
        <v>15</v>
      </c>
      <c r="K129" s="337"/>
    </row>
    <row r="130" spans="2:11" s="1" customFormat="1" ht="15" customHeight="1">
      <c r="B130" s="334"/>
      <c r="C130" s="315" t="s">
        <v>1446</v>
      </c>
      <c r="D130" s="315"/>
      <c r="E130" s="315"/>
      <c r="F130" s="316" t="s">
        <v>1439</v>
      </c>
      <c r="G130" s="315"/>
      <c r="H130" s="315" t="s">
        <v>1447</v>
      </c>
      <c r="I130" s="315" t="s">
        <v>1435</v>
      </c>
      <c r="J130" s="315">
        <v>15</v>
      </c>
      <c r="K130" s="337"/>
    </row>
    <row r="131" spans="2:11" s="1" customFormat="1" ht="15" customHeight="1">
      <c r="B131" s="334"/>
      <c r="C131" s="315" t="s">
        <v>1448</v>
      </c>
      <c r="D131" s="315"/>
      <c r="E131" s="315"/>
      <c r="F131" s="316" t="s">
        <v>1439</v>
      </c>
      <c r="G131" s="315"/>
      <c r="H131" s="315" t="s">
        <v>1449</v>
      </c>
      <c r="I131" s="315" t="s">
        <v>1435</v>
      </c>
      <c r="J131" s="315">
        <v>20</v>
      </c>
      <c r="K131" s="337"/>
    </row>
    <row r="132" spans="2:11" s="1" customFormat="1" ht="15" customHeight="1">
      <c r="B132" s="334"/>
      <c r="C132" s="315" t="s">
        <v>1450</v>
      </c>
      <c r="D132" s="315"/>
      <c r="E132" s="315"/>
      <c r="F132" s="316" t="s">
        <v>1439</v>
      </c>
      <c r="G132" s="315"/>
      <c r="H132" s="315" t="s">
        <v>1451</v>
      </c>
      <c r="I132" s="315" t="s">
        <v>1435</v>
      </c>
      <c r="J132" s="315">
        <v>20</v>
      </c>
      <c r="K132" s="337"/>
    </row>
    <row r="133" spans="2:11" s="1" customFormat="1" ht="15" customHeight="1">
      <c r="B133" s="334"/>
      <c r="C133" s="289" t="s">
        <v>1438</v>
      </c>
      <c r="D133" s="289"/>
      <c r="E133" s="289"/>
      <c r="F133" s="312" t="s">
        <v>1439</v>
      </c>
      <c r="G133" s="289"/>
      <c r="H133" s="289" t="s">
        <v>1473</v>
      </c>
      <c r="I133" s="289" t="s">
        <v>1435</v>
      </c>
      <c r="J133" s="289">
        <v>50</v>
      </c>
      <c r="K133" s="337"/>
    </row>
    <row r="134" spans="2:11" s="1" customFormat="1" ht="15" customHeight="1">
      <c r="B134" s="334"/>
      <c r="C134" s="289" t="s">
        <v>1452</v>
      </c>
      <c r="D134" s="289"/>
      <c r="E134" s="289"/>
      <c r="F134" s="312" t="s">
        <v>1439</v>
      </c>
      <c r="G134" s="289"/>
      <c r="H134" s="289" t="s">
        <v>1473</v>
      </c>
      <c r="I134" s="289" t="s">
        <v>1435</v>
      </c>
      <c r="J134" s="289">
        <v>50</v>
      </c>
      <c r="K134" s="337"/>
    </row>
    <row r="135" spans="2:11" s="1" customFormat="1" ht="15" customHeight="1">
      <c r="B135" s="334"/>
      <c r="C135" s="289" t="s">
        <v>1458</v>
      </c>
      <c r="D135" s="289"/>
      <c r="E135" s="289"/>
      <c r="F135" s="312" t="s">
        <v>1439</v>
      </c>
      <c r="G135" s="289"/>
      <c r="H135" s="289" t="s">
        <v>1473</v>
      </c>
      <c r="I135" s="289" t="s">
        <v>1435</v>
      </c>
      <c r="J135" s="289">
        <v>50</v>
      </c>
      <c r="K135" s="337"/>
    </row>
    <row r="136" spans="2:11" s="1" customFormat="1" ht="15" customHeight="1">
      <c r="B136" s="334"/>
      <c r="C136" s="289" t="s">
        <v>1460</v>
      </c>
      <c r="D136" s="289"/>
      <c r="E136" s="289"/>
      <c r="F136" s="312" t="s">
        <v>1439</v>
      </c>
      <c r="G136" s="289"/>
      <c r="H136" s="289" t="s">
        <v>1473</v>
      </c>
      <c r="I136" s="289" t="s">
        <v>1435</v>
      </c>
      <c r="J136" s="289">
        <v>50</v>
      </c>
      <c r="K136" s="337"/>
    </row>
    <row r="137" spans="2:11" s="1" customFormat="1" ht="15" customHeight="1">
      <c r="B137" s="334"/>
      <c r="C137" s="289" t="s">
        <v>1461</v>
      </c>
      <c r="D137" s="289"/>
      <c r="E137" s="289"/>
      <c r="F137" s="312" t="s">
        <v>1439</v>
      </c>
      <c r="G137" s="289"/>
      <c r="H137" s="289" t="s">
        <v>1486</v>
      </c>
      <c r="I137" s="289" t="s">
        <v>1435</v>
      </c>
      <c r="J137" s="289">
        <v>255</v>
      </c>
      <c r="K137" s="337"/>
    </row>
    <row r="138" spans="2:11" s="1" customFormat="1" ht="15" customHeight="1">
      <c r="B138" s="334"/>
      <c r="C138" s="289" t="s">
        <v>1463</v>
      </c>
      <c r="D138" s="289"/>
      <c r="E138" s="289"/>
      <c r="F138" s="312" t="s">
        <v>1433</v>
      </c>
      <c r="G138" s="289"/>
      <c r="H138" s="289" t="s">
        <v>1487</v>
      </c>
      <c r="I138" s="289" t="s">
        <v>1465</v>
      </c>
      <c r="J138" s="289"/>
      <c r="K138" s="337"/>
    </row>
    <row r="139" spans="2:11" s="1" customFormat="1" ht="15" customHeight="1">
      <c r="B139" s="334"/>
      <c r="C139" s="289" t="s">
        <v>1466</v>
      </c>
      <c r="D139" s="289"/>
      <c r="E139" s="289"/>
      <c r="F139" s="312" t="s">
        <v>1433</v>
      </c>
      <c r="G139" s="289"/>
      <c r="H139" s="289" t="s">
        <v>1488</v>
      </c>
      <c r="I139" s="289" t="s">
        <v>1468</v>
      </c>
      <c r="J139" s="289"/>
      <c r="K139" s="337"/>
    </row>
    <row r="140" spans="2:11" s="1" customFormat="1" ht="15" customHeight="1">
      <c r="B140" s="334"/>
      <c r="C140" s="289" t="s">
        <v>1469</v>
      </c>
      <c r="D140" s="289"/>
      <c r="E140" s="289"/>
      <c r="F140" s="312" t="s">
        <v>1433</v>
      </c>
      <c r="G140" s="289"/>
      <c r="H140" s="289" t="s">
        <v>1469</v>
      </c>
      <c r="I140" s="289" t="s">
        <v>1468</v>
      </c>
      <c r="J140" s="289"/>
      <c r="K140" s="337"/>
    </row>
    <row r="141" spans="2:11" s="1" customFormat="1" ht="15" customHeight="1">
      <c r="B141" s="334"/>
      <c r="C141" s="289" t="s">
        <v>36</v>
      </c>
      <c r="D141" s="289"/>
      <c r="E141" s="289"/>
      <c r="F141" s="312" t="s">
        <v>1433</v>
      </c>
      <c r="G141" s="289"/>
      <c r="H141" s="289" t="s">
        <v>1489</v>
      </c>
      <c r="I141" s="289" t="s">
        <v>1468</v>
      </c>
      <c r="J141" s="289"/>
      <c r="K141" s="337"/>
    </row>
    <row r="142" spans="2:11" s="1" customFormat="1" ht="15" customHeight="1">
      <c r="B142" s="334"/>
      <c r="C142" s="289" t="s">
        <v>1490</v>
      </c>
      <c r="D142" s="289"/>
      <c r="E142" s="289"/>
      <c r="F142" s="312" t="s">
        <v>1433</v>
      </c>
      <c r="G142" s="289"/>
      <c r="H142" s="289" t="s">
        <v>1491</v>
      </c>
      <c r="I142" s="289" t="s">
        <v>1468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1492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1427</v>
      </c>
      <c r="D148" s="304"/>
      <c r="E148" s="304"/>
      <c r="F148" s="304" t="s">
        <v>1428</v>
      </c>
      <c r="G148" s="305"/>
      <c r="H148" s="304" t="s">
        <v>52</v>
      </c>
      <c r="I148" s="304" t="s">
        <v>55</v>
      </c>
      <c r="J148" s="304" t="s">
        <v>1429</v>
      </c>
      <c r="K148" s="303"/>
    </row>
    <row r="149" spans="2:11" s="1" customFormat="1" ht="17.25" customHeight="1">
      <c r="B149" s="301"/>
      <c r="C149" s="306" t="s">
        <v>1430</v>
      </c>
      <c r="D149" s="306"/>
      <c r="E149" s="306"/>
      <c r="F149" s="307" t="s">
        <v>1431</v>
      </c>
      <c r="G149" s="308"/>
      <c r="H149" s="306"/>
      <c r="I149" s="306"/>
      <c r="J149" s="306" t="s">
        <v>1432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1436</v>
      </c>
      <c r="D151" s="289"/>
      <c r="E151" s="289"/>
      <c r="F151" s="342" t="s">
        <v>1433</v>
      </c>
      <c r="G151" s="289"/>
      <c r="H151" s="341" t="s">
        <v>1473</v>
      </c>
      <c r="I151" s="341" t="s">
        <v>1435</v>
      </c>
      <c r="J151" s="341">
        <v>120</v>
      </c>
      <c r="K151" s="337"/>
    </row>
    <row r="152" spans="2:11" s="1" customFormat="1" ht="15" customHeight="1">
      <c r="B152" s="314"/>
      <c r="C152" s="341" t="s">
        <v>1482</v>
      </c>
      <c r="D152" s="289"/>
      <c r="E152" s="289"/>
      <c r="F152" s="342" t="s">
        <v>1433</v>
      </c>
      <c r="G152" s="289"/>
      <c r="H152" s="341" t="s">
        <v>1493</v>
      </c>
      <c r="I152" s="341" t="s">
        <v>1435</v>
      </c>
      <c r="J152" s="341" t="s">
        <v>1484</v>
      </c>
      <c r="K152" s="337"/>
    </row>
    <row r="153" spans="2:11" s="1" customFormat="1" ht="15" customHeight="1">
      <c r="B153" s="314"/>
      <c r="C153" s="341" t="s">
        <v>1381</v>
      </c>
      <c r="D153" s="289"/>
      <c r="E153" s="289"/>
      <c r="F153" s="342" t="s">
        <v>1433</v>
      </c>
      <c r="G153" s="289"/>
      <c r="H153" s="341" t="s">
        <v>1494</v>
      </c>
      <c r="I153" s="341" t="s">
        <v>1435</v>
      </c>
      <c r="J153" s="341" t="s">
        <v>1484</v>
      </c>
      <c r="K153" s="337"/>
    </row>
    <row r="154" spans="2:11" s="1" customFormat="1" ht="15" customHeight="1">
      <c r="B154" s="314"/>
      <c r="C154" s="341" t="s">
        <v>1438</v>
      </c>
      <c r="D154" s="289"/>
      <c r="E154" s="289"/>
      <c r="F154" s="342" t="s">
        <v>1439</v>
      </c>
      <c r="G154" s="289"/>
      <c r="H154" s="341" t="s">
        <v>1473</v>
      </c>
      <c r="I154" s="341" t="s">
        <v>1435</v>
      </c>
      <c r="J154" s="341">
        <v>50</v>
      </c>
      <c r="K154" s="337"/>
    </row>
    <row r="155" spans="2:11" s="1" customFormat="1" ht="15" customHeight="1">
      <c r="B155" s="314"/>
      <c r="C155" s="341" t="s">
        <v>1441</v>
      </c>
      <c r="D155" s="289"/>
      <c r="E155" s="289"/>
      <c r="F155" s="342" t="s">
        <v>1433</v>
      </c>
      <c r="G155" s="289"/>
      <c r="H155" s="341" t="s">
        <v>1473</v>
      </c>
      <c r="I155" s="341" t="s">
        <v>1443</v>
      </c>
      <c r="J155" s="341"/>
      <c r="K155" s="337"/>
    </row>
    <row r="156" spans="2:11" s="1" customFormat="1" ht="15" customHeight="1">
      <c r="B156" s="314"/>
      <c r="C156" s="341" t="s">
        <v>1452</v>
      </c>
      <c r="D156" s="289"/>
      <c r="E156" s="289"/>
      <c r="F156" s="342" t="s">
        <v>1439</v>
      </c>
      <c r="G156" s="289"/>
      <c r="H156" s="341" t="s">
        <v>1473</v>
      </c>
      <c r="I156" s="341" t="s">
        <v>1435</v>
      </c>
      <c r="J156" s="341">
        <v>50</v>
      </c>
      <c r="K156" s="337"/>
    </row>
    <row r="157" spans="2:11" s="1" customFormat="1" ht="15" customHeight="1">
      <c r="B157" s="314"/>
      <c r="C157" s="341" t="s">
        <v>1460</v>
      </c>
      <c r="D157" s="289"/>
      <c r="E157" s="289"/>
      <c r="F157" s="342" t="s">
        <v>1439</v>
      </c>
      <c r="G157" s="289"/>
      <c r="H157" s="341" t="s">
        <v>1473</v>
      </c>
      <c r="I157" s="341" t="s">
        <v>1435</v>
      </c>
      <c r="J157" s="341">
        <v>50</v>
      </c>
      <c r="K157" s="337"/>
    </row>
    <row r="158" spans="2:11" s="1" customFormat="1" ht="15" customHeight="1">
      <c r="B158" s="314"/>
      <c r="C158" s="341" t="s">
        <v>1458</v>
      </c>
      <c r="D158" s="289"/>
      <c r="E158" s="289"/>
      <c r="F158" s="342" t="s">
        <v>1439</v>
      </c>
      <c r="G158" s="289"/>
      <c r="H158" s="341" t="s">
        <v>1473</v>
      </c>
      <c r="I158" s="341" t="s">
        <v>1435</v>
      </c>
      <c r="J158" s="341">
        <v>50</v>
      </c>
      <c r="K158" s="337"/>
    </row>
    <row r="159" spans="2:11" s="1" customFormat="1" ht="15" customHeight="1">
      <c r="B159" s="314"/>
      <c r="C159" s="341" t="s">
        <v>93</v>
      </c>
      <c r="D159" s="289"/>
      <c r="E159" s="289"/>
      <c r="F159" s="342" t="s">
        <v>1433</v>
      </c>
      <c r="G159" s="289"/>
      <c r="H159" s="341" t="s">
        <v>1495</v>
      </c>
      <c r="I159" s="341" t="s">
        <v>1435</v>
      </c>
      <c r="J159" s="341" t="s">
        <v>1496</v>
      </c>
      <c r="K159" s="337"/>
    </row>
    <row r="160" spans="2:11" s="1" customFormat="1" ht="15" customHeight="1">
      <c r="B160" s="314"/>
      <c r="C160" s="341" t="s">
        <v>1497</v>
      </c>
      <c r="D160" s="289"/>
      <c r="E160" s="289"/>
      <c r="F160" s="342" t="s">
        <v>1433</v>
      </c>
      <c r="G160" s="289"/>
      <c r="H160" s="341" t="s">
        <v>1498</v>
      </c>
      <c r="I160" s="341" t="s">
        <v>1468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1499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1427</v>
      </c>
      <c r="D166" s="304"/>
      <c r="E166" s="304"/>
      <c r="F166" s="304" t="s">
        <v>1428</v>
      </c>
      <c r="G166" s="346"/>
      <c r="H166" s="347" t="s">
        <v>52</v>
      </c>
      <c r="I166" s="347" t="s">
        <v>55</v>
      </c>
      <c r="J166" s="304" t="s">
        <v>1429</v>
      </c>
      <c r="K166" s="281"/>
    </row>
    <row r="167" spans="2:11" s="1" customFormat="1" ht="17.25" customHeight="1">
      <c r="B167" s="282"/>
      <c r="C167" s="306" t="s">
        <v>1430</v>
      </c>
      <c r="D167" s="306"/>
      <c r="E167" s="306"/>
      <c r="F167" s="307" t="s">
        <v>1431</v>
      </c>
      <c r="G167" s="348"/>
      <c r="H167" s="349"/>
      <c r="I167" s="349"/>
      <c r="J167" s="306" t="s">
        <v>1432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1436</v>
      </c>
      <c r="D169" s="289"/>
      <c r="E169" s="289"/>
      <c r="F169" s="312" t="s">
        <v>1433</v>
      </c>
      <c r="G169" s="289"/>
      <c r="H169" s="289" t="s">
        <v>1473</v>
      </c>
      <c r="I169" s="289" t="s">
        <v>1435</v>
      </c>
      <c r="J169" s="289">
        <v>120</v>
      </c>
      <c r="K169" s="337"/>
    </row>
    <row r="170" spans="2:11" s="1" customFormat="1" ht="15" customHeight="1">
      <c r="B170" s="314"/>
      <c r="C170" s="289" t="s">
        <v>1482</v>
      </c>
      <c r="D170" s="289"/>
      <c r="E170" s="289"/>
      <c r="F170" s="312" t="s">
        <v>1433</v>
      </c>
      <c r="G170" s="289"/>
      <c r="H170" s="289" t="s">
        <v>1483</v>
      </c>
      <c r="I170" s="289" t="s">
        <v>1435</v>
      </c>
      <c r="J170" s="289" t="s">
        <v>1484</v>
      </c>
      <c r="K170" s="337"/>
    </row>
    <row r="171" spans="2:11" s="1" customFormat="1" ht="15" customHeight="1">
      <c r="B171" s="314"/>
      <c r="C171" s="289" t="s">
        <v>1381</v>
      </c>
      <c r="D171" s="289"/>
      <c r="E171" s="289"/>
      <c r="F171" s="312" t="s">
        <v>1433</v>
      </c>
      <c r="G171" s="289"/>
      <c r="H171" s="289" t="s">
        <v>1500</v>
      </c>
      <c r="I171" s="289" t="s">
        <v>1435</v>
      </c>
      <c r="J171" s="289" t="s">
        <v>1484</v>
      </c>
      <c r="K171" s="337"/>
    </row>
    <row r="172" spans="2:11" s="1" customFormat="1" ht="15" customHeight="1">
      <c r="B172" s="314"/>
      <c r="C172" s="289" t="s">
        <v>1438</v>
      </c>
      <c r="D172" s="289"/>
      <c r="E172" s="289"/>
      <c r="F172" s="312" t="s">
        <v>1439</v>
      </c>
      <c r="G172" s="289"/>
      <c r="H172" s="289" t="s">
        <v>1500</v>
      </c>
      <c r="I172" s="289" t="s">
        <v>1435</v>
      </c>
      <c r="J172" s="289">
        <v>50</v>
      </c>
      <c r="K172" s="337"/>
    </row>
    <row r="173" spans="2:11" s="1" customFormat="1" ht="15" customHeight="1">
      <c r="B173" s="314"/>
      <c r="C173" s="289" t="s">
        <v>1441</v>
      </c>
      <c r="D173" s="289"/>
      <c r="E173" s="289"/>
      <c r="F173" s="312" t="s">
        <v>1433</v>
      </c>
      <c r="G173" s="289"/>
      <c r="H173" s="289" t="s">
        <v>1500</v>
      </c>
      <c r="I173" s="289" t="s">
        <v>1443</v>
      </c>
      <c r="J173" s="289"/>
      <c r="K173" s="337"/>
    </row>
    <row r="174" spans="2:11" s="1" customFormat="1" ht="15" customHeight="1">
      <c r="B174" s="314"/>
      <c r="C174" s="289" t="s">
        <v>1452</v>
      </c>
      <c r="D174" s="289"/>
      <c r="E174" s="289"/>
      <c r="F174" s="312" t="s">
        <v>1439</v>
      </c>
      <c r="G174" s="289"/>
      <c r="H174" s="289" t="s">
        <v>1500</v>
      </c>
      <c r="I174" s="289" t="s">
        <v>1435</v>
      </c>
      <c r="J174" s="289">
        <v>50</v>
      </c>
      <c r="K174" s="337"/>
    </row>
    <row r="175" spans="2:11" s="1" customFormat="1" ht="15" customHeight="1">
      <c r="B175" s="314"/>
      <c r="C175" s="289" t="s">
        <v>1460</v>
      </c>
      <c r="D175" s="289"/>
      <c r="E175" s="289"/>
      <c r="F175" s="312" t="s">
        <v>1439</v>
      </c>
      <c r="G175" s="289"/>
      <c r="H175" s="289" t="s">
        <v>1500</v>
      </c>
      <c r="I175" s="289" t="s">
        <v>1435</v>
      </c>
      <c r="J175" s="289">
        <v>50</v>
      </c>
      <c r="K175" s="337"/>
    </row>
    <row r="176" spans="2:11" s="1" customFormat="1" ht="15" customHeight="1">
      <c r="B176" s="314"/>
      <c r="C176" s="289" t="s">
        <v>1458</v>
      </c>
      <c r="D176" s="289"/>
      <c r="E176" s="289"/>
      <c r="F176" s="312" t="s">
        <v>1439</v>
      </c>
      <c r="G176" s="289"/>
      <c r="H176" s="289" t="s">
        <v>1500</v>
      </c>
      <c r="I176" s="289" t="s">
        <v>1435</v>
      </c>
      <c r="J176" s="289">
        <v>50</v>
      </c>
      <c r="K176" s="337"/>
    </row>
    <row r="177" spans="2:11" s="1" customFormat="1" ht="15" customHeight="1">
      <c r="B177" s="314"/>
      <c r="C177" s="289" t="s">
        <v>121</v>
      </c>
      <c r="D177" s="289"/>
      <c r="E177" s="289"/>
      <c r="F177" s="312" t="s">
        <v>1433</v>
      </c>
      <c r="G177" s="289"/>
      <c r="H177" s="289" t="s">
        <v>1501</v>
      </c>
      <c r="I177" s="289" t="s">
        <v>1502</v>
      </c>
      <c r="J177" s="289"/>
      <c r="K177" s="337"/>
    </row>
    <row r="178" spans="2:11" s="1" customFormat="1" ht="15" customHeight="1">
      <c r="B178" s="314"/>
      <c r="C178" s="289" t="s">
        <v>55</v>
      </c>
      <c r="D178" s="289"/>
      <c r="E178" s="289"/>
      <c r="F178" s="312" t="s">
        <v>1433</v>
      </c>
      <c r="G178" s="289"/>
      <c r="H178" s="289" t="s">
        <v>1503</v>
      </c>
      <c r="I178" s="289" t="s">
        <v>1504</v>
      </c>
      <c r="J178" s="289">
        <v>1</v>
      </c>
      <c r="K178" s="337"/>
    </row>
    <row r="179" spans="2:11" s="1" customFormat="1" ht="15" customHeight="1">
      <c r="B179" s="314"/>
      <c r="C179" s="289" t="s">
        <v>51</v>
      </c>
      <c r="D179" s="289"/>
      <c r="E179" s="289"/>
      <c r="F179" s="312" t="s">
        <v>1433</v>
      </c>
      <c r="G179" s="289"/>
      <c r="H179" s="289" t="s">
        <v>1505</v>
      </c>
      <c r="I179" s="289" t="s">
        <v>1435</v>
      </c>
      <c r="J179" s="289">
        <v>20</v>
      </c>
      <c r="K179" s="337"/>
    </row>
    <row r="180" spans="2:11" s="1" customFormat="1" ht="15" customHeight="1">
      <c r="B180" s="314"/>
      <c r="C180" s="289" t="s">
        <v>52</v>
      </c>
      <c r="D180" s="289"/>
      <c r="E180" s="289"/>
      <c r="F180" s="312" t="s">
        <v>1433</v>
      </c>
      <c r="G180" s="289"/>
      <c r="H180" s="289" t="s">
        <v>1506</v>
      </c>
      <c r="I180" s="289" t="s">
        <v>1435</v>
      </c>
      <c r="J180" s="289">
        <v>255</v>
      </c>
      <c r="K180" s="337"/>
    </row>
    <row r="181" spans="2:11" s="1" customFormat="1" ht="15" customHeight="1">
      <c r="B181" s="314"/>
      <c r="C181" s="289" t="s">
        <v>122</v>
      </c>
      <c r="D181" s="289"/>
      <c r="E181" s="289"/>
      <c r="F181" s="312" t="s">
        <v>1433</v>
      </c>
      <c r="G181" s="289"/>
      <c r="H181" s="289" t="s">
        <v>1397</v>
      </c>
      <c r="I181" s="289" t="s">
        <v>1435</v>
      </c>
      <c r="J181" s="289">
        <v>10</v>
      </c>
      <c r="K181" s="337"/>
    </row>
    <row r="182" spans="2:11" s="1" customFormat="1" ht="15" customHeight="1">
      <c r="B182" s="314"/>
      <c r="C182" s="289" t="s">
        <v>123</v>
      </c>
      <c r="D182" s="289"/>
      <c r="E182" s="289"/>
      <c r="F182" s="312" t="s">
        <v>1433</v>
      </c>
      <c r="G182" s="289"/>
      <c r="H182" s="289" t="s">
        <v>1507</v>
      </c>
      <c r="I182" s="289" t="s">
        <v>1468</v>
      </c>
      <c r="J182" s="289"/>
      <c r="K182" s="337"/>
    </row>
    <row r="183" spans="2:11" s="1" customFormat="1" ht="15" customHeight="1">
      <c r="B183" s="314"/>
      <c r="C183" s="289" t="s">
        <v>1508</v>
      </c>
      <c r="D183" s="289"/>
      <c r="E183" s="289"/>
      <c r="F183" s="312" t="s">
        <v>1433</v>
      </c>
      <c r="G183" s="289"/>
      <c r="H183" s="289" t="s">
        <v>1509</v>
      </c>
      <c r="I183" s="289" t="s">
        <v>1468</v>
      </c>
      <c r="J183" s="289"/>
      <c r="K183" s="337"/>
    </row>
    <row r="184" spans="2:11" s="1" customFormat="1" ht="15" customHeight="1">
      <c r="B184" s="314"/>
      <c r="C184" s="289" t="s">
        <v>1497</v>
      </c>
      <c r="D184" s="289"/>
      <c r="E184" s="289"/>
      <c r="F184" s="312" t="s">
        <v>1433</v>
      </c>
      <c r="G184" s="289"/>
      <c r="H184" s="289" t="s">
        <v>1510</v>
      </c>
      <c r="I184" s="289" t="s">
        <v>1468</v>
      </c>
      <c r="J184" s="289"/>
      <c r="K184" s="337"/>
    </row>
    <row r="185" spans="2:11" s="1" customFormat="1" ht="15" customHeight="1">
      <c r="B185" s="314"/>
      <c r="C185" s="289" t="s">
        <v>125</v>
      </c>
      <c r="D185" s="289"/>
      <c r="E185" s="289"/>
      <c r="F185" s="312" t="s">
        <v>1439</v>
      </c>
      <c r="G185" s="289"/>
      <c r="H185" s="289" t="s">
        <v>1511</v>
      </c>
      <c r="I185" s="289" t="s">
        <v>1435</v>
      </c>
      <c r="J185" s="289">
        <v>50</v>
      </c>
      <c r="K185" s="337"/>
    </row>
    <row r="186" spans="2:11" s="1" customFormat="1" ht="15" customHeight="1">
      <c r="B186" s="314"/>
      <c r="C186" s="289" t="s">
        <v>1512</v>
      </c>
      <c r="D186" s="289"/>
      <c r="E186" s="289"/>
      <c r="F186" s="312" t="s">
        <v>1439</v>
      </c>
      <c r="G186" s="289"/>
      <c r="H186" s="289" t="s">
        <v>1513</v>
      </c>
      <c r="I186" s="289" t="s">
        <v>1514</v>
      </c>
      <c r="J186" s="289"/>
      <c r="K186" s="337"/>
    </row>
    <row r="187" spans="2:11" s="1" customFormat="1" ht="15" customHeight="1">
      <c r="B187" s="314"/>
      <c r="C187" s="289" t="s">
        <v>1515</v>
      </c>
      <c r="D187" s="289"/>
      <c r="E187" s="289"/>
      <c r="F187" s="312" t="s">
        <v>1439</v>
      </c>
      <c r="G187" s="289"/>
      <c r="H187" s="289" t="s">
        <v>1516</v>
      </c>
      <c r="I187" s="289" t="s">
        <v>1514</v>
      </c>
      <c r="J187" s="289"/>
      <c r="K187" s="337"/>
    </row>
    <row r="188" spans="2:11" s="1" customFormat="1" ht="15" customHeight="1">
      <c r="B188" s="314"/>
      <c r="C188" s="289" t="s">
        <v>1517</v>
      </c>
      <c r="D188" s="289"/>
      <c r="E188" s="289"/>
      <c r="F188" s="312" t="s">
        <v>1439</v>
      </c>
      <c r="G188" s="289"/>
      <c r="H188" s="289" t="s">
        <v>1518</v>
      </c>
      <c r="I188" s="289" t="s">
        <v>1514</v>
      </c>
      <c r="J188" s="289"/>
      <c r="K188" s="337"/>
    </row>
    <row r="189" spans="2:11" s="1" customFormat="1" ht="15" customHeight="1">
      <c r="B189" s="314"/>
      <c r="C189" s="350" t="s">
        <v>1519</v>
      </c>
      <c r="D189" s="289"/>
      <c r="E189" s="289"/>
      <c r="F189" s="312" t="s">
        <v>1439</v>
      </c>
      <c r="G189" s="289"/>
      <c r="H189" s="289" t="s">
        <v>1520</v>
      </c>
      <c r="I189" s="289" t="s">
        <v>1521</v>
      </c>
      <c r="J189" s="351" t="s">
        <v>1522</v>
      </c>
      <c r="K189" s="337"/>
    </row>
    <row r="190" spans="2:11" s="1" customFormat="1" ht="15" customHeight="1">
      <c r="B190" s="314"/>
      <c r="C190" s="350" t="s">
        <v>40</v>
      </c>
      <c r="D190" s="289"/>
      <c r="E190" s="289"/>
      <c r="F190" s="312" t="s">
        <v>1433</v>
      </c>
      <c r="G190" s="289"/>
      <c r="H190" s="286" t="s">
        <v>1523</v>
      </c>
      <c r="I190" s="289" t="s">
        <v>1524</v>
      </c>
      <c r="J190" s="289"/>
      <c r="K190" s="337"/>
    </row>
    <row r="191" spans="2:11" s="1" customFormat="1" ht="15" customHeight="1">
      <c r="B191" s="314"/>
      <c r="C191" s="350" t="s">
        <v>1525</v>
      </c>
      <c r="D191" s="289"/>
      <c r="E191" s="289"/>
      <c r="F191" s="312" t="s">
        <v>1433</v>
      </c>
      <c r="G191" s="289"/>
      <c r="H191" s="289" t="s">
        <v>1526</v>
      </c>
      <c r="I191" s="289" t="s">
        <v>1468</v>
      </c>
      <c r="J191" s="289"/>
      <c r="K191" s="337"/>
    </row>
    <row r="192" spans="2:11" s="1" customFormat="1" ht="15" customHeight="1">
      <c r="B192" s="314"/>
      <c r="C192" s="350" t="s">
        <v>1527</v>
      </c>
      <c r="D192" s="289"/>
      <c r="E192" s="289"/>
      <c r="F192" s="312" t="s">
        <v>1433</v>
      </c>
      <c r="G192" s="289"/>
      <c r="H192" s="289" t="s">
        <v>1528</v>
      </c>
      <c r="I192" s="289" t="s">
        <v>1468</v>
      </c>
      <c r="J192" s="289"/>
      <c r="K192" s="337"/>
    </row>
    <row r="193" spans="2:11" s="1" customFormat="1" ht="15" customHeight="1">
      <c r="B193" s="314"/>
      <c r="C193" s="350" t="s">
        <v>1529</v>
      </c>
      <c r="D193" s="289"/>
      <c r="E193" s="289"/>
      <c r="F193" s="312" t="s">
        <v>1439</v>
      </c>
      <c r="G193" s="289"/>
      <c r="H193" s="289" t="s">
        <v>1530</v>
      </c>
      <c r="I193" s="289" t="s">
        <v>1468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1531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1532</v>
      </c>
      <c r="D200" s="353"/>
      <c r="E200" s="353"/>
      <c r="F200" s="353" t="s">
        <v>1533</v>
      </c>
      <c r="G200" s="354"/>
      <c r="H200" s="353" t="s">
        <v>1534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1524</v>
      </c>
      <c r="D202" s="289"/>
      <c r="E202" s="289"/>
      <c r="F202" s="312" t="s">
        <v>41</v>
      </c>
      <c r="G202" s="289"/>
      <c r="H202" s="289" t="s">
        <v>1535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42</v>
      </c>
      <c r="G203" s="289"/>
      <c r="H203" s="289" t="s">
        <v>1536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45</v>
      </c>
      <c r="G204" s="289"/>
      <c r="H204" s="289" t="s">
        <v>1537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43</v>
      </c>
      <c r="G205" s="289"/>
      <c r="H205" s="289" t="s">
        <v>1538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44</v>
      </c>
      <c r="G206" s="289"/>
      <c r="H206" s="289" t="s">
        <v>1539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1480</v>
      </c>
      <c r="D208" s="289"/>
      <c r="E208" s="289"/>
      <c r="F208" s="312" t="s">
        <v>77</v>
      </c>
      <c r="G208" s="289"/>
      <c r="H208" s="289" t="s">
        <v>1540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1377</v>
      </c>
      <c r="G209" s="289"/>
      <c r="H209" s="289" t="s">
        <v>1378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1375</v>
      </c>
      <c r="G210" s="289"/>
      <c r="H210" s="289" t="s">
        <v>1541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86</v>
      </c>
      <c r="G211" s="350"/>
      <c r="H211" s="341" t="s">
        <v>1379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1380</v>
      </c>
      <c r="G212" s="350"/>
      <c r="H212" s="341" t="s">
        <v>1542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1504</v>
      </c>
      <c r="D214" s="289"/>
      <c r="E214" s="289"/>
      <c r="F214" s="312">
        <v>1</v>
      </c>
      <c r="G214" s="350"/>
      <c r="H214" s="341" t="s">
        <v>1543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1544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1545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1546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Veselská Štěpánka</dc:creator>
  <cp:keywords/>
  <dc:description/>
  <cp:lastModifiedBy>Veselská Štěpánka</cp:lastModifiedBy>
  <dcterms:created xsi:type="dcterms:W3CDTF">2023-03-15T07:04:55Z</dcterms:created>
  <dcterms:modified xsi:type="dcterms:W3CDTF">2023-03-15T07:05:05Z</dcterms:modified>
  <cp:category/>
  <cp:version/>
  <cp:contentType/>
  <cp:contentStatus/>
</cp:coreProperties>
</file>