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2"/>
  </bookViews>
  <sheets>
    <sheet name="Rekapitulace" sheetId="1" r:id="rId1"/>
    <sheet name="000" sheetId="2" r:id="rId2"/>
    <sheet name="101" sheetId="3" r:id="rId3"/>
  </sheets>
  <definedNames/>
  <calcPr fullCalcOnLoad="1"/>
</workbook>
</file>

<file path=xl/sharedStrings.xml><?xml version="1.0" encoding="utf-8"?>
<sst xmlns="http://schemas.openxmlformats.org/spreadsheetml/2006/main" count="358" uniqueCount="134">
  <si>
    <t>Soupis objektů s DPH</t>
  </si>
  <si>
    <t>Stavba: 22-155 - Souvislá údržba komunikace – oprava povrchu vozovky a chodníků – ul. Chrastavská, Liberec</t>
  </si>
  <si>
    <t>Varianta: ZŘ - Základní řešení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</si>
  <si>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</si>
  <si>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</si>
  <si>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</si>
  <si>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</si>
  <si>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</si>
  <si>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</si>
  <si>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</si>
  <si>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</si>
  <si>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</si>
  <si>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</si>
  <si>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 xml:space="preserve">Stavba: </t>
  </si>
  <si>
    <t>22-155</t>
  </si>
  <si>
    <t>Souvislá údržba komunikace – oprava povrchu vozovky a chodníků – ul. Chrastavská, Liberec</t>
  </si>
  <si>
    <t>O</t>
  </si>
  <si>
    <t>Rozpočet:</t>
  </si>
  <si>
    <t>0,00</t>
  </si>
  <si>
    <t>15,00</t>
  </si>
  <si>
    <t>21,00</t>
  </si>
  <si>
    <t>2</t>
  </si>
  <si>
    <t>3</t>
  </si>
  <si>
    <t>000</t>
  </si>
  <si>
    <t>VŠEOBECNÉ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</si>
  <si>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</si>
  <si>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</si>
  <si>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</si>
  <si>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</si>
  <si>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</si>
  <si>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</si>
  <si>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</si>
  <si>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</si>
  <si>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</si>
  <si>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</si>
  <si>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</si>
  <si>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</si>
  <si>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</si>
  <si>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</si>
  <si>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</si>
  <si>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</si>
  <si>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</si>
  <si>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</si>
  <si>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</si>
  <si>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</si>
  <si>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02720</t>
  </si>
  <si>
    <t/>
  </si>
  <si>
    <t>POMOC PRÁCE ZŘÍZ NEBO ZAJIŠŤ REGULACI A OCHRANU DOPRAVY</t>
  </si>
  <si>
    <t>KPL</t>
  </si>
  <si>
    <t>PP</t>
  </si>
  <si>
    <t>dopravně inženýrská opatření v průběhu celé stavby (dle schváleného plánu ZOV 
a vyjádření DI PČR), zahrnuje osazení, přesuny a odvoz provizorního dopravního 
značení. Zahrnuje dočasné dopravní značení, semafory, dopravní zařízení (např 
citybloky, provizorní betonová a ocelová svodidla, ochranná zábradlí, světelné 
výstražné zařízení atd.) oplocení a všechny související práce po dobu trvání 
stavby Součástí položky je i údržba a péče o dopravně inženýrská opatření v 
průběhu celé stavby a zajištění a projednání DIO</t>
  </si>
  <si>
    <t>VV</t>
  </si>
  <si>
    <t>02910</t>
  </si>
  <si>
    <t>A</t>
  </si>
  <si>
    <t>OSTATNÍ POŽADAVKY - ZEMĚMĚŘIČSKÁ MĚŘENÍ</t>
  </si>
  <si>
    <t>Zaměření skutečného provedení stavby</t>
  </si>
  <si>
    <t>B</t>
  </si>
  <si>
    <t>Geodetická činnost v průběhu provádění stavebních prací (geodet zhotovitele stavby) včetně vytyčení stavby a skutečného zjištění průběhu inženýrských sítí. Součástí je případné vybudování potřebné vytyčovací sítě.</t>
  </si>
  <si>
    <t>02944</t>
  </si>
  <si>
    <t>OSTAT POŽADAVKY - DOKUMENTACE SKUTEČ PROVEDENÍ V DIGIT FORMĚ</t>
  </si>
  <si>
    <t>03100</t>
  </si>
  <si>
    <t>ZAŘÍZENÍ STAVENIŠTĚ - ZŘÍZENÍ, PROVOZ, DEMONTÁŽ</t>
  </si>
  <si>
    <t>Technická specifikace: Kompletní zařízení staveniště pro celou stavbu  včetně zajištění potřebných povolení a rozhodnutí.  
Položka zahrnuje náklady spojené se staveništními komunikacemi, oplocením staveniště, vstupem a vjezdem na staveniště, staveništní přípojky vody, kanalizace, elektrické energie, zajištění dodávky elektrické energie, rozvody médií po stavbě včetně vyvolaných přeložek sítí a s tím spojených nákladů s odstávkou a zabezpečení stávajících IS proti poškození, kancelářské plochy pro potřeby zhotovitele a zástupce investora, sociální zařízení, zajištění skladovacích ploch a prostor pro potřeby stavby. Komplexní ostrahu a zabezpečení staveniště. Monitoring vlivu stavby na okolní prostředí (hluk, prašnost, doprava). Poplatky a náklady spojené se záborem veřejného prostranství a s tím související dopravní značení a zabezpečení pracoviště. Poplatky a náklady za spotřebované energie, plyn a vodu atd. v době výstavby až do předání díla. Zajištění údržby veřejných komunikací a komunikací pro pěší v průběhu celé stavby, včetně případné zimní údržby.</t>
  </si>
  <si>
    <t>101</t>
  </si>
  <si>
    <t>VOZOVKA</t>
  </si>
  <si>
    <t>Zemní práce</t>
  </si>
  <si>
    <t>113184</t>
  </si>
  <si>
    <t>ODSTRANĚNÍ KRYTU ZPEVNĚNÝCH PLOCH Z DLAŽDIC, ODVOZ DO 5KM</t>
  </si>
  <si>
    <t>M3</t>
  </si>
  <si>
    <t>8,0*0,7=5,60 [A]</t>
  </si>
  <si>
    <t>113728</t>
  </si>
  <si>
    <t>FRÉZOVÁNÍ ZPEVNĚNÝCH PLOCH ASFALTOVÝCH, ODVOZ DO 20KM</t>
  </si>
  <si>
    <t>odvoz k recyklaci (bez skládkování)</t>
  </si>
  <si>
    <t>(2260,0-8,0)m2*0,110=247,72 [A]</t>
  </si>
  <si>
    <t>12980</t>
  </si>
  <si>
    <t>ČIŠTĚNÍ ULIČNÍCH VPUSTÍ</t>
  </si>
  <si>
    <t>KUS</t>
  </si>
  <si>
    <t>12993</t>
  </si>
  <si>
    <t>ČIŠTĚNÍ POTRUBÍ DN DO 200MM</t>
  </si>
  <si>
    <t>M</t>
  </si>
  <si>
    <t>přípojky UV: 90=90,00 [A]</t>
  </si>
  <si>
    <t>Komunikace</t>
  </si>
  <si>
    <t>572123</t>
  </si>
  <si>
    <t>INFILTRAČNÍ POSTŘIK Z EMULZE DO 1,0KG/M2</t>
  </si>
  <si>
    <t>M2</t>
  </si>
  <si>
    <t>2260,0m2=2 260,00 [A]</t>
  </si>
  <si>
    <t>572213</t>
  </si>
  <si>
    <t>SPOJOVACÍ POSTŘIK Z EMULZE DO 0,5KG/M2</t>
  </si>
  <si>
    <t>7</t>
  </si>
  <si>
    <t>574A04</t>
  </si>
  <si>
    <t>ASFALTOVÝ BETON PRO OBRUSNÉ VRSTVY ACO 11+, 11S</t>
  </si>
  <si>
    <t>2260,0m2*0,04=90,40 [A]</t>
  </si>
  <si>
    <t>8</t>
  </si>
  <si>
    <t>574E06</t>
  </si>
  <si>
    <t>ASFALTOVÝ BETON PRO PODKLADNÍ VRSTVY ACP 16+, 16S</t>
  </si>
  <si>
    <t>2260,0m2*0,07=158,20 [A]</t>
  </si>
  <si>
    <t>57790E</t>
  </si>
  <si>
    <t>VÝSPRAVA VÝTLUKŮ SMĚSÍ ACP (KUBATURA)</t>
  </si>
  <si>
    <t>položka TDI - čerpání dle skutečné potřeby 
 ACP 16S v tl. 60 mm + spojovací postřik 0,5 kg/m3)</t>
  </si>
  <si>
    <t>oprava širokých trhlin + výtluky v podkladní vrstvě (5% plochy): 6,8m3=6,80 [A]</t>
  </si>
  <si>
    <t>577A2</t>
  </si>
  <si>
    <t>VÝSPRAVA TRHLIN ASFALTOVOU ZÁLIVKOU MODIFIK</t>
  </si>
  <si>
    <t>položka TDI - čerpání dle skutečné potřeby</t>
  </si>
  <si>
    <t>Trhliny úzké (do šířky 3 mm): 50,0m=50,00 [A]</t>
  </si>
  <si>
    <t>11</t>
  </si>
  <si>
    <t>58920</t>
  </si>
  <si>
    <t>VÝPLŇ SPAR MODIFIKOVANÝM ASFALTEM</t>
  </si>
  <si>
    <t>Potrubí</t>
  </si>
  <si>
    <t>12</t>
  </si>
  <si>
    <t>89921</t>
  </si>
  <si>
    <t>VÝŠKOVÁ ÚPRAVA POKLOPŮ</t>
  </si>
  <si>
    <t>13</t>
  </si>
  <si>
    <t>89922</t>
  </si>
  <si>
    <t>VÝŠKOVÁ ÚPRAVA MŘÍŽÍ</t>
  </si>
  <si>
    <t>14</t>
  </si>
  <si>
    <t>89923</t>
  </si>
  <si>
    <t>VÝŠKOVÁ ÚPRAVA KRYCÍCH HRNCŮ</t>
  </si>
  <si>
    <t>Ostatní konstrukce a práce</t>
  </si>
  <si>
    <t>15</t>
  </si>
  <si>
    <t>915211</t>
  </si>
  <si>
    <t>VODOROVNÉ DOPRAVNÍ ZNAČENÍ PLASTEM HLADKÉ - DODÁVKA A POKLÁDKA</t>
  </si>
  <si>
    <t>přechod: 10,0m2=10,00 [A] 
čáry: 500,0*0,25+32,0*0,125=129,00 [B] 
Celkem: A+B=139,00 [C]</t>
  </si>
  <si>
    <t>16</t>
  </si>
  <si>
    <t>915221</t>
  </si>
  <si>
    <t>VODOR DOPRAV ZNAČ PLASTEM STRUKTURÁLNÍ NEHLUČNÉ - DOD A POKLÁDKA</t>
  </si>
  <si>
    <t>vodící pás přechodu</t>
  </si>
  <si>
    <t>13,0m*0,55=7,15 [B]</t>
  </si>
  <si>
    <t>17</t>
  </si>
  <si>
    <t>91551</t>
  </si>
  <si>
    <t>VODOROVNÉ DOPRAVNÍ ZNAČENÍ - PŘEDEM PŘIPRAVENÉ SYMBOLY</t>
  </si>
  <si>
    <t>šipky 1=1,00 [A]</t>
  </si>
  <si>
    <t>18</t>
  </si>
  <si>
    <t>919112</t>
  </si>
  <si>
    <t>ŘEZÁNÍ ASFALTOVÉHO KRYTU VOZOVEK TL DO 100MM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</si>
</sst>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1">
    <font>
      <sz val="10"/>
      <name val="Arial"/>
      <family val="0"/>
    </font>
    <font>
      <b/>
      <sz val="16"/>
      <color indexed="8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1"/>
      <name val="Arial"/>
      <family val="0"/>
    </font>
    <font>
      <i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0" fontId="4" fillId="34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4" fontId="3" fillId="33" borderId="0" xfId="0" applyNumberFormat="1" applyFont="1" applyFill="1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left" vertical="center"/>
    </xf>
    <xf numFmtId="0" fontId="0" fillId="33" borderId="13" xfId="0" applyFill="1" applyBorder="1" applyAlignment="1">
      <alignment vertical="center"/>
    </xf>
    <xf numFmtId="0" fontId="0" fillId="0" borderId="10" xfId="0" applyBorder="1" applyAlignment="1">
      <alignment horizontal="left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3" fillId="33" borderId="13" xfId="0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vertical="center" wrapText="1"/>
    </xf>
    <xf numFmtId="4" fontId="3" fillId="33" borderId="13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4" xfId="0" applyBorder="1" applyAlignment="1">
      <alignment vertical="top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vertical="top"/>
    </xf>
    <xf numFmtId="4" fontId="0" fillId="33" borderId="10" xfId="0" applyNumberForma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4" fontId="3" fillId="33" borderId="11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right" vertical="center"/>
    </xf>
    <xf numFmtId="0" fontId="5" fillId="33" borderId="11" xfId="0" applyFont="1" applyFill="1" applyBorder="1" applyAlignment="1">
      <alignment horizontal="right" vertical="center"/>
    </xf>
    <xf numFmtId="0" fontId="0" fillId="33" borderId="11" xfId="0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zoomScalePageLayoutView="0" workbookViewId="0" topLeftCell="A1">
      <selection activeCell="B19" sqref="B19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33"/>
      <c r="B1" s="1"/>
      <c r="C1" s="1"/>
      <c r="D1" s="1"/>
      <c r="E1" s="1"/>
    </row>
    <row r="2" spans="1:5" ht="12.75" customHeight="1">
      <c r="A2" s="33"/>
      <c r="B2" s="34" t="s">
        <v>0</v>
      </c>
      <c r="C2" s="1"/>
      <c r="D2" s="1"/>
      <c r="E2" s="1"/>
    </row>
    <row r="3" spans="1:5" ht="19.5" customHeight="1">
      <c r="A3" s="33"/>
      <c r="B3" s="33"/>
      <c r="C3" s="1"/>
      <c r="D3" s="1"/>
      <c r="E3" s="1"/>
    </row>
    <row r="4" spans="1:5" ht="19.5" customHeight="1">
      <c r="A4" s="1"/>
      <c r="B4" s="35" t="s">
        <v>1</v>
      </c>
      <c r="C4" s="33"/>
      <c r="D4" s="33"/>
      <c r="E4" s="1"/>
    </row>
    <row r="5" spans="1:5" ht="12.75" customHeight="1">
      <c r="A5" s="1"/>
      <c r="B5" s="33" t="s">
        <v>2</v>
      </c>
      <c r="C5" s="33"/>
      <c r="D5" s="33"/>
      <c r="E5" s="1"/>
    </row>
    <row r="6" spans="1:5" ht="12.75" customHeight="1">
      <c r="A6" s="1"/>
      <c r="B6" s="3" t="s">
        <v>3</v>
      </c>
      <c r="C6" s="6">
        <f>SUM(C10:C12)</f>
        <v>0</v>
      </c>
      <c r="D6" s="1"/>
      <c r="E6" s="1"/>
    </row>
    <row r="7" spans="1:5" ht="12.75" customHeight="1">
      <c r="A7" s="1"/>
      <c r="B7" s="3" t="s">
        <v>4</v>
      </c>
      <c r="C7" s="6">
        <f>SUM(E10:E12)</f>
        <v>0</v>
      </c>
      <c r="D7" s="1"/>
      <c r="E7" s="1"/>
    </row>
    <row r="8" spans="1:5" ht="12.75" customHeight="1">
      <c r="A8" s="5"/>
      <c r="B8" s="5"/>
      <c r="C8" s="5"/>
      <c r="D8" s="5"/>
      <c r="E8" s="5"/>
    </row>
    <row r="9" spans="1:5" ht="12.75" customHeight="1">
      <c r="A9" s="4" t="s">
        <v>5</v>
      </c>
      <c r="B9" s="4" t="s">
        <v>6</v>
      </c>
      <c r="C9" s="4" t="s">
        <v>7</v>
      </c>
      <c r="D9" s="4" t="s">
        <v>8</v>
      </c>
      <c r="E9" s="4" t="s">
        <v>9</v>
      </c>
    </row>
    <row r="10" spans="1:5" ht="12.75" customHeight="1">
      <c r="A10" s="15" t="s">
        <v>23</v>
      </c>
      <c r="B10" s="15" t="s">
        <v>24</v>
      </c>
      <c r="C10" s="16">
        <f>'000'!I3</f>
        <v>0</v>
      </c>
      <c r="D10" s="16">
        <f>'000'!O2</f>
        <v>0</v>
      </c>
      <c r="E10" s="16">
        <f>C10+D10</f>
        <v>0</v>
      </c>
    </row>
    <row r="11" spans="1:5" ht="12.75" customHeight="1">
      <c r="A11" s="15" t="s">
        <v>63</v>
      </c>
      <c r="B11" s="15" t="s">
        <v>64</v>
      </c>
      <c r="C11" s="16">
        <f>'101'!I3</f>
        <v>0</v>
      </c>
      <c r="D11" s="16">
        <f>'101'!O2</f>
        <v>0</v>
      </c>
      <c r="E11" s="16">
        <f>C11+D11</f>
        <v>0</v>
      </c>
    </row>
    <row r="12" spans="1:5" ht="12.75" customHeight="1">
      <c r="A12" s="40"/>
      <c r="B12" s="40"/>
      <c r="C12" s="41"/>
      <c r="D12" s="41"/>
      <c r="E12" s="41"/>
    </row>
  </sheetData>
  <sheetProtection/>
  <mergeCells count="4">
    <mergeCell ref="A1:A3"/>
    <mergeCell ref="B2:B3"/>
    <mergeCell ref="B4:D4"/>
    <mergeCell ref="B5:D5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zoomScalePageLayoutView="0" workbookViewId="0" topLeftCell="A1">
      <pane ySplit="7" topLeftCell="A71" activePane="bottomLeft" state="frozen"/>
      <selection pane="topLeft" activeCell="A1" sqref="A1:A3"/>
      <selection pane="bottomLeft" activeCell="A1" sqref="A1:A3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4.75" customHeight="1">
      <c r="B2" s="1"/>
      <c r="C2" s="1"/>
      <c r="D2" s="1"/>
      <c r="E2" s="2" t="s">
        <v>12</v>
      </c>
      <c r="F2" s="1"/>
      <c r="G2" s="1"/>
      <c r="H2" s="5"/>
      <c r="I2" s="5"/>
      <c r="O2">
        <f>0+O8</f>
        <v>0</v>
      </c>
      <c r="P2" t="s">
        <v>22</v>
      </c>
    </row>
    <row r="3" spans="1:16" ht="15" customHeight="1">
      <c r="A3" t="s">
        <v>11</v>
      </c>
      <c r="B3" s="9" t="s">
        <v>13</v>
      </c>
      <c r="C3" s="37" t="s">
        <v>14</v>
      </c>
      <c r="D3" s="33"/>
      <c r="E3" s="10" t="s">
        <v>15</v>
      </c>
      <c r="F3" s="1"/>
      <c r="G3" s="8"/>
      <c r="H3" s="7" t="s">
        <v>23</v>
      </c>
      <c r="I3" s="30">
        <f>0+I8</f>
        <v>0</v>
      </c>
      <c r="O3" t="s">
        <v>18</v>
      </c>
      <c r="P3" t="s">
        <v>21</v>
      </c>
    </row>
    <row r="4" spans="1:16" ht="15" customHeight="1">
      <c r="A4" t="s">
        <v>16</v>
      </c>
      <c r="B4" s="12" t="s">
        <v>17</v>
      </c>
      <c r="C4" s="38" t="s">
        <v>23</v>
      </c>
      <c r="D4" s="39"/>
      <c r="E4" s="13" t="s">
        <v>24</v>
      </c>
      <c r="F4" s="5"/>
      <c r="G4" s="5"/>
      <c r="H4" s="14"/>
      <c r="I4" s="14"/>
      <c r="O4" t="s">
        <v>19</v>
      </c>
      <c r="P4" t="s">
        <v>21</v>
      </c>
    </row>
    <row r="5" spans="1:16" ht="12.75" customHeight="1">
      <c r="A5" s="36" t="s">
        <v>25</v>
      </c>
      <c r="B5" s="36" t="s">
        <v>27</v>
      </c>
      <c r="C5" s="36" t="s">
        <v>29</v>
      </c>
      <c r="D5" s="36" t="s">
        <v>30</v>
      </c>
      <c r="E5" s="36" t="s">
        <v>31</v>
      </c>
      <c r="F5" s="36" t="s">
        <v>33</v>
      </c>
      <c r="G5" s="36" t="s">
        <v>35</v>
      </c>
      <c r="H5" s="36" t="s">
        <v>37</v>
      </c>
      <c r="I5" s="36"/>
      <c r="O5" t="s">
        <v>20</v>
      </c>
      <c r="P5" t="s">
        <v>21</v>
      </c>
    </row>
    <row r="6" spans="1:9" ht="12.75" customHeight="1">
      <c r="A6" s="36"/>
      <c r="B6" s="36"/>
      <c r="C6" s="36"/>
      <c r="D6" s="36"/>
      <c r="E6" s="36"/>
      <c r="F6" s="36"/>
      <c r="G6" s="36"/>
      <c r="H6" s="11" t="s">
        <v>38</v>
      </c>
      <c r="I6" s="11" t="s">
        <v>40</v>
      </c>
    </row>
    <row r="7" spans="1:9" ht="12.75" customHeight="1">
      <c r="A7" s="11" t="s">
        <v>26</v>
      </c>
      <c r="B7" s="11" t="s">
        <v>28</v>
      </c>
      <c r="C7" s="11" t="s">
        <v>21</v>
      </c>
      <c r="D7" s="11" t="s">
        <v>22</v>
      </c>
      <c r="E7" s="11" t="s">
        <v>32</v>
      </c>
      <c r="F7" s="11" t="s">
        <v>34</v>
      </c>
      <c r="G7" s="11" t="s">
        <v>36</v>
      </c>
      <c r="H7" s="11" t="s">
        <v>39</v>
      </c>
      <c r="I7" s="11" t="s">
        <v>41</v>
      </c>
    </row>
    <row r="8" spans="1:18" ht="12.75" customHeight="1">
      <c r="A8" s="14" t="s">
        <v>42</v>
      </c>
      <c r="B8" s="14"/>
      <c r="C8" s="18" t="s">
        <v>26</v>
      </c>
      <c r="D8" s="14"/>
      <c r="E8" s="19" t="s">
        <v>43</v>
      </c>
      <c r="F8" s="14"/>
      <c r="G8" s="14"/>
      <c r="H8" s="14"/>
      <c r="I8" s="20">
        <f>0+Q8</f>
        <v>0</v>
      </c>
      <c r="O8">
        <f>0+R8</f>
        <v>0</v>
      </c>
      <c r="Q8">
        <f>0+I9+I12+I15+I18+I21</f>
        <v>0</v>
      </c>
      <c r="R8">
        <f>0+O9+O12+O15+O18+O21</f>
        <v>0</v>
      </c>
    </row>
    <row r="9" spans="1:16" ht="12.75">
      <c r="A9" s="17" t="s">
        <v>44</v>
      </c>
      <c r="B9" s="21" t="s">
        <v>28</v>
      </c>
      <c r="C9" s="21" t="s">
        <v>45</v>
      </c>
      <c r="D9" s="17" t="s">
        <v>46</v>
      </c>
      <c r="E9" s="22" t="s">
        <v>47</v>
      </c>
      <c r="F9" s="23" t="s">
        <v>48</v>
      </c>
      <c r="G9" s="24">
        <v>1</v>
      </c>
      <c r="H9" s="24"/>
      <c r="I9" s="24">
        <f>ROUND(ROUND(H9,2)*ROUND(G9,2),2)</f>
        <v>0</v>
      </c>
      <c r="O9">
        <f>(I9*21)/100</f>
        <v>0</v>
      </c>
      <c r="P9" t="s">
        <v>21</v>
      </c>
    </row>
    <row r="10" spans="1:5" ht="89.25">
      <c r="A10" s="25" t="s">
        <v>49</v>
      </c>
      <c r="E10" s="26" t="s">
        <v>50</v>
      </c>
    </row>
    <row r="11" spans="1:5" ht="12.75">
      <c r="A11" s="29" t="s">
        <v>51</v>
      </c>
      <c r="E11" s="28" t="s">
        <v>46</v>
      </c>
    </row>
    <row r="12" spans="1:16" ht="12.75">
      <c r="A12" s="17" t="s">
        <v>44</v>
      </c>
      <c r="B12" s="21" t="s">
        <v>21</v>
      </c>
      <c r="C12" s="21" t="s">
        <v>52</v>
      </c>
      <c r="D12" s="17" t="s">
        <v>53</v>
      </c>
      <c r="E12" s="22" t="s">
        <v>54</v>
      </c>
      <c r="F12" s="23" t="s">
        <v>48</v>
      </c>
      <c r="G12" s="24">
        <v>1</v>
      </c>
      <c r="H12" s="24"/>
      <c r="I12" s="24">
        <f>ROUND(ROUND(H12,2)*ROUND(G12,2),2)</f>
        <v>0</v>
      </c>
      <c r="O12">
        <f>(I12*21)/100</f>
        <v>0</v>
      </c>
      <c r="P12" t="s">
        <v>21</v>
      </c>
    </row>
    <row r="13" spans="1:5" ht="12.75">
      <c r="A13" s="25" t="s">
        <v>49</v>
      </c>
      <c r="E13" s="26" t="s">
        <v>55</v>
      </c>
    </row>
    <row r="14" spans="1:5" ht="12.75">
      <c r="A14" s="29" t="s">
        <v>51</v>
      </c>
      <c r="E14" s="28" t="s">
        <v>46</v>
      </c>
    </row>
    <row r="15" spans="1:16" ht="12.75">
      <c r="A15" s="17" t="s">
        <v>44</v>
      </c>
      <c r="B15" s="21" t="s">
        <v>22</v>
      </c>
      <c r="C15" s="21" t="s">
        <v>52</v>
      </c>
      <c r="D15" s="17" t="s">
        <v>56</v>
      </c>
      <c r="E15" s="22" t="s">
        <v>54</v>
      </c>
      <c r="F15" s="23" t="s">
        <v>48</v>
      </c>
      <c r="G15" s="24">
        <v>1</v>
      </c>
      <c r="H15" s="24"/>
      <c r="I15" s="24">
        <f>ROUND(ROUND(H15,2)*ROUND(G15,2),2)</f>
        <v>0</v>
      </c>
      <c r="O15">
        <f>(I15*21)/100</f>
        <v>0</v>
      </c>
      <c r="P15" t="s">
        <v>21</v>
      </c>
    </row>
    <row r="16" spans="1:5" ht="38.25">
      <c r="A16" s="25" t="s">
        <v>49</v>
      </c>
      <c r="E16" s="26" t="s">
        <v>57</v>
      </c>
    </row>
    <row r="17" spans="1:5" ht="12.75">
      <c r="A17" s="29" t="s">
        <v>51</v>
      </c>
      <c r="E17" s="28" t="s">
        <v>46</v>
      </c>
    </row>
    <row r="18" spans="1:16" ht="12.75">
      <c r="A18" s="17" t="s">
        <v>44</v>
      </c>
      <c r="B18" s="21" t="s">
        <v>32</v>
      </c>
      <c r="C18" s="21" t="s">
        <v>58</v>
      </c>
      <c r="D18" s="17" t="s">
        <v>46</v>
      </c>
      <c r="E18" s="22" t="s">
        <v>59</v>
      </c>
      <c r="F18" s="23" t="s">
        <v>48</v>
      </c>
      <c r="G18" s="24">
        <v>1</v>
      </c>
      <c r="H18" s="24"/>
      <c r="I18" s="24">
        <f>ROUND(ROUND(H18,2)*ROUND(G18,2),2)</f>
        <v>0</v>
      </c>
      <c r="O18">
        <f>(I18*21)/100</f>
        <v>0</v>
      </c>
      <c r="P18" t="s">
        <v>21</v>
      </c>
    </row>
    <row r="19" spans="1:5" ht="12.75">
      <c r="A19" s="25" t="s">
        <v>49</v>
      </c>
      <c r="E19" s="26" t="s">
        <v>46</v>
      </c>
    </row>
    <row r="20" spans="1:5" ht="12.75">
      <c r="A20" s="29" t="s">
        <v>51</v>
      </c>
      <c r="E20" s="28" t="s">
        <v>46</v>
      </c>
    </row>
    <row r="21" spans="1:16" ht="12.75">
      <c r="A21" s="17" t="s">
        <v>44</v>
      </c>
      <c r="B21" s="21" t="s">
        <v>34</v>
      </c>
      <c r="C21" s="21" t="s">
        <v>60</v>
      </c>
      <c r="D21" s="17" t="s">
        <v>46</v>
      </c>
      <c r="E21" s="22" t="s">
        <v>61</v>
      </c>
      <c r="F21" s="23" t="s">
        <v>48</v>
      </c>
      <c r="G21" s="24">
        <v>1</v>
      </c>
      <c r="H21" s="24"/>
      <c r="I21" s="24">
        <f>ROUND(ROUND(H21,2)*ROUND(G21,2),2)</f>
        <v>0</v>
      </c>
      <c r="O21">
        <f>(I21*21)/100</f>
        <v>0</v>
      </c>
      <c r="P21" t="s">
        <v>21</v>
      </c>
    </row>
    <row r="22" spans="1:5" ht="191.25">
      <c r="A22" s="25" t="s">
        <v>49</v>
      </c>
      <c r="E22" s="26" t="s">
        <v>62</v>
      </c>
    </row>
    <row r="23" spans="1:5" ht="12.75">
      <c r="A23" s="27" t="s">
        <v>51</v>
      </c>
      <c r="E23" s="28" t="s">
        <v>46</v>
      </c>
    </row>
  </sheetData>
  <sheetProtection/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tabSelected="1" zoomScalePageLayoutView="0" workbookViewId="0" topLeftCell="A1">
      <pane ySplit="7" topLeftCell="A8" activePane="bottomLeft" state="frozen"/>
      <selection pane="topLeft" activeCell="A1" sqref="A1:A3"/>
      <selection pane="bottomLeft" activeCell="A1" sqref="A1:A3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4.75" customHeight="1">
      <c r="B2" s="1"/>
      <c r="C2" s="1"/>
      <c r="D2" s="1"/>
      <c r="E2" s="2" t="s">
        <v>12</v>
      </c>
      <c r="F2" s="1"/>
      <c r="G2" s="1"/>
      <c r="H2" s="5"/>
      <c r="I2" s="5"/>
      <c r="O2">
        <f>0+O8+O21+O43+O53</f>
        <v>0</v>
      </c>
      <c r="P2" t="s">
        <v>22</v>
      </c>
    </row>
    <row r="3" spans="1:16" ht="15" customHeight="1">
      <c r="A3" t="s">
        <v>11</v>
      </c>
      <c r="B3" s="9" t="s">
        <v>13</v>
      </c>
      <c r="C3" s="37" t="s">
        <v>14</v>
      </c>
      <c r="D3" s="33"/>
      <c r="E3" s="10" t="s">
        <v>15</v>
      </c>
      <c r="F3" s="1"/>
      <c r="G3" s="8"/>
      <c r="H3" s="7" t="s">
        <v>63</v>
      </c>
      <c r="I3" s="30">
        <f>0+I8+I21+I43+I53</f>
        <v>0</v>
      </c>
      <c r="O3" t="s">
        <v>18</v>
      </c>
      <c r="P3" t="s">
        <v>21</v>
      </c>
    </row>
    <row r="4" spans="1:16" ht="15" customHeight="1">
      <c r="A4" t="s">
        <v>16</v>
      </c>
      <c r="B4" s="12" t="s">
        <v>17</v>
      </c>
      <c r="C4" s="38" t="s">
        <v>63</v>
      </c>
      <c r="D4" s="39"/>
      <c r="E4" s="13" t="s">
        <v>64</v>
      </c>
      <c r="F4" s="5"/>
      <c r="G4" s="5"/>
      <c r="H4" s="14"/>
      <c r="I4" s="14"/>
      <c r="O4" t="s">
        <v>19</v>
      </c>
      <c r="P4" t="s">
        <v>21</v>
      </c>
    </row>
    <row r="5" spans="1:16" ht="12.75" customHeight="1">
      <c r="A5" s="36" t="s">
        <v>25</v>
      </c>
      <c r="B5" s="36" t="s">
        <v>27</v>
      </c>
      <c r="C5" s="36" t="s">
        <v>29</v>
      </c>
      <c r="D5" s="36" t="s">
        <v>30</v>
      </c>
      <c r="E5" s="36" t="s">
        <v>31</v>
      </c>
      <c r="F5" s="36" t="s">
        <v>33</v>
      </c>
      <c r="G5" s="36" t="s">
        <v>35</v>
      </c>
      <c r="H5" s="36" t="s">
        <v>37</v>
      </c>
      <c r="I5" s="36"/>
      <c r="O5" t="s">
        <v>20</v>
      </c>
      <c r="P5" t="s">
        <v>21</v>
      </c>
    </row>
    <row r="6" spans="1:9" ht="12.75" customHeight="1">
      <c r="A6" s="36"/>
      <c r="B6" s="36"/>
      <c r="C6" s="36"/>
      <c r="D6" s="36"/>
      <c r="E6" s="36"/>
      <c r="F6" s="36"/>
      <c r="G6" s="36"/>
      <c r="H6" s="11" t="s">
        <v>38</v>
      </c>
      <c r="I6" s="11" t="s">
        <v>40</v>
      </c>
    </row>
    <row r="7" spans="1:9" ht="12.75" customHeight="1">
      <c r="A7" s="11" t="s">
        <v>26</v>
      </c>
      <c r="B7" s="11" t="s">
        <v>28</v>
      </c>
      <c r="C7" s="11" t="s">
        <v>21</v>
      </c>
      <c r="D7" s="11" t="s">
        <v>22</v>
      </c>
      <c r="E7" s="11" t="s">
        <v>32</v>
      </c>
      <c r="F7" s="11" t="s">
        <v>34</v>
      </c>
      <c r="G7" s="11" t="s">
        <v>36</v>
      </c>
      <c r="H7" s="11" t="s">
        <v>39</v>
      </c>
      <c r="I7" s="11" t="s">
        <v>41</v>
      </c>
    </row>
    <row r="8" spans="1:18" ht="12.75" customHeight="1">
      <c r="A8" s="14" t="s">
        <v>42</v>
      </c>
      <c r="B8" s="14"/>
      <c r="C8" s="18" t="s">
        <v>28</v>
      </c>
      <c r="D8" s="14"/>
      <c r="E8" s="19" t="s">
        <v>65</v>
      </c>
      <c r="F8" s="14"/>
      <c r="G8" s="14"/>
      <c r="H8" s="14"/>
      <c r="I8" s="20">
        <f>0+Q8</f>
        <v>0</v>
      </c>
      <c r="O8">
        <f>0+R8</f>
        <v>0</v>
      </c>
      <c r="Q8">
        <f>0+I9+I12+I15+I18</f>
        <v>0</v>
      </c>
      <c r="R8">
        <f>0+O9+O12+O15+O18</f>
        <v>0</v>
      </c>
    </row>
    <row r="9" spans="1:16" ht="12.75">
      <c r="A9" s="17" t="s">
        <v>44</v>
      </c>
      <c r="B9" s="21" t="s">
        <v>28</v>
      </c>
      <c r="C9" s="21" t="s">
        <v>66</v>
      </c>
      <c r="D9" s="17" t="s">
        <v>46</v>
      </c>
      <c r="E9" s="22" t="s">
        <v>67</v>
      </c>
      <c r="F9" s="23" t="s">
        <v>68</v>
      </c>
      <c r="G9" s="24">
        <v>5.6</v>
      </c>
      <c r="H9" s="24"/>
      <c r="I9" s="24">
        <f>ROUND(ROUND(H9,2)*ROUND(G9,2),2)</f>
        <v>0</v>
      </c>
      <c r="O9">
        <f>(I9*21)/100</f>
        <v>0</v>
      </c>
      <c r="P9" t="s">
        <v>21</v>
      </c>
    </row>
    <row r="10" spans="1:5" ht="12.75">
      <c r="A10" s="25" t="s">
        <v>49</v>
      </c>
      <c r="E10" s="26" t="s">
        <v>46</v>
      </c>
    </row>
    <row r="11" spans="1:5" ht="12.75">
      <c r="A11" s="29" t="s">
        <v>51</v>
      </c>
      <c r="E11" s="28" t="s">
        <v>69</v>
      </c>
    </row>
    <row r="12" spans="1:16" ht="12.75">
      <c r="A12" s="17" t="s">
        <v>44</v>
      </c>
      <c r="B12" s="21" t="s">
        <v>21</v>
      </c>
      <c r="C12" s="21" t="s">
        <v>70</v>
      </c>
      <c r="D12" s="17" t="s">
        <v>46</v>
      </c>
      <c r="E12" s="22" t="s">
        <v>71</v>
      </c>
      <c r="F12" s="23" t="s">
        <v>68</v>
      </c>
      <c r="G12" s="24">
        <v>247.72</v>
      </c>
      <c r="H12" s="24"/>
      <c r="I12" s="24">
        <f>ROUND(ROUND(H12,2)*ROUND(G12,2),2)</f>
        <v>0</v>
      </c>
      <c r="O12">
        <f>(I12*21)/100</f>
        <v>0</v>
      </c>
      <c r="P12" t="s">
        <v>21</v>
      </c>
    </row>
    <row r="13" spans="1:5" ht="12.75">
      <c r="A13" s="25" t="s">
        <v>49</v>
      </c>
      <c r="E13" s="26" t="s">
        <v>72</v>
      </c>
    </row>
    <row r="14" spans="1:5" ht="12.75">
      <c r="A14" s="29" t="s">
        <v>51</v>
      </c>
      <c r="E14" s="28" t="s">
        <v>73</v>
      </c>
    </row>
    <row r="15" spans="1:16" ht="12.75">
      <c r="A15" s="17" t="s">
        <v>44</v>
      </c>
      <c r="B15" s="21" t="s">
        <v>22</v>
      </c>
      <c r="C15" s="21" t="s">
        <v>74</v>
      </c>
      <c r="D15" s="17" t="s">
        <v>46</v>
      </c>
      <c r="E15" s="22" t="s">
        <v>75</v>
      </c>
      <c r="F15" s="23" t="s">
        <v>76</v>
      </c>
      <c r="G15" s="24">
        <v>18</v>
      </c>
      <c r="H15" s="24"/>
      <c r="I15" s="24">
        <f>ROUND(ROUND(H15,2)*ROUND(G15,2),2)</f>
        <v>0</v>
      </c>
      <c r="O15">
        <f>(I15*21)/100</f>
        <v>0</v>
      </c>
      <c r="P15" t="s">
        <v>21</v>
      </c>
    </row>
    <row r="16" spans="1:5" ht="12.75">
      <c r="A16" s="25" t="s">
        <v>49</v>
      </c>
      <c r="E16" s="26" t="s">
        <v>46</v>
      </c>
    </row>
    <row r="17" spans="1:5" ht="12.75">
      <c r="A17" s="29" t="s">
        <v>51</v>
      </c>
      <c r="E17" s="28" t="s">
        <v>46</v>
      </c>
    </row>
    <row r="18" spans="1:16" ht="12.75">
      <c r="A18" s="17" t="s">
        <v>44</v>
      </c>
      <c r="B18" s="21" t="s">
        <v>32</v>
      </c>
      <c r="C18" s="21" t="s">
        <v>77</v>
      </c>
      <c r="D18" s="17" t="s">
        <v>46</v>
      </c>
      <c r="E18" s="22" t="s">
        <v>78</v>
      </c>
      <c r="F18" s="23" t="s">
        <v>79</v>
      </c>
      <c r="G18" s="24">
        <v>90</v>
      </c>
      <c r="H18" s="24"/>
      <c r="I18" s="24">
        <f>ROUND(ROUND(H18,2)*ROUND(G18,2),2)</f>
        <v>0</v>
      </c>
      <c r="O18">
        <f>(I18*21)/100</f>
        <v>0</v>
      </c>
      <c r="P18" t="s">
        <v>21</v>
      </c>
    </row>
    <row r="19" spans="1:5" ht="12.75">
      <c r="A19" s="25" t="s">
        <v>49</v>
      </c>
      <c r="E19" s="26" t="s">
        <v>46</v>
      </c>
    </row>
    <row r="20" spans="1:5" ht="12.75">
      <c r="A20" s="27" t="s">
        <v>51</v>
      </c>
      <c r="E20" s="28" t="s">
        <v>80</v>
      </c>
    </row>
    <row r="21" spans="1:18" ht="12.75" customHeight="1">
      <c r="A21" s="5" t="s">
        <v>42</v>
      </c>
      <c r="B21" s="5"/>
      <c r="C21" s="31" t="s">
        <v>34</v>
      </c>
      <c r="D21" s="5"/>
      <c r="E21" s="19" t="s">
        <v>81</v>
      </c>
      <c r="F21" s="5"/>
      <c r="G21" s="5"/>
      <c r="H21" s="5"/>
      <c r="I21" s="32">
        <f>0+Q21</f>
        <v>0</v>
      </c>
      <c r="O21">
        <f>0+R21</f>
        <v>0</v>
      </c>
      <c r="Q21">
        <f>0+I22+I25+I28+I31+I34+I37+I40</f>
        <v>0</v>
      </c>
      <c r="R21">
        <f>0+O22+O25+O28+O31+O34+O37+O40</f>
        <v>0</v>
      </c>
    </row>
    <row r="22" spans="1:16" ht="12.75">
      <c r="A22" s="17" t="s">
        <v>44</v>
      </c>
      <c r="B22" s="21" t="s">
        <v>34</v>
      </c>
      <c r="C22" s="21" t="s">
        <v>82</v>
      </c>
      <c r="D22" s="17" t="s">
        <v>46</v>
      </c>
      <c r="E22" s="22" t="s">
        <v>83</v>
      </c>
      <c r="F22" s="23" t="s">
        <v>84</v>
      </c>
      <c r="G22" s="24">
        <v>2260</v>
      </c>
      <c r="H22" s="24"/>
      <c r="I22" s="24">
        <f>ROUND(ROUND(H22,2)*ROUND(G22,2),2)</f>
        <v>0</v>
      </c>
      <c r="O22">
        <f>(I22*21)/100</f>
        <v>0</v>
      </c>
      <c r="P22" t="s">
        <v>21</v>
      </c>
    </row>
    <row r="23" spans="1:5" ht="12.75">
      <c r="A23" s="25" t="s">
        <v>49</v>
      </c>
      <c r="E23" s="26" t="s">
        <v>46</v>
      </c>
    </row>
    <row r="24" spans="1:5" ht="12.75">
      <c r="A24" s="29" t="s">
        <v>51</v>
      </c>
      <c r="E24" s="28" t="s">
        <v>85</v>
      </c>
    </row>
    <row r="25" spans="1:16" ht="12.75">
      <c r="A25" s="17" t="s">
        <v>44</v>
      </c>
      <c r="B25" s="21" t="s">
        <v>36</v>
      </c>
      <c r="C25" s="21" t="s">
        <v>86</v>
      </c>
      <c r="D25" s="17" t="s">
        <v>46</v>
      </c>
      <c r="E25" s="22" t="s">
        <v>87</v>
      </c>
      <c r="F25" s="23" t="s">
        <v>84</v>
      </c>
      <c r="G25" s="24">
        <v>2260</v>
      </c>
      <c r="H25" s="24"/>
      <c r="I25" s="24">
        <f>ROUND(ROUND(H25,2)*ROUND(G25,2),2)</f>
        <v>0</v>
      </c>
      <c r="O25">
        <f>(I25*21)/100</f>
        <v>0</v>
      </c>
      <c r="P25" t="s">
        <v>21</v>
      </c>
    </row>
    <row r="26" spans="1:5" ht="12.75">
      <c r="A26" s="25" t="s">
        <v>49</v>
      </c>
      <c r="E26" s="26" t="s">
        <v>46</v>
      </c>
    </row>
    <row r="27" spans="1:5" ht="12.75">
      <c r="A27" s="29" t="s">
        <v>51</v>
      </c>
      <c r="E27" s="28" t="s">
        <v>85</v>
      </c>
    </row>
    <row r="28" spans="1:16" ht="12.75">
      <c r="A28" s="17" t="s">
        <v>44</v>
      </c>
      <c r="B28" s="21" t="s">
        <v>88</v>
      </c>
      <c r="C28" s="21" t="s">
        <v>89</v>
      </c>
      <c r="D28" s="17" t="s">
        <v>46</v>
      </c>
      <c r="E28" s="22" t="s">
        <v>90</v>
      </c>
      <c r="F28" s="23" t="s">
        <v>68</v>
      </c>
      <c r="G28" s="24">
        <v>90.4</v>
      </c>
      <c r="H28" s="24"/>
      <c r="I28" s="24">
        <f>ROUND(ROUND(H28,2)*ROUND(G28,2),2)</f>
        <v>0</v>
      </c>
      <c r="O28">
        <f>(I28*21)/100</f>
        <v>0</v>
      </c>
      <c r="P28" t="s">
        <v>21</v>
      </c>
    </row>
    <row r="29" spans="1:5" ht="12.75">
      <c r="A29" s="25" t="s">
        <v>49</v>
      </c>
      <c r="E29" s="26" t="s">
        <v>46</v>
      </c>
    </row>
    <row r="30" spans="1:5" ht="12.75">
      <c r="A30" s="29" t="s">
        <v>51</v>
      </c>
      <c r="E30" s="28" t="s">
        <v>91</v>
      </c>
    </row>
    <row r="31" spans="1:16" ht="12.75">
      <c r="A31" s="17" t="s">
        <v>44</v>
      </c>
      <c r="B31" s="21" t="s">
        <v>92</v>
      </c>
      <c r="C31" s="21" t="s">
        <v>93</v>
      </c>
      <c r="D31" s="17" t="s">
        <v>46</v>
      </c>
      <c r="E31" s="22" t="s">
        <v>94</v>
      </c>
      <c r="F31" s="23" t="s">
        <v>68</v>
      </c>
      <c r="G31" s="24">
        <v>158.2</v>
      </c>
      <c r="H31" s="24"/>
      <c r="I31" s="24">
        <f>ROUND(ROUND(H31,2)*ROUND(G31,2),2)</f>
        <v>0</v>
      </c>
      <c r="O31">
        <f>(I31*21)/100</f>
        <v>0</v>
      </c>
      <c r="P31" t="s">
        <v>21</v>
      </c>
    </row>
    <row r="32" spans="1:5" ht="12.75">
      <c r="A32" s="25" t="s">
        <v>49</v>
      </c>
      <c r="E32" s="26" t="s">
        <v>46</v>
      </c>
    </row>
    <row r="33" spans="1:5" ht="12.75">
      <c r="A33" s="29" t="s">
        <v>51</v>
      </c>
      <c r="E33" s="28" t="s">
        <v>95</v>
      </c>
    </row>
    <row r="34" spans="1:16" ht="12.75">
      <c r="A34" s="17" t="s">
        <v>44</v>
      </c>
      <c r="B34" s="21" t="s">
        <v>39</v>
      </c>
      <c r="C34" s="21" t="s">
        <v>96</v>
      </c>
      <c r="D34" s="17" t="s">
        <v>46</v>
      </c>
      <c r="E34" s="22" t="s">
        <v>97</v>
      </c>
      <c r="F34" s="23" t="s">
        <v>68</v>
      </c>
      <c r="G34" s="24">
        <v>6.8</v>
      </c>
      <c r="H34" s="24"/>
      <c r="I34" s="24">
        <f>ROUND(ROUND(H34,2)*ROUND(G34,2),2)</f>
        <v>0</v>
      </c>
      <c r="O34">
        <f>(I34*21)/100</f>
        <v>0</v>
      </c>
      <c r="P34" t="s">
        <v>21</v>
      </c>
    </row>
    <row r="35" spans="1:5" ht="25.5">
      <c r="A35" s="25" t="s">
        <v>49</v>
      </c>
      <c r="E35" s="26" t="s">
        <v>98</v>
      </c>
    </row>
    <row r="36" spans="1:5" ht="12.75">
      <c r="A36" s="29" t="s">
        <v>51</v>
      </c>
      <c r="E36" s="28" t="s">
        <v>99</v>
      </c>
    </row>
    <row r="37" spans="1:16" ht="12.75">
      <c r="A37" s="17" t="s">
        <v>44</v>
      </c>
      <c r="B37" s="21" t="s">
        <v>41</v>
      </c>
      <c r="C37" s="21" t="s">
        <v>100</v>
      </c>
      <c r="D37" s="17" t="s">
        <v>46</v>
      </c>
      <c r="E37" s="22" t="s">
        <v>101</v>
      </c>
      <c r="F37" s="23" t="s">
        <v>79</v>
      </c>
      <c r="G37" s="24">
        <v>50</v>
      </c>
      <c r="H37" s="24"/>
      <c r="I37" s="24">
        <f>ROUND(ROUND(H37,2)*ROUND(G37,2),2)</f>
        <v>0</v>
      </c>
      <c r="O37">
        <f>(I37*21)/100</f>
        <v>0</v>
      </c>
      <c r="P37" t="s">
        <v>21</v>
      </c>
    </row>
    <row r="38" spans="1:5" ht="12.75">
      <c r="A38" s="25" t="s">
        <v>49</v>
      </c>
      <c r="E38" s="26" t="s">
        <v>102</v>
      </c>
    </row>
    <row r="39" spans="1:5" ht="12.75">
      <c r="A39" s="29" t="s">
        <v>51</v>
      </c>
      <c r="E39" s="28" t="s">
        <v>103</v>
      </c>
    </row>
    <row r="40" spans="1:16" ht="12.75">
      <c r="A40" s="17" t="s">
        <v>44</v>
      </c>
      <c r="B40" s="21" t="s">
        <v>104</v>
      </c>
      <c r="C40" s="21" t="s">
        <v>105</v>
      </c>
      <c r="D40" s="17" t="s">
        <v>46</v>
      </c>
      <c r="E40" s="22" t="s">
        <v>106</v>
      </c>
      <c r="F40" s="23" t="s">
        <v>79</v>
      </c>
      <c r="G40" s="24">
        <v>32</v>
      </c>
      <c r="H40" s="24"/>
      <c r="I40" s="24">
        <f>ROUND(ROUND(H40,2)*ROUND(G40,2),2)</f>
        <v>0</v>
      </c>
      <c r="O40">
        <f>(I40*21)/100</f>
        <v>0</v>
      </c>
      <c r="P40" t="s">
        <v>21</v>
      </c>
    </row>
    <row r="41" spans="1:5" ht="12.75">
      <c r="A41" s="25" t="s">
        <v>49</v>
      </c>
      <c r="E41" s="26" t="s">
        <v>46</v>
      </c>
    </row>
    <row r="42" spans="1:5" ht="12.75">
      <c r="A42" s="27" t="s">
        <v>51</v>
      </c>
      <c r="E42" s="28" t="s">
        <v>46</v>
      </c>
    </row>
    <row r="43" spans="1:18" ht="12.75" customHeight="1">
      <c r="A43" s="5" t="s">
        <v>42</v>
      </c>
      <c r="B43" s="5"/>
      <c r="C43" s="31" t="s">
        <v>92</v>
      </c>
      <c r="D43" s="5"/>
      <c r="E43" s="19" t="s">
        <v>107</v>
      </c>
      <c r="F43" s="5"/>
      <c r="G43" s="5"/>
      <c r="H43" s="5"/>
      <c r="I43" s="32">
        <f>0+Q43</f>
        <v>0</v>
      </c>
      <c r="O43">
        <f>0+R43</f>
        <v>0</v>
      </c>
      <c r="Q43">
        <f>0+I44+I47+I50</f>
        <v>0</v>
      </c>
      <c r="R43">
        <f>0+O44+O47+O50</f>
        <v>0</v>
      </c>
    </row>
    <row r="44" spans="1:16" ht="12.75">
      <c r="A44" s="17" t="s">
        <v>44</v>
      </c>
      <c r="B44" s="21" t="s">
        <v>108</v>
      </c>
      <c r="C44" s="21" t="s">
        <v>109</v>
      </c>
      <c r="D44" s="17" t="s">
        <v>46</v>
      </c>
      <c r="E44" s="22" t="s">
        <v>110</v>
      </c>
      <c r="F44" s="23" t="s">
        <v>76</v>
      </c>
      <c r="G44" s="24">
        <v>13</v>
      </c>
      <c r="H44" s="24"/>
      <c r="I44" s="24">
        <f>ROUND(ROUND(H44,2)*ROUND(G44,2),2)</f>
        <v>0</v>
      </c>
      <c r="O44">
        <f>(I44*21)/100</f>
        <v>0</v>
      </c>
      <c r="P44" t="s">
        <v>21</v>
      </c>
    </row>
    <row r="45" spans="1:5" ht="12.75">
      <c r="A45" s="25" t="s">
        <v>49</v>
      </c>
      <c r="E45" s="26" t="s">
        <v>46</v>
      </c>
    </row>
    <row r="46" spans="1:5" ht="12.75">
      <c r="A46" s="29" t="s">
        <v>51</v>
      </c>
      <c r="E46" s="28" t="s">
        <v>46</v>
      </c>
    </row>
    <row r="47" spans="1:16" ht="12.75">
      <c r="A47" s="17" t="s">
        <v>44</v>
      </c>
      <c r="B47" s="21" t="s">
        <v>111</v>
      </c>
      <c r="C47" s="21" t="s">
        <v>112</v>
      </c>
      <c r="D47" s="17" t="s">
        <v>46</v>
      </c>
      <c r="E47" s="22" t="s">
        <v>113</v>
      </c>
      <c r="F47" s="23" t="s">
        <v>76</v>
      </c>
      <c r="G47" s="24">
        <v>18</v>
      </c>
      <c r="H47" s="24"/>
      <c r="I47" s="24">
        <f>ROUND(ROUND(H47,2)*ROUND(G47,2),2)</f>
        <v>0</v>
      </c>
      <c r="O47">
        <f>(I47*21)/100</f>
        <v>0</v>
      </c>
      <c r="P47" t="s">
        <v>21</v>
      </c>
    </row>
    <row r="48" spans="1:5" ht="12.75">
      <c r="A48" s="25" t="s">
        <v>49</v>
      </c>
      <c r="E48" s="26" t="s">
        <v>46</v>
      </c>
    </row>
    <row r="49" spans="1:5" ht="12.75">
      <c r="A49" s="29" t="s">
        <v>51</v>
      </c>
      <c r="E49" s="28" t="s">
        <v>46</v>
      </c>
    </row>
    <row r="50" spans="1:16" ht="12.75">
      <c r="A50" s="17" t="s">
        <v>44</v>
      </c>
      <c r="B50" s="21" t="s">
        <v>114</v>
      </c>
      <c r="C50" s="21" t="s">
        <v>115</v>
      </c>
      <c r="D50" s="17" t="s">
        <v>46</v>
      </c>
      <c r="E50" s="22" t="s">
        <v>116</v>
      </c>
      <c r="F50" s="23" t="s">
        <v>76</v>
      </c>
      <c r="G50" s="24">
        <v>20</v>
      </c>
      <c r="H50" s="24"/>
      <c r="I50" s="24">
        <f>ROUND(ROUND(H50,2)*ROUND(G50,2),2)</f>
        <v>0</v>
      </c>
      <c r="O50">
        <f>(I50*21)/100</f>
        <v>0</v>
      </c>
      <c r="P50" t="s">
        <v>21</v>
      </c>
    </row>
    <row r="51" spans="1:5" ht="12.75">
      <c r="A51" s="25" t="s">
        <v>49</v>
      </c>
      <c r="E51" s="26" t="s">
        <v>46</v>
      </c>
    </row>
    <row r="52" spans="1:5" ht="12.75">
      <c r="A52" s="27" t="s">
        <v>51</v>
      </c>
      <c r="E52" s="28" t="s">
        <v>46</v>
      </c>
    </row>
    <row r="53" spans="1:18" ht="12.75" customHeight="1">
      <c r="A53" s="5" t="s">
        <v>42</v>
      </c>
      <c r="B53" s="5"/>
      <c r="C53" s="31" t="s">
        <v>39</v>
      </c>
      <c r="D53" s="5"/>
      <c r="E53" s="19" t="s">
        <v>117</v>
      </c>
      <c r="F53" s="5"/>
      <c r="G53" s="5"/>
      <c r="H53" s="5"/>
      <c r="I53" s="32">
        <f>0+Q53</f>
        <v>0</v>
      </c>
      <c r="O53">
        <f>0+R53</f>
        <v>0</v>
      </c>
      <c r="Q53">
        <f>0+I54+I57+I60+I63</f>
        <v>0</v>
      </c>
      <c r="R53">
        <f>0+O54+O57+O60+O63</f>
        <v>0</v>
      </c>
    </row>
    <row r="54" spans="1:16" ht="25.5">
      <c r="A54" s="17" t="s">
        <v>44</v>
      </c>
      <c r="B54" s="21" t="s">
        <v>118</v>
      </c>
      <c r="C54" s="21" t="s">
        <v>119</v>
      </c>
      <c r="D54" s="17" t="s">
        <v>46</v>
      </c>
      <c r="E54" s="22" t="s">
        <v>120</v>
      </c>
      <c r="F54" s="23" t="s">
        <v>84</v>
      </c>
      <c r="G54" s="24">
        <v>139</v>
      </c>
      <c r="H54" s="24"/>
      <c r="I54" s="24">
        <f>ROUND(ROUND(H54,2)*ROUND(G54,2),2)</f>
        <v>0</v>
      </c>
      <c r="O54">
        <f>(I54*21)/100</f>
        <v>0</v>
      </c>
      <c r="P54" t="s">
        <v>21</v>
      </c>
    </row>
    <row r="55" spans="1:5" ht="12.75">
      <c r="A55" s="25" t="s">
        <v>49</v>
      </c>
      <c r="E55" s="26" t="s">
        <v>46</v>
      </c>
    </row>
    <row r="56" spans="1:5" ht="38.25">
      <c r="A56" s="29" t="s">
        <v>51</v>
      </c>
      <c r="E56" s="28" t="s">
        <v>121</v>
      </c>
    </row>
    <row r="57" spans="1:16" ht="25.5">
      <c r="A57" s="17" t="s">
        <v>44</v>
      </c>
      <c r="B57" s="21" t="s">
        <v>122</v>
      </c>
      <c r="C57" s="21" t="s">
        <v>123</v>
      </c>
      <c r="D57" s="17" t="s">
        <v>46</v>
      </c>
      <c r="E57" s="22" t="s">
        <v>124</v>
      </c>
      <c r="F57" s="23" t="s">
        <v>84</v>
      </c>
      <c r="G57" s="24">
        <v>7.15</v>
      </c>
      <c r="H57" s="24"/>
      <c r="I57" s="24">
        <f>ROUND(ROUND(H57,2)*ROUND(G57,2),2)</f>
        <v>0</v>
      </c>
      <c r="O57">
        <f>(I57*21)/100</f>
        <v>0</v>
      </c>
      <c r="P57" t="s">
        <v>21</v>
      </c>
    </row>
    <row r="58" spans="1:5" ht="12.75">
      <c r="A58" s="25" t="s">
        <v>49</v>
      </c>
      <c r="E58" s="26" t="s">
        <v>125</v>
      </c>
    </row>
    <row r="59" spans="1:5" ht="12.75">
      <c r="A59" s="29" t="s">
        <v>51</v>
      </c>
      <c r="E59" s="28" t="s">
        <v>126</v>
      </c>
    </row>
    <row r="60" spans="1:16" ht="12.75">
      <c r="A60" s="17" t="s">
        <v>44</v>
      </c>
      <c r="B60" s="21" t="s">
        <v>127</v>
      </c>
      <c r="C60" s="21" t="s">
        <v>128</v>
      </c>
      <c r="D60" s="17" t="s">
        <v>46</v>
      </c>
      <c r="E60" s="22" t="s">
        <v>129</v>
      </c>
      <c r="F60" s="23" t="s">
        <v>76</v>
      </c>
      <c r="G60" s="24">
        <v>1</v>
      </c>
      <c r="H60" s="24"/>
      <c r="I60" s="24">
        <f>ROUND(ROUND(H60,2)*ROUND(G60,2),2)</f>
        <v>0</v>
      </c>
      <c r="O60">
        <f>(I60*21)/100</f>
        <v>0</v>
      </c>
      <c r="P60" t="s">
        <v>21</v>
      </c>
    </row>
    <row r="61" spans="1:5" ht="12.75">
      <c r="A61" s="25" t="s">
        <v>49</v>
      </c>
      <c r="E61" s="26" t="s">
        <v>46</v>
      </c>
    </row>
    <row r="62" spans="1:5" ht="12.75">
      <c r="A62" s="29" t="s">
        <v>51</v>
      </c>
      <c r="E62" s="28" t="s">
        <v>130</v>
      </c>
    </row>
    <row r="63" spans="1:16" ht="12.75">
      <c r="A63" s="17" t="s">
        <v>44</v>
      </c>
      <c r="B63" s="21" t="s">
        <v>131</v>
      </c>
      <c r="C63" s="21" t="s">
        <v>132</v>
      </c>
      <c r="D63" s="17" t="s">
        <v>46</v>
      </c>
      <c r="E63" s="22" t="s">
        <v>133</v>
      </c>
      <c r="F63" s="23" t="s">
        <v>79</v>
      </c>
      <c r="G63" s="24">
        <v>32</v>
      </c>
      <c r="H63" s="24"/>
      <c r="I63" s="24">
        <f>ROUND(ROUND(H63,2)*ROUND(G63,2),2)</f>
        <v>0</v>
      </c>
      <c r="O63">
        <f>(I63*21)/100</f>
        <v>0</v>
      </c>
      <c r="P63" t="s">
        <v>21</v>
      </c>
    </row>
    <row r="64" spans="1:5" ht="12.75">
      <c r="A64" s="25" t="s">
        <v>49</v>
      </c>
      <c r="E64" s="26" t="s">
        <v>46</v>
      </c>
    </row>
    <row r="65" spans="1:5" ht="12.75">
      <c r="A65" s="27" t="s">
        <v>51</v>
      </c>
      <c r="E65" s="28" t="s">
        <v>46</v>
      </c>
    </row>
  </sheetData>
  <sheetProtection/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Katerina Vasickova</dc:creator>
  <cp:keywords/>
  <dc:description/>
  <cp:lastModifiedBy>Růžičková Kristýna</cp:lastModifiedBy>
  <dcterms:created xsi:type="dcterms:W3CDTF">2023-02-28T11:07:31Z</dcterms:created>
  <dcterms:modified xsi:type="dcterms:W3CDTF">2023-05-17T07:37:29Z</dcterms:modified>
  <cp:category/>
  <cp:version/>
  <cp:contentType/>
  <cp:contentStatus/>
</cp:coreProperties>
</file>