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ntb\Desktop\Soubory k odeslání\"/>
    </mc:Choice>
  </mc:AlternateContent>
  <bookViews>
    <workbookView xWindow="0" yWindow="0" windowWidth="0" windowHeight="0"/>
  </bookViews>
  <sheets>
    <sheet name="Rekapitulace stavby" sheetId="1" r:id="rId1"/>
    <sheet name="SO 101 - Opěrná zeď a hřiště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101 - Opěrná zeď a hřiště'!$C$95:$K$514</definedName>
    <definedName name="_xlnm.Print_Area" localSheetId="1">'SO 101 - Opěrná zeď a hřiště'!$C$4:$J$39,'SO 101 - Opěrná zeď a hřiště'!$C$45:$J$77,'SO 101 - Opěrná zeď a hřiště'!$C$83:$K$514</definedName>
    <definedName name="_xlnm.Print_Titles" localSheetId="1">'SO 101 - Opěrná zeď a hřiště'!$95:$95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510"/>
  <c r="BH510"/>
  <c r="BG510"/>
  <c r="BF510"/>
  <c r="T510"/>
  <c r="T509"/>
  <c r="R510"/>
  <c r="R509"/>
  <c r="P510"/>
  <c r="P509"/>
  <c r="BI505"/>
  <c r="BH505"/>
  <c r="BG505"/>
  <c r="BF505"/>
  <c r="T505"/>
  <c r="T504"/>
  <c r="R505"/>
  <c r="R504"/>
  <c r="P505"/>
  <c r="P504"/>
  <c r="BI499"/>
  <c r="BH499"/>
  <c r="BG499"/>
  <c r="BF499"/>
  <c r="T499"/>
  <c r="T498"/>
  <c r="R499"/>
  <c r="R498"/>
  <c r="P499"/>
  <c r="P498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2"/>
  <c r="BH482"/>
  <c r="BG482"/>
  <c r="BF482"/>
  <c r="T482"/>
  <c r="T481"/>
  <c r="R482"/>
  <c r="R481"/>
  <c r="P482"/>
  <c r="P481"/>
  <c r="BI479"/>
  <c r="BH479"/>
  <c r="BG479"/>
  <c r="BF479"/>
  <c r="T479"/>
  <c r="R479"/>
  <c r="P479"/>
  <c r="BI477"/>
  <c r="BH477"/>
  <c r="BG477"/>
  <c r="BF477"/>
  <c r="T477"/>
  <c r="R477"/>
  <c r="P477"/>
  <c r="BI473"/>
  <c r="BH473"/>
  <c r="BG473"/>
  <c r="BF473"/>
  <c r="T473"/>
  <c r="R473"/>
  <c r="P473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T462"/>
  <c r="R463"/>
  <c r="R462"/>
  <c r="P463"/>
  <c r="P462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1"/>
  <c r="BH441"/>
  <c r="BG441"/>
  <c r="BF441"/>
  <c r="T441"/>
  <c r="R441"/>
  <c r="P441"/>
  <c r="BI437"/>
  <c r="BH437"/>
  <c r="BG437"/>
  <c r="BF437"/>
  <c r="T437"/>
  <c r="R437"/>
  <c r="P437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80"/>
  <c r="BH280"/>
  <c r="BG280"/>
  <c r="BF280"/>
  <c r="T280"/>
  <c r="R280"/>
  <c r="P280"/>
  <c r="BI265"/>
  <c r="BH265"/>
  <c r="BG265"/>
  <c r="BF265"/>
  <c r="T265"/>
  <c r="R265"/>
  <c r="P265"/>
  <c r="BI259"/>
  <c r="BH259"/>
  <c r="BG259"/>
  <c r="BF259"/>
  <c r="T259"/>
  <c r="R259"/>
  <c r="P259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55"/>
  <c r="J17"/>
  <c r="J12"/>
  <c r="J90"/>
  <c r="E7"/>
  <c r="E86"/>
  <c i="1" r="L50"/>
  <c r="AM50"/>
  <c r="AM49"/>
  <c r="L49"/>
  <c r="AM47"/>
  <c r="L47"/>
  <c r="L45"/>
  <c r="L44"/>
  <c i="2" r="BK477"/>
  <c r="BK370"/>
  <c r="J197"/>
  <c r="J510"/>
  <c r="J396"/>
  <c r="BK297"/>
  <c r="BK110"/>
  <c r="J446"/>
  <c r="J375"/>
  <c r="BK237"/>
  <c r="BK181"/>
  <c r="BK457"/>
  <c r="BK364"/>
  <c r="J237"/>
  <c r="J164"/>
  <c r="BK473"/>
  <c r="J350"/>
  <c r="J187"/>
  <c r="BK397"/>
  <c r="J312"/>
  <c r="BK132"/>
  <c r="J448"/>
  <c r="BK396"/>
  <c r="BK325"/>
  <c r="J201"/>
  <c r="J467"/>
  <c r="BK387"/>
  <c r="BK300"/>
  <c r="BK173"/>
  <c r="J419"/>
  <c r="BK328"/>
  <c r="J183"/>
  <c r="J437"/>
  <c r="BK385"/>
  <c r="BK265"/>
  <c r="BK505"/>
  <c r="J397"/>
  <c r="J317"/>
  <c r="J160"/>
  <c r="BK460"/>
  <c r="BK383"/>
  <c r="J259"/>
  <c r="BK152"/>
  <c r="BK102"/>
  <c r="BK393"/>
  <c r="BK280"/>
  <c r="J496"/>
  <c r="J394"/>
  <c r="J335"/>
  <c r="BK106"/>
  <c r="J427"/>
  <c r="BK308"/>
  <c r="J194"/>
  <c r="J477"/>
  <c r="J379"/>
  <c r="J228"/>
  <c r="BK120"/>
  <c r="BK510"/>
  <c r="BK391"/>
  <c r="BK228"/>
  <c r="J479"/>
  <c r="J387"/>
  <c r="J351"/>
  <c r="BK148"/>
  <c r="BK463"/>
  <c r="J393"/>
  <c r="J321"/>
  <c r="J120"/>
  <c r="J391"/>
  <c r="J308"/>
  <c r="J181"/>
  <c r="BK492"/>
  <c r="J371"/>
  <c r="BK201"/>
  <c r="J482"/>
  <c r="BK388"/>
  <c r="BK294"/>
  <c r="J99"/>
  <c r="BK437"/>
  <c r="BK348"/>
  <c r="BK223"/>
  <c r="BK99"/>
  <c r="J401"/>
  <c r="BK312"/>
  <c r="BK183"/>
  <c r="J488"/>
  <c r="J355"/>
  <c r="BK190"/>
  <c r="J463"/>
  <c r="J390"/>
  <c r="J300"/>
  <c r="J152"/>
  <c r="J460"/>
  <c r="BK392"/>
  <c r="BK239"/>
  <c r="BK124"/>
  <c r="BK448"/>
  <c r="J361"/>
  <c r="J232"/>
  <c r="J116"/>
  <c r="J405"/>
  <c r="BK321"/>
  <c r="J156"/>
  <c r="BK423"/>
  <c r="J383"/>
  <c r="BK156"/>
  <c r="BK471"/>
  <c r="J395"/>
  <c r="BK350"/>
  <c r="BK163"/>
  <c r="BK412"/>
  <c r="J316"/>
  <c r="J190"/>
  <c r="J106"/>
  <c r="BK395"/>
  <c r="J294"/>
  <c r="BK164"/>
  <c r="BK441"/>
  <c r="BK366"/>
  <c r="BK179"/>
  <c r="J473"/>
  <c r="BK407"/>
  <c r="BK335"/>
  <c r="J205"/>
  <c r="J499"/>
  <c r="J385"/>
  <c r="J280"/>
  <c r="J124"/>
  <c r="J392"/>
  <c r="BK232"/>
  <c r="J163"/>
  <c r="J457"/>
  <c r="J364"/>
  <c r="BK160"/>
  <c r="BK488"/>
  <c r="J412"/>
  <c r="BK316"/>
  <c r="BK177"/>
  <c r="J454"/>
  <c r="J348"/>
  <c r="BK243"/>
  <c r="J148"/>
  <c r="BK394"/>
  <c r="J302"/>
  <c r="BK134"/>
  <c r="J417"/>
  <c r="J370"/>
  <c r="J209"/>
  <c r="BK482"/>
  <c r="J415"/>
  <c r="J332"/>
  <c r="J213"/>
  <c i="1" r="AS54"/>
  <c i="2" r="BK390"/>
  <c r="J305"/>
  <c r="J179"/>
  <c r="J505"/>
  <c r="J373"/>
  <c r="BK205"/>
  <c r="J471"/>
  <c r="J389"/>
  <c r="J296"/>
  <c r="J128"/>
  <c r="J451"/>
  <c r="BK379"/>
  <c r="BK259"/>
  <c r="J132"/>
  <c r="BK451"/>
  <c r="J359"/>
  <c r="BK245"/>
  <c r="BK138"/>
  <c r="J423"/>
  <c r="J325"/>
  <c r="BK112"/>
  <c r="J407"/>
  <c r="BK373"/>
  <c r="J245"/>
  <c r="BK499"/>
  <c r="BK417"/>
  <c r="J297"/>
  <c r="J138"/>
  <c r="BK427"/>
  <c r="BK332"/>
  <c r="BK197"/>
  <c r="J112"/>
  <c r="J409"/>
  <c r="BK305"/>
  <c r="J110"/>
  <c r="BK415"/>
  <c r="BK371"/>
  <c r="J239"/>
  <c r="BK467"/>
  <c r="J388"/>
  <c r="J265"/>
  <c r="J134"/>
  <c r="BK419"/>
  <c r="J366"/>
  <c r="BK209"/>
  <c r="BK479"/>
  <c r="BK375"/>
  <c r="J223"/>
  <c r="J492"/>
  <c r="BK401"/>
  <c r="BK355"/>
  <c r="BK116"/>
  <c r="J441"/>
  <c r="BK359"/>
  <c r="BK296"/>
  <c r="BK187"/>
  <c r="BK405"/>
  <c r="BK317"/>
  <c r="BK194"/>
  <c r="BK128"/>
  <c r="BK446"/>
  <c r="BK351"/>
  <c r="J173"/>
  <c r="BK454"/>
  <c r="BK361"/>
  <c r="J243"/>
  <c r="BK496"/>
  <c r="BK409"/>
  <c r="J328"/>
  <c r="BK213"/>
  <c r="J102"/>
  <c r="BK389"/>
  <c r="BK302"/>
  <c r="J177"/>
  <c l="1" r="P98"/>
  <c r="T196"/>
  <c r="T227"/>
  <c r="T299"/>
  <c r="T327"/>
  <c r="R347"/>
  <c r="T445"/>
  <c r="R466"/>
  <c r="R465"/>
  <c r="P487"/>
  <c r="P486"/>
  <c r="R98"/>
  <c r="P196"/>
  <c r="P227"/>
  <c r="R299"/>
  <c r="P327"/>
  <c r="T347"/>
  <c r="R445"/>
  <c r="P466"/>
  <c r="P465"/>
  <c r="R487"/>
  <c r="R486"/>
  <c r="T98"/>
  <c r="T97"/>
  <c r="R196"/>
  <c r="R227"/>
  <c r="P299"/>
  <c r="R327"/>
  <c r="P347"/>
  <c r="P445"/>
  <c r="T466"/>
  <c r="T465"/>
  <c r="T487"/>
  <c r="T486"/>
  <c r="BK98"/>
  <c r="J98"/>
  <c r="J61"/>
  <c r="BK196"/>
  <c r="J196"/>
  <c r="J62"/>
  <c r="BK227"/>
  <c r="J227"/>
  <c r="J63"/>
  <c r="BK299"/>
  <c r="J299"/>
  <c r="J64"/>
  <c r="BK327"/>
  <c r="J327"/>
  <c r="J65"/>
  <c r="BK347"/>
  <c r="J347"/>
  <c r="J66"/>
  <c r="BK445"/>
  <c r="J445"/>
  <c r="J67"/>
  <c r="BK466"/>
  <c r="J466"/>
  <c r="J70"/>
  <c r="BK487"/>
  <c r="J487"/>
  <c r="J73"/>
  <c r="BK504"/>
  <c r="J504"/>
  <c r="J75"/>
  <c r="BK462"/>
  <c r="J462"/>
  <c r="J68"/>
  <c r="BK481"/>
  <c r="J481"/>
  <c r="J71"/>
  <c r="BK498"/>
  <c r="J498"/>
  <c r="J74"/>
  <c r="BK509"/>
  <c r="J509"/>
  <c r="J76"/>
  <c r="F93"/>
  <c r="BE106"/>
  <c r="BE132"/>
  <c r="BE160"/>
  <c r="BE187"/>
  <c r="BE201"/>
  <c r="BE205"/>
  <c r="BE265"/>
  <c r="BE296"/>
  <c r="BE321"/>
  <c r="BE351"/>
  <c r="BE370"/>
  <c r="BE373"/>
  <c r="BE394"/>
  <c r="BE395"/>
  <c r="BE407"/>
  <c r="BE437"/>
  <c r="BE441"/>
  <c r="BE460"/>
  <c r="BE471"/>
  <c r="BE479"/>
  <c r="BE482"/>
  <c r="BE488"/>
  <c r="BE505"/>
  <c r="BE102"/>
  <c r="BE110"/>
  <c r="BE112"/>
  <c r="BE148"/>
  <c r="BE152"/>
  <c r="BE156"/>
  <c r="BE164"/>
  <c r="BE181"/>
  <c r="BE194"/>
  <c r="BE243"/>
  <c r="BE280"/>
  <c r="BE300"/>
  <c r="BE328"/>
  <c r="BE355"/>
  <c r="BE364"/>
  <c r="BE366"/>
  <c r="BE371"/>
  <c r="BE383"/>
  <c r="BE388"/>
  <c r="BE390"/>
  <c r="BE391"/>
  <c r="BE393"/>
  <c r="BE401"/>
  <c r="BE417"/>
  <c r="BE419"/>
  <c r="BE454"/>
  <c r="BE477"/>
  <c r="E48"/>
  <c r="J52"/>
  <c r="BE120"/>
  <c r="BE134"/>
  <c r="BE163"/>
  <c r="BE173"/>
  <c r="BE177"/>
  <c r="BE183"/>
  <c r="BE190"/>
  <c r="BE197"/>
  <c r="BE209"/>
  <c r="BE213"/>
  <c r="BE223"/>
  <c r="BE228"/>
  <c r="BE232"/>
  <c r="BE245"/>
  <c r="BE302"/>
  <c r="BE305"/>
  <c r="BE317"/>
  <c r="BE325"/>
  <c r="BE348"/>
  <c r="BE350"/>
  <c r="BE375"/>
  <c r="BE409"/>
  <c r="BE448"/>
  <c r="BE473"/>
  <c r="BE492"/>
  <c r="BE499"/>
  <c r="BE99"/>
  <c r="BE116"/>
  <c r="BE124"/>
  <c r="BE128"/>
  <c r="BE138"/>
  <c r="BE179"/>
  <c r="BE237"/>
  <c r="BE239"/>
  <c r="BE259"/>
  <c r="BE294"/>
  <c r="BE297"/>
  <c r="BE308"/>
  <c r="BE312"/>
  <c r="BE316"/>
  <c r="BE332"/>
  <c r="BE335"/>
  <c r="BE359"/>
  <c r="BE361"/>
  <c r="BE379"/>
  <c r="BE385"/>
  <c r="BE387"/>
  <c r="BE389"/>
  <c r="BE392"/>
  <c r="BE396"/>
  <c r="BE397"/>
  <c r="BE405"/>
  <c r="BE412"/>
  <c r="BE415"/>
  <c r="BE423"/>
  <c r="BE427"/>
  <c r="BE446"/>
  <c r="BE451"/>
  <c r="BE457"/>
  <c r="BE463"/>
  <c r="BE467"/>
  <c r="BE496"/>
  <c r="BE510"/>
  <c r="F34"/>
  <c i="1" r="BA55"/>
  <c r="BA54"/>
  <c r="W30"/>
  <c i="2" r="F35"/>
  <c i="1" r="BB55"/>
  <c r="BB54"/>
  <c r="W31"/>
  <c i="2" r="J34"/>
  <c i="1" r="AW55"/>
  <c i="2" r="F36"/>
  <c i="1" r="BC55"/>
  <c r="BC54"/>
  <c r="W32"/>
  <c i="2" r="F37"/>
  <c i="1" r="BD55"/>
  <c r="BD54"/>
  <c r="W33"/>
  <c i="2" l="1" r="T96"/>
  <c r="R97"/>
  <c r="R96"/>
  <c r="P97"/>
  <c r="P96"/>
  <c i="1" r="AU55"/>
  <c i="2" r="BK97"/>
  <c r="J97"/>
  <c r="J60"/>
  <c r="BK465"/>
  <c r="J465"/>
  <c r="J69"/>
  <c r="BK486"/>
  <c r="J486"/>
  <c r="J72"/>
  <c i="1" r="AW54"/>
  <c r="AK30"/>
  <c r="AX54"/>
  <c r="AU54"/>
  <c i="2" r="J33"/>
  <c i="1" r="AV55"/>
  <c r="AT55"/>
  <c i="2" r="F33"/>
  <c i="1" r="AZ55"/>
  <c r="AZ54"/>
  <c r="AV54"/>
  <c r="AK29"/>
  <c r="AY54"/>
  <c i="2" l="1" r="BK96"/>
  <c r="J96"/>
  <c r="J59"/>
  <c i="1" r="W29"/>
  <c r="AT54"/>
  <c i="2" l="1" r="J30"/>
  <c i="1" r="AG55"/>
  <c r="AG54"/>
  <c r="AK26"/>
  <c r="AK35"/>
  <c i="2" l="1" r="J39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<sst xmlns="http://schemas.openxmlformats.org/spreadsheetml/2006/main">
  <si>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</si>
  <si>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</si>
  <si>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</si>
  <si>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</si>
  <si>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</si>
  <si>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{3d4f7c2f-0c64-458a-b3e0-fe10cee86690}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</si>
  <si>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</si>
  <si>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</si>
  <si>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</si>
  <si>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</si>
  <si>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</si>
  <si>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</si>
  <si>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</si>
  <si>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</si>
  <si>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2023014(1)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</si>
  <si>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</si>
  <si>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</si>
  <si>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Opěrná zeď v ul. Františkovská, Liberec</t>
  </si>
  <si>
    <t>KSO:</t>
  </si>
  <si>
    <t/>
  </si>
  <si>
    <t>CC-CZ:</t>
  </si>
  <si>
    <t>Místo:</t>
  </si>
  <si>
    <t>ul. Františkovská, Liberec</t>
  </si>
  <si>
    <t>Datum:</t>
  </si>
  <si>
    <t>2. 8. 2023</t>
  </si>
  <si>
    <t>Zadavatel:</t>
  </si>
  <si>
    <t>IČ:</t>
  </si>
  <si>
    <t xml:space="preserve">Statutární město Liberec </t>
  </si>
  <si>
    <t>DIČ:</t>
  </si>
  <si>
    <t>Uchazeč:</t>
  </si>
  <si>
    <t>Vyplň údaj</t>
  </si>
  <si>
    <t>Projektant:</t>
  </si>
  <si>
    <t>ALB plus spol. s 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</si>
  <si>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</si>
  <si>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</si>
  <si>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</si>
  <si>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</si>
  <si>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</si>
  <si>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</si>
  <si>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</si>
  <si>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</si>
  <si>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</si>
  <si>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</si>
  <si>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</si>
  <si>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</si>
  <si>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</si>
  <si>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</si>
  <si>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</si>
  <si>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</si>
  <si>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</si>
  <si>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</si>
  <si>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</si>
  <si>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</si>
  <si>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</si>
  <si>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</si>
  <si>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</si>
  <si>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</si>
  <si>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</si>
  <si>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</si>
  <si>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</si>
  <si>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</si>
  <si>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</si>
  <si>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</si>
  <si>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</si>
  <si>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</si>
  <si>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</si>
  <si>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</si>
  <si>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</si>
  <si>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</si>
  <si>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</si>
  <si>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</si>
  <si>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</si>
  <si>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</si>
  <si>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</si>
  <si>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</si>
  <si>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</si>
  <si>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</si>
  <si>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Opěrná zeď a hřiště</t>
  </si>
  <si>
    <t>STA</t>
  </si>
  <si>
    <t>1</t>
  </si>
  <si>
    <t>{9b9deb0b-0a9f-40f5-9b43-ed6132251769}</t>
  </si>
  <si>
    <t>2</t>
  </si>
  <si>
    <t>KRYCÍ LIST SOUPISU PRACÍ</t>
  </si>
  <si>
    <t>Objekt:</t>
  </si>
  <si>
    <t>SO 101 - Opěrná zeď a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</si>
  <si>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</si>
  <si>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</si>
  <si>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</si>
  <si>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</si>
  <si>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</si>
  <si>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</si>
  <si>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</si>
  <si>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</si>
  <si>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</si>
  <si>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</si>
  <si>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</si>
  <si>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</si>
  <si>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</si>
  <si>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</si>
  <si>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</si>
  <si>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</si>
  <si>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</si>
  <si>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</si>
  <si>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</si>
  <si>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</si>
  <si>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</si>
  <si>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</si>
  <si>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</si>
  <si>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</si>
  <si>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</si>
  <si>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</si>
  <si>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</si>
  <si>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</si>
  <si>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</si>
  <si>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</si>
  <si>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</si>
  <si>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</si>
  <si>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</si>
  <si>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</si>
  <si>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</si>
  <si>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</si>
  <si>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</si>
  <si>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</si>
  <si>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</si>
  <si>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</si>
  <si>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</si>
  <si>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</si>
  <si>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2023 01</t>
  </si>
  <si>
    <t>4</t>
  </si>
  <si>
    <t>-1296699326</t>
  </si>
  <si>
    <t>Online PSC</t>
  </si>
  <si>
    <t>https://podminky.urs.cz/item/CS_URS_2023_01/111251101</t>
  </si>
  <si>
    <t>VV</t>
  </si>
  <si>
    <t>(9+16)*1,5+10,15*1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</si>
  <si>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</si>
  <si>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</si>
  <si>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-2016111295</t>
  </si>
  <si>
    <t>https://podminky.urs.cz/item/CS_URS_2023_01/113107222</t>
  </si>
  <si>
    <t>"plocha +10% navíc, tl. 150 mm"</t>
  </si>
  <si>
    <t>222*1,1</t>
  </si>
  <si>
    <t>3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</si>
  <si>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</si>
  <si>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</si>
  <si>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-1155151946</t>
  </si>
  <si>
    <t>https://podminky.urs.cz/item/CS_URS_2023_01/113107242</t>
  </si>
  <si>
    <t>"plocha +10% navíc"</t>
  </si>
  <si>
    <t>121151103</t>
  </si>
  <si>
    <t>Sejmutí ornice strojně při souvislé ploše do 100 m2, tl. vrstvy do 200 mm</t>
  </si>
  <si>
    <t>-864746117</t>
  </si>
  <si>
    <t>https://podminky.urs.cz/item/CS_URS_2023_01/121151103</t>
  </si>
  <si>
    <t>5</t>
  </si>
  <si>
    <t>122251101</t>
  </si>
  <si>
    <t>Odkopávky a prokopávky nezapažené strojně v hornině třídy těžitelnosti I skupiny 3 do 20 m3</t>
  </si>
  <si>
    <t>m3</t>
  </si>
  <si>
    <t>-1144505353</t>
  </si>
  <si>
    <t>https://podminky.urs.cz/item/CS_URS_2023_01/122251101</t>
  </si>
  <si>
    <t>"rampa zahloubená do svahu, 10% navíc, zbytek terénní úpravy"</t>
  </si>
  <si>
    <t>(2,5*0,4+1*0,3)*11*1,1</t>
  </si>
  <si>
    <t>6</t>
  </si>
  <si>
    <t>122251103</t>
  </si>
  <si>
    <t>Odkopávky a prokopávky nezapažené strojně v hornině třídy těžitelnosti I skupiny 3 přes 50 do 100 m3</t>
  </si>
  <si>
    <t>2083800563</t>
  </si>
  <si>
    <t>https://podminky.urs.cz/item/CS_URS_2023_01/122251103</t>
  </si>
  <si>
    <t>"za zdí, 10% navíc"</t>
  </si>
  <si>
    <t>(1*3*0,5*(23+11+2,7)+2,2*1*2,5*0,5+1,2*1*0,5*2,5)*1,1</t>
  </si>
  <si>
    <t>7</t>
  </si>
  <si>
    <t>122252203</t>
  </si>
  <si>
    <t>Odkopávky a prokopávky nezapažené pro silnice a dálnice strojně v hornině třídy těžitelnosti I do 100 m3</t>
  </si>
  <si>
    <t>-2114450756</t>
  </si>
  <si>
    <t>https://podminky.urs.cz/item/CS_URS_2023_01/122252203</t>
  </si>
  <si>
    <t>"tl. pr. do 200 mm, 10% navíc"</t>
  </si>
  <si>
    <t>201,2*0,2*1,1</t>
  </si>
  <si>
    <t>8</t>
  </si>
  <si>
    <t>132251101</t>
  </si>
  <si>
    <t>Hloubení nezapažených rýh šířky do 800 mm strojně s urovnáním dna do předepsaného profilu a spádu v hornině třídy těžitelnosti I skupiny 3 do 20 m3</t>
  </si>
  <si>
    <t>-1088867243</t>
  </si>
  <si>
    <t>https://podminky.urs.cz/item/CS_URS_2023_01/132251101</t>
  </si>
  <si>
    <t>"rýha pro vsak"</t>
  </si>
  <si>
    <t>0,4*5*1</t>
  </si>
  <si>
    <t>9</t>
  </si>
  <si>
    <t>132251251</t>
  </si>
  <si>
    <t>Hloubení nezapažených rýh šířky přes 800 do 2 000 mm strojně s urovnáním dna do předepsaného profilu a spádu v hornině třídy těžitelnosti I skupiny 3 do 20 m3</t>
  </si>
  <si>
    <t>-1746681533</t>
  </si>
  <si>
    <t>https://podminky.urs.cz/item/CS_URS_2023_01/132251251</t>
  </si>
  <si>
    <t>"základy +10% navíc"</t>
  </si>
  <si>
    <t>(35,146-23,472)*1,1</t>
  </si>
  <si>
    <t>10</t>
  </si>
  <si>
    <t>162301501</t>
  </si>
  <si>
    <t>Vodorovné přemístění smýcených křovin do průměru kmene 100 mm na vzdálenost do 5 000 m</t>
  </si>
  <si>
    <t>-1642426434</t>
  </si>
  <si>
    <t>https://podminky.urs.cz/item/CS_URS_2023_01/162301501</t>
  </si>
  <si>
    <t>11</t>
  </si>
  <si>
    <t>162301981</t>
  </si>
  <si>
    <t>Vodorovné přemístění smýcených křovin Příplatek k ceně za každých dalších i započatých 1 000 m</t>
  </si>
  <si>
    <t>-668669550</t>
  </si>
  <si>
    <t>https://podminky.urs.cz/item/CS_URS_2023_01/162301981</t>
  </si>
  <si>
    <t>"12 km"</t>
  </si>
  <si>
    <t>47,65*(12-5)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</si>
  <si>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</si>
  <si>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</si>
  <si>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</si>
  <si>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1707308955</t>
  </si>
  <si>
    <t>https://podminky.urs.cz/item/CS_URS_2023_01/162751117</t>
  </si>
  <si>
    <t>"odvoz na skládku"</t>
  </si>
  <si>
    <t>"nepoužitelná ornice"</t>
  </si>
  <si>
    <t>50*0,1</t>
  </si>
  <si>
    <t>"materiál z odkopů a vykopávek"</t>
  </si>
  <si>
    <t>15,73+65,23+44,264+2+12,841</t>
  </si>
  <si>
    <t xml:space="preserve">"odpočet  využitelného materiálu na zpětné zásypy a násypy"</t>
  </si>
  <si>
    <t>-4,4</t>
  </si>
  <si>
    <t>Součet</t>
  </si>
  <si>
    <t>13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</si>
  <si>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</si>
  <si>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</si>
  <si>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286989436</t>
  </si>
  <si>
    <t>https://podminky.urs.cz/item/CS_URS_2023_01/162751119</t>
  </si>
  <si>
    <t>140,665*(12-10)</t>
  </si>
  <si>
    <t>14</t>
  </si>
  <si>
    <t>166151101</t>
  </si>
  <si>
    <t>Přehození neulehlého výkopku strojně z horniny třídy těžitelnosti I, skupiny 1 až 3</t>
  </si>
  <si>
    <t>-624353688</t>
  </si>
  <si>
    <t>https://podminky.urs.cz/item/CS_URS_2023_01/166151101</t>
  </si>
  <si>
    <t>"materiál z odkopů pro násypy (přístupová rampa)"</t>
  </si>
  <si>
    <t>4,4</t>
  </si>
  <si>
    <t>171151103</t>
  </si>
  <si>
    <t>Uložení sypanin do násypů strojně s rozprostřením sypaniny ve vrstvách a s hrubým urovnáním zhutněných z hornin soudržných jakékoliv třídy těžitelnosti</t>
  </si>
  <si>
    <t>1133423771</t>
  </si>
  <si>
    <t>https://podminky.urs.cz/item/CS_URS_2023_01/171151103</t>
  </si>
  <si>
    <t>"přístupová rampa z vytěženého materiálu"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</si>
  <si>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</si>
  <si>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</si>
  <si>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</si>
  <si>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</si>
  <si>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1301654879</t>
  </si>
  <si>
    <t>https://podminky.urs.cz/item/CS_URS_2023_01/171201231</t>
  </si>
  <si>
    <t>140,665*2</t>
  </si>
  <si>
    <t>17</t>
  </si>
  <si>
    <t>171201239-R</t>
  </si>
  <si>
    <t>Poplatek za uložení biologického odpadu (odstraněné křoviny)</t>
  </si>
  <si>
    <t>Kč</t>
  </si>
  <si>
    <t>615320804</t>
  </si>
  <si>
    <t>18</t>
  </si>
  <si>
    <t>171251201</t>
  </si>
  <si>
    <t>Uložení sypaniny na skládky nebo meziskládky bez hutnění s upravením uložené sypaniny do předepsaného tvaru</t>
  </si>
  <si>
    <t>1605223651</t>
  </si>
  <si>
    <t>https://podminky.urs.cz/item/CS_URS_2023_01/171251201</t>
  </si>
  <si>
    <t>19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</si>
  <si>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</si>
  <si>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</si>
  <si>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-869189065</t>
  </si>
  <si>
    <t>https://podminky.urs.cz/item/CS_URS_2023_01/175151201</t>
  </si>
  <si>
    <t>"z nakupovaných materiálů, 10% navíc (může ovlivnit stav za oz - sklepy)"</t>
  </si>
  <si>
    <t>65,23</t>
  </si>
  <si>
    <t>20</t>
  </si>
  <si>
    <t>M</t>
  </si>
  <si>
    <t>10364100-R</t>
  </si>
  <si>
    <t>vhodný materiál pro zásyp za opěrnou zdí vč. nákupu a dopravy</t>
  </si>
  <si>
    <t>-746433942</t>
  </si>
  <si>
    <t>65,23*1,85 'Přepočtené koeficientem množství</t>
  </si>
  <si>
    <t>181411132</t>
  </si>
  <si>
    <t>Založení trávníku na půdě předem připravené plochy do 1000 m2 výsevem včetně utažení parkového na svahu přes 1:5 do 1:2</t>
  </si>
  <si>
    <t>311941342</t>
  </si>
  <si>
    <t>https://podminky.urs.cz/item/CS_URS_2023_01/181411132</t>
  </si>
  <si>
    <t>22</t>
  </si>
  <si>
    <t>00572410</t>
  </si>
  <si>
    <t>osivo směs travní parková</t>
  </si>
  <si>
    <t>kg</t>
  </si>
  <si>
    <t>962093139</t>
  </si>
  <si>
    <t>32*0,02 'Přepočtené koeficientem množství</t>
  </si>
  <si>
    <t>23</t>
  </si>
  <si>
    <t>182351023</t>
  </si>
  <si>
    <t>Rozprostření a urovnání ornice ve svahu sklonu přes 1:5 strojně při souvislé ploše do 100 m2, tl. vrstvy do 200 mm</t>
  </si>
  <si>
    <t>-1250476859</t>
  </si>
  <si>
    <t>https://podminky.urs.cz/item/CS_URS_2023_01/182351023</t>
  </si>
  <si>
    <t>"z nakoupeného humusu v tl. 100 mm - dohumusování"</t>
  </si>
  <si>
    <t>32</t>
  </si>
  <si>
    <t>24</t>
  </si>
  <si>
    <t>10364101</t>
  </si>
  <si>
    <t>zemina pro terénní úpravy - ornice</t>
  </si>
  <si>
    <t>-2036192031</t>
  </si>
  <si>
    <t>"ornice vč. nákupu a dopravy"</t>
  </si>
  <si>
    <t>32*0,1*1,5</t>
  </si>
  <si>
    <t>25</t>
  </si>
  <si>
    <t>181951111</t>
  </si>
  <si>
    <t>Úprava pláně vyrovnáním výškových rozdílů strojně v hornině třídy těžitelnosti I, skupiny 1 až 3 bez zhutnění</t>
  </si>
  <si>
    <t>-1912528167</t>
  </si>
  <si>
    <t>https://podminky.urs.cz/item/CS_URS_2023_01/181951111</t>
  </si>
  <si>
    <t>"všeobecné úpravy ostatních ploch po dokončení nad zdí - odborný odhad"</t>
  </si>
  <si>
    <t>125</t>
  </si>
  <si>
    <t>26</t>
  </si>
  <si>
    <t>181951112</t>
  </si>
  <si>
    <t>Úprava pláně vyrovnáním výškových rozdílů strojně v hornině třídy těžitelnosti I, skupiny 1 až 3 se zhutněním</t>
  </si>
  <si>
    <t>213697935</t>
  </si>
  <si>
    <t>https://podminky.urs.cz/item/CS_URS_2023_01/181951112</t>
  </si>
  <si>
    <t>Zakládání</t>
  </si>
  <si>
    <t>27</t>
  </si>
  <si>
    <t>211521111</t>
  </si>
  <si>
    <t>Výplň kamenivem do rýh odvodňovacích žeber nebo trativodů bez zhutnění, s úpravou povrchu výplně kamenivem hrubým drceným frakce 63 až 125 mm</t>
  </si>
  <si>
    <t>-706424922</t>
  </si>
  <si>
    <t>https://podminky.urs.cz/item/CS_URS_2023_01/211521111</t>
  </si>
  <si>
    <t>"vsak"</t>
  </si>
  <si>
    <t>28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</si>
  <si>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</si>
  <si>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</si>
  <si>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m</t>
  </si>
  <si>
    <t>-817598649</t>
  </si>
  <si>
    <t>https://podminky.urs.cz/item/CS_URS_2023_01/212751106</t>
  </si>
  <si>
    <t>"8% navíc na vyústění za zdí"</t>
  </si>
  <si>
    <t>(29+23+16+11)*1,08</t>
  </si>
  <si>
    <t>29</t>
  </si>
  <si>
    <t>271542211</t>
  </si>
  <si>
    <t>Podsyp pod základové konstrukce se zhutněním a urovnáním povrchu ze štěrkodrtě netříděné</t>
  </si>
  <si>
    <t>710255278</t>
  </si>
  <si>
    <t>https://podminky.urs.cz/item/CS_URS_2023_01/271542211</t>
  </si>
  <si>
    <t>"pod základem opěrných zdí"</t>
  </si>
  <si>
    <t>(9,6*2+21)*1,4*0,25</t>
  </si>
  <si>
    <t>30</t>
  </si>
  <si>
    <t>271572211</t>
  </si>
  <si>
    <t>Podsyp pod základové konstrukce se zhutněním a urovnáním povrchu ze štěrkopísku netříděného</t>
  </si>
  <si>
    <t>435960394</t>
  </si>
  <si>
    <t>https://podminky.urs.cz/item/CS_URS_2023_01/271572211</t>
  </si>
  <si>
    <t>21*0,5*0,2</t>
  </si>
  <si>
    <t>31</t>
  </si>
  <si>
    <t>274313811</t>
  </si>
  <si>
    <t>Základy z betonu prostého pasy betonu kamenem neprokládaného tř. C 25/30</t>
  </si>
  <si>
    <t>-355215058</t>
  </si>
  <si>
    <t>https://podminky.urs.cz/item/CS_URS_2023_01/274313811</t>
  </si>
  <si>
    <t>"beton C25/30 XF 3"</t>
  </si>
  <si>
    <t>(14,75+3,2)*0,3+6,5*0,33+0,8*2,5*1,1+0,8*2,5*1,2</t>
  </si>
  <si>
    <t>0,8*1,4*5+0,8*1,4*15,55</t>
  </si>
  <si>
    <t>Mezisoučet</t>
  </si>
  <si>
    <t>"+10% navíc"</t>
  </si>
  <si>
    <t>35,146*10/100</t>
  </si>
  <si>
    <t>291111111</t>
  </si>
  <si>
    <t>Podklad pro zpevněné plochy s rozprostřením a s hutněním z kameniva drceného frakce 0 - 63 mm</t>
  </si>
  <si>
    <t>76420675</t>
  </si>
  <si>
    <t>https://podminky.urs.cz/item/CS_URS_2023_01/291111111</t>
  </si>
  <si>
    <t>"drcené kamenivo frakce 0-4 mm zakončovací vrstva tl. 20 mm (Edef,2 = min. 40 MPa)"</t>
  </si>
  <si>
    <t>201,6*0,02*1,1</t>
  </si>
  <si>
    <t>Svislé a kompletní konstrukce</t>
  </si>
  <si>
    <t>33</t>
  </si>
  <si>
    <t>317321017</t>
  </si>
  <si>
    <t>Římsy opěrných zdí a valů z betonu železového tř. C 25/30</t>
  </si>
  <si>
    <t>-963417718</t>
  </si>
  <si>
    <t>https://podminky.urs.cz/item/CS_URS_2023_01/317321017</t>
  </si>
  <si>
    <t>"5% navíc"</t>
  </si>
  <si>
    <t>(2,5+2,5+2,7+12,85-0,7+5+5,15+11,1-0,6)*0,7*0,35*1,05</t>
  </si>
  <si>
    <t>34</t>
  </si>
  <si>
    <t>317353111</t>
  </si>
  <si>
    <t>Bednění říms opěrných zdí a valů jakéhokoliv tvaru přímých, zalomených nebo jinak zakřivených zřízení</t>
  </si>
  <si>
    <t>-182032926</t>
  </si>
  <si>
    <t>https://podminky.urs.cz/item/CS_URS_2023_01/317353111</t>
  </si>
  <si>
    <t>(2,5+2,5+2,7+12,85-0,7+5+5,15+11,1-0,6)*2*0,35*1,05</t>
  </si>
  <si>
    <t>35</t>
  </si>
  <si>
    <t>317353112</t>
  </si>
  <si>
    <t>Bednění říms opěrných zdí a valů jakéhokoliv tvaru přímých, zalomených nebo jinak zakřivených odstranění</t>
  </si>
  <si>
    <t>1568595597</t>
  </si>
  <si>
    <t>https://podminky.urs.cz/item/CS_URS_2023_01/317353112</t>
  </si>
  <si>
    <t>36</t>
  </si>
  <si>
    <t>317361016</t>
  </si>
  <si>
    <t>Výztuž říms opěrných zdí a valů z oceli 10 505 (R) nebo BSt 500</t>
  </si>
  <si>
    <t>-1565026463</t>
  </si>
  <si>
    <t>https://podminky.urs.cz/item/CS_URS_2023_01/317361016</t>
  </si>
  <si>
    <t>"dle výpisu (výkres D.4), součástí výpisu i spřahující trny"</t>
  </si>
  <si>
    <t>1,023</t>
  </si>
  <si>
    <t>37</t>
  </si>
  <si>
    <t>327211911</t>
  </si>
  <si>
    <t>Zdivo nadzákladové opěrných zdí a valů z lomového kamene štípaného nebo ručně vybíraného na maltu Příplatek k cenám za lícování zdiva jednostranné</t>
  </si>
  <si>
    <t>1397406138</t>
  </si>
  <si>
    <t>https://podminky.urs.cz/item/CS_URS_2023_01/327211911</t>
  </si>
  <si>
    <t>38</t>
  </si>
  <si>
    <t>327213224</t>
  </si>
  <si>
    <t>Zdění zdiva nadzákladového opěrných zdí a valů z lomového kamene štípaného nebo ručně vybíraného na maltu z pravidelných kamenů (na vazbu) objemu 1 kusu kamene přes 0,02 m3, šířka spáry přes 20 do 50 mm</t>
  </si>
  <si>
    <t>1826840179</t>
  </si>
  <si>
    <t>https://podminky.urs.cz/item/CS_URS_2023_01/327213224</t>
  </si>
  <si>
    <t>"z vybouraného materiálu (cca 42,778 m3)"</t>
  </si>
  <si>
    <t>"vnitrostaveništní přesun zohledněn v hmotnosti 2,888 t/m3"</t>
  </si>
  <si>
    <t>"průměrná šířka zdiva zvolena 0,45 m, objem +8% navíc"</t>
  </si>
  <si>
    <t>2,5*0,85*0,45</t>
  </si>
  <si>
    <t>2,5*1,85*0,45</t>
  </si>
  <si>
    <t>(2,7+12,85-0,72)*2,85*0,45</t>
  </si>
  <si>
    <t>5*2,6*0,45</t>
  </si>
  <si>
    <t>(5,15+11,1-0,72)*2,35*0,45</t>
  </si>
  <si>
    <t>44,329*8/100</t>
  </si>
  <si>
    <t>39</t>
  </si>
  <si>
    <t>58381075</t>
  </si>
  <si>
    <t>haklík hrubý(1t=2,0m2)</t>
  </si>
  <si>
    <t>1661966973</t>
  </si>
  <si>
    <t>"chybějící materiál + cca 10% navíc na doplnění zdiva"</t>
  </si>
  <si>
    <t>47,359-42,778</t>
  </si>
  <si>
    <t>47,359*10/100</t>
  </si>
  <si>
    <t>9,317*2,7</t>
  </si>
  <si>
    <t>40</t>
  </si>
  <si>
    <t>327314217</t>
  </si>
  <si>
    <t>Opěrné zdi a valy z betonu prostého odolného proti agresivnímu prostředí tř. C 25/30</t>
  </si>
  <si>
    <t>-160635954</t>
  </si>
  <si>
    <t>https://podminky.urs.cz/item/CS_URS_2023_01/327314217</t>
  </si>
  <si>
    <t>"doplnění OZ přední monolitická část, 5% navíc"</t>
  </si>
  <si>
    <t>(14,75+3,2)*0,22</t>
  </si>
  <si>
    <t>6,5*0,35</t>
  </si>
  <si>
    <t>2,5*0,85*(0,3+0,42)/2</t>
  </si>
  <si>
    <t>2,5*1,85*(0,3+0,42)/2</t>
  </si>
  <si>
    <t>(2,7+12,85-0,72)*2,85*(0,4+0,73)/2</t>
  </si>
  <si>
    <t>5*2,6*(0,4+0,73)/2</t>
  </si>
  <si>
    <t>(5,15+11,1-0,72)*2,35*(0,4+0,73)/2</t>
  </si>
  <si>
    <t>60,499*5/100</t>
  </si>
  <si>
    <t>41</t>
  </si>
  <si>
    <t>327351211</t>
  </si>
  <si>
    <t>Bednění opěrných zdí a valů svislých i skloněných, výšky do 20 m zřízení</t>
  </si>
  <si>
    <t>1152737157</t>
  </si>
  <si>
    <t>https://podminky.urs.cz/item/CS_URS_2023_01/327351211</t>
  </si>
  <si>
    <t>(14,75+3,2)*2*0,75</t>
  </si>
  <si>
    <t>6,5*2*1</t>
  </si>
  <si>
    <t>2,5*0,85</t>
  </si>
  <si>
    <t>2,5*1,85</t>
  </si>
  <si>
    <t>(2,7+12,85-0,72)*2,85</t>
  </si>
  <si>
    <t>5*2,6</t>
  </si>
  <si>
    <t>(5,15+11,1-0,72)*2,35</t>
  </si>
  <si>
    <t>138,437*5/100</t>
  </si>
  <si>
    <t>42</t>
  </si>
  <si>
    <t>327351221</t>
  </si>
  <si>
    <t>Bednění opěrných zdí a valů svislých i skloněných, výšky do 20 m odstranění</t>
  </si>
  <si>
    <t>-1813310512</t>
  </si>
  <si>
    <t>https://podminky.urs.cz/item/CS_URS_2023_01/327351221</t>
  </si>
  <si>
    <t>43</t>
  </si>
  <si>
    <t>348101220-R</t>
  </si>
  <si>
    <t>D+M vrat nebo vrátek k oplocení na sloupky ocelové, výplň vrat/vrátek stejná jako oplocení (síť Fe+Zn) min. tl. 3mm, hliníkové spoje</t>
  </si>
  <si>
    <t>-932385792</t>
  </si>
  <si>
    <t>44</t>
  </si>
  <si>
    <t>348171110-R</t>
  </si>
  <si>
    <t>D+M oplocení z ocelových zinkovaných lanek min. tl . 3mm, oka 50x100 mm na výšku, hliníkové lisované spoje, nosná konstrukce ocelové žárově zinkované profily min. průměr 80 mm s žár. zink. oky pro uchycení nosného lana příslušného průřezu dle upřesnění díle. dokumentace</t>
  </si>
  <si>
    <t>1747806638</t>
  </si>
  <si>
    <t>https://podminky.urs.cz/item/CS_URS_2023_01/348171110-R</t>
  </si>
  <si>
    <t>Komunikace pozemní</t>
  </si>
  <si>
    <t>45</t>
  </si>
  <si>
    <t>5647100110-R</t>
  </si>
  <si>
    <t>Podklad nebo kryt z kameniva hrubého drceného vel. 4-8 mm s rozprostřením a zhutněním plochy přes 100 m2, po zhutnění tl. 40 mm</t>
  </si>
  <si>
    <t>-1998040673</t>
  </si>
  <si>
    <t>201,6*1,1</t>
  </si>
  <si>
    <t>46</t>
  </si>
  <si>
    <t>564710011</t>
  </si>
  <si>
    <t>Podklad nebo kryt z kameniva hrubého drceného vel. 8-16 mm s rozprostřením a zhutněním plochy přes 100 m2, po zhutnění tl. 50 mm</t>
  </si>
  <si>
    <t>-817525577</t>
  </si>
  <si>
    <t>https://podminky.urs.cz/item/CS_URS_2023_01/564710011</t>
  </si>
  <si>
    <t>47</t>
  </si>
  <si>
    <t>564720111</t>
  </si>
  <si>
    <t>Podklad nebo kryt z kameniva hrubého drceného vel. 16-32 mm s rozprostřením a zhutněním plochy přes 100 m2, po zhutnění tl. 80 mm</t>
  </si>
  <si>
    <t>-2028788052</t>
  </si>
  <si>
    <t>https://podminky.urs.cz/item/CS_URS_2023_01/564720111</t>
  </si>
  <si>
    <t>48</t>
  </si>
  <si>
    <t>564751114</t>
  </si>
  <si>
    <t>Podklad nebo kryt z kameniva hrubého drceného vel. 32-63 mm s rozprostřením a zhutněním plochy přes 100 m2, po zhutnění tl. 180 mm</t>
  </si>
  <si>
    <t>336417764</t>
  </si>
  <si>
    <t>https://podminky.urs.cz/item/CS_URS_2023_01/564751114</t>
  </si>
  <si>
    <t>"tl. 100-250 mm, zvolena prům.tl. 180 mm"</t>
  </si>
  <si>
    <t>49</t>
  </si>
  <si>
    <t>564851011</t>
  </si>
  <si>
    <t>Podklad ze štěrkodrti ŠD s rozprostřením a zhutněním plochy jednotlivě do 100 m2, po zhutnění tl. 150 mm</t>
  </si>
  <si>
    <t>2050706169</t>
  </si>
  <si>
    <t>https://podminky.urs.cz/item/CS_URS_2023_01/564851011</t>
  </si>
  <si>
    <t>"tl. 150 mm, rampa přístupu včetně schodů, 10% navíc"</t>
  </si>
  <si>
    <t>16,5*1,1</t>
  </si>
  <si>
    <t>50</t>
  </si>
  <si>
    <t>579231311-R</t>
  </si>
  <si>
    <t>Venkovní pryžové povrchy (tartan) jednovrstvé tloušťky 10 mm včetně stabilizační vrstvy tloušťky 35 mm</t>
  </si>
  <si>
    <t>1637305920</t>
  </si>
  <si>
    <t>51</t>
  </si>
  <si>
    <t>589811111</t>
  </si>
  <si>
    <t>Umělý trávník pro sportovní povrchy vodorovné značení (lajnování) hřišť pro tenis a multisport šířky 5 cm</t>
  </si>
  <si>
    <t>-577956954</t>
  </si>
  <si>
    <t>https://podminky.urs.cz/item/CS_URS_2023_01/589811111</t>
  </si>
  <si>
    <t>"upřesní se dle požadavku investora - předpoklad"</t>
  </si>
  <si>
    <t>123</t>
  </si>
  <si>
    <t>52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</si>
  <si>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</si>
  <si>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</si>
  <si>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1348788453</t>
  </si>
  <si>
    <t>https://podminky.urs.cz/item/CS_URS_2023_01/596211110</t>
  </si>
  <si>
    <t>"rampa včetně zádlažby schodů, 8% navíc"</t>
  </si>
  <si>
    <t>16,5*1,08</t>
  </si>
  <si>
    <t>53</t>
  </si>
  <si>
    <t>59245018</t>
  </si>
  <si>
    <t>dlažba tvar obdélník betonová 200x100x60mm přírodní</t>
  </si>
  <si>
    <t>-1354316417</t>
  </si>
  <si>
    <t>17,82*1,03 'Přepočtené koeficientem množství</t>
  </si>
  <si>
    <t>Úpravy povrchů, podlahy a osazování výplní</t>
  </si>
  <si>
    <t>54</t>
  </si>
  <si>
    <t>622321121</t>
  </si>
  <si>
    <t>Omítka vápenocementová vnějších ploch nanášená ručně jednovrstvá, tloušťky do 15 mm hladká stěn</t>
  </si>
  <si>
    <t>1365183180</t>
  </si>
  <si>
    <t>https://podminky.urs.cz/item/CS_URS_2023_01/622321121</t>
  </si>
  <si>
    <t>"omítka garáže"</t>
  </si>
  <si>
    <t>6,5*5</t>
  </si>
  <si>
    <t>55</t>
  </si>
  <si>
    <t>622321191</t>
  </si>
  <si>
    <t>Omítka vápenocementová vnějších ploch nanášená ručně Příplatek k cenám za každých dalších i započatých 5 mm tloušťky omítky přes 15 mm stěn</t>
  </si>
  <si>
    <t>504762246</t>
  </si>
  <si>
    <t>https://podminky.urs.cz/item/CS_URS_2023_01/622321191</t>
  </si>
  <si>
    <t>32,5*2</t>
  </si>
  <si>
    <t>56</t>
  </si>
  <si>
    <t>628631221</t>
  </si>
  <si>
    <t>Spárování zdiva opěrných zdí a valů cementovou maltou hloubky spárování do 30 mm, zdiva kvádrového</t>
  </si>
  <si>
    <t>1318261261</t>
  </si>
  <si>
    <t>https://podminky.urs.cz/item/CS_URS_2023_01/628631221</t>
  </si>
  <si>
    <t>"vyspárování, 8% navíc"</t>
  </si>
  <si>
    <t>97,343*8/100</t>
  </si>
  <si>
    <t>Ostatní konstrukce a práce, bourání</t>
  </si>
  <si>
    <t>57</t>
  </si>
  <si>
    <t>911121111</t>
  </si>
  <si>
    <t>Montáž zábradlí ocelového přichyceného vruty do betonového podkladu</t>
  </si>
  <si>
    <t>1917121467</t>
  </si>
  <si>
    <t>https://podminky.urs.cz/item/CS_URS_2023_01/911121111</t>
  </si>
  <si>
    <t>58</t>
  </si>
  <si>
    <t>74910605-R</t>
  </si>
  <si>
    <t>zábradlí silniční s vodorovnými madly žárově zinkované dvoumadlové dl. 1,5 m, v=0,9 m, ocelová pásovina 40/16mm spoje řešeny přeplátováním a šroubem M6, pozink plus nátěr kov. čerň</t>
  </si>
  <si>
    <t>1732230963</t>
  </si>
  <si>
    <t>59</t>
  </si>
  <si>
    <t>911381124</t>
  </si>
  <si>
    <t>Silniční svodidlo betonové jednostranné průběžné délky 4 m, výšky 1,2 m</t>
  </si>
  <si>
    <t>406330713</t>
  </si>
  <si>
    <t>https://podminky.urs.cz/item/CS_URS_2023_01/911381124</t>
  </si>
  <si>
    <t>"7 ks - zajištění nad hřištěm (investor rozhodne o realizaci s ohledem na vlastnické vztahy nebo zamezí užívání parkovací plochy)"</t>
  </si>
  <si>
    <t>7*4</t>
  </si>
  <si>
    <t>60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</si>
  <si>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</si>
  <si>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</si>
  <si>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-919693263</t>
  </si>
  <si>
    <t>https://podminky.urs.cz/item/CS_URS_2023_01/916131213</t>
  </si>
  <si>
    <t>"schodiště"</t>
  </si>
  <si>
    <t>4*1,5</t>
  </si>
  <si>
    <t>61</t>
  </si>
  <si>
    <t>59217026</t>
  </si>
  <si>
    <t>obrubník betonový silniční 500x150x250mm</t>
  </si>
  <si>
    <t>467140877</t>
  </si>
  <si>
    <t>6*1,02 'Přepočtené koeficientem množství</t>
  </si>
  <si>
    <t>62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</si>
  <si>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</si>
  <si>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</si>
  <si>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634061395</t>
  </si>
  <si>
    <t>https://podminky.urs.cz/item/CS_URS_2023_01/916231213</t>
  </si>
  <si>
    <t>84,21-61,2</t>
  </si>
  <si>
    <t>63</t>
  </si>
  <si>
    <t>59217016</t>
  </si>
  <si>
    <t>obrubník betonový chodníkový 1000x80x250mm</t>
  </si>
  <si>
    <t>-321062565</t>
  </si>
  <si>
    <t>23,01*1,02 'Přepočtené koeficientem množství</t>
  </si>
  <si>
    <t>64</t>
  </si>
  <si>
    <t>916331112</t>
  </si>
  <si>
    <t>Osazení zahradního obrubníku betonového s ložem tl. od 50 do 100 mm z betonu prostého tř. C 12/15 s boční opěrou z betonu prostého tř. C 12/15</t>
  </si>
  <si>
    <t>-1060690199</t>
  </si>
  <si>
    <t>https://podminky.urs.cz/item/CS_URS_2023_01/916331112</t>
  </si>
  <si>
    <t>"ohraničení schodiště z boku"</t>
  </si>
  <si>
    <t>2*1,75</t>
  </si>
  <si>
    <t>65</t>
  </si>
  <si>
    <t>59217001</t>
  </si>
  <si>
    <t>obrubník betonový zahradní 1000x50x250mm</t>
  </si>
  <si>
    <t>1380974123</t>
  </si>
  <si>
    <t>66</t>
  </si>
  <si>
    <t>916331112-R</t>
  </si>
  <si>
    <t>Osazení pryžového obrubníku</t>
  </si>
  <si>
    <t>-196940208</t>
  </si>
  <si>
    <t>2*(21+9,6)</t>
  </si>
  <si>
    <t>67</t>
  </si>
  <si>
    <t>27245171-R</t>
  </si>
  <si>
    <t>obrubník pryžový dl 1m 250x70mm (barvu určí objednatel)</t>
  </si>
  <si>
    <t>-1281508653</t>
  </si>
  <si>
    <t>61,2*1,02 'Přepočtené koeficientem množství</t>
  </si>
  <si>
    <t>68</t>
  </si>
  <si>
    <t>919731121</t>
  </si>
  <si>
    <t>Zarovnání styčné plochy podkladu nebo krytu podél vybourané části komunikace nebo zpevněné plochy živičné tl. do 50 mm</t>
  </si>
  <si>
    <t>-578449781</t>
  </si>
  <si>
    <t>https://podminky.urs.cz/item/CS_URS_2023_01/919731121</t>
  </si>
  <si>
    <t>"napojení na asf.chodníK</t>
  </si>
  <si>
    <t>69</t>
  </si>
  <si>
    <t>919735111</t>
  </si>
  <si>
    <t>Řezání stávajícího živičného krytu nebo podkladu hloubky do 50 mm</t>
  </si>
  <si>
    <t>7767846</t>
  </si>
  <si>
    <t>https://podminky.urs.cz/item/CS_URS_2023_01/919735111</t>
  </si>
  <si>
    <t>70</t>
  </si>
  <si>
    <t>931951112-R</t>
  </si>
  <si>
    <t>D+M dilatační spáry opěrné zdi (max. 6 m) s dilatační vložkou</t>
  </si>
  <si>
    <t>-242902151</t>
  </si>
  <si>
    <t>https://podminky.urs.cz/item/CS_URS_2023_01/931951112-R</t>
  </si>
  <si>
    <t>71</t>
  </si>
  <si>
    <t>936104213</t>
  </si>
  <si>
    <t>Montáž odpadkového koše přichycením kotevními šrouby</t>
  </si>
  <si>
    <t>kus</t>
  </si>
  <si>
    <t>727894302</t>
  </si>
  <si>
    <t>https://podminky.urs.cz/item/CS_URS_2023_01/936104213</t>
  </si>
  <si>
    <t>72</t>
  </si>
  <si>
    <t>74910130-R</t>
  </si>
  <si>
    <t>koš odpadkový - upřesní se dle vybraného typu, odsouhlasí investor</t>
  </si>
  <si>
    <t>1779492156</t>
  </si>
  <si>
    <t>73</t>
  </si>
  <si>
    <t>936104910-R</t>
  </si>
  <si>
    <t>MOBILIÁŘ - VYBAVENÍ DĚTSKÝCH HŘIŠŤ - montáž herního koše street ball</t>
  </si>
  <si>
    <t>-231720891</t>
  </si>
  <si>
    <t>74</t>
  </si>
  <si>
    <t>936104911-R</t>
  </si>
  <si>
    <t>MOBILIÁŘ - VYBAVENÍ DĚTSKÝCH HŘIŠŤ - herní koš street ball, kompletní kce (dodávka) - odsouhlasí investor</t>
  </si>
  <si>
    <t>-797461750</t>
  </si>
  <si>
    <t>75</t>
  </si>
  <si>
    <t>936104920-R</t>
  </si>
  <si>
    <t>MOBILIÁŘ - VYBAVENÍ DĚTSKÝCH HŘIŠŤ - D+M provozní řád - upřesní se dle požadovaného standardu Tabulka A3 provozní řád, dodatková tabulka A5 – pozinkovaný pertlovaný plech min. tl. 1,5mm, potisk na UV stabilní folii (text dodá objednatel)</t>
  </si>
  <si>
    <t>98112705</t>
  </si>
  <si>
    <t>76</t>
  </si>
  <si>
    <t>936104930-R</t>
  </si>
  <si>
    <t>MOBILIÁŘ - VYBAVENÍ DĚTSKÝCH HŘIŠŤ - montáž branky na malou kopanou</t>
  </si>
  <si>
    <t>2078217885</t>
  </si>
  <si>
    <t>77</t>
  </si>
  <si>
    <t>936104931-R</t>
  </si>
  <si>
    <t>MOBILIÁŘ - VYBAVENÍ DĚTSKÝCH HŘIŠŤ - branky na malou kopanou (konstrukce Al. min. 60mm, včetně pouzder pro ukotvení a uzamykatelných záslepek) min. rozměr 2,4x1,6m - dodávka</t>
  </si>
  <si>
    <t>1503682533</t>
  </si>
  <si>
    <t>78</t>
  </si>
  <si>
    <t>936104940-R</t>
  </si>
  <si>
    <t xml:space="preserve">MOBILIÁŘ - VYBAVENÍ DĚTSKÝCH HŘIŠŤ - montáž sloupků na volejbal včetně pouzder a napínáků a uzamykatelných záslepek </t>
  </si>
  <si>
    <t>pár</t>
  </si>
  <si>
    <t>-144967765</t>
  </si>
  <si>
    <t>79</t>
  </si>
  <si>
    <t>936104941-R</t>
  </si>
  <si>
    <t>MOBILIÁŘ - VYBAVENÍ DĚTSKÝCH HŘIŠŤ - sloupky na volejbal včetně pouzder a napínáků a uzamykatelných záslepek, aretační systém sítě nerozebíratelný bez použití spec. nářadí, sloupky nahoře zavařeny - dodávka</t>
  </si>
  <si>
    <t>2085917734</t>
  </si>
  <si>
    <t>80</t>
  </si>
  <si>
    <t>936104942-R</t>
  </si>
  <si>
    <t>MOBILIÁŘ - VYBAVENÍ DĚTSKÝCH HŘIŠŤ - volejbalová síť s lanky - dodávka</t>
  </si>
  <si>
    <t>1779918869</t>
  </si>
  <si>
    <t>81</t>
  </si>
  <si>
    <t>936104950-R</t>
  </si>
  <si>
    <t>D+M sloup pro uchycení a uzamčení tyčí na volejbal – umístění po dohodě s objednatelem D+M (Fe+Zn min. pr. 100 mm s úchyty a zámkem) - dodávka a montáž</t>
  </si>
  <si>
    <t>kpl</t>
  </si>
  <si>
    <t>-787164293</t>
  </si>
  <si>
    <t>82</t>
  </si>
  <si>
    <t>938908411</t>
  </si>
  <si>
    <t>Čištění vozovek splachováním vodou povrchu podkladu nebo krytu živičného, betonového nebo dlážděného</t>
  </si>
  <si>
    <t>388005506</t>
  </si>
  <si>
    <t>https://podminky.urs.cz/item/CS_URS_2023_01/938908411</t>
  </si>
  <si>
    <t>"2x výjezd v případě znečištění ul. Františkovská"</t>
  </si>
  <si>
    <t>2*200</t>
  </si>
  <si>
    <t>83</t>
  </si>
  <si>
    <t>938909411</t>
  </si>
  <si>
    <t>Čištění vozovek odkopem ručně ulehlého nánosu z povrchu podkladu nebo krytu s odklizením na hromady na vzdálenost do 20 m nebo naložením na dopravní prostředek tloušťky vrstvy do 5 cm</t>
  </si>
  <si>
    <t>-36236973</t>
  </si>
  <si>
    <t>https://podminky.urs.cz/item/CS_URS_2023_01/938909411</t>
  </si>
  <si>
    <t>"2x během výstavby, v pr. tl. 50 MM"</t>
  </si>
  <si>
    <t>84</t>
  </si>
  <si>
    <t>949111111</t>
  </si>
  <si>
    <t>Montáž lešení lehkého kozového trubkového o výšce lešeňové podlahy do 1,2 m</t>
  </si>
  <si>
    <t>sada</t>
  </si>
  <si>
    <t>-850182228</t>
  </si>
  <si>
    <t>https://podminky.urs.cz/item/CS_URS_2023_01/949111111</t>
  </si>
  <si>
    <t>85</t>
  </si>
  <si>
    <t>949111112</t>
  </si>
  <si>
    <t>Montáž lešení lehkého kozového trubkového o výšce lešeňové podlahy přes 1,2 do 1,9 m</t>
  </si>
  <si>
    <t>1420662868</t>
  </si>
  <si>
    <t>https://podminky.urs.cz/item/CS_URS_2023_01/949111112</t>
  </si>
  <si>
    <t>86</t>
  </si>
  <si>
    <t>949111211</t>
  </si>
  <si>
    <t>Montáž lešení lehkého kozového trubkového Příplatek za první a každý další den použití lešení k ceně -1111</t>
  </si>
  <si>
    <t>246838202</t>
  </si>
  <si>
    <t>https://podminky.urs.cz/item/CS_URS_2023_01/949111211</t>
  </si>
  <si>
    <t>4*30</t>
  </si>
  <si>
    <t>87</t>
  </si>
  <si>
    <t>949111212</t>
  </si>
  <si>
    <t>Montáž lešení lehkého kozového trubkového Příplatek za první a každý další den použití lešení k ceně -1112</t>
  </si>
  <si>
    <t>-685120459</t>
  </si>
  <si>
    <t>https://podminky.urs.cz/item/CS_URS_2023_01/949111212</t>
  </si>
  <si>
    <t>2*30</t>
  </si>
  <si>
    <t>88</t>
  </si>
  <si>
    <t>949111811</t>
  </si>
  <si>
    <t>Demontáž lešení lehkého kozového trubkového o výšce lešeňové podlahy do 1,2 m</t>
  </si>
  <si>
    <t>-1592007181</t>
  </si>
  <si>
    <t>https://podminky.urs.cz/item/CS_URS_2023_01/949111811</t>
  </si>
  <si>
    <t>89</t>
  </si>
  <si>
    <t>949111812</t>
  </si>
  <si>
    <t>Demontáž lešení lehkého kozového trubkového o výšce lešeňové podlahy přes 1,2 do 1,9 m</t>
  </si>
  <si>
    <t>1720584701</t>
  </si>
  <si>
    <t>https://podminky.urs.cz/item/CS_URS_2023_01/949111812</t>
  </si>
  <si>
    <t>90</t>
  </si>
  <si>
    <t>953312125</t>
  </si>
  <si>
    <t>Vložky svislé do dilatačních spár z polystyrenových desek extrudovaných včetně dodání a osazení, v jakémkoliv zdivu přes 40 do 50 mm</t>
  </si>
  <si>
    <t>-1348841001</t>
  </si>
  <si>
    <t>https://podminky.urs.cz/item/CS_URS_2023_01/953312125</t>
  </si>
  <si>
    <t>"u garáží"</t>
  </si>
  <si>
    <t>6,5*2*1,05</t>
  </si>
  <si>
    <t>91</t>
  </si>
  <si>
    <t>961044111</t>
  </si>
  <si>
    <t>Bourání základů z betonu prostého</t>
  </si>
  <si>
    <t>-368402455</t>
  </si>
  <si>
    <t>https://podminky.urs.cz/item/CS_URS_2023_01/961044111</t>
  </si>
  <si>
    <t>"základ pod zdí - odsouhlasí TDI dle potřeby, odborný odhad, předpoklad hl. 0,6 m, š. 0,6 m"</t>
  </si>
  <si>
    <t>(10,7+10,5+2*22)*0,6*0,6</t>
  </si>
  <si>
    <t>92</t>
  </si>
  <si>
    <t>962022491</t>
  </si>
  <si>
    <t>Bourání zdiva nadzákladového kamenného na maltu cementovou, objemu přes 1 m3</t>
  </si>
  <si>
    <t>-2076380959</t>
  </si>
  <si>
    <t>https://podminky.urs.cz/item/CS_URS_2023_01/962022491</t>
  </si>
  <si>
    <t>"kámen majetek investora - pro využití s očištěním a přípravou pro znovu použití"</t>
  </si>
  <si>
    <t>"nepoužitelný materiál na novou zeď bude využit na proložení kamene do základu zdi nového"</t>
  </si>
  <si>
    <t>"manipulace zahrnuta ve vnitrostaveništním přesunu hmot pro výstavbu nové zdi"</t>
  </si>
  <si>
    <t>22*0,35*(0,58+0,37)*0,5</t>
  </si>
  <si>
    <t>13,5*0,4+22*0,6*(2,45+2,11)*0,5</t>
  </si>
  <si>
    <t>10,7*0,4*2,3</t>
  </si>
  <si>
    <t>-6,21</t>
  </si>
  <si>
    <t>93</t>
  </si>
  <si>
    <t>962042321</t>
  </si>
  <si>
    <t>Bourání zdiva z betonu prostého nadzákladového objemu přes 1 m3</t>
  </si>
  <si>
    <t>-1522770643</t>
  </si>
  <si>
    <t>https://podminky.urs.cz/item/CS_URS_2023_01/962042321</t>
  </si>
  <si>
    <t>"výspravy zdi z betonu - odborný odhad"</t>
  </si>
  <si>
    <t>6,21</t>
  </si>
  <si>
    <t>94</t>
  </si>
  <si>
    <t>985222111</t>
  </si>
  <si>
    <t>Sbírání a třídění kamene nebo cihel ručně ze suti s očištěním kamene</t>
  </si>
  <si>
    <t>-58418710</t>
  </si>
  <si>
    <t>https://podminky.urs.cz/item/CS_URS_2023_01/985222111</t>
  </si>
  <si>
    <t>"vybourany kámen pro zpětné využití"</t>
  </si>
  <si>
    <t>42,788</t>
  </si>
  <si>
    <t>997</t>
  </si>
  <si>
    <t>Přesun sutě</t>
  </si>
  <si>
    <t>95</t>
  </si>
  <si>
    <t>997221561</t>
  </si>
  <si>
    <t>Vodorovná doprava suti bez naložení, ale se složením a s hrubým urovnáním z kusových materiálů, na vzdálenost do 1 km</t>
  </si>
  <si>
    <t>2123266976</t>
  </si>
  <si>
    <t>https://podminky.urs.cz/item/CS_URS_2023_01/997221561</t>
  </si>
  <si>
    <t>96</t>
  </si>
  <si>
    <t>997221569</t>
  </si>
  <si>
    <t>Vodorovná doprava suti bez naložení, ale se složením a s hrubým urovnáním Příplatek k ceně za každý další i započatý 1 km přes 1 km</t>
  </si>
  <si>
    <t>-986074778</t>
  </si>
  <si>
    <t>https://podminky.urs.cz/item/CS_URS_2023_01/997221569</t>
  </si>
  <si>
    <t>220,968*11 'Přepočtené koeficientem množství</t>
  </si>
  <si>
    <t>97</t>
  </si>
  <si>
    <t>997221861</t>
  </si>
  <si>
    <t>Poplatek za uložení stavebního odpadu na recyklační skládce (skládkovné) z prostého betonu zatříděného do Katalogu odpadů pod kódem 17 01 01</t>
  </si>
  <si>
    <t>1442310506</t>
  </si>
  <si>
    <t>https://podminky.urs.cz/item/CS_URS_2023_01/997221861</t>
  </si>
  <si>
    <t>220,968*0,33 'Přepočtené koeficientem množství</t>
  </si>
  <si>
    <t>98</t>
  </si>
  <si>
    <t>997221873</t>
  </si>
  <si>
    <t>-1654274053</t>
  </si>
  <si>
    <t>https://podminky.urs.cz/item/CS_URS_2023_01/997221873</t>
  </si>
  <si>
    <t>220,968*0,415 'Přepočtené koeficientem množství</t>
  </si>
  <si>
    <t>99</t>
  </si>
  <si>
    <t>997221875</t>
  </si>
  <si>
    <t>Poplatek za uložení stavebního odpadu na recyklační skládce (skládkovné) asfaltového bez obsahu dehtu zatříděného do Katalogu odpadů pod kódem 17 03 02</t>
  </si>
  <si>
    <t>1548107592</t>
  </si>
  <si>
    <t>https://podminky.urs.cz/item/CS_URS_2023_01/997221875</t>
  </si>
  <si>
    <t>220,968*0,25 'Přepočtené koeficientem množství</t>
  </si>
  <si>
    <t>100</t>
  </si>
  <si>
    <t>997221879-R</t>
  </si>
  <si>
    <t>Odpočet za druhotné využití odpadu (kov)</t>
  </si>
  <si>
    <t>-1767541784</t>
  </si>
  <si>
    <t>220,968*0,005 'Přepočtené koeficientem množství</t>
  </si>
  <si>
    <t>998</t>
  </si>
  <si>
    <t>Přesun hmot</t>
  </si>
  <si>
    <t>101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</si>
  <si>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</si>
  <si>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</si>
  <si>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-1529580419</t>
  </si>
  <si>
    <t>https://podminky.urs.cz/item/CS_URS_2023_01/998153131</t>
  </si>
  <si>
    <t>PSV</t>
  </si>
  <si>
    <t>Práce a dodávky PSV</t>
  </si>
  <si>
    <t>711</t>
  </si>
  <si>
    <t>Izolace proti vodě, vlhkosti a plynům</t>
  </si>
  <si>
    <t>102</t>
  </si>
  <si>
    <t>711112001</t>
  </si>
  <si>
    <t>Provedení izolace proti zemní vlhkosti natěradly a tmely za studena na ploše svislé S nátěrem penetračním</t>
  </si>
  <si>
    <t>-1105588529</t>
  </si>
  <si>
    <t>https://podminky.urs.cz/item/CS_URS_2023_01/711112001</t>
  </si>
  <si>
    <t>"rub zdi ošetřen 2x ALP"</t>
  </si>
  <si>
    <t>145,359*2</t>
  </si>
  <si>
    <t>103</t>
  </si>
  <si>
    <t>11163150</t>
  </si>
  <si>
    <t>lak penetrační asfaltový</t>
  </si>
  <si>
    <t>-273576951</t>
  </si>
  <si>
    <t>290,718*0,00034 'Přepočtené koeficientem množství</t>
  </si>
  <si>
    <t>104</t>
  </si>
  <si>
    <t>711161212</t>
  </si>
  <si>
    <t>Izolace proti zemní vlhkosti a beztlakové vodě nopovými fóliemi na ploše svislé S vrstva ochranná, odvětrávací a drenážní výška nopku 8,0 mm, tl. fólie do 0,6 mm</t>
  </si>
  <si>
    <t>-1883439859</t>
  </si>
  <si>
    <t>https://podminky.urs.cz/item/CS_URS_2023_01/711161212</t>
  </si>
  <si>
    <t>"D+M nopovaná folie HPE u garáží - doplnění vč. doplňkových kcí v souvrství, 5% navíc"</t>
  </si>
  <si>
    <t>105</t>
  </si>
  <si>
    <t>711161383</t>
  </si>
  <si>
    <t>Izolace proti zemní vlhkosti a beztlakové vodě nopovými fóliemi ostatní ukončení izolace lištou</t>
  </si>
  <si>
    <t>1424736142</t>
  </si>
  <si>
    <t>https://podminky.urs.cz/item/CS_URS_2023_01/711161383</t>
  </si>
  <si>
    <t>106</t>
  </si>
  <si>
    <t>998711101</t>
  </si>
  <si>
    <t>Přesun hmot pro izolace proti vodě, vlhkosti a plynům stanovený z hmotnosti přesunovaného materiálu vodorovná dopravní vzdálenost do 50 m v objektech výšky do 6 m</t>
  </si>
  <si>
    <t>-1575375278</t>
  </si>
  <si>
    <t>https://podminky.urs.cz/item/CS_URS_2023_01/998711101</t>
  </si>
  <si>
    <t>767</t>
  </si>
  <si>
    <t>Konstrukce zámečnické</t>
  </si>
  <si>
    <t>107</t>
  </si>
  <si>
    <t>767996705</t>
  </si>
  <si>
    <t>Demontáž ostatních zámečnických konstrukcí řezáním o hmotnosti jednotlivých dílů přes 500 kg</t>
  </si>
  <si>
    <t>1791490500</t>
  </si>
  <si>
    <t>https://podminky.urs.cz/item/CS_URS_2023_01/767996705</t>
  </si>
  <si>
    <t>"oplocení v koruně zdi, zábradlí dvoumadlové, 24 polí"</t>
  </si>
  <si>
    <t>24*20+(10,7+22+10,15)*15</t>
  </si>
  <si>
    <t>VRN</t>
  </si>
  <si>
    <t>Vedlejší rozpočtové náklady</t>
  </si>
  <si>
    <t>VRN1</t>
  </si>
  <si>
    <t>Průzkumné, geodetické a projektové práce</t>
  </si>
  <si>
    <t>108</t>
  </si>
  <si>
    <t>012103000</t>
  </si>
  <si>
    <t>Geodetické práce před výstavbou</t>
  </si>
  <si>
    <t>1024</t>
  </si>
  <si>
    <t>2041163446</t>
  </si>
  <si>
    <t>https://podminky.urs.cz/item/CS_URS_2023_01/012103000</t>
  </si>
  <si>
    <t>"vč. vytýčení sítí"</t>
  </si>
  <si>
    <t>109</t>
  </si>
  <si>
    <t>012303000</t>
  </si>
  <si>
    <t>Geodetické práce po výstavbě</t>
  </si>
  <si>
    <t>-1870475965</t>
  </si>
  <si>
    <t>https://podminky.urs.cz/item/CS_URS_2023_01/012303000</t>
  </si>
  <si>
    <t>"skutečné provedení stavby, bude-li požadováno"</t>
  </si>
  <si>
    <t>110</t>
  </si>
  <si>
    <t>013254000</t>
  </si>
  <si>
    <t>Dokumentace skutečného provedení stavby</t>
  </si>
  <si>
    <t>-1199823054</t>
  </si>
  <si>
    <t>https://podminky.urs.cz/item/CS_URS_2023_01/013254000</t>
  </si>
  <si>
    <t>VRN3</t>
  </si>
  <si>
    <t>Zařízení staveniště</t>
  </si>
  <si>
    <t>111</t>
  </si>
  <si>
    <t>030001000</t>
  </si>
  <si>
    <t>665376531</t>
  </si>
  <si>
    <t>https://podminky.urs.cz/item/CS_URS_2023_01/030001000</t>
  </si>
  <si>
    <t>POMOC PRÁCE ZŘÍZ NEBO ZAJIŠŤ REGULACI A OCHRANU DOPRAVY</t>
  </si>
  <si>
    <t>zajištění horní plochy nad zdí, pronájem provizorního staveništního oplocení - nutno doložit investorovi s odsouhlasením TDI - odborný odhad</t>
  </si>
  <si>
    <t>VRN4</t>
  </si>
  <si>
    <t>Inženýrská činnost</t>
  </si>
  <si>
    <t>112</t>
  </si>
  <si>
    <t>043194000</t>
  </si>
  <si>
    <t>Ostatní zkoušky</t>
  </si>
  <si>
    <t>9580729</t>
  </si>
  <si>
    <t>https://podminky.urs.cz/item/CS_URS_2023_01/043194000</t>
  </si>
  <si>
    <t>"statická zatěžovací zkouška na pláni"</t>
  </si>
  <si>
    <t>VRN5</t>
  </si>
  <si>
    <t>Finanční náklady</t>
  </si>
  <si>
    <t>113</t>
  </si>
  <si>
    <t>052002000</t>
  </si>
  <si>
    <t>Finanční rezerva</t>
  </si>
  <si>
    <t>1110188547</t>
  </si>
  <si>
    <t>https://podminky.urs.cz/item/CS_URS_2023_01/052002000</t>
  </si>
  <si>
    <t>"zazdění sklepů (bude-li zjištěno) - odborný odhad - odsouhlasí se průkazným způsobem a zápisem"</t>
  </si>
  <si>
    <t>"uveďte částku 50.000,- Kč"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</si>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</sst>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1" TargetMode="External" /><Relationship Id="rId2" Type="http://schemas.openxmlformats.org/officeDocument/2006/relationships/hyperlink" Target="https://podminky.urs.cz/item/CS_URS_2023_01/113107222" TargetMode="External" /><Relationship Id="rId3" Type="http://schemas.openxmlformats.org/officeDocument/2006/relationships/hyperlink" Target="https://podminky.urs.cz/item/CS_URS_2023_01/113107242" TargetMode="External" /><Relationship Id="rId4" Type="http://schemas.openxmlformats.org/officeDocument/2006/relationships/hyperlink" Target="https://podminky.urs.cz/item/CS_URS_2023_01/121151103" TargetMode="External" /><Relationship Id="rId5" Type="http://schemas.openxmlformats.org/officeDocument/2006/relationships/hyperlink" Target="https://podminky.urs.cz/item/CS_URS_2023_01/122251101" TargetMode="External" /><Relationship Id="rId6" Type="http://schemas.openxmlformats.org/officeDocument/2006/relationships/hyperlink" Target="https://podminky.urs.cz/item/CS_URS_2023_01/122251103" TargetMode="External" /><Relationship Id="rId7" Type="http://schemas.openxmlformats.org/officeDocument/2006/relationships/hyperlink" Target="https://podminky.urs.cz/item/CS_URS_2023_01/122252203" TargetMode="External" /><Relationship Id="rId8" Type="http://schemas.openxmlformats.org/officeDocument/2006/relationships/hyperlink" Target="https://podminky.urs.cz/item/CS_URS_2023_01/132251101" TargetMode="External" /><Relationship Id="rId9" Type="http://schemas.openxmlformats.org/officeDocument/2006/relationships/hyperlink" Target="https://podminky.urs.cz/item/CS_URS_2023_01/132251251" TargetMode="External" /><Relationship Id="rId10" Type="http://schemas.openxmlformats.org/officeDocument/2006/relationships/hyperlink" Target="https://podminky.urs.cz/item/CS_URS_2023_01/162301501" TargetMode="External" /><Relationship Id="rId11" Type="http://schemas.openxmlformats.org/officeDocument/2006/relationships/hyperlink" Target="https://podminky.urs.cz/item/CS_URS_2023_01/162301981" TargetMode="External" /><Relationship Id="rId12" Type="http://schemas.openxmlformats.org/officeDocument/2006/relationships/hyperlink" Target="https://podminky.urs.cz/item/CS_URS_2023_01/162751117" TargetMode="External" /><Relationship Id="rId13" Type="http://schemas.openxmlformats.org/officeDocument/2006/relationships/hyperlink" Target="https://podminky.urs.cz/item/CS_URS_2023_01/162751119" TargetMode="External" /><Relationship Id="rId14" Type="http://schemas.openxmlformats.org/officeDocument/2006/relationships/hyperlink" Target="https://podminky.urs.cz/item/CS_URS_2023_01/166151101" TargetMode="External" /><Relationship Id="rId15" Type="http://schemas.openxmlformats.org/officeDocument/2006/relationships/hyperlink" Target="https://podminky.urs.cz/item/CS_URS_2023_01/171151103" TargetMode="External" /><Relationship Id="rId16" Type="http://schemas.openxmlformats.org/officeDocument/2006/relationships/hyperlink" Target="https://podminky.urs.cz/item/CS_URS_2023_01/171201231" TargetMode="External" /><Relationship Id="rId17" Type="http://schemas.openxmlformats.org/officeDocument/2006/relationships/hyperlink" Target="https://podminky.urs.cz/item/CS_URS_2023_01/171251201" TargetMode="External" /><Relationship Id="rId18" Type="http://schemas.openxmlformats.org/officeDocument/2006/relationships/hyperlink" Target="https://podminky.urs.cz/item/CS_URS_2023_01/175151201" TargetMode="External" /><Relationship Id="rId19" Type="http://schemas.openxmlformats.org/officeDocument/2006/relationships/hyperlink" Target="https://podminky.urs.cz/item/CS_URS_2023_01/181411132" TargetMode="External" /><Relationship Id="rId20" Type="http://schemas.openxmlformats.org/officeDocument/2006/relationships/hyperlink" Target="https://podminky.urs.cz/item/CS_URS_2023_01/182351023" TargetMode="External" /><Relationship Id="rId21" Type="http://schemas.openxmlformats.org/officeDocument/2006/relationships/hyperlink" Target="https://podminky.urs.cz/item/CS_URS_2023_01/181951111" TargetMode="External" /><Relationship Id="rId22" Type="http://schemas.openxmlformats.org/officeDocument/2006/relationships/hyperlink" Target="https://podminky.urs.cz/item/CS_URS_2023_01/181951112" TargetMode="External" /><Relationship Id="rId23" Type="http://schemas.openxmlformats.org/officeDocument/2006/relationships/hyperlink" Target="https://podminky.urs.cz/item/CS_URS_2023_01/211521111" TargetMode="External" /><Relationship Id="rId24" Type="http://schemas.openxmlformats.org/officeDocument/2006/relationships/hyperlink" Target="https://podminky.urs.cz/item/CS_URS_2023_01/212751106" TargetMode="External" /><Relationship Id="rId25" Type="http://schemas.openxmlformats.org/officeDocument/2006/relationships/hyperlink" Target="https://podminky.urs.cz/item/CS_URS_2023_01/271542211" TargetMode="External" /><Relationship Id="rId26" Type="http://schemas.openxmlformats.org/officeDocument/2006/relationships/hyperlink" Target="https://podminky.urs.cz/item/CS_URS_2023_01/271572211" TargetMode="External" /><Relationship Id="rId27" Type="http://schemas.openxmlformats.org/officeDocument/2006/relationships/hyperlink" Target="https://podminky.urs.cz/item/CS_URS_2023_01/274313811" TargetMode="External" /><Relationship Id="rId28" Type="http://schemas.openxmlformats.org/officeDocument/2006/relationships/hyperlink" Target="https://podminky.urs.cz/item/CS_URS_2023_01/291111111" TargetMode="External" /><Relationship Id="rId29" Type="http://schemas.openxmlformats.org/officeDocument/2006/relationships/hyperlink" Target="https://podminky.urs.cz/item/CS_URS_2023_01/317321017" TargetMode="External" /><Relationship Id="rId30" Type="http://schemas.openxmlformats.org/officeDocument/2006/relationships/hyperlink" Target="https://podminky.urs.cz/item/CS_URS_2023_01/317353111" TargetMode="External" /><Relationship Id="rId31" Type="http://schemas.openxmlformats.org/officeDocument/2006/relationships/hyperlink" Target="https://podminky.urs.cz/item/CS_URS_2023_01/317353112" TargetMode="External" /><Relationship Id="rId32" Type="http://schemas.openxmlformats.org/officeDocument/2006/relationships/hyperlink" Target="https://podminky.urs.cz/item/CS_URS_2023_01/317361016" TargetMode="External" /><Relationship Id="rId33" Type="http://schemas.openxmlformats.org/officeDocument/2006/relationships/hyperlink" Target="https://podminky.urs.cz/item/CS_URS_2023_01/327211911" TargetMode="External" /><Relationship Id="rId34" Type="http://schemas.openxmlformats.org/officeDocument/2006/relationships/hyperlink" Target="https://podminky.urs.cz/item/CS_URS_2023_01/327213224" TargetMode="External" /><Relationship Id="rId35" Type="http://schemas.openxmlformats.org/officeDocument/2006/relationships/hyperlink" Target="https://podminky.urs.cz/item/CS_URS_2023_01/327314217" TargetMode="External" /><Relationship Id="rId36" Type="http://schemas.openxmlformats.org/officeDocument/2006/relationships/hyperlink" Target="https://podminky.urs.cz/item/CS_URS_2023_01/327351211" TargetMode="External" /><Relationship Id="rId37" Type="http://schemas.openxmlformats.org/officeDocument/2006/relationships/hyperlink" Target="https://podminky.urs.cz/item/CS_URS_2023_01/327351221" TargetMode="External" /><Relationship Id="rId38" Type="http://schemas.openxmlformats.org/officeDocument/2006/relationships/hyperlink" Target="https://podminky.urs.cz/item/CS_URS_2023_01/348171110-R" TargetMode="External" /><Relationship Id="rId39" Type="http://schemas.openxmlformats.org/officeDocument/2006/relationships/hyperlink" Target="https://podminky.urs.cz/item/CS_URS_2023_01/564710011" TargetMode="External" /><Relationship Id="rId40" Type="http://schemas.openxmlformats.org/officeDocument/2006/relationships/hyperlink" Target="https://podminky.urs.cz/item/CS_URS_2023_01/564720111" TargetMode="External" /><Relationship Id="rId41" Type="http://schemas.openxmlformats.org/officeDocument/2006/relationships/hyperlink" Target="https://podminky.urs.cz/item/CS_URS_2023_01/564751114" TargetMode="External" /><Relationship Id="rId42" Type="http://schemas.openxmlformats.org/officeDocument/2006/relationships/hyperlink" Target="https://podminky.urs.cz/item/CS_URS_2023_01/564851011" TargetMode="External" /><Relationship Id="rId43" Type="http://schemas.openxmlformats.org/officeDocument/2006/relationships/hyperlink" Target="https://podminky.urs.cz/item/CS_URS_2023_01/589811111" TargetMode="External" /><Relationship Id="rId44" Type="http://schemas.openxmlformats.org/officeDocument/2006/relationships/hyperlink" Target="https://podminky.urs.cz/item/CS_URS_2023_01/596211110" TargetMode="External" /><Relationship Id="rId45" Type="http://schemas.openxmlformats.org/officeDocument/2006/relationships/hyperlink" Target="https://podminky.urs.cz/item/CS_URS_2023_01/622321121" TargetMode="External" /><Relationship Id="rId46" Type="http://schemas.openxmlformats.org/officeDocument/2006/relationships/hyperlink" Target="https://podminky.urs.cz/item/CS_URS_2023_01/622321191" TargetMode="External" /><Relationship Id="rId47" Type="http://schemas.openxmlformats.org/officeDocument/2006/relationships/hyperlink" Target="https://podminky.urs.cz/item/CS_URS_2023_01/628631221" TargetMode="External" /><Relationship Id="rId48" Type="http://schemas.openxmlformats.org/officeDocument/2006/relationships/hyperlink" Target="https://podminky.urs.cz/item/CS_URS_2023_01/911121111" TargetMode="External" /><Relationship Id="rId49" Type="http://schemas.openxmlformats.org/officeDocument/2006/relationships/hyperlink" Target="https://podminky.urs.cz/item/CS_URS_2023_01/911381124" TargetMode="External" /><Relationship Id="rId50" Type="http://schemas.openxmlformats.org/officeDocument/2006/relationships/hyperlink" Target="https://podminky.urs.cz/item/CS_URS_2023_01/916131213" TargetMode="External" /><Relationship Id="rId51" Type="http://schemas.openxmlformats.org/officeDocument/2006/relationships/hyperlink" Target="https://podminky.urs.cz/item/CS_URS_2023_01/916231213" TargetMode="External" /><Relationship Id="rId52" Type="http://schemas.openxmlformats.org/officeDocument/2006/relationships/hyperlink" Target="https://podminky.urs.cz/item/CS_URS_2023_01/916331112" TargetMode="External" /><Relationship Id="rId53" Type="http://schemas.openxmlformats.org/officeDocument/2006/relationships/hyperlink" Target="https://podminky.urs.cz/item/CS_URS_2023_01/919731121" TargetMode="External" /><Relationship Id="rId54" Type="http://schemas.openxmlformats.org/officeDocument/2006/relationships/hyperlink" Target="https://podminky.urs.cz/item/CS_URS_2023_01/919735111" TargetMode="External" /><Relationship Id="rId55" Type="http://schemas.openxmlformats.org/officeDocument/2006/relationships/hyperlink" Target="https://podminky.urs.cz/item/CS_URS_2023_01/931951112-R" TargetMode="External" /><Relationship Id="rId56" Type="http://schemas.openxmlformats.org/officeDocument/2006/relationships/hyperlink" Target="https://podminky.urs.cz/item/CS_URS_2023_01/936104213" TargetMode="External" /><Relationship Id="rId57" Type="http://schemas.openxmlformats.org/officeDocument/2006/relationships/hyperlink" Target="https://podminky.urs.cz/item/CS_URS_2023_01/938908411" TargetMode="External" /><Relationship Id="rId58" Type="http://schemas.openxmlformats.org/officeDocument/2006/relationships/hyperlink" Target="https://podminky.urs.cz/item/CS_URS_2023_01/938909411" TargetMode="External" /><Relationship Id="rId59" Type="http://schemas.openxmlformats.org/officeDocument/2006/relationships/hyperlink" Target="https://podminky.urs.cz/item/CS_URS_2023_01/949111111" TargetMode="External" /><Relationship Id="rId60" Type="http://schemas.openxmlformats.org/officeDocument/2006/relationships/hyperlink" Target="https://podminky.urs.cz/item/CS_URS_2023_01/949111112" TargetMode="External" /><Relationship Id="rId61" Type="http://schemas.openxmlformats.org/officeDocument/2006/relationships/hyperlink" Target="https://podminky.urs.cz/item/CS_URS_2023_01/949111211" TargetMode="External" /><Relationship Id="rId62" Type="http://schemas.openxmlformats.org/officeDocument/2006/relationships/hyperlink" Target="https://podminky.urs.cz/item/CS_URS_2023_01/949111212" TargetMode="External" /><Relationship Id="rId63" Type="http://schemas.openxmlformats.org/officeDocument/2006/relationships/hyperlink" Target="https://podminky.urs.cz/item/CS_URS_2023_01/949111811" TargetMode="External" /><Relationship Id="rId64" Type="http://schemas.openxmlformats.org/officeDocument/2006/relationships/hyperlink" Target="https://podminky.urs.cz/item/CS_URS_2023_01/949111812" TargetMode="External" /><Relationship Id="rId65" Type="http://schemas.openxmlformats.org/officeDocument/2006/relationships/hyperlink" Target="https://podminky.urs.cz/item/CS_URS_2023_01/953312125" TargetMode="External" /><Relationship Id="rId66" Type="http://schemas.openxmlformats.org/officeDocument/2006/relationships/hyperlink" Target="https://podminky.urs.cz/item/CS_URS_2023_01/961044111" TargetMode="External" /><Relationship Id="rId67" Type="http://schemas.openxmlformats.org/officeDocument/2006/relationships/hyperlink" Target="https://podminky.urs.cz/item/CS_URS_2023_01/962022491" TargetMode="External" /><Relationship Id="rId68" Type="http://schemas.openxmlformats.org/officeDocument/2006/relationships/hyperlink" Target="https://podminky.urs.cz/item/CS_URS_2023_01/962042321" TargetMode="External" /><Relationship Id="rId69" Type="http://schemas.openxmlformats.org/officeDocument/2006/relationships/hyperlink" Target="https://podminky.urs.cz/item/CS_URS_2023_01/985222111" TargetMode="External" /><Relationship Id="rId70" Type="http://schemas.openxmlformats.org/officeDocument/2006/relationships/hyperlink" Target="https://podminky.urs.cz/item/CS_URS_2023_01/997221561" TargetMode="External" /><Relationship Id="rId71" Type="http://schemas.openxmlformats.org/officeDocument/2006/relationships/hyperlink" Target="https://podminky.urs.cz/item/CS_URS_2023_01/997221569" TargetMode="External" /><Relationship Id="rId72" Type="http://schemas.openxmlformats.org/officeDocument/2006/relationships/hyperlink" Target="https://podminky.urs.cz/item/CS_URS_2023_01/997221861" TargetMode="External" /><Relationship Id="rId73" Type="http://schemas.openxmlformats.org/officeDocument/2006/relationships/hyperlink" Target="https://podminky.urs.cz/item/CS_URS_2023_01/997221873" TargetMode="External" /><Relationship Id="rId74" Type="http://schemas.openxmlformats.org/officeDocument/2006/relationships/hyperlink" Target="https://podminky.urs.cz/item/CS_URS_2023_01/997221875" TargetMode="External" /><Relationship Id="rId75" Type="http://schemas.openxmlformats.org/officeDocument/2006/relationships/hyperlink" Target="https://podminky.urs.cz/item/CS_URS_2023_01/998153131" TargetMode="External" /><Relationship Id="rId76" Type="http://schemas.openxmlformats.org/officeDocument/2006/relationships/hyperlink" Target="https://podminky.urs.cz/item/CS_URS_2023_01/711112001" TargetMode="External" /><Relationship Id="rId77" Type="http://schemas.openxmlformats.org/officeDocument/2006/relationships/hyperlink" Target="https://podminky.urs.cz/item/CS_URS_2023_01/711161212" TargetMode="External" /><Relationship Id="rId78" Type="http://schemas.openxmlformats.org/officeDocument/2006/relationships/hyperlink" Target="https://podminky.urs.cz/item/CS_URS_2023_01/711161383" TargetMode="External" /><Relationship Id="rId79" Type="http://schemas.openxmlformats.org/officeDocument/2006/relationships/hyperlink" Target="https://podminky.urs.cz/item/CS_URS_2023_01/998711101" TargetMode="External" /><Relationship Id="rId80" Type="http://schemas.openxmlformats.org/officeDocument/2006/relationships/hyperlink" Target="https://podminky.urs.cz/item/CS_URS_2023_01/767996705" TargetMode="External" /><Relationship Id="rId81" Type="http://schemas.openxmlformats.org/officeDocument/2006/relationships/hyperlink" Target="https://podminky.urs.cz/item/CS_URS_2023_01/012103000" TargetMode="External" /><Relationship Id="rId82" Type="http://schemas.openxmlformats.org/officeDocument/2006/relationships/hyperlink" Target="https://podminky.urs.cz/item/CS_URS_2023_01/012303000" TargetMode="External" /><Relationship Id="rId83" Type="http://schemas.openxmlformats.org/officeDocument/2006/relationships/hyperlink" Target="https://podminky.urs.cz/item/CS_URS_2023_01/013254000" TargetMode="External" /><Relationship Id="rId84" Type="http://schemas.openxmlformats.org/officeDocument/2006/relationships/hyperlink" Target="https://podminky.urs.cz/item/CS_URS_2023_01/030001000" TargetMode="External" /><Relationship Id="rId85" Type="http://schemas.openxmlformats.org/officeDocument/2006/relationships/hyperlink" Target="https://podminky.urs.cz/item/CS_URS_2023_01/043194000" TargetMode="External" /><Relationship Id="rId86" Type="http://schemas.openxmlformats.org/officeDocument/2006/relationships/hyperlink" Target="https://podminky.urs.cz/item/CS_URS_2023_01/052002000" TargetMode="External" /><Relationship Id="rId8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2023014(1)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Opěrná zeď v ul. Františkovská, Liberec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ul. Františkovská, Liberec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2. 8. 2023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Statutární město Liberec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ALB plus spol. s r.o.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ALB plus spol. s 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101 - Opěrná zeď a hřiště'!J30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'SO 101 - Opěrná zeď a hřiště'!P96</f>
        <v>0</v>
      </c>
      <c r="AV55" s="122">
        <f>'SO 101 - Opěrná zeď a hřiště'!J33</f>
        <v>0</v>
      </c>
      <c r="AW55" s="122">
        <f>'SO 101 - Opěrná zeď a hřiště'!J34</f>
        <v>0</v>
      </c>
      <c r="AX55" s="122">
        <f>'SO 101 - Opěrná zeď a hřiště'!J35</f>
        <v>0</v>
      </c>
      <c r="AY55" s="122">
        <f>'SO 101 - Opěrná zeď a hřiště'!J36</f>
        <v>0</v>
      </c>
      <c r="AZ55" s="122">
        <f>'SO 101 - Opěrná zeď a hřiště'!F33</f>
        <v>0</v>
      </c>
      <c r="BA55" s="122">
        <f>'SO 101 - Opěrná zeď a hřiště'!F34</f>
        <v>0</v>
      </c>
      <c r="BB55" s="122">
        <f>'SO 101 - Opěrná zeď a hřiště'!F35</f>
        <v>0</v>
      </c>
      <c r="BC55" s="122">
        <f>'SO 101 - Opěrná zeď a hřiště'!F36</f>
        <v>0</v>
      </c>
      <c r="BD55" s="124">
        <f>'SO 101 - Opěrná zeď a hřiště'!F37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vTJ0MiSx/ZvujIs7h10eno86/960Umh5FU2SsXjeFdLYr4XeCYTtmMS7PagXNkDoGj4a2MpFKodrych2VNIcMg==" hashValue="t1pryx0HbZIluC+A5Zlmks2uLUwRAM68fYI5FjbMGGiqLjzPrcv3F4qcEkCXjTyVKZTuJHPxtcbLxP0CgU7lD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101 - Opěrná zeď a hřiště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81</v>
      </c>
    </row>
    <row r="4" s="1" customFormat="1" ht="24.96" customHeight="1">
      <c r="B4" s="22"/>
      <c r="D4" s="128" t="s">
        <v>82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Opěrná zeď v ul. Františkovská, Liberec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83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84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2. 8. 2023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19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27</v>
      </c>
      <c r="F15" s="40"/>
      <c r="G15" s="40"/>
      <c r="H15" s="40"/>
      <c r="I15" s="130" t="s">
        <v>28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29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28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31</v>
      </c>
      <c r="E20" s="40"/>
      <c r="F20" s="40"/>
      <c r="G20" s="40"/>
      <c r="H20" s="40"/>
      <c r="I20" s="130" t="s">
        <v>26</v>
      </c>
      <c r="J20" s="134" t="s">
        <v>19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32</v>
      </c>
      <c r="F21" s="40"/>
      <c r="G21" s="40"/>
      <c r="H21" s="40"/>
      <c r="I21" s="130" t="s">
        <v>28</v>
      </c>
      <c r="J21" s="134" t="s">
        <v>19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34</v>
      </c>
      <c r="E23" s="40"/>
      <c r="F23" s="40"/>
      <c r="G23" s="40"/>
      <c r="H23" s="40"/>
      <c r="I23" s="130" t="s">
        <v>26</v>
      </c>
      <c r="J23" s="134" t="s">
        <v>19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32</v>
      </c>
      <c r="F24" s="40"/>
      <c r="G24" s="40"/>
      <c r="H24" s="40"/>
      <c r="I24" s="130" t="s">
        <v>28</v>
      </c>
      <c r="J24" s="134" t="s">
        <v>19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35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37</v>
      </c>
      <c r="E30" s="40"/>
      <c r="F30" s="40"/>
      <c r="G30" s="40"/>
      <c r="H30" s="40"/>
      <c r="I30" s="40"/>
      <c r="J30" s="142">
        <f>ROUND(J96,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39</v>
      </c>
      <c r="G32" s="40"/>
      <c r="H32" s="40"/>
      <c r="I32" s="143" t="s">
        <v>38</v>
      </c>
      <c r="J32" s="143" t="s">
        <v>40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41</v>
      </c>
      <c r="E33" s="130" t="s">
        <v>42</v>
      </c>
      <c r="F33" s="145">
        <f>ROUND((SUM(BE96:BE514)),  2)</f>
        <v>0</v>
      </c>
      <c r="G33" s="40"/>
      <c r="H33" s="40"/>
      <c r="I33" s="146">
        <v>0.20999999999999999</v>
      </c>
      <c r="J33" s="145">
        <f>ROUND(((SUM(BE96:BE514))*I33),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43</v>
      </c>
      <c r="F34" s="145">
        <f>ROUND((SUM(BF96:BF514)),  2)</f>
        <v>0</v>
      </c>
      <c r="G34" s="40"/>
      <c r="H34" s="40"/>
      <c r="I34" s="146">
        <v>0.14999999999999999</v>
      </c>
      <c r="J34" s="145">
        <f>ROUND(((SUM(BF96:BF514))*I34),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44</v>
      </c>
      <c r="F35" s="145">
        <f>ROUND((SUM(BG96:BG514)),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45</v>
      </c>
      <c r="F36" s="145">
        <f>ROUND((SUM(BH96:BH514)),  2)</f>
        <v>0</v>
      </c>
      <c r="G36" s="40"/>
      <c r="H36" s="40"/>
      <c r="I36" s="146">
        <v>0.14999999999999999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46</v>
      </c>
      <c r="F37" s="145">
        <f>ROUND((SUM(BI96:BI514)),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47</v>
      </c>
      <c r="E39" s="149"/>
      <c r="F39" s="149"/>
      <c r="G39" s="150" t="s">
        <v>48</v>
      </c>
      <c r="H39" s="151" t="s">
        <v>49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85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Opěrná zeď v ul. Františkovská, Liberec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83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Opěrná zeď a hřiště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ul. Františkovská, Liberec</v>
      </c>
      <c r="G52" s="42"/>
      <c r="H52" s="42"/>
      <c r="I52" s="34" t="s">
        <v>23</v>
      </c>
      <c r="J52" s="74" t="str">
        <f>IF(J12="","",J12)</f>
        <v>2. 8. 2023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Statutární město Liberec </v>
      </c>
      <c r="G54" s="42"/>
      <c r="H54" s="42"/>
      <c r="I54" s="34" t="s">
        <v>31</v>
      </c>
      <c r="J54" s="38" t="str">
        <f>E21</f>
        <v>ALB plus spol. s r.o.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ALB plus spol. s r.o.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86</v>
      </c>
      <c r="D57" s="160"/>
      <c r="E57" s="160"/>
      <c r="F57" s="160"/>
      <c r="G57" s="160"/>
      <c r="H57" s="160"/>
      <c r="I57" s="160"/>
      <c r="J57" s="161" t="s">
        <v>87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69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88</v>
      </c>
    </row>
    <row r="60" s="9" customFormat="1" ht="24.96" customHeight="1">
      <c r="A60" s="9"/>
      <c r="B60" s="163"/>
      <c r="C60" s="164"/>
      <c r="D60" s="165" t="s">
        <v>89</v>
      </c>
      <c r="E60" s="166"/>
      <c r="F60" s="166"/>
      <c r="G60" s="166"/>
      <c r="H60" s="166"/>
      <c r="I60" s="166"/>
      <c r="J60" s="167">
        <f>J97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90</v>
      </c>
      <c r="E61" s="172"/>
      <c r="F61" s="172"/>
      <c r="G61" s="172"/>
      <c r="H61" s="172"/>
      <c r="I61" s="172"/>
      <c r="J61" s="173">
        <f>J98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91</v>
      </c>
      <c r="E62" s="172"/>
      <c r="F62" s="172"/>
      <c r="G62" s="172"/>
      <c r="H62" s="172"/>
      <c r="I62" s="172"/>
      <c r="J62" s="173">
        <f>J196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92</v>
      </c>
      <c r="E63" s="172"/>
      <c r="F63" s="172"/>
      <c r="G63" s="172"/>
      <c r="H63" s="172"/>
      <c r="I63" s="172"/>
      <c r="J63" s="173">
        <f>J227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93</v>
      </c>
      <c r="E64" s="172"/>
      <c r="F64" s="172"/>
      <c r="G64" s="172"/>
      <c r="H64" s="172"/>
      <c r="I64" s="172"/>
      <c r="J64" s="173">
        <f>J299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94</v>
      </c>
      <c r="E65" s="172"/>
      <c r="F65" s="172"/>
      <c r="G65" s="172"/>
      <c r="H65" s="172"/>
      <c r="I65" s="172"/>
      <c r="J65" s="173">
        <f>J327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95</v>
      </c>
      <c r="E66" s="172"/>
      <c r="F66" s="172"/>
      <c r="G66" s="172"/>
      <c r="H66" s="172"/>
      <c r="I66" s="172"/>
      <c r="J66" s="173">
        <f>J347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96</v>
      </c>
      <c r="E67" s="172"/>
      <c r="F67" s="172"/>
      <c r="G67" s="172"/>
      <c r="H67" s="172"/>
      <c r="I67" s="172"/>
      <c r="J67" s="173">
        <f>J445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97</v>
      </c>
      <c r="E68" s="172"/>
      <c r="F68" s="172"/>
      <c r="G68" s="172"/>
      <c r="H68" s="172"/>
      <c r="I68" s="172"/>
      <c r="J68" s="173">
        <f>J462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3"/>
      <c r="C69" s="164"/>
      <c r="D69" s="165" t="s">
        <v>98</v>
      </c>
      <c r="E69" s="166"/>
      <c r="F69" s="166"/>
      <c r="G69" s="166"/>
      <c r="H69" s="166"/>
      <c r="I69" s="166"/>
      <c r="J69" s="167">
        <f>J465</f>
        <v>0</v>
      </c>
      <c r="K69" s="164"/>
      <c r="L69" s="16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9"/>
      <c r="C70" s="170"/>
      <c r="D70" s="171" t="s">
        <v>99</v>
      </c>
      <c r="E70" s="172"/>
      <c r="F70" s="172"/>
      <c r="G70" s="172"/>
      <c r="H70" s="172"/>
      <c r="I70" s="172"/>
      <c r="J70" s="173">
        <f>J466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100</v>
      </c>
      <c r="E71" s="172"/>
      <c r="F71" s="172"/>
      <c r="G71" s="172"/>
      <c r="H71" s="172"/>
      <c r="I71" s="172"/>
      <c r="J71" s="173">
        <f>J481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3"/>
      <c r="C72" s="164"/>
      <c r="D72" s="165" t="s">
        <v>101</v>
      </c>
      <c r="E72" s="166"/>
      <c r="F72" s="166"/>
      <c r="G72" s="166"/>
      <c r="H72" s="166"/>
      <c r="I72" s="166"/>
      <c r="J72" s="167">
        <f>J486</f>
        <v>0</v>
      </c>
      <c r="K72" s="164"/>
      <c r="L72" s="16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69"/>
      <c r="C73" s="170"/>
      <c r="D73" s="171" t="s">
        <v>102</v>
      </c>
      <c r="E73" s="172"/>
      <c r="F73" s="172"/>
      <c r="G73" s="172"/>
      <c r="H73" s="172"/>
      <c r="I73" s="172"/>
      <c r="J73" s="173">
        <f>J487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9"/>
      <c r="C74" s="170"/>
      <c r="D74" s="171" t="s">
        <v>103</v>
      </c>
      <c r="E74" s="172"/>
      <c r="F74" s="172"/>
      <c r="G74" s="172"/>
      <c r="H74" s="172"/>
      <c r="I74" s="172"/>
      <c r="J74" s="173">
        <f>J498</f>
        <v>0</v>
      </c>
      <c r="K74" s="170"/>
      <c r="L74" s="17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9"/>
      <c r="C75" s="170"/>
      <c r="D75" s="171" t="s">
        <v>104</v>
      </c>
      <c r="E75" s="172"/>
      <c r="F75" s="172"/>
      <c r="G75" s="172"/>
      <c r="H75" s="172"/>
      <c r="I75" s="172"/>
      <c r="J75" s="173">
        <f>J504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9"/>
      <c r="C76" s="170"/>
      <c r="D76" s="171" t="s">
        <v>105</v>
      </c>
      <c r="E76" s="172"/>
      <c r="F76" s="172"/>
      <c r="G76" s="172"/>
      <c r="H76" s="172"/>
      <c r="I76" s="172"/>
      <c r="J76" s="173">
        <f>J509</f>
        <v>0</v>
      </c>
      <c r="K76" s="170"/>
      <c r="L76" s="1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2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106</v>
      </c>
      <c r="D83" s="42"/>
      <c r="E83" s="42"/>
      <c r="F83" s="42"/>
      <c r="G83" s="42"/>
      <c r="H83" s="42"/>
      <c r="I83" s="42"/>
      <c r="J83" s="42"/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58" t="str">
        <f>E7</f>
        <v>Opěrná zeď v ul. Františkovská, Liberec</v>
      </c>
      <c r="F86" s="34"/>
      <c r="G86" s="34"/>
      <c r="H86" s="34"/>
      <c r="I86" s="42"/>
      <c r="J86" s="42"/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83</v>
      </c>
      <c r="D87" s="42"/>
      <c r="E87" s="42"/>
      <c r="F87" s="42"/>
      <c r="G87" s="42"/>
      <c r="H87" s="42"/>
      <c r="I87" s="42"/>
      <c r="J87" s="42"/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SO 101 - Opěrná zeď a hřiště</v>
      </c>
      <c r="F88" s="42"/>
      <c r="G88" s="42"/>
      <c r="H88" s="42"/>
      <c r="I88" s="42"/>
      <c r="J88" s="42"/>
      <c r="K88" s="4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>ul. Františkovská, Liberec</v>
      </c>
      <c r="G90" s="42"/>
      <c r="H90" s="42"/>
      <c r="I90" s="34" t="s">
        <v>23</v>
      </c>
      <c r="J90" s="74" t="str">
        <f>IF(J12="","",J12)</f>
        <v>2. 8. 2023</v>
      </c>
      <c r="K90" s="42"/>
      <c r="L90" s="13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2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E15</f>
        <v xml:space="preserve">Statutární město Liberec </v>
      </c>
      <c r="G92" s="42"/>
      <c r="H92" s="42"/>
      <c r="I92" s="34" t="s">
        <v>31</v>
      </c>
      <c r="J92" s="38" t="str">
        <f>E21</f>
        <v>ALB plus spol. s r.o.</v>
      </c>
      <c r="K92" s="42"/>
      <c r="L92" s="132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IF(E18="","",E18)</f>
        <v>Vyplň údaj</v>
      </c>
      <c r="G93" s="42"/>
      <c r="H93" s="42"/>
      <c r="I93" s="34" t="s">
        <v>34</v>
      </c>
      <c r="J93" s="38" t="str">
        <f>E24</f>
        <v>ALB plus spol. s r.o.</v>
      </c>
      <c r="K93" s="42"/>
      <c r="L93" s="132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2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5"/>
      <c r="B95" s="176"/>
      <c r="C95" s="177" t="s">
        <v>107</v>
      </c>
      <c r="D95" s="178" t="s">
        <v>56</v>
      </c>
      <c r="E95" s="178" t="s">
        <v>52</v>
      </c>
      <c r="F95" s="178" t="s">
        <v>53</v>
      </c>
      <c r="G95" s="178" t="s">
        <v>108</v>
      </c>
      <c r="H95" s="178" t="s">
        <v>109</v>
      </c>
      <c r="I95" s="178" t="s">
        <v>110</v>
      </c>
      <c r="J95" s="178" t="s">
        <v>87</v>
      </c>
      <c r="K95" s="179" t="s">
        <v>111</v>
      </c>
      <c r="L95" s="180"/>
      <c r="M95" s="94" t="s">
        <v>19</v>
      </c>
      <c r="N95" s="95" t="s">
        <v>41</v>
      </c>
      <c r="O95" s="95" t="s">
        <v>112</v>
      </c>
      <c r="P95" s="95" t="s">
        <v>113</v>
      </c>
      <c r="Q95" s="95" t="s">
        <v>114</v>
      </c>
      <c r="R95" s="95" t="s">
        <v>115</v>
      </c>
      <c r="S95" s="95" t="s">
        <v>116</v>
      </c>
      <c r="T95" s="96" t="s">
        <v>117</v>
      </c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="2" customFormat="1" ht="22.8" customHeight="1">
      <c r="A96" s="40"/>
      <c r="B96" s="41"/>
      <c r="C96" s="101" t="s">
        <v>118</v>
      </c>
      <c r="D96" s="42"/>
      <c r="E96" s="42"/>
      <c r="F96" s="42"/>
      <c r="G96" s="42"/>
      <c r="H96" s="42"/>
      <c r="I96" s="42"/>
      <c r="J96" s="181">
        <f>BK96</f>
        <v>0</v>
      </c>
      <c r="K96" s="42"/>
      <c r="L96" s="46"/>
      <c r="M96" s="97"/>
      <c r="N96" s="182"/>
      <c r="O96" s="98"/>
      <c r="P96" s="183">
        <f>P97+P465+P486</f>
        <v>0</v>
      </c>
      <c r="Q96" s="98"/>
      <c r="R96" s="183">
        <f>R97+R465+R486</f>
        <v>373.54713385000002</v>
      </c>
      <c r="S96" s="98"/>
      <c r="T96" s="184">
        <f>T97+T465+T486</f>
        <v>220.96775000000002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70</v>
      </c>
      <c r="AU96" s="19" t="s">
        <v>88</v>
      </c>
      <c r="BK96" s="185">
        <f>BK97+BK465+BK486</f>
        <v>0</v>
      </c>
    </row>
    <row r="97" s="12" customFormat="1" ht="25.92" customHeight="1">
      <c r="A97" s="12"/>
      <c r="B97" s="186"/>
      <c r="C97" s="187"/>
      <c r="D97" s="188" t="s">
        <v>70</v>
      </c>
      <c r="E97" s="189" t="s">
        <v>119</v>
      </c>
      <c r="F97" s="189" t="s">
        <v>120</v>
      </c>
      <c r="G97" s="187"/>
      <c r="H97" s="187"/>
      <c r="I97" s="190"/>
      <c r="J97" s="191">
        <f>BK97</f>
        <v>0</v>
      </c>
      <c r="K97" s="187"/>
      <c r="L97" s="192"/>
      <c r="M97" s="193"/>
      <c r="N97" s="194"/>
      <c r="O97" s="194"/>
      <c r="P97" s="195">
        <f>P98+P196+P227+P299+P327+P347+P445+P462</f>
        <v>0</v>
      </c>
      <c r="Q97" s="194"/>
      <c r="R97" s="195">
        <f>R98+R196+R227+R299+R327+R347+R445+R462</f>
        <v>373.44163385000002</v>
      </c>
      <c r="S97" s="194"/>
      <c r="T97" s="196">
        <f>T98+T196+T227+T299+T327+T347+T445+T462</f>
        <v>219.84500000000003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7" t="s">
        <v>79</v>
      </c>
      <c r="AT97" s="198" t="s">
        <v>70</v>
      </c>
      <c r="AU97" s="198" t="s">
        <v>71</v>
      </c>
      <c r="AY97" s="197" t="s">
        <v>121</v>
      </c>
      <c r="BK97" s="199">
        <f>BK98+BK196+BK227+BK299+BK327+BK347+BK445+BK462</f>
        <v>0</v>
      </c>
    </row>
    <row r="98" s="12" customFormat="1" ht="22.8" customHeight="1">
      <c r="A98" s="12"/>
      <c r="B98" s="186"/>
      <c r="C98" s="187"/>
      <c r="D98" s="188" t="s">
        <v>70</v>
      </c>
      <c r="E98" s="200" t="s">
        <v>79</v>
      </c>
      <c r="F98" s="200" t="s">
        <v>122</v>
      </c>
      <c r="G98" s="187"/>
      <c r="H98" s="187"/>
      <c r="I98" s="190"/>
      <c r="J98" s="201">
        <f>BK98</f>
        <v>0</v>
      </c>
      <c r="K98" s="187"/>
      <c r="L98" s="192"/>
      <c r="M98" s="193"/>
      <c r="N98" s="194"/>
      <c r="O98" s="194"/>
      <c r="P98" s="195">
        <f>SUM(P99:P195)</f>
        <v>0</v>
      </c>
      <c r="Q98" s="194"/>
      <c r="R98" s="195">
        <f>SUM(R99:R195)</f>
        <v>0.00064000000000000005</v>
      </c>
      <c r="S98" s="194"/>
      <c r="T98" s="196">
        <f>SUM(T99:T195)</f>
        <v>124.542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7" t="s">
        <v>79</v>
      </c>
      <c r="AT98" s="198" t="s">
        <v>70</v>
      </c>
      <c r="AU98" s="198" t="s">
        <v>79</v>
      </c>
      <c r="AY98" s="197" t="s">
        <v>121</v>
      </c>
      <c r="BK98" s="199">
        <f>SUM(BK99:BK195)</f>
        <v>0</v>
      </c>
    </row>
    <row r="99" s="2" customFormat="1" ht="24.15" customHeight="1">
      <c r="A99" s="40"/>
      <c r="B99" s="41"/>
      <c r="C99" s="202" t="s">
        <v>79</v>
      </c>
      <c r="D99" s="202" t="s">
        <v>123</v>
      </c>
      <c r="E99" s="203" t="s">
        <v>124</v>
      </c>
      <c r="F99" s="204" t="s">
        <v>125</v>
      </c>
      <c r="G99" s="205" t="s">
        <v>126</v>
      </c>
      <c r="H99" s="206">
        <v>47.649999999999999</v>
      </c>
      <c r="I99" s="207"/>
      <c r="J99" s="208">
        <f>ROUND(I99*H99,2)</f>
        <v>0</v>
      </c>
      <c r="K99" s="204" t="s">
        <v>127</v>
      </c>
      <c r="L99" s="46"/>
      <c r="M99" s="209" t="s">
        <v>19</v>
      </c>
      <c r="N99" s="210" t="s">
        <v>42</v>
      </c>
      <c r="O99" s="86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3" t="s">
        <v>128</v>
      </c>
      <c r="AT99" s="213" t="s">
        <v>123</v>
      </c>
      <c r="AU99" s="213" t="s">
        <v>81</v>
      </c>
      <c r="AY99" s="19" t="s">
        <v>121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9" t="s">
        <v>79</v>
      </c>
      <c r="BK99" s="214">
        <f>ROUND(I99*H99,2)</f>
        <v>0</v>
      </c>
      <c r="BL99" s="19" t="s">
        <v>128</v>
      </c>
      <c r="BM99" s="213" t="s">
        <v>129</v>
      </c>
    </row>
    <row r="100" s="2" customFormat="1">
      <c r="A100" s="40"/>
      <c r="B100" s="41"/>
      <c r="C100" s="42"/>
      <c r="D100" s="215" t="s">
        <v>130</v>
      </c>
      <c r="E100" s="42"/>
      <c r="F100" s="216" t="s">
        <v>131</v>
      </c>
      <c r="G100" s="42"/>
      <c r="H100" s="42"/>
      <c r="I100" s="217"/>
      <c r="J100" s="42"/>
      <c r="K100" s="42"/>
      <c r="L100" s="46"/>
      <c r="M100" s="218"/>
      <c r="N100" s="219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130</v>
      </c>
      <c r="AU100" s="19" t="s">
        <v>81</v>
      </c>
    </row>
    <row r="101" s="13" customFormat="1">
      <c r="A101" s="13"/>
      <c r="B101" s="220"/>
      <c r="C101" s="221"/>
      <c r="D101" s="222" t="s">
        <v>132</v>
      </c>
      <c r="E101" s="223" t="s">
        <v>19</v>
      </c>
      <c r="F101" s="224" t="s">
        <v>133</v>
      </c>
      <c r="G101" s="221"/>
      <c r="H101" s="225">
        <v>47.649999999999999</v>
      </c>
      <c r="I101" s="226"/>
      <c r="J101" s="221"/>
      <c r="K101" s="221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132</v>
      </c>
      <c r="AU101" s="231" t="s">
        <v>81</v>
      </c>
      <c r="AV101" s="13" t="s">
        <v>81</v>
      </c>
      <c r="AW101" s="13" t="s">
        <v>33</v>
      </c>
      <c r="AX101" s="13" t="s">
        <v>79</v>
      </c>
      <c r="AY101" s="231" t="s">
        <v>121</v>
      </c>
    </row>
    <row r="102" s="2" customFormat="1" ht="37.8" customHeight="1">
      <c r="A102" s="40"/>
      <c r="B102" s="41"/>
      <c r="C102" s="202" t="s">
        <v>81</v>
      </c>
      <c r="D102" s="202" t="s">
        <v>123</v>
      </c>
      <c r="E102" s="203" t="s">
        <v>134</v>
      </c>
      <c r="F102" s="204" t="s">
        <v>135</v>
      </c>
      <c r="G102" s="205" t="s">
        <v>126</v>
      </c>
      <c r="H102" s="206">
        <v>244.19999999999999</v>
      </c>
      <c r="I102" s="207"/>
      <c r="J102" s="208">
        <f>ROUND(I102*H102,2)</f>
        <v>0</v>
      </c>
      <c r="K102" s="204" t="s">
        <v>127</v>
      </c>
      <c r="L102" s="46"/>
      <c r="M102" s="209" t="s">
        <v>19</v>
      </c>
      <c r="N102" s="210" t="s">
        <v>42</v>
      </c>
      <c r="O102" s="86"/>
      <c r="P102" s="211">
        <f>O102*H102</f>
        <v>0</v>
      </c>
      <c r="Q102" s="211">
        <v>0</v>
      </c>
      <c r="R102" s="211">
        <f>Q102*H102</f>
        <v>0</v>
      </c>
      <c r="S102" s="211">
        <v>0.28999999999999998</v>
      </c>
      <c r="T102" s="212">
        <f>S102*H102</f>
        <v>70.817999999999998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3" t="s">
        <v>128</v>
      </c>
      <c r="AT102" s="213" t="s">
        <v>123</v>
      </c>
      <c r="AU102" s="213" t="s">
        <v>81</v>
      </c>
      <c r="AY102" s="19" t="s">
        <v>121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9" t="s">
        <v>79</v>
      </c>
      <c r="BK102" s="214">
        <f>ROUND(I102*H102,2)</f>
        <v>0</v>
      </c>
      <c r="BL102" s="19" t="s">
        <v>128</v>
      </c>
      <c r="BM102" s="213" t="s">
        <v>136</v>
      </c>
    </row>
    <row r="103" s="2" customFormat="1">
      <c r="A103" s="40"/>
      <c r="B103" s="41"/>
      <c r="C103" s="42"/>
      <c r="D103" s="215" t="s">
        <v>130</v>
      </c>
      <c r="E103" s="42"/>
      <c r="F103" s="216" t="s">
        <v>137</v>
      </c>
      <c r="G103" s="42"/>
      <c r="H103" s="42"/>
      <c r="I103" s="217"/>
      <c r="J103" s="42"/>
      <c r="K103" s="42"/>
      <c r="L103" s="46"/>
      <c r="M103" s="218"/>
      <c r="N103" s="219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130</v>
      </c>
      <c r="AU103" s="19" t="s">
        <v>81</v>
      </c>
    </row>
    <row r="104" s="14" customFormat="1">
      <c r="A104" s="14"/>
      <c r="B104" s="232"/>
      <c r="C104" s="233"/>
      <c r="D104" s="222" t="s">
        <v>132</v>
      </c>
      <c r="E104" s="234" t="s">
        <v>19</v>
      </c>
      <c r="F104" s="235" t="s">
        <v>138</v>
      </c>
      <c r="G104" s="233"/>
      <c r="H104" s="234" t="s">
        <v>19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1" t="s">
        <v>132</v>
      </c>
      <c r="AU104" s="241" t="s">
        <v>81</v>
      </c>
      <c r="AV104" s="14" t="s">
        <v>79</v>
      </c>
      <c r="AW104" s="14" t="s">
        <v>33</v>
      </c>
      <c r="AX104" s="14" t="s">
        <v>71</v>
      </c>
      <c r="AY104" s="241" t="s">
        <v>121</v>
      </c>
    </row>
    <row r="105" s="13" customFormat="1">
      <c r="A105" s="13"/>
      <c r="B105" s="220"/>
      <c r="C105" s="221"/>
      <c r="D105" s="222" t="s">
        <v>132</v>
      </c>
      <c r="E105" s="223" t="s">
        <v>19</v>
      </c>
      <c r="F105" s="224" t="s">
        <v>139</v>
      </c>
      <c r="G105" s="221"/>
      <c r="H105" s="225">
        <v>244.19999999999999</v>
      </c>
      <c r="I105" s="226"/>
      <c r="J105" s="221"/>
      <c r="K105" s="221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132</v>
      </c>
      <c r="AU105" s="231" t="s">
        <v>81</v>
      </c>
      <c r="AV105" s="13" t="s">
        <v>81</v>
      </c>
      <c r="AW105" s="13" t="s">
        <v>33</v>
      </c>
      <c r="AX105" s="13" t="s">
        <v>79</v>
      </c>
      <c r="AY105" s="231" t="s">
        <v>121</v>
      </c>
    </row>
    <row r="106" s="2" customFormat="1" ht="33" customHeight="1">
      <c r="A106" s="40"/>
      <c r="B106" s="41"/>
      <c r="C106" s="202" t="s">
        <v>140</v>
      </c>
      <c r="D106" s="202" t="s">
        <v>123</v>
      </c>
      <c r="E106" s="203" t="s">
        <v>141</v>
      </c>
      <c r="F106" s="204" t="s">
        <v>142</v>
      </c>
      <c r="G106" s="205" t="s">
        <v>126</v>
      </c>
      <c r="H106" s="206">
        <v>244.19999999999999</v>
      </c>
      <c r="I106" s="207"/>
      <c r="J106" s="208">
        <f>ROUND(I106*H106,2)</f>
        <v>0</v>
      </c>
      <c r="K106" s="204" t="s">
        <v>127</v>
      </c>
      <c r="L106" s="46"/>
      <c r="M106" s="209" t="s">
        <v>19</v>
      </c>
      <c r="N106" s="210" t="s">
        <v>42</v>
      </c>
      <c r="O106" s="86"/>
      <c r="P106" s="211">
        <f>O106*H106</f>
        <v>0</v>
      </c>
      <c r="Q106" s="211">
        <v>0</v>
      </c>
      <c r="R106" s="211">
        <f>Q106*H106</f>
        <v>0</v>
      </c>
      <c r="S106" s="211">
        <v>0.22</v>
      </c>
      <c r="T106" s="212">
        <f>S106*H106</f>
        <v>53.723999999999997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3" t="s">
        <v>128</v>
      </c>
      <c r="AT106" s="213" t="s">
        <v>123</v>
      </c>
      <c r="AU106" s="213" t="s">
        <v>81</v>
      </c>
      <c r="AY106" s="19" t="s">
        <v>121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9" t="s">
        <v>79</v>
      </c>
      <c r="BK106" s="214">
        <f>ROUND(I106*H106,2)</f>
        <v>0</v>
      </c>
      <c r="BL106" s="19" t="s">
        <v>128</v>
      </c>
      <c r="BM106" s="213" t="s">
        <v>143</v>
      </c>
    </row>
    <row r="107" s="2" customFormat="1">
      <c r="A107" s="40"/>
      <c r="B107" s="41"/>
      <c r="C107" s="42"/>
      <c r="D107" s="215" t="s">
        <v>130</v>
      </c>
      <c r="E107" s="42"/>
      <c r="F107" s="216" t="s">
        <v>144</v>
      </c>
      <c r="G107" s="42"/>
      <c r="H107" s="42"/>
      <c r="I107" s="217"/>
      <c r="J107" s="42"/>
      <c r="K107" s="42"/>
      <c r="L107" s="46"/>
      <c r="M107" s="218"/>
      <c r="N107" s="219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130</v>
      </c>
      <c r="AU107" s="19" t="s">
        <v>81</v>
      </c>
    </row>
    <row r="108" s="14" customFormat="1">
      <c r="A108" s="14"/>
      <c r="B108" s="232"/>
      <c r="C108" s="233"/>
      <c r="D108" s="222" t="s">
        <v>132</v>
      </c>
      <c r="E108" s="234" t="s">
        <v>19</v>
      </c>
      <c r="F108" s="235" t="s">
        <v>145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1" t="s">
        <v>132</v>
      </c>
      <c r="AU108" s="241" t="s">
        <v>81</v>
      </c>
      <c r="AV108" s="14" t="s">
        <v>79</v>
      </c>
      <c r="AW108" s="14" t="s">
        <v>33</v>
      </c>
      <c r="AX108" s="14" t="s">
        <v>71</v>
      </c>
      <c r="AY108" s="241" t="s">
        <v>121</v>
      </c>
    </row>
    <row r="109" s="13" customFormat="1">
      <c r="A109" s="13"/>
      <c r="B109" s="220"/>
      <c r="C109" s="221"/>
      <c r="D109" s="222" t="s">
        <v>132</v>
      </c>
      <c r="E109" s="223" t="s">
        <v>19</v>
      </c>
      <c r="F109" s="224" t="s">
        <v>139</v>
      </c>
      <c r="G109" s="221"/>
      <c r="H109" s="225">
        <v>244.19999999999999</v>
      </c>
      <c r="I109" s="226"/>
      <c r="J109" s="221"/>
      <c r="K109" s="221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132</v>
      </c>
      <c r="AU109" s="231" t="s">
        <v>81</v>
      </c>
      <c r="AV109" s="13" t="s">
        <v>81</v>
      </c>
      <c r="AW109" s="13" t="s">
        <v>33</v>
      </c>
      <c r="AX109" s="13" t="s">
        <v>79</v>
      </c>
      <c r="AY109" s="231" t="s">
        <v>121</v>
      </c>
    </row>
    <row r="110" s="2" customFormat="1" ht="16.5" customHeight="1">
      <c r="A110" s="40"/>
      <c r="B110" s="41"/>
      <c r="C110" s="202" t="s">
        <v>128</v>
      </c>
      <c r="D110" s="202" t="s">
        <v>123</v>
      </c>
      <c r="E110" s="203" t="s">
        <v>146</v>
      </c>
      <c r="F110" s="204" t="s">
        <v>147</v>
      </c>
      <c r="G110" s="205" t="s">
        <v>126</v>
      </c>
      <c r="H110" s="206">
        <v>50</v>
      </c>
      <c r="I110" s="207"/>
      <c r="J110" s="208">
        <f>ROUND(I110*H110,2)</f>
        <v>0</v>
      </c>
      <c r="K110" s="204" t="s">
        <v>127</v>
      </c>
      <c r="L110" s="46"/>
      <c r="M110" s="209" t="s">
        <v>19</v>
      </c>
      <c r="N110" s="210" t="s">
        <v>42</v>
      </c>
      <c r="O110" s="86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3" t="s">
        <v>128</v>
      </c>
      <c r="AT110" s="213" t="s">
        <v>123</v>
      </c>
      <c r="AU110" s="213" t="s">
        <v>81</v>
      </c>
      <c r="AY110" s="19" t="s">
        <v>121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9" t="s">
        <v>79</v>
      </c>
      <c r="BK110" s="214">
        <f>ROUND(I110*H110,2)</f>
        <v>0</v>
      </c>
      <c r="BL110" s="19" t="s">
        <v>128</v>
      </c>
      <c r="BM110" s="213" t="s">
        <v>148</v>
      </c>
    </row>
    <row r="111" s="2" customFormat="1">
      <c r="A111" s="40"/>
      <c r="B111" s="41"/>
      <c r="C111" s="42"/>
      <c r="D111" s="215" t="s">
        <v>130</v>
      </c>
      <c r="E111" s="42"/>
      <c r="F111" s="216" t="s">
        <v>149</v>
      </c>
      <c r="G111" s="42"/>
      <c r="H111" s="42"/>
      <c r="I111" s="217"/>
      <c r="J111" s="42"/>
      <c r="K111" s="42"/>
      <c r="L111" s="46"/>
      <c r="M111" s="218"/>
      <c r="N111" s="219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130</v>
      </c>
      <c r="AU111" s="19" t="s">
        <v>81</v>
      </c>
    </row>
    <row r="112" s="2" customFormat="1" ht="16.5" customHeight="1">
      <c r="A112" s="40"/>
      <c r="B112" s="41"/>
      <c r="C112" s="202" t="s">
        <v>150</v>
      </c>
      <c r="D112" s="202" t="s">
        <v>123</v>
      </c>
      <c r="E112" s="203" t="s">
        <v>151</v>
      </c>
      <c r="F112" s="204" t="s">
        <v>152</v>
      </c>
      <c r="G112" s="205" t="s">
        <v>153</v>
      </c>
      <c r="H112" s="206">
        <v>15.73</v>
      </c>
      <c r="I112" s="207"/>
      <c r="J112" s="208">
        <f>ROUND(I112*H112,2)</f>
        <v>0</v>
      </c>
      <c r="K112" s="204" t="s">
        <v>127</v>
      </c>
      <c r="L112" s="46"/>
      <c r="M112" s="209" t="s">
        <v>19</v>
      </c>
      <c r="N112" s="210" t="s">
        <v>42</v>
      </c>
      <c r="O112" s="86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3" t="s">
        <v>128</v>
      </c>
      <c r="AT112" s="213" t="s">
        <v>123</v>
      </c>
      <c r="AU112" s="213" t="s">
        <v>81</v>
      </c>
      <c r="AY112" s="19" t="s">
        <v>121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9" t="s">
        <v>79</v>
      </c>
      <c r="BK112" s="214">
        <f>ROUND(I112*H112,2)</f>
        <v>0</v>
      </c>
      <c r="BL112" s="19" t="s">
        <v>128</v>
      </c>
      <c r="BM112" s="213" t="s">
        <v>154</v>
      </c>
    </row>
    <row r="113" s="2" customFormat="1">
      <c r="A113" s="40"/>
      <c r="B113" s="41"/>
      <c r="C113" s="42"/>
      <c r="D113" s="215" t="s">
        <v>130</v>
      </c>
      <c r="E113" s="42"/>
      <c r="F113" s="216" t="s">
        <v>155</v>
      </c>
      <c r="G113" s="42"/>
      <c r="H113" s="42"/>
      <c r="I113" s="217"/>
      <c r="J113" s="42"/>
      <c r="K113" s="42"/>
      <c r="L113" s="46"/>
      <c r="M113" s="218"/>
      <c r="N113" s="219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130</v>
      </c>
      <c r="AU113" s="19" t="s">
        <v>81</v>
      </c>
    </row>
    <row r="114" s="14" customFormat="1">
      <c r="A114" s="14"/>
      <c r="B114" s="232"/>
      <c r="C114" s="233"/>
      <c r="D114" s="222" t="s">
        <v>132</v>
      </c>
      <c r="E114" s="234" t="s">
        <v>19</v>
      </c>
      <c r="F114" s="235" t="s">
        <v>156</v>
      </c>
      <c r="G114" s="233"/>
      <c r="H114" s="234" t="s">
        <v>19</v>
      </c>
      <c r="I114" s="236"/>
      <c r="J114" s="233"/>
      <c r="K114" s="233"/>
      <c r="L114" s="237"/>
      <c r="M114" s="238"/>
      <c r="N114" s="239"/>
      <c r="O114" s="239"/>
      <c r="P114" s="239"/>
      <c r="Q114" s="239"/>
      <c r="R114" s="239"/>
      <c r="S114" s="239"/>
      <c r="T114" s="24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1" t="s">
        <v>132</v>
      </c>
      <c r="AU114" s="241" t="s">
        <v>81</v>
      </c>
      <c r="AV114" s="14" t="s">
        <v>79</v>
      </c>
      <c r="AW114" s="14" t="s">
        <v>33</v>
      </c>
      <c r="AX114" s="14" t="s">
        <v>71</v>
      </c>
      <c r="AY114" s="241" t="s">
        <v>121</v>
      </c>
    </row>
    <row r="115" s="13" customFormat="1">
      <c r="A115" s="13"/>
      <c r="B115" s="220"/>
      <c r="C115" s="221"/>
      <c r="D115" s="222" t="s">
        <v>132</v>
      </c>
      <c r="E115" s="223" t="s">
        <v>19</v>
      </c>
      <c r="F115" s="224" t="s">
        <v>157</v>
      </c>
      <c r="G115" s="221"/>
      <c r="H115" s="225">
        <v>15.73</v>
      </c>
      <c r="I115" s="226"/>
      <c r="J115" s="221"/>
      <c r="K115" s="221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132</v>
      </c>
      <c r="AU115" s="231" t="s">
        <v>81</v>
      </c>
      <c r="AV115" s="13" t="s">
        <v>81</v>
      </c>
      <c r="AW115" s="13" t="s">
        <v>33</v>
      </c>
      <c r="AX115" s="13" t="s">
        <v>79</v>
      </c>
      <c r="AY115" s="231" t="s">
        <v>121</v>
      </c>
    </row>
    <row r="116" s="2" customFormat="1" ht="21.75" customHeight="1">
      <c r="A116" s="40"/>
      <c r="B116" s="41"/>
      <c r="C116" s="202" t="s">
        <v>158</v>
      </c>
      <c r="D116" s="202" t="s">
        <v>123</v>
      </c>
      <c r="E116" s="203" t="s">
        <v>159</v>
      </c>
      <c r="F116" s="204" t="s">
        <v>160</v>
      </c>
      <c r="G116" s="205" t="s">
        <v>153</v>
      </c>
      <c r="H116" s="206">
        <v>65.230000000000004</v>
      </c>
      <c r="I116" s="207"/>
      <c r="J116" s="208">
        <f>ROUND(I116*H116,2)</f>
        <v>0</v>
      </c>
      <c r="K116" s="204" t="s">
        <v>127</v>
      </c>
      <c r="L116" s="46"/>
      <c r="M116" s="209" t="s">
        <v>19</v>
      </c>
      <c r="N116" s="210" t="s">
        <v>42</v>
      </c>
      <c r="O116" s="86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3" t="s">
        <v>128</v>
      </c>
      <c r="AT116" s="213" t="s">
        <v>123</v>
      </c>
      <c r="AU116" s="213" t="s">
        <v>81</v>
      </c>
      <c r="AY116" s="19" t="s">
        <v>121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9" t="s">
        <v>79</v>
      </c>
      <c r="BK116" s="214">
        <f>ROUND(I116*H116,2)</f>
        <v>0</v>
      </c>
      <c r="BL116" s="19" t="s">
        <v>128</v>
      </c>
      <c r="BM116" s="213" t="s">
        <v>161</v>
      </c>
    </row>
    <row r="117" s="2" customFormat="1">
      <c r="A117" s="40"/>
      <c r="B117" s="41"/>
      <c r="C117" s="42"/>
      <c r="D117" s="215" t="s">
        <v>130</v>
      </c>
      <c r="E117" s="42"/>
      <c r="F117" s="216" t="s">
        <v>162</v>
      </c>
      <c r="G117" s="42"/>
      <c r="H117" s="42"/>
      <c r="I117" s="217"/>
      <c r="J117" s="42"/>
      <c r="K117" s="42"/>
      <c r="L117" s="46"/>
      <c r="M117" s="218"/>
      <c r="N117" s="219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130</v>
      </c>
      <c r="AU117" s="19" t="s">
        <v>81</v>
      </c>
    </row>
    <row r="118" s="14" customFormat="1">
      <c r="A118" s="14"/>
      <c r="B118" s="232"/>
      <c r="C118" s="233"/>
      <c r="D118" s="222" t="s">
        <v>132</v>
      </c>
      <c r="E118" s="234" t="s">
        <v>19</v>
      </c>
      <c r="F118" s="235" t="s">
        <v>163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132</v>
      </c>
      <c r="AU118" s="241" t="s">
        <v>81</v>
      </c>
      <c r="AV118" s="14" t="s">
        <v>79</v>
      </c>
      <c r="AW118" s="14" t="s">
        <v>33</v>
      </c>
      <c r="AX118" s="14" t="s">
        <v>71</v>
      </c>
      <c r="AY118" s="241" t="s">
        <v>121</v>
      </c>
    </row>
    <row r="119" s="13" customFormat="1">
      <c r="A119" s="13"/>
      <c r="B119" s="220"/>
      <c r="C119" s="221"/>
      <c r="D119" s="222" t="s">
        <v>132</v>
      </c>
      <c r="E119" s="223" t="s">
        <v>19</v>
      </c>
      <c r="F119" s="224" t="s">
        <v>164</v>
      </c>
      <c r="G119" s="221"/>
      <c r="H119" s="225">
        <v>65.230000000000004</v>
      </c>
      <c r="I119" s="226"/>
      <c r="J119" s="221"/>
      <c r="K119" s="221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132</v>
      </c>
      <c r="AU119" s="231" t="s">
        <v>81</v>
      </c>
      <c r="AV119" s="13" t="s">
        <v>81</v>
      </c>
      <c r="AW119" s="13" t="s">
        <v>33</v>
      </c>
      <c r="AX119" s="13" t="s">
        <v>79</v>
      </c>
      <c r="AY119" s="231" t="s">
        <v>121</v>
      </c>
    </row>
    <row r="120" s="2" customFormat="1" ht="21.75" customHeight="1">
      <c r="A120" s="40"/>
      <c r="B120" s="41"/>
      <c r="C120" s="202" t="s">
        <v>165</v>
      </c>
      <c r="D120" s="202" t="s">
        <v>123</v>
      </c>
      <c r="E120" s="203" t="s">
        <v>166</v>
      </c>
      <c r="F120" s="204" t="s">
        <v>167</v>
      </c>
      <c r="G120" s="205" t="s">
        <v>153</v>
      </c>
      <c r="H120" s="206">
        <v>44.264000000000003</v>
      </c>
      <c r="I120" s="207"/>
      <c r="J120" s="208">
        <f>ROUND(I120*H120,2)</f>
        <v>0</v>
      </c>
      <c r="K120" s="204" t="s">
        <v>127</v>
      </c>
      <c r="L120" s="46"/>
      <c r="M120" s="209" t="s">
        <v>19</v>
      </c>
      <c r="N120" s="210" t="s">
        <v>42</v>
      </c>
      <c r="O120" s="86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3" t="s">
        <v>128</v>
      </c>
      <c r="AT120" s="213" t="s">
        <v>123</v>
      </c>
      <c r="AU120" s="213" t="s">
        <v>81</v>
      </c>
      <c r="AY120" s="19" t="s">
        <v>121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9" t="s">
        <v>79</v>
      </c>
      <c r="BK120" s="214">
        <f>ROUND(I120*H120,2)</f>
        <v>0</v>
      </c>
      <c r="BL120" s="19" t="s">
        <v>128</v>
      </c>
      <c r="BM120" s="213" t="s">
        <v>168</v>
      </c>
    </row>
    <row r="121" s="2" customFormat="1">
      <c r="A121" s="40"/>
      <c r="B121" s="41"/>
      <c r="C121" s="42"/>
      <c r="D121" s="215" t="s">
        <v>130</v>
      </c>
      <c r="E121" s="42"/>
      <c r="F121" s="216" t="s">
        <v>169</v>
      </c>
      <c r="G121" s="42"/>
      <c r="H121" s="42"/>
      <c r="I121" s="217"/>
      <c r="J121" s="42"/>
      <c r="K121" s="42"/>
      <c r="L121" s="46"/>
      <c r="M121" s="218"/>
      <c r="N121" s="219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130</v>
      </c>
      <c r="AU121" s="19" t="s">
        <v>81</v>
      </c>
    </row>
    <row r="122" s="14" customFormat="1">
      <c r="A122" s="14"/>
      <c r="B122" s="232"/>
      <c r="C122" s="233"/>
      <c r="D122" s="222" t="s">
        <v>132</v>
      </c>
      <c r="E122" s="234" t="s">
        <v>19</v>
      </c>
      <c r="F122" s="235" t="s">
        <v>170</v>
      </c>
      <c r="G122" s="233"/>
      <c r="H122" s="234" t="s">
        <v>19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1" t="s">
        <v>132</v>
      </c>
      <c r="AU122" s="241" t="s">
        <v>81</v>
      </c>
      <c r="AV122" s="14" t="s">
        <v>79</v>
      </c>
      <c r="AW122" s="14" t="s">
        <v>33</v>
      </c>
      <c r="AX122" s="14" t="s">
        <v>71</v>
      </c>
      <c r="AY122" s="241" t="s">
        <v>121</v>
      </c>
    </row>
    <row r="123" s="13" customFormat="1">
      <c r="A123" s="13"/>
      <c r="B123" s="220"/>
      <c r="C123" s="221"/>
      <c r="D123" s="222" t="s">
        <v>132</v>
      </c>
      <c r="E123" s="223" t="s">
        <v>19</v>
      </c>
      <c r="F123" s="224" t="s">
        <v>171</v>
      </c>
      <c r="G123" s="221"/>
      <c r="H123" s="225">
        <v>44.264000000000003</v>
      </c>
      <c r="I123" s="226"/>
      <c r="J123" s="221"/>
      <c r="K123" s="221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132</v>
      </c>
      <c r="AU123" s="231" t="s">
        <v>81</v>
      </c>
      <c r="AV123" s="13" t="s">
        <v>81</v>
      </c>
      <c r="AW123" s="13" t="s">
        <v>33</v>
      </c>
      <c r="AX123" s="13" t="s">
        <v>79</v>
      </c>
      <c r="AY123" s="231" t="s">
        <v>121</v>
      </c>
    </row>
    <row r="124" s="2" customFormat="1" ht="24.15" customHeight="1">
      <c r="A124" s="40"/>
      <c r="B124" s="41"/>
      <c r="C124" s="202" t="s">
        <v>172</v>
      </c>
      <c r="D124" s="202" t="s">
        <v>123</v>
      </c>
      <c r="E124" s="203" t="s">
        <v>173</v>
      </c>
      <c r="F124" s="204" t="s">
        <v>174</v>
      </c>
      <c r="G124" s="205" t="s">
        <v>153</v>
      </c>
      <c r="H124" s="206">
        <v>2</v>
      </c>
      <c r="I124" s="207"/>
      <c r="J124" s="208">
        <f>ROUND(I124*H124,2)</f>
        <v>0</v>
      </c>
      <c r="K124" s="204" t="s">
        <v>127</v>
      </c>
      <c r="L124" s="46"/>
      <c r="M124" s="209" t="s">
        <v>19</v>
      </c>
      <c r="N124" s="210" t="s">
        <v>42</v>
      </c>
      <c r="O124" s="86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3" t="s">
        <v>128</v>
      </c>
      <c r="AT124" s="213" t="s">
        <v>123</v>
      </c>
      <c r="AU124" s="213" t="s">
        <v>81</v>
      </c>
      <c r="AY124" s="19" t="s">
        <v>121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9" t="s">
        <v>79</v>
      </c>
      <c r="BK124" s="214">
        <f>ROUND(I124*H124,2)</f>
        <v>0</v>
      </c>
      <c r="BL124" s="19" t="s">
        <v>128</v>
      </c>
      <c r="BM124" s="213" t="s">
        <v>175</v>
      </c>
    </row>
    <row r="125" s="2" customFormat="1">
      <c r="A125" s="40"/>
      <c r="B125" s="41"/>
      <c r="C125" s="42"/>
      <c r="D125" s="215" t="s">
        <v>130</v>
      </c>
      <c r="E125" s="42"/>
      <c r="F125" s="216" t="s">
        <v>176</v>
      </c>
      <c r="G125" s="42"/>
      <c r="H125" s="42"/>
      <c r="I125" s="217"/>
      <c r="J125" s="42"/>
      <c r="K125" s="42"/>
      <c r="L125" s="46"/>
      <c r="M125" s="218"/>
      <c r="N125" s="219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130</v>
      </c>
      <c r="AU125" s="19" t="s">
        <v>81</v>
      </c>
    </row>
    <row r="126" s="14" customFormat="1">
      <c r="A126" s="14"/>
      <c r="B126" s="232"/>
      <c r="C126" s="233"/>
      <c r="D126" s="222" t="s">
        <v>132</v>
      </c>
      <c r="E126" s="234" t="s">
        <v>19</v>
      </c>
      <c r="F126" s="235" t="s">
        <v>177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1" t="s">
        <v>132</v>
      </c>
      <c r="AU126" s="241" t="s">
        <v>81</v>
      </c>
      <c r="AV126" s="14" t="s">
        <v>79</v>
      </c>
      <c r="AW126" s="14" t="s">
        <v>33</v>
      </c>
      <c r="AX126" s="14" t="s">
        <v>71</v>
      </c>
      <c r="AY126" s="241" t="s">
        <v>121</v>
      </c>
    </row>
    <row r="127" s="13" customFormat="1">
      <c r="A127" s="13"/>
      <c r="B127" s="220"/>
      <c r="C127" s="221"/>
      <c r="D127" s="222" t="s">
        <v>132</v>
      </c>
      <c r="E127" s="223" t="s">
        <v>19</v>
      </c>
      <c r="F127" s="224" t="s">
        <v>178</v>
      </c>
      <c r="G127" s="221"/>
      <c r="H127" s="225">
        <v>2</v>
      </c>
      <c r="I127" s="226"/>
      <c r="J127" s="221"/>
      <c r="K127" s="221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132</v>
      </c>
      <c r="AU127" s="231" t="s">
        <v>81</v>
      </c>
      <c r="AV127" s="13" t="s">
        <v>81</v>
      </c>
      <c r="AW127" s="13" t="s">
        <v>33</v>
      </c>
      <c r="AX127" s="13" t="s">
        <v>79</v>
      </c>
      <c r="AY127" s="231" t="s">
        <v>121</v>
      </c>
    </row>
    <row r="128" s="2" customFormat="1" ht="24.15" customHeight="1">
      <c r="A128" s="40"/>
      <c r="B128" s="41"/>
      <c r="C128" s="202" t="s">
        <v>179</v>
      </c>
      <c r="D128" s="202" t="s">
        <v>123</v>
      </c>
      <c r="E128" s="203" t="s">
        <v>180</v>
      </c>
      <c r="F128" s="204" t="s">
        <v>181</v>
      </c>
      <c r="G128" s="205" t="s">
        <v>153</v>
      </c>
      <c r="H128" s="206">
        <v>12.840999999999999</v>
      </c>
      <c r="I128" s="207"/>
      <c r="J128" s="208">
        <f>ROUND(I128*H128,2)</f>
        <v>0</v>
      </c>
      <c r="K128" s="204" t="s">
        <v>127</v>
      </c>
      <c r="L128" s="46"/>
      <c r="M128" s="209" t="s">
        <v>19</v>
      </c>
      <c r="N128" s="210" t="s">
        <v>42</v>
      </c>
      <c r="O128" s="86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3" t="s">
        <v>128</v>
      </c>
      <c r="AT128" s="213" t="s">
        <v>123</v>
      </c>
      <c r="AU128" s="213" t="s">
        <v>81</v>
      </c>
      <c r="AY128" s="19" t="s">
        <v>121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9" t="s">
        <v>79</v>
      </c>
      <c r="BK128" s="214">
        <f>ROUND(I128*H128,2)</f>
        <v>0</v>
      </c>
      <c r="BL128" s="19" t="s">
        <v>128</v>
      </c>
      <c r="BM128" s="213" t="s">
        <v>182</v>
      </c>
    </row>
    <row r="129" s="2" customFormat="1">
      <c r="A129" s="40"/>
      <c r="B129" s="41"/>
      <c r="C129" s="42"/>
      <c r="D129" s="215" t="s">
        <v>130</v>
      </c>
      <c r="E129" s="42"/>
      <c r="F129" s="216" t="s">
        <v>183</v>
      </c>
      <c r="G129" s="42"/>
      <c r="H129" s="42"/>
      <c r="I129" s="217"/>
      <c r="J129" s="42"/>
      <c r="K129" s="42"/>
      <c r="L129" s="46"/>
      <c r="M129" s="218"/>
      <c r="N129" s="219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130</v>
      </c>
      <c r="AU129" s="19" t="s">
        <v>81</v>
      </c>
    </row>
    <row r="130" s="14" customFormat="1">
      <c r="A130" s="14"/>
      <c r="B130" s="232"/>
      <c r="C130" s="233"/>
      <c r="D130" s="222" t="s">
        <v>132</v>
      </c>
      <c r="E130" s="234" t="s">
        <v>19</v>
      </c>
      <c r="F130" s="235" t="s">
        <v>184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1" t="s">
        <v>132</v>
      </c>
      <c r="AU130" s="241" t="s">
        <v>81</v>
      </c>
      <c r="AV130" s="14" t="s">
        <v>79</v>
      </c>
      <c r="AW130" s="14" t="s">
        <v>33</v>
      </c>
      <c r="AX130" s="14" t="s">
        <v>71</v>
      </c>
      <c r="AY130" s="241" t="s">
        <v>121</v>
      </c>
    </row>
    <row r="131" s="13" customFormat="1">
      <c r="A131" s="13"/>
      <c r="B131" s="220"/>
      <c r="C131" s="221"/>
      <c r="D131" s="222" t="s">
        <v>132</v>
      </c>
      <c r="E131" s="223" t="s">
        <v>19</v>
      </c>
      <c r="F131" s="224" t="s">
        <v>185</v>
      </c>
      <c r="G131" s="221"/>
      <c r="H131" s="225">
        <v>12.840999999999999</v>
      </c>
      <c r="I131" s="226"/>
      <c r="J131" s="221"/>
      <c r="K131" s="221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132</v>
      </c>
      <c r="AU131" s="231" t="s">
        <v>81</v>
      </c>
      <c r="AV131" s="13" t="s">
        <v>81</v>
      </c>
      <c r="AW131" s="13" t="s">
        <v>33</v>
      </c>
      <c r="AX131" s="13" t="s">
        <v>79</v>
      </c>
      <c r="AY131" s="231" t="s">
        <v>121</v>
      </c>
    </row>
    <row r="132" s="2" customFormat="1" ht="21.75" customHeight="1">
      <c r="A132" s="40"/>
      <c r="B132" s="41"/>
      <c r="C132" s="202" t="s">
        <v>186</v>
      </c>
      <c r="D132" s="202" t="s">
        <v>123</v>
      </c>
      <c r="E132" s="203" t="s">
        <v>187</v>
      </c>
      <c r="F132" s="204" t="s">
        <v>188</v>
      </c>
      <c r="G132" s="205" t="s">
        <v>126</v>
      </c>
      <c r="H132" s="206">
        <v>47.649999999999999</v>
      </c>
      <c r="I132" s="207"/>
      <c r="J132" s="208">
        <f>ROUND(I132*H132,2)</f>
        <v>0</v>
      </c>
      <c r="K132" s="204" t="s">
        <v>127</v>
      </c>
      <c r="L132" s="46"/>
      <c r="M132" s="209" t="s">
        <v>19</v>
      </c>
      <c r="N132" s="210" t="s">
        <v>42</v>
      </c>
      <c r="O132" s="86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3" t="s">
        <v>128</v>
      </c>
      <c r="AT132" s="213" t="s">
        <v>123</v>
      </c>
      <c r="AU132" s="213" t="s">
        <v>81</v>
      </c>
      <c r="AY132" s="19" t="s">
        <v>121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9" t="s">
        <v>79</v>
      </c>
      <c r="BK132" s="214">
        <f>ROUND(I132*H132,2)</f>
        <v>0</v>
      </c>
      <c r="BL132" s="19" t="s">
        <v>128</v>
      </c>
      <c r="BM132" s="213" t="s">
        <v>189</v>
      </c>
    </row>
    <row r="133" s="2" customFormat="1">
      <c r="A133" s="40"/>
      <c r="B133" s="41"/>
      <c r="C133" s="42"/>
      <c r="D133" s="215" t="s">
        <v>130</v>
      </c>
      <c r="E133" s="42"/>
      <c r="F133" s="216" t="s">
        <v>190</v>
      </c>
      <c r="G133" s="42"/>
      <c r="H133" s="42"/>
      <c r="I133" s="217"/>
      <c r="J133" s="42"/>
      <c r="K133" s="42"/>
      <c r="L133" s="46"/>
      <c r="M133" s="218"/>
      <c r="N133" s="219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130</v>
      </c>
      <c r="AU133" s="19" t="s">
        <v>81</v>
      </c>
    </row>
    <row r="134" s="2" customFormat="1" ht="21.75" customHeight="1">
      <c r="A134" s="40"/>
      <c r="B134" s="41"/>
      <c r="C134" s="202" t="s">
        <v>191</v>
      </c>
      <c r="D134" s="202" t="s">
        <v>123</v>
      </c>
      <c r="E134" s="203" t="s">
        <v>192</v>
      </c>
      <c r="F134" s="204" t="s">
        <v>193</v>
      </c>
      <c r="G134" s="205" t="s">
        <v>126</v>
      </c>
      <c r="H134" s="206">
        <v>333.55000000000001</v>
      </c>
      <c r="I134" s="207"/>
      <c r="J134" s="208">
        <f>ROUND(I134*H134,2)</f>
        <v>0</v>
      </c>
      <c r="K134" s="204" t="s">
        <v>127</v>
      </c>
      <c r="L134" s="46"/>
      <c r="M134" s="209" t="s">
        <v>19</v>
      </c>
      <c r="N134" s="210" t="s">
        <v>42</v>
      </c>
      <c r="O134" s="86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3" t="s">
        <v>128</v>
      </c>
      <c r="AT134" s="213" t="s">
        <v>123</v>
      </c>
      <c r="AU134" s="213" t="s">
        <v>81</v>
      </c>
      <c r="AY134" s="19" t="s">
        <v>121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9" t="s">
        <v>79</v>
      </c>
      <c r="BK134" s="214">
        <f>ROUND(I134*H134,2)</f>
        <v>0</v>
      </c>
      <c r="BL134" s="19" t="s">
        <v>128</v>
      </c>
      <c r="BM134" s="213" t="s">
        <v>194</v>
      </c>
    </row>
    <row r="135" s="2" customFormat="1">
      <c r="A135" s="40"/>
      <c r="B135" s="41"/>
      <c r="C135" s="42"/>
      <c r="D135" s="215" t="s">
        <v>130</v>
      </c>
      <c r="E135" s="42"/>
      <c r="F135" s="216" t="s">
        <v>195</v>
      </c>
      <c r="G135" s="42"/>
      <c r="H135" s="42"/>
      <c r="I135" s="217"/>
      <c r="J135" s="42"/>
      <c r="K135" s="42"/>
      <c r="L135" s="46"/>
      <c r="M135" s="218"/>
      <c r="N135" s="219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130</v>
      </c>
      <c r="AU135" s="19" t="s">
        <v>81</v>
      </c>
    </row>
    <row r="136" s="14" customFormat="1">
      <c r="A136" s="14"/>
      <c r="B136" s="232"/>
      <c r="C136" s="233"/>
      <c r="D136" s="222" t="s">
        <v>132</v>
      </c>
      <c r="E136" s="234" t="s">
        <v>19</v>
      </c>
      <c r="F136" s="235" t="s">
        <v>196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1" t="s">
        <v>132</v>
      </c>
      <c r="AU136" s="241" t="s">
        <v>81</v>
      </c>
      <c r="AV136" s="14" t="s">
        <v>79</v>
      </c>
      <c r="AW136" s="14" t="s">
        <v>33</v>
      </c>
      <c r="AX136" s="14" t="s">
        <v>71</v>
      </c>
      <c r="AY136" s="241" t="s">
        <v>121</v>
      </c>
    </row>
    <row r="137" s="13" customFormat="1">
      <c r="A137" s="13"/>
      <c r="B137" s="220"/>
      <c r="C137" s="221"/>
      <c r="D137" s="222" t="s">
        <v>132</v>
      </c>
      <c r="E137" s="223" t="s">
        <v>19</v>
      </c>
      <c r="F137" s="224" t="s">
        <v>197</v>
      </c>
      <c r="G137" s="221"/>
      <c r="H137" s="225">
        <v>333.55000000000001</v>
      </c>
      <c r="I137" s="226"/>
      <c r="J137" s="221"/>
      <c r="K137" s="221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132</v>
      </c>
      <c r="AU137" s="231" t="s">
        <v>81</v>
      </c>
      <c r="AV137" s="13" t="s">
        <v>81</v>
      </c>
      <c r="AW137" s="13" t="s">
        <v>33</v>
      </c>
      <c r="AX137" s="13" t="s">
        <v>79</v>
      </c>
      <c r="AY137" s="231" t="s">
        <v>121</v>
      </c>
    </row>
    <row r="138" s="2" customFormat="1" ht="37.8" customHeight="1">
      <c r="A138" s="40"/>
      <c r="B138" s="41"/>
      <c r="C138" s="202" t="s">
        <v>198</v>
      </c>
      <c r="D138" s="202" t="s">
        <v>123</v>
      </c>
      <c r="E138" s="203" t="s">
        <v>199</v>
      </c>
      <c r="F138" s="204" t="s">
        <v>200</v>
      </c>
      <c r="G138" s="205" t="s">
        <v>153</v>
      </c>
      <c r="H138" s="206">
        <v>140.66499999999999</v>
      </c>
      <c r="I138" s="207"/>
      <c r="J138" s="208">
        <f>ROUND(I138*H138,2)</f>
        <v>0</v>
      </c>
      <c r="K138" s="204" t="s">
        <v>127</v>
      </c>
      <c r="L138" s="46"/>
      <c r="M138" s="209" t="s">
        <v>19</v>
      </c>
      <c r="N138" s="210" t="s">
        <v>42</v>
      </c>
      <c r="O138" s="86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3" t="s">
        <v>128</v>
      </c>
      <c r="AT138" s="213" t="s">
        <v>123</v>
      </c>
      <c r="AU138" s="213" t="s">
        <v>81</v>
      </c>
      <c r="AY138" s="19" t="s">
        <v>121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9" t="s">
        <v>79</v>
      </c>
      <c r="BK138" s="214">
        <f>ROUND(I138*H138,2)</f>
        <v>0</v>
      </c>
      <c r="BL138" s="19" t="s">
        <v>128</v>
      </c>
      <c r="BM138" s="213" t="s">
        <v>201</v>
      </c>
    </row>
    <row r="139" s="2" customFormat="1">
      <c r="A139" s="40"/>
      <c r="B139" s="41"/>
      <c r="C139" s="42"/>
      <c r="D139" s="215" t="s">
        <v>130</v>
      </c>
      <c r="E139" s="42"/>
      <c r="F139" s="216" t="s">
        <v>202</v>
      </c>
      <c r="G139" s="42"/>
      <c r="H139" s="42"/>
      <c r="I139" s="217"/>
      <c r="J139" s="42"/>
      <c r="K139" s="42"/>
      <c r="L139" s="46"/>
      <c r="M139" s="218"/>
      <c r="N139" s="219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130</v>
      </c>
      <c r="AU139" s="19" t="s">
        <v>81</v>
      </c>
    </row>
    <row r="140" s="14" customFormat="1">
      <c r="A140" s="14"/>
      <c r="B140" s="232"/>
      <c r="C140" s="233"/>
      <c r="D140" s="222" t="s">
        <v>132</v>
      </c>
      <c r="E140" s="234" t="s">
        <v>19</v>
      </c>
      <c r="F140" s="235" t="s">
        <v>203</v>
      </c>
      <c r="G140" s="233"/>
      <c r="H140" s="234" t="s">
        <v>19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1" t="s">
        <v>132</v>
      </c>
      <c r="AU140" s="241" t="s">
        <v>81</v>
      </c>
      <c r="AV140" s="14" t="s">
        <v>79</v>
      </c>
      <c r="AW140" s="14" t="s">
        <v>33</v>
      </c>
      <c r="AX140" s="14" t="s">
        <v>71</v>
      </c>
      <c r="AY140" s="241" t="s">
        <v>121</v>
      </c>
    </row>
    <row r="141" s="14" customFormat="1">
      <c r="A141" s="14"/>
      <c r="B141" s="232"/>
      <c r="C141" s="233"/>
      <c r="D141" s="222" t="s">
        <v>132</v>
      </c>
      <c r="E141" s="234" t="s">
        <v>19</v>
      </c>
      <c r="F141" s="235" t="s">
        <v>204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1" t="s">
        <v>132</v>
      </c>
      <c r="AU141" s="241" t="s">
        <v>81</v>
      </c>
      <c r="AV141" s="14" t="s">
        <v>79</v>
      </c>
      <c r="AW141" s="14" t="s">
        <v>33</v>
      </c>
      <c r="AX141" s="14" t="s">
        <v>71</v>
      </c>
      <c r="AY141" s="241" t="s">
        <v>121</v>
      </c>
    </row>
    <row r="142" s="13" customFormat="1">
      <c r="A142" s="13"/>
      <c r="B142" s="220"/>
      <c r="C142" s="221"/>
      <c r="D142" s="222" t="s">
        <v>132</v>
      </c>
      <c r="E142" s="223" t="s">
        <v>19</v>
      </c>
      <c r="F142" s="224" t="s">
        <v>205</v>
      </c>
      <c r="G142" s="221"/>
      <c r="H142" s="225">
        <v>5</v>
      </c>
      <c r="I142" s="226"/>
      <c r="J142" s="221"/>
      <c r="K142" s="221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132</v>
      </c>
      <c r="AU142" s="231" t="s">
        <v>81</v>
      </c>
      <c r="AV142" s="13" t="s">
        <v>81</v>
      </c>
      <c r="AW142" s="13" t="s">
        <v>33</v>
      </c>
      <c r="AX142" s="13" t="s">
        <v>71</v>
      </c>
      <c r="AY142" s="231" t="s">
        <v>121</v>
      </c>
    </row>
    <row r="143" s="14" customFormat="1">
      <c r="A143" s="14"/>
      <c r="B143" s="232"/>
      <c r="C143" s="233"/>
      <c r="D143" s="222" t="s">
        <v>132</v>
      </c>
      <c r="E143" s="234" t="s">
        <v>19</v>
      </c>
      <c r="F143" s="235" t="s">
        <v>206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132</v>
      </c>
      <c r="AU143" s="241" t="s">
        <v>81</v>
      </c>
      <c r="AV143" s="14" t="s">
        <v>79</v>
      </c>
      <c r="AW143" s="14" t="s">
        <v>33</v>
      </c>
      <c r="AX143" s="14" t="s">
        <v>71</v>
      </c>
      <c r="AY143" s="241" t="s">
        <v>121</v>
      </c>
    </row>
    <row r="144" s="13" customFormat="1">
      <c r="A144" s="13"/>
      <c r="B144" s="220"/>
      <c r="C144" s="221"/>
      <c r="D144" s="222" t="s">
        <v>132</v>
      </c>
      <c r="E144" s="223" t="s">
        <v>19</v>
      </c>
      <c r="F144" s="224" t="s">
        <v>207</v>
      </c>
      <c r="G144" s="221"/>
      <c r="H144" s="225">
        <v>140.065</v>
      </c>
      <c r="I144" s="226"/>
      <c r="J144" s="221"/>
      <c r="K144" s="221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132</v>
      </c>
      <c r="AU144" s="231" t="s">
        <v>81</v>
      </c>
      <c r="AV144" s="13" t="s">
        <v>81</v>
      </c>
      <c r="AW144" s="13" t="s">
        <v>33</v>
      </c>
      <c r="AX144" s="13" t="s">
        <v>71</v>
      </c>
      <c r="AY144" s="231" t="s">
        <v>121</v>
      </c>
    </row>
    <row r="145" s="14" customFormat="1">
      <c r="A145" s="14"/>
      <c r="B145" s="232"/>
      <c r="C145" s="233"/>
      <c r="D145" s="222" t="s">
        <v>132</v>
      </c>
      <c r="E145" s="234" t="s">
        <v>19</v>
      </c>
      <c r="F145" s="235" t="s">
        <v>208</v>
      </c>
      <c r="G145" s="233"/>
      <c r="H145" s="234" t="s">
        <v>19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1" t="s">
        <v>132</v>
      </c>
      <c r="AU145" s="241" t="s">
        <v>81</v>
      </c>
      <c r="AV145" s="14" t="s">
        <v>79</v>
      </c>
      <c r="AW145" s="14" t="s">
        <v>33</v>
      </c>
      <c r="AX145" s="14" t="s">
        <v>71</v>
      </c>
      <c r="AY145" s="241" t="s">
        <v>121</v>
      </c>
    </row>
    <row r="146" s="13" customFormat="1">
      <c r="A146" s="13"/>
      <c r="B146" s="220"/>
      <c r="C146" s="221"/>
      <c r="D146" s="222" t="s">
        <v>132</v>
      </c>
      <c r="E146" s="223" t="s">
        <v>19</v>
      </c>
      <c r="F146" s="224" t="s">
        <v>209</v>
      </c>
      <c r="G146" s="221"/>
      <c r="H146" s="225">
        <v>-4.4000000000000004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132</v>
      </c>
      <c r="AU146" s="231" t="s">
        <v>81</v>
      </c>
      <c r="AV146" s="13" t="s">
        <v>81</v>
      </c>
      <c r="AW146" s="13" t="s">
        <v>33</v>
      </c>
      <c r="AX146" s="13" t="s">
        <v>71</v>
      </c>
      <c r="AY146" s="231" t="s">
        <v>121</v>
      </c>
    </row>
    <row r="147" s="15" customFormat="1">
      <c r="A147" s="15"/>
      <c r="B147" s="242"/>
      <c r="C147" s="243"/>
      <c r="D147" s="222" t="s">
        <v>132</v>
      </c>
      <c r="E147" s="244" t="s">
        <v>19</v>
      </c>
      <c r="F147" s="245" t="s">
        <v>210</v>
      </c>
      <c r="G147" s="243"/>
      <c r="H147" s="246">
        <v>140.66499999999999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2" t="s">
        <v>132</v>
      </c>
      <c r="AU147" s="252" t="s">
        <v>81</v>
      </c>
      <c r="AV147" s="15" t="s">
        <v>128</v>
      </c>
      <c r="AW147" s="15" t="s">
        <v>33</v>
      </c>
      <c r="AX147" s="15" t="s">
        <v>79</v>
      </c>
      <c r="AY147" s="252" t="s">
        <v>121</v>
      </c>
    </row>
    <row r="148" s="2" customFormat="1" ht="37.8" customHeight="1">
      <c r="A148" s="40"/>
      <c r="B148" s="41"/>
      <c r="C148" s="202" t="s">
        <v>211</v>
      </c>
      <c r="D148" s="202" t="s">
        <v>123</v>
      </c>
      <c r="E148" s="203" t="s">
        <v>212</v>
      </c>
      <c r="F148" s="204" t="s">
        <v>213</v>
      </c>
      <c r="G148" s="205" t="s">
        <v>153</v>
      </c>
      <c r="H148" s="206">
        <v>281.32999999999998</v>
      </c>
      <c r="I148" s="207"/>
      <c r="J148" s="208">
        <f>ROUND(I148*H148,2)</f>
        <v>0</v>
      </c>
      <c r="K148" s="204" t="s">
        <v>127</v>
      </c>
      <c r="L148" s="46"/>
      <c r="M148" s="209" t="s">
        <v>19</v>
      </c>
      <c r="N148" s="210" t="s">
        <v>42</v>
      </c>
      <c r="O148" s="86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3" t="s">
        <v>128</v>
      </c>
      <c r="AT148" s="213" t="s">
        <v>123</v>
      </c>
      <c r="AU148" s="213" t="s">
        <v>81</v>
      </c>
      <c r="AY148" s="19" t="s">
        <v>121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9" t="s">
        <v>79</v>
      </c>
      <c r="BK148" s="214">
        <f>ROUND(I148*H148,2)</f>
        <v>0</v>
      </c>
      <c r="BL148" s="19" t="s">
        <v>128</v>
      </c>
      <c r="BM148" s="213" t="s">
        <v>214</v>
      </c>
    </row>
    <row r="149" s="2" customFormat="1">
      <c r="A149" s="40"/>
      <c r="B149" s="41"/>
      <c r="C149" s="42"/>
      <c r="D149" s="215" t="s">
        <v>130</v>
      </c>
      <c r="E149" s="42"/>
      <c r="F149" s="216" t="s">
        <v>215</v>
      </c>
      <c r="G149" s="42"/>
      <c r="H149" s="42"/>
      <c r="I149" s="217"/>
      <c r="J149" s="42"/>
      <c r="K149" s="42"/>
      <c r="L149" s="46"/>
      <c r="M149" s="218"/>
      <c r="N149" s="219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130</v>
      </c>
      <c r="AU149" s="19" t="s">
        <v>81</v>
      </c>
    </row>
    <row r="150" s="14" customFormat="1">
      <c r="A150" s="14"/>
      <c r="B150" s="232"/>
      <c r="C150" s="233"/>
      <c r="D150" s="222" t="s">
        <v>132</v>
      </c>
      <c r="E150" s="234" t="s">
        <v>19</v>
      </c>
      <c r="F150" s="235" t="s">
        <v>196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1" t="s">
        <v>132</v>
      </c>
      <c r="AU150" s="241" t="s">
        <v>81</v>
      </c>
      <c r="AV150" s="14" t="s">
        <v>79</v>
      </c>
      <c r="AW150" s="14" t="s">
        <v>33</v>
      </c>
      <c r="AX150" s="14" t="s">
        <v>71</v>
      </c>
      <c r="AY150" s="241" t="s">
        <v>121</v>
      </c>
    </row>
    <row r="151" s="13" customFormat="1">
      <c r="A151" s="13"/>
      <c r="B151" s="220"/>
      <c r="C151" s="221"/>
      <c r="D151" s="222" t="s">
        <v>132</v>
      </c>
      <c r="E151" s="223" t="s">
        <v>19</v>
      </c>
      <c r="F151" s="224" t="s">
        <v>216</v>
      </c>
      <c r="G151" s="221"/>
      <c r="H151" s="225">
        <v>281.32999999999998</v>
      </c>
      <c r="I151" s="226"/>
      <c r="J151" s="221"/>
      <c r="K151" s="221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132</v>
      </c>
      <c r="AU151" s="231" t="s">
        <v>81</v>
      </c>
      <c r="AV151" s="13" t="s">
        <v>81</v>
      </c>
      <c r="AW151" s="13" t="s">
        <v>33</v>
      </c>
      <c r="AX151" s="13" t="s">
        <v>79</v>
      </c>
      <c r="AY151" s="231" t="s">
        <v>121</v>
      </c>
    </row>
    <row r="152" s="2" customFormat="1" ht="16.5" customHeight="1">
      <c r="A152" s="40"/>
      <c r="B152" s="41"/>
      <c r="C152" s="202" t="s">
        <v>217</v>
      </c>
      <c r="D152" s="202" t="s">
        <v>123</v>
      </c>
      <c r="E152" s="203" t="s">
        <v>218</v>
      </c>
      <c r="F152" s="204" t="s">
        <v>219</v>
      </c>
      <c r="G152" s="205" t="s">
        <v>153</v>
      </c>
      <c r="H152" s="206">
        <v>4.4000000000000004</v>
      </c>
      <c r="I152" s="207"/>
      <c r="J152" s="208">
        <f>ROUND(I152*H152,2)</f>
        <v>0</v>
      </c>
      <c r="K152" s="204" t="s">
        <v>127</v>
      </c>
      <c r="L152" s="46"/>
      <c r="M152" s="209" t="s">
        <v>19</v>
      </c>
      <c r="N152" s="210" t="s">
        <v>42</v>
      </c>
      <c r="O152" s="86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3" t="s">
        <v>128</v>
      </c>
      <c r="AT152" s="213" t="s">
        <v>123</v>
      </c>
      <c r="AU152" s="213" t="s">
        <v>81</v>
      </c>
      <c r="AY152" s="19" t="s">
        <v>121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9" t="s">
        <v>79</v>
      </c>
      <c r="BK152" s="214">
        <f>ROUND(I152*H152,2)</f>
        <v>0</v>
      </c>
      <c r="BL152" s="19" t="s">
        <v>128</v>
      </c>
      <c r="BM152" s="213" t="s">
        <v>220</v>
      </c>
    </row>
    <row r="153" s="2" customFormat="1">
      <c r="A153" s="40"/>
      <c r="B153" s="41"/>
      <c r="C153" s="42"/>
      <c r="D153" s="215" t="s">
        <v>130</v>
      </c>
      <c r="E153" s="42"/>
      <c r="F153" s="216" t="s">
        <v>221</v>
      </c>
      <c r="G153" s="42"/>
      <c r="H153" s="42"/>
      <c r="I153" s="217"/>
      <c r="J153" s="42"/>
      <c r="K153" s="42"/>
      <c r="L153" s="46"/>
      <c r="M153" s="218"/>
      <c r="N153" s="219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130</v>
      </c>
      <c r="AU153" s="19" t="s">
        <v>81</v>
      </c>
    </row>
    <row r="154" s="14" customFormat="1">
      <c r="A154" s="14"/>
      <c r="B154" s="232"/>
      <c r="C154" s="233"/>
      <c r="D154" s="222" t="s">
        <v>132</v>
      </c>
      <c r="E154" s="234" t="s">
        <v>19</v>
      </c>
      <c r="F154" s="235" t="s">
        <v>222</v>
      </c>
      <c r="G154" s="233"/>
      <c r="H154" s="234" t="s">
        <v>19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1" t="s">
        <v>132</v>
      </c>
      <c r="AU154" s="241" t="s">
        <v>81</v>
      </c>
      <c r="AV154" s="14" t="s">
        <v>79</v>
      </c>
      <c r="AW154" s="14" t="s">
        <v>33</v>
      </c>
      <c r="AX154" s="14" t="s">
        <v>71</v>
      </c>
      <c r="AY154" s="241" t="s">
        <v>121</v>
      </c>
    </row>
    <row r="155" s="13" customFormat="1">
      <c r="A155" s="13"/>
      <c r="B155" s="220"/>
      <c r="C155" s="221"/>
      <c r="D155" s="222" t="s">
        <v>132</v>
      </c>
      <c r="E155" s="223" t="s">
        <v>19</v>
      </c>
      <c r="F155" s="224" t="s">
        <v>223</v>
      </c>
      <c r="G155" s="221"/>
      <c r="H155" s="225">
        <v>4.4000000000000004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132</v>
      </c>
      <c r="AU155" s="231" t="s">
        <v>81</v>
      </c>
      <c r="AV155" s="13" t="s">
        <v>81</v>
      </c>
      <c r="AW155" s="13" t="s">
        <v>33</v>
      </c>
      <c r="AX155" s="13" t="s">
        <v>79</v>
      </c>
      <c r="AY155" s="231" t="s">
        <v>121</v>
      </c>
    </row>
    <row r="156" s="2" customFormat="1" ht="24.15" customHeight="1">
      <c r="A156" s="40"/>
      <c r="B156" s="41"/>
      <c r="C156" s="202" t="s">
        <v>8</v>
      </c>
      <c r="D156" s="202" t="s">
        <v>123</v>
      </c>
      <c r="E156" s="203" t="s">
        <v>224</v>
      </c>
      <c r="F156" s="204" t="s">
        <v>225</v>
      </c>
      <c r="G156" s="205" t="s">
        <v>153</v>
      </c>
      <c r="H156" s="206">
        <v>4.4000000000000004</v>
      </c>
      <c r="I156" s="207"/>
      <c r="J156" s="208">
        <f>ROUND(I156*H156,2)</f>
        <v>0</v>
      </c>
      <c r="K156" s="204" t="s">
        <v>127</v>
      </c>
      <c r="L156" s="46"/>
      <c r="M156" s="209" t="s">
        <v>19</v>
      </c>
      <c r="N156" s="210" t="s">
        <v>42</v>
      </c>
      <c r="O156" s="86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3" t="s">
        <v>128</v>
      </c>
      <c r="AT156" s="213" t="s">
        <v>123</v>
      </c>
      <c r="AU156" s="213" t="s">
        <v>81</v>
      </c>
      <c r="AY156" s="19" t="s">
        <v>121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9" t="s">
        <v>79</v>
      </c>
      <c r="BK156" s="214">
        <f>ROUND(I156*H156,2)</f>
        <v>0</v>
      </c>
      <c r="BL156" s="19" t="s">
        <v>128</v>
      </c>
      <c r="BM156" s="213" t="s">
        <v>226</v>
      </c>
    </row>
    <row r="157" s="2" customFormat="1">
      <c r="A157" s="40"/>
      <c r="B157" s="41"/>
      <c r="C157" s="42"/>
      <c r="D157" s="215" t="s">
        <v>130</v>
      </c>
      <c r="E157" s="42"/>
      <c r="F157" s="216" t="s">
        <v>227</v>
      </c>
      <c r="G157" s="42"/>
      <c r="H157" s="42"/>
      <c r="I157" s="217"/>
      <c r="J157" s="42"/>
      <c r="K157" s="42"/>
      <c r="L157" s="46"/>
      <c r="M157" s="218"/>
      <c r="N157" s="219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130</v>
      </c>
      <c r="AU157" s="19" t="s">
        <v>81</v>
      </c>
    </row>
    <row r="158" s="14" customFormat="1">
      <c r="A158" s="14"/>
      <c r="B158" s="232"/>
      <c r="C158" s="233"/>
      <c r="D158" s="222" t="s">
        <v>132</v>
      </c>
      <c r="E158" s="234" t="s">
        <v>19</v>
      </c>
      <c r="F158" s="235" t="s">
        <v>228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1" t="s">
        <v>132</v>
      </c>
      <c r="AU158" s="241" t="s">
        <v>81</v>
      </c>
      <c r="AV158" s="14" t="s">
        <v>79</v>
      </c>
      <c r="AW158" s="14" t="s">
        <v>33</v>
      </c>
      <c r="AX158" s="14" t="s">
        <v>71</v>
      </c>
      <c r="AY158" s="241" t="s">
        <v>121</v>
      </c>
    </row>
    <row r="159" s="13" customFormat="1">
      <c r="A159" s="13"/>
      <c r="B159" s="220"/>
      <c r="C159" s="221"/>
      <c r="D159" s="222" t="s">
        <v>132</v>
      </c>
      <c r="E159" s="223" t="s">
        <v>19</v>
      </c>
      <c r="F159" s="224" t="s">
        <v>223</v>
      </c>
      <c r="G159" s="221"/>
      <c r="H159" s="225">
        <v>4.4000000000000004</v>
      </c>
      <c r="I159" s="226"/>
      <c r="J159" s="221"/>
      <c r="K159" s="221"/>
      <c r="L159" s="227"/>
      <c r="M159" s="228"/>
      <c r="N159" s="229"/>
      <c r="O159" s="229"/>
      <c r="P159" s="229"/>
      <c r="Q159" s="229"/>
      <c r="R159" s="229"/>
      <c r="S159" s="229"/>
      <c r="T159" s="23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1" t="s">
        <v>132</v>
      </c>
      <c r="AU159" s="231" t="s">
        <v>81</v>
      </c>
      <c r="AV159" s="13" t="s">
        <v>81</v>
      </c>
      <c r="AW159" s="13" t="s">
        <v>33</v>
      </c>
      <c r="AX159" s="13" t="s">
        <v>79</v>
      </c>
      <c r="AY159" s="231" t="s">
        <v>121</v>
      </c>
    </row>
    <row r="160" s="2" customFormat="1" ht="24.15" customHeight="1">
      <c r="A160" s="40"/>
      <c r="B160" s="41"/>
      <c r="C160" s="202" t="s">
        <v>229</v>
      </c>
      <c r="D160" s="202" t="s">
        <v>123</v>
      </c>
      <c r="E160" s="203" t="s">
        <v>230</v>
      </c>
      <c r="F160" s="204" t="s">
        <v>231</v>
      </c>
      <c r="G160" s="205" t="s">
        <v>232</v>
      </c>
      <c r="H160" s="206">
        <v>281.32999999999998</v>
      </c>
      <c r="I160" s="207"/>
      <c r="J160" s="208">
        <f>ROUND(I160*H160,2)</f>
        <v>0</v>
      </c>
      <c r="K160" s="204" t="s">
        <v>127</v>
      </c>
      <c r="L160" s="46"/>
      <c r="M160" s="209" t="s">
        <v>19</v>
      </c>
      <c r="N160" s="210" t="s">
        <v>42</v>
      </c>
      <c r="O160" s="86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3" t="s">
        <v>128</v>
      </c>
      <c r="AT160" s="213" t="s">
        <v>123</v>
      </c>
      <c r="AU160" s="213" t="s">
        <v>81</v>
      </c>
      <c r="AY160" s="19" t="s">
        <v>121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9" t="s">
        <v>79</v>
      </c>
      <c r="BK160" s="214">
        <f>ROUND(I160*H160,2)</f>
        <v>0</v>
      </c>
      <c r="BL160" s="19" t="s">
        <v>128</v>
      </c>
      <c r="BM160" s="213" t="s">
        <v>233</v>
      </c>
    </row>
    <row r="161" s="2" customFormat="1">
      <c r="A161" s="40"/>
      <c r="B161" s="41"/>
      <c r="C161" s="42"/>
      <c r="D161" s="215" t="s">
        <v>130</v>
      </c>
      <c r="E161" s="42"/>
      <c r="F161" s="216" t="s">
        <v>234</v>
      </c>
      <c r="G161" s="42"/>
      <c r="H161" s="42"/>
      <c r="I161" s="217"/>
      <c r="J161" s="42"/>
      <c r="K161" s="42"/>
      <c r="L161" s="46"/>
      <c r="M161" s="218"/>
      <c r="N161" s="219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130</v>
      </c>
      <c r="AU161" s="19" t="s">
        <v>81</v>
      </c>
    </row>
    <row r="162" s="13" customFormat="1">
      <c r="A162" s="13"/>
      <c r="B162" s="220"/>
      <c r="C162" s="221"/>
      <c r="D162" s="222" t="s">
        <v>132</v>
      </c>
      <c r="E162" s="223" t="s">
        <v>19</v>
      </c>
      <c r="F162" s="224" t="s">
        <v>235</v>
      </c>
      <c r="G162" s="221"/>
      <c r="H162" s="225">
        <v>281.32999999999998</v>
      </c>
      <c r="I162" s="226"/>
      <c r="J162" s="221"/>
      <c r="K162" s="221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132</v>
      </c>
      <c r="AU162" s="231" t="s">
        <v>81</v>
      </c>
      <c r="AV162" s="13" t="s">
        <v>81</v>
      </c>
      <c r="AW162" s="13" t="s">
        <v>33</v>
      </c>
      <c r="AX162" s="13" t="s">
        <v>79</v>
      </c>
      <c r="AY162" s="231" t="s">
        <v>121</v>
      </c>
    </row>
    <row r="163" s="2" customFormat="1" ht="16.5" customHeight="1">
      <c r="A163" s="40"/>
      <c r="B163" s="41"/>
      <c r="C163" s="202" t="s">
        <v>236</v>
      </c>
      <c r="D163" s="202" t="s">
        <v>123</v>
      </c>
      <c r="E163" s="203" t="s">
        <v>237</v>
      </c>
      <c r="F163" s="204" t="s">
        <v>238</v>
      </c>
      <c r="G163" s="205" t="s">
        <v>239</v>
      </c>
      <c r="H163" s="206">
        <v>1</v>
      </c>
      <c r="I163" s="207"/>
      <c r="J163" s="208">
        <f>ROUND(I163*H163,2)</f>
        <v>0</v>
      </c>
      <c r="K163" s="204" t="s">
        <v>19</v>
      </c>
      <c r="L163" s="46"/>
      <c r="M163" s="209" t="s">
        <v>19</v>
      </c>
      <c r="N163" s="210" t="s">
        <v>42</v>
      </c>
      <c r="O163" s="86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3" t="s">
        <v>128</v>
      </c>
      <c r="AT163" s="213" t="s">
        <v>123</v>
      </c>
      <c r="AU163" s="213" t="s">
        <v>81</v>
      </c>
      <c r="AY163" s="19" t="s">
        <v>121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9" t="s">
        <v>79</v>
      </c>
      <c r="BK163" s="214">
        <f>ROUND(I163*H163,2)</f>
        <v>0</v>
      </c>
      <c r="BL163" s="19" t="s">
        <v>128</v>
      </c>
      <c r="BM163" s="213" t="s">
        <v>240</v>
      </c>
    </row>
    <row r="164" s="2" customFormat="1" ht="24.15" customHeight="1">
      <c r="A164" s="40"/>
      <c r="B164" s="41"/>
      <c r="C164" s="202" t="s">
        <v>241</v>
      </c>
      <c r="D164" s="202" t="s">
        <v>123</v>
      </c>
      <c r="E164" s="203" t="s">
        <v>242</v>
      </c>
      <c r="F164" s="204" t="s">
        <v>243</v>
      </c>
      <c r="G164" s="205" t="s">
        <v>153</v>
      </c>
      <c r="H164" s="206">
        <v>140.66499999999999</v>
      </c>
      <c r="I164" s="207"/>
      <c r="J164" s="208">
        <f>ROUND(I164*H164,2)</f>
        <v>0</v>
      </c>
      <c r="K164" s="204" t="s">
        <v>127</v>
      </c>
      <c r="L164" s="46"/>
      <c r="M164" s="209" t="s">
        <v>19</v>
      </c>
      <c r="N164" s="210" t="s">
        <v>42</v>
      </c>
      <c r="O164" s="86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3" t="s">
        <v>128</v>
      </c>
      <c r="AT164" s="213" t="s">
        <v>123</v>
      </c>
      <c r="AU164" s="213" t="s">
        <v>81</v>
      </c>
      <c r="AY164" s="19" t="s">
        <v>121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9" t="s">
        <v>79</v>
      </c>
      <c r="BK164" s="214">
        <f>ROUND(I164*H164,2)</f>
        <v>0</v>
      </c>
      <c r="BL164" s="19" t="s">
        <v>128</v>
      </c>
      <c r="BM164" s="213" t="s">
        <v>244</v>
      </c>
    </row>
    <row r="165" s="2" customFormat="1">
      <c r="A165" s="40"/>
      <c r="B165" s="41"/>
      <c r="C165" s="42"/>
      <c r="D165" s="215" t="s">
        <v>130</v>
      </c>
      <c r="E165" s="42"/>
      <c r="F165" s="216" t="s">
        <v>245</v>
      </c>
      <c r="G165" s="42"/>
      <c r="H165" s="42"/>
      <c r="I165" s="217"/>
      <c r="J165" s="42"/>
      <c r="K165" s="42"/>
      <c r="L165" s="46"/>
      <c r="M165" s="218"/>
      <c r="N165" s="219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130</v>
      </c>
      <c r="AU165" s="19" t="s">
        <v>81</v>
      </c>
    </row>
    <row r="166" s="14" customFormat="1">
      <c r="A166" s="14"/>
      <c r="B166" s="232"/>
      <c r="C166" s="233"/>
      <c r="D166" s="222" t="s">
        <v>132</v>
      </c>
      <c r="E166" s="234" t="s">
        <v>19</v>
      </c>
      <c r="F166" s="235" t="s">
        <v>204</v>
      </c>
      <c r="G166" s="233"/>
      <c r="H166" s="234" t="s">
        <v>19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1" t="s">
        <v>132</v>
      </c>
      <c r="AU166" s="241" t="s">
        <v>81</v>
      </c>
      <c r="AV166" s="14" t="s">
        <v>79</v>
      </c>
      <c r="AW166" s="14" t="s">
        <v>33</v>
      </c>
      <c r="AX166" s="14" t="s">
        <v>71</v>
      </c>
      <c r="AY166" s="241" t="s">
        <v>121</v>
      </c>
    </row>
    <row r="167" s="13" customFormat="1">
      <c r="A167" s="13"/>
      <c r="B167" s="220"/>
      <c r="C167" s="221"/>
      <c r="D167" s="222" t="s">
        <v>132</v>
      </c>
      <c r="E167" s="223" t="s">
        <v>19</v>
      </c>
      <c r="F167" s="224" t="s">
        <v>205</v>
      </c>
      <c r="G167" s="221"/>
      <c r="H167" s="225">
        <v>5</v>
      </c>
      <c r="I167" s="226"/>
      <c r="J167" s="221"/>
      <c r="K167" s="221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132</v>
      </c>
      <c r="AU167" s="231" t="s">
        <v>81</v>
      </c>
      <c r="AV167" s="13" t="s">
        <v>81</v>
      </c>
      <c r="AW167" s="13" t="s">
        <v>33</v>
      </c>
      <c r="AX167" s="13" t="s">
        <v>71</v>
      </c>
      <c r="AY167" s="231" t="s">
        <v>121</v>
      </c>
    </row>
    <row r="168" s="14" customFormat="1">
      <c r="A168" s="14"/>
      <c r="B168" s="232"/>
      <c r="C168" s="233"/>
      <c r="D168" s="222" t="s">
        <v>132</v>
      </c>
      <c r="E168" s="234" t="s">
        <v>19</v>
      </c>
      <c r="F168" s="235" t="s">
        <v>206</v>
      </c>
      <c r="G168" s="233"/>
      <c r="H168" s="234" t="s">
        <v>19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1" t="s">
        <v>132</v>
      </c>
      <c r="AU168" s="241" t="s">
        <v>81</v>
      </c>
      <c r="AV168" s="14" t="s">
        <v>79</v>
      </c>
      <c r="AW168" s="14" t="s">
        <v>33</v>
      </c>
      <c r="AX168" s="14" t="s">
        <v>71</v>
      </c>
      <c r="AY168" s="241" t="s">
        <v>121</v>
      </c>
    </row>
    <row r="169" s="13" customFormat="1">
      <c r="A169" s="13"/>
      <c r="B169" s="220"/>
      <c r="C169" s="221"/>
      <c r="D169" s="222" t="s">
        <v>132</v>
      </c>
      <c r="E169" s="223" t="s">
        <v>19</v>
      </c>
      <c r="F169" s="224" t="s">
        <v>207</v>
      </c>
      <c r="G169" s="221"/>
      <c r="H169" s="225">
        <v>140.065</v>
      </c>
      <c r="I169" s="226"/>
      <c r="J169" s="221"/>
      <c r="K169" s="221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132</v>
      </c>
      <c r="AU169" s="231" t="s">
        <v>81</v>
      </c>
      <c r="AV169" s="13" t="s">
        <v>81</v>
      </c>
      <c r="AW169" s="13" t="s">
        <v>33</v>
      </c>
      <c r="AX169" s="13" t="s">
        <v>71</v>
      </c>
      <c r="AY169" s="231" t="s">
        <v>121</v>
      </c>
    </row>
    <row r="170" s="14" customFormat="1">
      <c r="A170" s="14"/>
      <c r="B170" s="232"/>
      <c r="C170" s="233"/>
      <c r="D170" s="222" t="s">
        <v>132</v>
      </c>
      <c r="E170" s="234" t="s">
        <v>19</v>
      </c>
      <c r="F170" s="235" t="s">
        <v>208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1" t="s">
        <v>132</v>
      </c>
      <c r="AU170" s="241" t="s">
        <v>81</v>
      </c>
      <c r="AV170" s="14" t="s">
        <v>79</v>
      </c>
      <c r="AW170" s="14" t="s">
        <v>33</v>
      </c>
      <c r="AX170" s="14" t="s">
        <v>71</v>
      </c>
      <c r="AY170" s="241" t="s">
        <v>121</v>
      </c>
    </row>
    <row r="171" s="13" customFormat="1">
      <c r="A171" s="13"/>
      <c r="B171" s="220"/>
      <c r="C171" s="221"/>
      <c r="D171" s="222" t="s">
        <v>132</v>
      </c>
      <c r="E171" s="223" t="s">
        <v>19</v>
      </c>
      <c r="F171" s="224" t="s">
        <v>209</v>
      </c>
      <c r="G171" s="221"/>
      <c r="H171" s="225">
        <v>-4.4000000000000004</v>
      </c>
      <c r="I171" s="226"/>
      <c r="J171" s="221"/>
      <c r="K171" s="221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132</v>
      </c>
      <c r="AU171" s="231" t="s">
        <v>81</v>
      </c>
      <c r="AV171" s="13" t="s">
        <v>81</v>
      </c>
      <c r="AW171" s="13" t="s">
        <v>33</v>
      </c>
      <c r="AX171" s="13" t="s">
        <v>71</v>
      </c>
      <c r="AY171" s="231" t="s">
        <v>121</v>
      </c>
    </row>
    <row r="172" s="15" customFormat="1">
      <c r="A172" s="15"/>
      <c r="B172" s="242"/>
      <c r="C172" s="243"/>
      <c r="D172" s="222" t="s">
        <v>132</v>
      </c>
      <c r="E172" s="244" t="s">
        <v>19</v>
      </c>
      <c r="F172" s="245" t="s">
        <v>210</v>
      </c>
      <c r="G172" s="243"/>
      <c r="H172" s="246">
        <v>140.66499999999999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2" t="s">
        <v>132</v>
      </c>
      <c r="AU172" s="252" t="s">
        <v>81</v>
      </c>
      <c r="AV172" s="15" t="s">
        <v>128</v>
      </c>
      <c r="AW172" s="15" t="s">
        <v>33</v>
      </c>
      <c r="AX172" s="15" t="s">
        <v>79</v>
      </c>
      <c r="AY172" s="252" t="s">
        <v>121</v>
      </c>
    </row>
    <row r="173" s="2" customFormat="1" ht="37.8" customHeight="1">
      <c r="A173" s="40"/>
      <c r="B173" s="41"/>
      <c r="C173" s="202" t="s">
        <v>246</v>
      </c>
      <c r="D173" s="202" t="s">
        <v>123</v>
      </c>
      <c r="E173" s="203" t="s">
        <v>247</v>
      </c>
      <c r="F173" s="204" t="s">
        <v>248</v>
      </c>
      <c r="G173" s="205" t="s">
        <v>153</v>
      </c>
      <c r="H173" s="206">
        <v>65.230000000000004</v>
      </c>
      <c r="I173" s="207"/>
      <c r="J173" s="208">
        <f>ROUND(I173*H173,2)</f>
        <v>0</v>
      </c>
      <c r="K173" s="204" t="s">
        <v>127</v>
      </c>
      <c r="L173" s="46"/>
      <c r="M173" s="209" t="s">
        <v>19</v>
      </c>
      <c r="N173" s="210" t="s">
        <v>42</v>
      </c>
      <c r="O173" s="86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3" t="s">
        <v>128</v>
      </c>
      <c r="AT173" s="213" t="s">
        <v>123</v>
      </c>
      <c r="AU173" s="213" t="s">
        <v>81</v>
      </c>
      <c r="AY173" s="19" t="s">
        <v>121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9" t="s">
        <v>79</v>
      </c>
      <c r="BK173" s="214">
        <f>ROUND(I173*H173,2)</f>
        <v>0</v>
      </c>
      <c r="BL173" s="19" t="s">
        <v>128</v>
      </c>
      <c r="BM173" s="213" t="s">
        <v>249</v>
      </c>
    </row>
    <row r="174" s="2" customFormat="1">
      <c r="A174" s="40"/>
      <c r="B174" s="41"/>
      <c r="C174" s="42"/>
      <c r="D174" s="215" t="s">
        <v>130</v>
      </c>
      <c r="E174" s="42"/>
      <c r="F174" s="216" t="s">
        <v>250</v>
      </c>
      <c r="G174" s="42"/>
      <c r="H174" s="42"/>
      <c r="I174" s="217"/>
      <c r="J174" s="42"/>
      <c r="K174" s="42"/>
      <c r="L174" s="46"/>
      <c r="M174" s="218"/>
      <c r="N174" s="219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130</v>
      </c>
      <c r="AU174" s="19" t="s">
        <v>81</v>
      </c>
    </row>
    <row r="175" s="14" customFormat="1">
      <c r="A175" s="14"/>
      <c r="B175" s="232"/>
      <c r="C175" s="233"/>
      <c r="D175" s="222" t="s">
        <v>132</v>
      </c>
      <c r="E175" s="234" t="s">
        <v>19</v>
      </c>
      <c r="F175" s="235" t="s">
        <v>251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1" t="s">
        <v>132</v>
      </c>
      <c r="AU175" s="241" t="s">
        <v>81</v>
      </c>
      <c r="AV175" s="14" t="s">
        <v>79</v>
      </c>
      <c r="AW175" s="14" t="s">
        <v>33</v>
      </c>
      <c r="AX175" s="14" t="s">
        <v>71</v>
      </c>
      <c r="AY175" s="241" t="s">
        <v>121</v>
      </c>
    </row>
    <row r="176" s="13" customFormat="1">
      <c r="A176" s="13"/>
      <c r="B176" s="220"/>
      <c r="C176" s="221"/>
      <c r="D176" s="222" t="s">
        <v>132</v>
      </c>
      <c r="E176" s="223" t="s">
        <v>19</v>
      </c>
      <c r="F176" s="224" t="s">
        <v>252</v>
      </c>
      <c r="G176" s="221"/>
      <c r="H176" s="225">
        <v>65.230000000000004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132</v>
      </c>
      <c r="AU176" s="231" t="s">
        <v>81</v>
      </c>
      <c r="AV176" s="13" t="s">
        <v>81</v>
      </c>
      <c r="AW176" s="13" t="s">
        <v>33</v>
      </c>
      <c r="AX176" s="13" t="s">
        <v>79</v>
      </c>
      <c r="AY176" s="231" t="s">
        <v>121</v>
      </c>
    </row>
    <row r="177" s="2" customFormat="1" ht="16.5" customHeight="1">
      <c r="A177" s="40"/>
      <c r="B177" s="41"/>
      <c r="C177" s="253" t="s">
        <v>253</v>
      </c>
      <c r="D177" s="253" t="s">
        <v>254</v>
      </c>
      <c r="E177" s="254" t="s">
        <v>255</v>
      </c>
      <c r="F177" s="255" t="s">
        <v>256</v>
      </c>
      <c r="G177" s="256" t="s">
        <v>232</v>
      </c>
      <c r="H177" s="257">
        <v>120.676</v>
      </c>
      <c r="I177" s="258"/>
      <c r="J177" s="259">
        <f>ROUND(I177*H177,2)</f>
        <v>0</v>
      </c>
      <c r="K177" s="255" t="s">
        <v>19</v>
      </c>
      <c r="L177" s="260"/>
      <c r="M177" s="261" t="s">
        <v>19</v>
      </c>
      <c r="N177" s="262" t="s">
        <v>42</v>
      </c>
      <c r="O177" s="86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3" t="s">
        <v>172</v>
      </c>
      <c r="AT177" s="213" t="s">
        <v>254</v>
      </c>
      <c r="AU177" s="213" t="s">
        <v>81</v>
      </c>
      <c r="AY177" s="19" t="s">
        <v>121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9" t="s">
        <v>79</v>
      </c>
      <c r="BK177" s="214">
        <f>ROUND(I177*H177,2)</f>
        <v>0</v>
      </c>
      <c r="BL177" s="19" t="s">
        <v>128</v>
      </c>
      <c r="BM177" s="213" t="s">
        <v>257</v>
      </c>
    </row>
    <row r="178" s="13" customFormat="1">
      <c r="A178" s="13"/>
      <c r="B178" s="220"/>
      <c r="C178" s="221"/>
      <c r="D178" s="222" t="s">
        <v>132</v>
      </c>
      <c r="E178" s="221"/>
      <c r="F178" s="224" t="s">
        <v>258</v>
      </c>
      <c r="G178" s="221"/>
      <c r="H178" s="225">
        <v>120.676</v>
      </c>
      <c r="I178" s="226"/>
      <c r="J178" s="221"/>
      <c r="K178" s="221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132</v>
      </c>
      <c r="AU178" s="231" t="s">
        <v>81</v>
      </c>
      <c r="AV178" s="13" t="s">
        <v>81</v>
      </c>
      <c r="AW178" s="13" t="s">
        <v>4</v>
      </c>
      <c r="AX178" s="13" t="s">
        <v>79</v>
      </c>
      <c r="AY178" s="231" t="s">
        <v>121</v>
      </c>
    </row>
    <row r="179" s="2" customFormat="1" ht="24.15" customHeight="1">
      <c r="A179" s="40"/>
      <c r="B179" s="41"/>
      <c r="C179" s="202" t="s">
        <v>7</v>
      </c>
      <c r="D179" s="202" t="s">
        <v>123</v>
      </c>
      <c r="E179" s="203" t="s">
        <v>259</v>
      </c>
      <c r="F179" s="204" t="s">
        <v>260</v>
      </c>
      <c r="G179" s="205" t="s">
        <v>126</v>
      </c>
      <c r="H179" s="206">
        <v>32</v>
      </c>
      <c r="I179" s="207"/>
      <c r="J179" s="208">
        <f>ROUND(I179*H179,2)</f>
        <v>0</v>
      </c>
      <c r="K179" s="204" t="s">
        <v>127</v>
      </c>
      <c r="L179" s="46"/>
      <c r="M179" s="209" t="s">
        <v>19</v>
      </c>
      <c r="N179" s="210" t="s">
        <v>42</v>
      </c>
      <c r="O179" s="86"/>
      <c r="P179" s="211">
        <f>O179*H179</f>
        <v>0</v>
      </c>
      <c r="Q179" s="211">
        <v>0</v>
      </c>
      <c r="R179" s="211">
        <f>Q179*H179</f>
        <v>0</v>
      </c>
      <c r="S179" s="211">
        <v>0</v>
      </c>
      <c r="T179" s="21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3" t="s">
        <v>128</v>
      </c>
      <c r="AT179" s="213" t="s">
        <v>123</v>
      </c>
      <c r="AU179" s="213" t="s">
        <v>81</v>
      </c>
      <c r="AY179" s="19" t="s">
        <v>121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19" t="s">
        <v>79</v>
      </c>
      <c r="BK179" s="214">
        <f>ROUND(I179*H179,2)</f>
        <v>0</v>
      </c>
      <c r="BL179" s="19" t="s">
        <v>128</v>
      </c>
      <c r="BM179" s="213" t="s">
        <v>261</v>
      </c>
    </row>
    <row r="180" s="2" customFormat="1">
      <c r="A180" s="40"/>
      <c r="B180" s="41"/>
      <c r="C180" s="42"/>
      <c r="D180" s="215" t="s">
        <v>130</v>
      </c>
      <c r="E180" s="42"/>
      <c r="F180" s="216" t="s">
        <v>262</v>
      </c>
      <c r="G180" s="42"/>
      <c r="H180" s="42"/>
      <c r="I180" s="217"/>
      <c r="J180" s="42"/>
      <c r="K180" s="42"/>
      <c r="L180" s="46"/>
      <c r="M180" s="218"/>
      <c r="N180" s="219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130</v>
      </c>
      <c r="AU180" s="19" t="s">
        <v>81</v>
      </c>
    </row>
    <row r="181" s="2" customFormat="1" ht="16.5" customHeight="1">
      <c r="A181" s="40"/>
      <c r="B181" s="41"/>
      <c r="C181" s="253" t="s">
        <v>263</v>
      </c>
      <c r="D181" s="253" t="s">
        <v>254</v>
      </c>
      <c r="E181" s="254" t="s">
        <v>264</v>
      </c>
      <c r="F181" s="255" t="s">
        <v>265</v>
      </c>
      <c r="G181" s="256" t="s">
        <v>266</v>
      </c>
      <c r="H181" s="257">
        <v>0.64000000000000001</v>
      </c>
      <c r="I181" s="258"/>
      <c r="J181" s="259">
        <f>ROUND(I181*H181,2)</f>
        <v>0</v>
      </c>
      <c r="K181" s="255" t="s">
        <v>127</v>
      </c>
      <c r="L181" s="260"/>
      <c r="M181" s="261" t="s">
        <v>19</v>
      </c>
      <c r="N181" s="262" t="s">
        <v>42</v>
      </c>
      <c r="O181" s="86"/>
      <c r="P181" s="211">
        <f>O181*H181</f>
        <v>0</v>
      </c>
      <c r="Q181" s="211">
        <v>0.001</v>
      </c>
      <c r="R181" s="211">
        <f>Q181*H181</f>
        <v>0.00064000000000000005</v>
      </c>
      <c r="S181" s="211">
        <v>0</v>
      </c>
      <c r="T181" s="21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3" t="s">
        <v>172</v>
      </c>
      <c r="AT181" s="213" t="s">
        <v>254</v>
      </c>
      <c r="AU181" s="213" t="s">
        <v>81</v>
      </c>
      <c r="AY181" s="19" t="s">
        <v>121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9" t="s">
        <v>79</v>
      </c>
      <c r="BK181" s="214">
        <f>ROUND(I181*H181,2)</f>
        <v>0</v>
      </c>
      <c r="BL181" s="19" t="s">
        <v>128</v>
      </c>
      <c r="BM181" s="213" t="s">
        <v>267</v>
      </c>
    </row>
    <row r="182" s="13" customFormat="1">
      <c r="A182" s="13"/>
      <c r="B182" s="220"/>
      <c r="C182" s="221"/>
      <c r="D182" s="222" t="s">
        <v>132</v>
      </c>
      <c r="E182" s="221"/>
      <c r="F182" s="224" t="s">
        <v>268</v>
      </c>
      <c r="G182" s="221"/>
      <c r="H182" s="225">
        <v>0.64000000000000001</v>
      </c>
      <c r="I182" s="226"/>
      <c r="J182" s="221"/>
      <c r="K182" s="221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132</v>
      </c>
      <c r="AU182" s="231" t="s">
        <v>81</v>
      </c>
      <c r="AV182" s="13" t="s">
        <v>81</v>
      </c>
      <c r="AW182" s="13" t="s">
        <v>4</v>
      </c>
      <c r="AX182" s="13" t="s">
        <v>79</v>
      </c>
      <c r="AY182" s="231" t="s">
        <v>121</v>
      </c>
    </row>
    <row r="183" s="2" customFormat="1" ht="24.15" customHeight="1">
      <c r="A183" s="40"/>
      <c r="B183" s="41"/>
      <c r="C183" s="202" t="s">
        <v>269</v>
      </c>
      <c r="D183" s="202" t="s">
        <v>123</v>
      </c>
      <c r="E183" s="203" t="s">
        <v>270</v>
      </c>
      <c r="F183" s="204" t="s">
        <v>271</v>
      </c>
      <c r="G183" s="205" t="s">
        <v>126</v>
      </c>
      <c r="H183" s="206">
        <v>32</v>
      </c>
      <c r="I183" s="207"/>
      <c r="J183" s="208">
        <f>ROUND(I183*H183,2)</f>
        <v>0</v>
      </c>
      <c r="K183" s="204" t="s">
        <v>127</v>
      </c>
      <c r="L183" s="46"/>
      <c r="M183" s="209" t="s">
        <v>19</v>
      </c>
      <c r="N183" s="210" t="s">
        <v>42</v>
      </c>
      <c r="O183" s="86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3" t="s">
        <v>128</v>
      </c>
      <c r="AT183" s="213" t="s">
        <v>123</v>
      </c>
      <c r="AU183" s="213" t="s">
        <v>81</v>
      </c>
      <c r="AY183" s="19" t="s">
        <v>121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9" t="s">
        <v>79</v>
      </c>
      <c r="BK183" s="214">
        <f>ROUND(I183*H183,2)</f>
        <v>0</v>
      </c>
      <c r="BL183" s="19" t="s">
        <v>128</v>
      </c>
      <c r="BM183" s="213" t="s">
        <v>272</v>
      </c>
    </row>
    <row r="184" s="2" customFormat="1">
      <c r="A184" s="40"/>
      <c r="B184" s="41"/>
      <c r="C184" s="42"/>
      <c r="D184" s="215" t="s">
        <v>130</v>
      </c>
      <c r="E184" s="42"/>
      <c r="F184" s="216" t="s">
        <v>273</v>
      </c>
      <c r="G184" s="42"/>
      <c r="H184" s="42"/>
      <c r="I184" s="217"/>
      <c r="J184" s="42"/>
      <c r="K184" s="42"/>
      <c r="L184" s="46"/>
      <c r="M184" s="218"/>
      <c r="N184" s="219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130</v>
      </c>
      <c r="AU184" s="19" t="s">
        <v>81</v>
      </c>
    </row>
    <row r="185" s="14" customFormat="1">
      <c r="A185" s="14"/>
      <c r="B185" s="232"/>
      <c r="C185" s="233"/>
      <c r="D185" s="222" t="s">
        <v>132</v>
      </c>
      <c r="E185" s="234" t="s">
        <v>19</v>
      </c>
      <c r="F185" s="235" t="s">
        <v>274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1" t="s">
        <v>132</v>
      </c>
      <c r="AU185" s="241" t="s">
        <v>81</v>
      </c>
      <c r="AV185" s="14" t="s">
        <v>79</v>
      </c>
      <c r="AW185" s="14" t="s">
        <v>33</v>
      </c>
      <c r="AX185" s="14" t="s">
        <v>71</v>
      </c>
      <c r="AY185" s="241" t="s">
        <v>121</v>
      </c>
    </row>
    <row r="186" s="13" customFormat="1">
      <c r="A186" s="13"/>
      <c r="B186" s="220"/>
      <c r="C186" s="221"/>
      <c r="D186" s="222" t="s">
        <v>132</v>
      </c>
      <c r="E186" s="223" t="s">
        <v>19</v>
      </c>
      <c r="F186" s="224" t="s">
        <v>275</v>
      </c>
      <c r="G186" s="221"/>
      <c r="H186" s="225">
        <v>32</v>
      </c>
      <c r="I186" s="226"/>
      <c r="J186" s="221"/>
      <c r="K186" s="221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132</v>
      </c>
      <c r="AU186" s="231" t="s">
        <v>81</v>
      </c>
      <c r="AV186" s="13" t="s">
        <v>81</v>
      </c>
      <c r="AW186" s="13" t="s">
        <v>33</v>
      </c>
      <c r="AX186" s="13" t="s">
        <v>79</v>
      </c>
      <c r="AY186" s="231" t="s">
        <v>121</v>
      </c>
    </row>
    <row r="187" s="2" customFormat="1" ht="16.5" customHeight="1">
      <c r="A187" s="40"/>
      <c r="B187" s="41"/>
      <c r="C187" s="253" t="s">
        <v>276</v>
      </c>
      <c r="D187" s="253" t="s">
        <v>254</v>
      </c>
      <c r="E187" s="254" t="s">
        <v>277</v>
      </c>
      <c r="F187" s="255" t="s">
        <v>278</v>
      </c>
      <c r="G187" s="256" t="s">
        <v>232</v>
      </c>
      <c r="H187" s="257">
        <v>4.7999999999999998</v>
      </c>
      <c r="I187" s="258"/>
      <c r="J187" s="259">
        <f>ROUND(I187*H187,2)</f>
        <v>0</v>
      </c>
      <c r="K187" s="255" t="s">
        <v>127</v>
      </c>
      <c r="L187" s="260"/>
      <c r="M187" s="261" t="s">
        <v>19</v>
      </c>
      <c r="N187" s="262" t="s">
        <v>42</v>
      </c>
      <c r="O187" s="86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3" t="s">
        <v>172</v>
      </c>
      <c r="AT187" s="213" t="s">
        <v>254</v>
      </c>
      <c r="AU187" s="213" t="s">
        <v>81</v>
      </c>
      <c r="AY187" s="19" t="s">
        <v>121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9" t="s">
        <v>79</v>
      </c>
      <c r="BK187" s="214">
        <f>ROUND(I187*H187,2)</f>
        <v>0</v>
      </c>
      <c r="BL187" s="19" t="s">
        <v>128</v>
      </c>
      <c r="BM187" s="213" t="s">
        <v>279</v>
      </c>
    </row>
    <row r="188" s="14" customFormat="1">
      <c r="A188" s="14"/>
      <c r="B188" s="232"/>
      <c r="C188" s="233"/>
      <c r="D188" s="222" t="s">
        <v>132</v>
      </c>
      <c r="E188" s="234" t="s">
        <v>19</v>
      </c>
      <c r="F188" s="235" t="s">
        <v>280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1" t="s">
        <v>132</v>
      </c>
      <c r="AU188" s="241" t="s">
        <v>81</v>
      </c>
      <c r="AV188" s="14" t="s">
        <v>79</v>
      </c>
      <c r="AW188" s="14" t="s">
        <v>33</v>
      </c>
      <c r="AX188" s="14" t="s">
        <v>71</v>
      </c>
      <c r="AY188" s="241" t="s">
        <v>121</v>
      </c>
    </row>
    <row r="189" s="13" customFormat="1">
      <c r="A189" s="13"/>
      <c r="B189" s="220"/>
      <c r="C189" s="221"/>
      <c r="D189" s="222" t="s">
        <v>132</v>
      </c>
      <c r="E189" s="223" t="s">
        <v>19</v>
      </c>
      <c r="F189" s="224" t="s">
        <v>281</v>
      </c>
      <c r="G189" s="221"/>
      <c r="H189" s="225">
        <v>4.7999999999999998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132</v>
      </c>
      <c r="AU189" s="231" t="s">
        <v>81</v>
      </c>
      <c r="AV189" s="13" t="s">
        <v>81</v>
      </c>
      <c r="AW189" s="13" t="s">
        <v>33</v>
      </c>
      <c r="AX189" s="13" t="s">
        <v>79</v>
      </c>
      <c r="AY189" s="231" t="s">
        <v>121</v>
      </c>
    </row>
    <row r="190" s="2" customFormat="1" ht="21.75" customHeight="1">
      <c r="A190" s="40"/>
      <c r="B190" s="41"/>
      <c r="C190" s="202" t="s">
        <v>282</v>
      </c>
      <c r="D190" s="202" t="s">
        <v>123</v>
      </c>
      <c r="E190" s="203" t="s">
        <v>283</v>
      </c>
      <c r="F190" s="204" t="s">
        <v>284</v>
      </c>
      <c r="G190" s="205" t="s">
        <v>126</v>
      </c>
      <c r="H190" s="206">
        <v>125</v>
      </c>
      <c r="I190" s="207"/>
      <c r="J190" s="208">
        <f>ROUND(I190*H190,2)</f>
        <v>0</v>
      </c>
      <c r="K190" s="204" t="s">
        <v>127</v>
      </c>
      <c r="L190" s="46"/>
      <c r="M190" s="209" t="s">
        <v>19</v>
      </c>
      <c r="N190" s="210" t="s">
        <v>42</v>
      </c>
      <c r="O190" s="86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3" t="s">
        <v>128</v>
      </c>
      <c r="AT190" s="213" t="s">
        <v>123</v>
      </c>
      <c r="AU190" s="213" t="s">
        <v>81</v>
      </c>
      <c r="AY190" s="19" t="s">
        <v>121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19" t="s">
        <v>79</v>
      </c>
      <c r="BK190" s="214">
        <f>ROUND(I190*H190,2)</f>
        <v>0</v>
      </c>
      <c r="BL190" s="19" t="s">
        <v>128</v>
      </c>
      <c r="BM190" s="213" t="s">
        <v>285</v>
      </c>
    </row>
    <row r="191" s="2" customFormat="1">
      <c r="A191" s="40"/>
      <c r="B191" s="41"/>
      <c r="C191" s="42"/>
      <c r="D191" s="215" t="s">
        <v>130</v>
      </c>
      <c r="E191" s="42"/>
      <c r="F191" s="216" t="s">
        <v>286</v>
      </c>
      <c r="G191" s="42"/>
      <c r="H191" s="42"/>
      <c r="I191" s="217"/>
      <c r="J191" s="42"/>
      <c r="K191" s="42"/>
      <c r="L191" s="46"/>
      <c r="M191" s="218"/>
      <c r="N191" s="219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130</v>
      </c>
      <c r="AU191" s="19" t="s">
        <v>81</v>
      </c>
    </row>
    <row r="192" s="14" customFormat="1">
      <c r="A192" s="14"/>
      <c r="B192" s="232"/>
      <c r="C192" s="233"/>
      <c r="D192" s="222" t="s">
        <v>132</v>
      </c>
      <c r="E192" s="234" t="s">
        <v>19</v>
      </c>
      <c r="F192" s="235" t="s">
        <v>287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1" t="s">
        <v>132</v>
      </c>
      <c r="AU192" s="241" t="s">
        <v>81</v>
      </c>
      <c r="AV192" s="14" t="s">
        <v>79</v>
      </c>
      <c r="AW192" s="14" t="s">
        <v>33</v>
      </c>
      <c r="AX192" s="14" t="s">
        <v>71</v>
      </c>
      <c r="AY192" s="241" t="s">
        <v>121</v>
      </c>
    </row>
    <row r="193" s="13" customFormat="1">
      <c r="A193" s="13"/>
      <c r="B193" s="220"/>
      <c r="C193" s="221"/>
      <c r="D193" s="222" t="s">
        <v>132</v>
      </c>
      <c r="E193" s="223" t="s">
        <v>19</v>
      </c>
      <c r="F193" s="224" t="s">
        <v>288</v>
      </c>
      <c r="G193" s="221"/>
      <c r="H193" s="225">
        <v>125</v>
      </c>
      <c r="I193" s="226"/>
      <c r="J193" s="221"/>
      <c r="K193" s="221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132</v>
      </c>
      <c r="AU193" s="231" t="s">
        <v>81</v>
      </c>
      <c r="AV193" s="13" t="s">
        <v>81</v>
      </c>
      <c r="AW193" s="13" t="s">
        <v>33</v>
      </c>
      <c r="AX193" s="13" t="s">
        <v>79</v>
      </c>
      <c r="AY193" s="231" t="s">
        <v>121</v>
      </c>
    </row>
    <row r="194" s="2" customFormat="1" ht="21.75" customHeight="1">
      <c r="A194" s="40"/>
      <c r="B194" s="41"/>
      <c r="C194" s="202" t="s">
        <v>289</v>
      </c>
      <c r="D194" s="202" t="s">
        <v>123</v>
      </c>
      <c r="E194" s="203" t="s">
        <v>290</v>
      </c>
      <c r="F194" s="204" t="s">
        <v>291</v>
      </c>
      <c r="G194" s="205" t="s">
        <v>126</v>
      </c>
      <c r="H194" s="206">
        <v>201.59999999999999</v>
      </c>
      <c r="I194" s="207"/>
      <c r="J194" s="208">
        <f>ROUND(I194*H194,2)</f>
        <v>0</v>
      </c>
      <c r="K194" s="204" t="s">
        <v>127</v>
      </c>
      <c r="L194" s="46"/>
      <c r="M194" s="209" t="s">
        <v>19</v>
      </c>
      <c r="N194" s="210" t="s">
        <v>42</v>
      </c>
      <c r="O194" s="86"/>
      <c r="P194" s="211">
        <f>O194*H194</f>
        <v>0</v>
      </c>
      <c r="Q194" s="211">
        <v>0</v>
      </c>
      <c r="R194" s="211">
        <f>Q194*H194</f>
        <v>0</v>
      </c>
      <c r="S194" s="211">
        <v>0</v>
      </c>
      <c r="T194" s="212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3" t="s">
        <v>128</v>
      </c>
      <c r="AT194" s="213" t="s">
        <v>123</v>
      </c>
      <c r="AU194" s="213" t="s">
        <v>81</v>
      </c>
      <c r="AY194" s="19" t="s">
        <v>121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9" t="s">
        <v>79</v>
      </c>
      <c r="BK194" s="214">
        <f>ROUND(I194*H194,2)</f>
        <v>0</v>
      </c>
      <c r="BL194" s="19" t="s">
        <v>128</v>
      </c>
      <c r="BM194" s="213" t="s">
        <v>292</v>
      </c>
    </row>
    <row r="195" s="2" customFormat="1">
      <c r="A195" s="40"/>
      <c r="B195" s="41"/>
      <c r="C195" s="42"/>
      <c r="D195" s="215" t="s">
        <v>130</v>
      </c>
      <c r="E195" s="42"/>
      <c r="F195" s="216" t="s">
        <v>293</v>
      </c>
      <c r="G195" s="42"/>
      <c r="H195" s="42"/>
      <c r="I195" s="217"/>
      <c r="J195" s="42"/>
      <c r="K195" s="42"/>
      <c r="L195" s="46"/>
      <c r="M195" s="218"/>
      <c r="N195" s="219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130</v>
      </c>
      <c r="AU195" s="19" t="s">
        <v>81</v>
      </c>
    </row>
    <row r="196" s="12" customFormat="1" ht="22.8" customHeight="1">
      <c r="A196" s="12"/>
      <c r="B196" s="186"/>
      <c r="C196" s="187"/>
      <c r="D196" s="188" t="s">
        <v>70</v>
      </c>
      <c r="E196" s="200" t="s">
        <v>81</v>
      </c>
      <c r="F196" s="200" t="s">
        <v>294</v>
      </c>
      <c r="G196" s="187"/>
      <c r="H196" s="187"/>
      <c r="I196" s="190"/>
      <c r="J196" s="201">
        <f>BK196</f>
        <v>0</v>
      </c>
      <c r="K196" s="187"/>
      <c r="L196" s="192"/>
      <c r="M196" s="193"/>
      <c r="N196" s="194"/>
      <c r="O196" s="194"/>
      <c r="P196" s="195">
        <f>SUM(P197:P226)</f>
        <v>0</v>
      </c>
      <c r="Q196" s="194"/>
      <c r="R196" s="195">
        <f>SUM(R197:R226)</f>
        <v>167.61664501999999</v>
      </c>
      <c r="S196" s="194"/>
      <c r="T196" s="196">
        <f>SUM(T197:T226)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7" t="s">
        <v>79</v>
      </c>
      <c r="AT196" s="198" t="s">
        <v>70</v>
      </c>
      <c r="AU196" s="198" t="s">
        <v>79</v>
      </c>
      <c r="AY196" s="197" t="s">
        <v>121</v>
      </c>
      <c r="BK196" s="199">
        <f>SUM(BK197:BK226)</f>
        <v>0</v>
      </c>
    </row>
    <row r="197" s="2" customFormat="1" ht="24.15" customHeight="1">
      <c r="A197" s="40"/>
      <c r="B197" s="41"/>
      <c r="C197" s="202" t="s">
        <v>295</v>
      </c>
      <c r="D197" s="202" t="s">
        <v>123</v>
      </c>
      <c r="E197" s="203" t="s">
        <v>296</v>
      </c>
      <c r="F197" s="204" t="s">
        <v>297</v>
      </c>
      <c r="G197" s="205" t="s">
        <v>153</v>
      </c>
      <c r="H197" s="206">
        <v>2</v>
      </c>
      <c r="I197" s="207"/>
      <c r="J197" s="208">
        <f>ROUND(I197*H197,2)</f>
        <v>0</v>
      </c>
      <c r="K197" s="204" t="s">
        <v>127</v>
      </c>
      <c r="L197" s="46"/>
      <c r="M197" s="209" t="s">
        <v>19</v>
      </c>
      <c r="N197" s="210" t="s">
        <v>42</v>
      </c>
      <c r="O197" s="86"/>
      <c r="P197" s="211">
        <f>O197*H197</f>
        <v>0</v>
      </c>
      <c r="Q197" s="211">
        <v>1.6299999999999999</v>
      </c>
      <c r="R197" s="211">
        <f>Q197*H197</f>
        <v>3.2599999999999998</v>
      </c>
      <c r="S197" s="211">
        <v>0</v>
      </c>
      <c r="T197" s="212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3" t="s">
        <v>128</v>
      </c>
      <c r="AT197" s="213" t="s">
        <v>123</v>
      </c>
      <c r="AU197" s="213" t="s">
        <v>81</v>
      </c>
      <c r="AY197" s="19" t="s">
        <v>121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9" t="s">
        <v>79</v>
      </c>
      <c r="BK197" s="214">
        <f>ROUND(I197*H197,2)</f>
        <v>0</v>
      </c>
      <c r="BL197" s="19" t="s">
        <v>128</v>
      </c>
      <c r="BM197" s="213" t="s">
        <v>298</v>
      </c>
    </row>
    <row r="198" s="2" customFormat="1">
      <c r="A198" s="40"/>
      <c r="B198" s="41"/>
      <c r="C198" s="42"/>
      <c r="D198" s="215" t="s">
        <v>130</v>
      </c>
      <c r="E198" s="42"/>
      <c r="F198" s="216" t="s">
        <v>299</v>
      </c>
      <c r="G198" s="42"/>
      <c r="H198" s="42"/>
      <c r="I198" s="217"/>
      <c r="J198" s="42"/>
      <c r="K198" s="42"/>
      <c r="L198" s="46"/>
      <c r="M198" s="218"/>
      <c r="N198" s="219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130</v>
      </c>
      <c r="AU198" s="19" t="s">
        <v>81</v>
      </c>
    </row>
    <row r="199" s="14" customFormat="1">
      <c r="A199" s="14"/>
      <c r="B199" s="232"/>
      <c r="C199" s="233"/>
      <c r="D199" s="222" t="s">
        <v>132</v>
      </c>
      <c r="E199" s="234" t="s">
        <v>19</v>
      </c>
      <c r="F199" s="235" t="s">
        <v>300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1" t="s">
        <v>132</v>
      </c>
      <c r="AU199" s="241" t="s">
        <v>81</v>
      </c>
      <c r="AV199" s="14" t="s">
        <v>79</v>
      </c>
      <c r="AW199" s="14" t="s">
        <v>33</v>
      </c>
      <c r="AX199" s="14" t="s">
        <v>71</v>
      </c>
      <c r="AY199" s="241" t="s">
        <v>121</v>
      </c>
    </row>
    <row r="200" s="13" customFormat="1">
      <c r="A200" s="13"/>
      <c r="B200" s="220"/>
      <c r="C200" s="221"/>
      <c r="D200" s="222" t="s">
        <v>132</v>
      </c>
      <c r="E200" s="223" t="s">
        <v>19</v>
      </c>
      <c r="F200" s="224" t="s">
        <v>178</v>
      </c>
      <c r="G200" s="221"/>
      <c r="H200" s="225">
        <v>2</v>
      </c>
      <c r="I200" s="226"/>
      <c r="J200" s="221"/>
      <c r="K200" s="221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132</v>
      </c>
      <c r="AU200" s="231" t="s">
        <v>81</v>
      </c>
      <c r="AV200" s="13" t="s">
        <v>81</v>
      </c>
      <c r="AW200" s="13" t="s">
        <v>33</v>
      </c>
      <c r="AX200" s="13" t="s">
        <v>79</v>
      </c>
      <c r="AY200" s="231" t="s">
        <v>121</v>
      </c>
    </row>
    <row r="201" s="2" customFormat="1" ht="37.8" customHeight="1">
      <c r="A201" s="40"/>
      <c r="B201" s="41"/>
      <c r="C201" s="202" t="s">
        <v>301</v>
      </c>
      <c r="D201" s="202" t="s">
        <v>123</v>
      </c>
      <c r="E201" s="203" t="s">
        <v>302</v>
      </c>
      <c r="F201" s="204" t="s">
        <v>303</v>
      </c>
      <c r="G201" s="205" t="s">
        <v>304</v>
      </c>
      <c r="H201" s="206">
        <v>85.319999999999993</v>
      </c>
      <c r="I201" s="207"/>
      <c r="J201" s="208">
        <f>ROUND(I201*H201,2)</f>
        <v>0</v>
      </c>
      <c r="K201" s="204" t="s">
        <v>127</v>
      </c>
      <c r="L201" s="46"/>
      <c r="M201" s="209" t="s">
        <v>19</v>
      </c>
      <c r="N201" s="210" t="s">
        <v>42</v>
      </c>
      <c r="O201" s="86"/>
      <c r="P201" s="211">
        <f>O201*H201</f>
        <v>0</v>
      </c>
      <c r="Q201" s="211">
        <v>0.28736</v>
      </c>
      <c r="R201" s="211">
        <f>Q201*H201</f>
        <v>24.517555199999997</v>
      </c>
      <c r="S201" s="211">
        <v>0</v>
      </c>
      <c r="T201" s="212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3" t="s">
        <v>128</v>
      </c>
      <c r="AT201" s="213" t="s">
        <v>123</v>
      </c>
      <c r="AU201" s="213" t="s">
        <v>81</v>
      </c>
      <c r="AY201" s="19" t="s">
        <v>121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9" t="s">
        <v>79</v>
      </c>
      <c r="BK201" s="214">
        <f>ROUND(I201*H201,2)</f>
        <v>0</v>
      </c>
      <c r="BL201" s="19" t="s">
        <v>128</v>
      </c>
      <c r="BM201" s="213" t="s">
        <v>305</v>
      </c>
    </row>
    <row r="202" s="2" customFormat="1">
      <c r="A202" s="40"/>
      <c r="B202" s="41"/>
      <c r="C202" s="42"/>
      <c r="D202" s="215" t="s">
        <v>130</v>
      </c>
      <c r="E202" s="42"/>
      <c r="F202" s="216" t="s">
        <v>306</v>
      </c>
      <c r="G202" s="42"/>
      <c r="H202" s="42"/>
      <c r="I202" s="217"/>
      <c r="J202" s="42"/>
      <c r="K202" s="42"/>
      <c r="L202" s="46"/>
      <c r="M202" s="218"/>
      <c r="N202" s="219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130</v>
      </c>
      <c r="AU202" s="19" t="s">
        <v>81</v>
      </c>
    </row>
    <row r="203" s="14" customFormat="1">
      <c r="A203" s="14"/>
      <c r="B203" s="232"/>
      <c r="C203" s="233"/>
      <c r="D203" s="222" t="s">
        <v>132</v>
      </c>
      <c r="E203" s="234" t="s">
        <v>19</v>
      </c>
      <c r="F203" s="235" t="s">
        <v>307</v>
      </c>
      <c r="G203" s="233"/>
      <c r="H203" s="234" t="s">
        <v>19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1" t="s">
        <v>132</v>
      </c>
      <c r="AU203" s="241" t="s">
        <v>81</v>
      </c>
      <c r="AV203" s="14" t="s">
        <v>79</v>
      </c>
      <c r="AW203" s="14" t="s">
        <v>33</v>
      </c>
      <c r="AX203" s="14" t="s">
        <v>71</v>
      </c>
      <c r="AY203" s="241" t="s">
        <v>121</v>
      </c>
    </row>
    <row r="204" s="13" customFormat="1">
      <c r="A204" s="13"/>
      <c r="B204" s="220"/>
      <c r="C204" s="221"/>
      <c r="D204" s="222" t="s">
        <v>132</v>
      </c>
      <c r="E204" s="223" t="s">
        <v>19</v>
      </c>
      <c r="F204" s="224" t="s">
        <v>308</v>
      </c>
      <c r="G204" s="221"/>
      <c r="H204" s="225">
        <v>85.319999999999993</v>
      </c>
      <c r="I204" s="226"/>
      <c r="J204" s="221"/>
      <c r="K204" s="221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132</v>
      </c>
      <c r="AU204" s="231" t="s">
        <v>81</v>
      </c>
      <c r="AV204" s="13" t="s">
        <v>81</v>
      </c>
      <c r="AW204" s="13" t="s">
        <v>33</v>
      </c>
      <c r="AX204" s="13" t="s">
        <v>79</v>
      </c>
      <c r="AY204" s="231" t="s">
        <v>121</v>
      </c>
    </row>
    <row r="205" s="2" customFormat="1" ht="16.5" customHeight="1">
      <c r="A205" s="40"/>
      <c r="B205" s="41"/>
      <c r="C205" s="202" t="s">
        <v>309</v>
      </c>
      <c r="D205" s="202" t="s">
        <v>123</v>
      </c>
      <c r="E205" s="203" t="s">
        <v>310</v>
      </c>
      <c r="F205" s="204" t="s">
        <v>311</v>
      </c>
      <c r="G205" s="205" t="s">
        <v>153</v>
      </c>
      <c r="H205" s="206">
        <v>14.07</v>
      </c>
      <c r="I205" s="207"/>
      <c r="J205" s="208">
        <f>ROUND(I205*H205,2)</f>
        <v>0</v>
      </c>
      <c r="K205" s="204" t="s">
        <v>127</v>
      </c>
      <c r="L205" s="46"/>
      <c r="M205" s="209" t="s">
        <v>19</v>
      </c>
      <c r="N205" s="210" t="s">
        <v>42</v>
      </c>
      <c r="O205" s="86"/>
      <c r="P205" s="211">
        <f>O205*H205</f>
        <v>0</v>
      </c>
      <c r="Q205" s="211">
        <v>2.1600000000000001</v>
      </c>
      <c r="R205" s="211">
        <f>Q205*H205</f>
        <v>30.391200000000001</v>
      </c>
      <c r="S205" s="211">
        <v>0</v>
      </c>
      <c r="T205" s="21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3" t="s">
        <v>128</v>
      </c>
      <c r="AT205" s="213" t="s">
        <v>123</v>
      </c>
      <c r="AU205" s="213" t="s">
        <v>81</v>
      </c>
      <c r="AY205" s="19" t="s">
        <v>121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9" t="s">
        <v>79</v>
      </c>
      <c r="BK205" s="214">
        <f>ROUND(I205*H205,2)</f>
        <v>0</v>
      </c>
      <c r="BL205" s="19" t="s">
        <v>128</v>
      </c>
      <c r="BM205" s="213" t="s">
        <v>312</v>
      </c>
    </row>
    <row r="206" s="2" customFormat="1">
      <c r="A206" s="40"/>
      <c r="B206" s="41"/>
      <c r="C206" s="42"/>
      <c r="D206" s="215" t="s">
        <v>130</v>
      </c>
      <c r="E206" s="42"/>
      <c r="F206" s="216" t="s">
        <v>313</v>
      </c>
      <c r="G206" s="42"/>
      <c r="H206" s="42"/>
      <c r="I206" s="217"/>
      <c r="J206" s="42"/>
      <c r="K206" s="42"/>
      <c r="L206" s="46"/>
      <c r="M206" s="218"/>
      <c r="N206" s="219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130</v>
      </c>
      <c r="AU206" s="19" t="s">
        <v>81</v>
      </c>
    </row>
    <row r="207" s="14" customFormat="1">
      <c r="A207" s="14"/>
      <c r="B207" s="232"/>
      <c r="C207" s="233"/>
      <c r="D207" s="222" t="s">
        <v>132</v>
      </c>
      <c r="E207" s="234" t="s">
        <v>19</v>
      </c>
      <c r="F207" s="235" t="s">
        <v>314</v>
      </c>
      <c r="G207" s="233"/>
      <c r="H207" s="234" t="s">
        <v>19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1" t="s">
        <v>132</v>
      </c>
      <c r="AU207" s="241" t="s">
        <v>81</v>
      </c>
      <c r="AV207" s="14" t="s">
        <v>79</v>
      </c>
      <c r="AW207" s="14" t="s">
        <v>33</v>
      </c>
      <c r="AX207" s="14" t="s">
        <v>71</v>
      </c>
      <c r="AY207" s="241" t="s">
        <v>121</v>
      </c>
    </row>
    <row r="208" s="13" customFormat="1">
      <c r="A208" s="13"/>
      <c r="B208" s="220"/>
      <c r="C208" s="221"/>
      <c r="D208" s="222" t="s">
        <v>132</v>
      </c>
      <c r="E208" s="223" t="s">
        <v>19</v>
      </c>
      <c r="F208" s="224" t="s">
        <v>315</v>
      </c>
      <c r="G208" s="221"/>
      <c r="H208" s="225">
        <v>14.07</v>
      </c>
      <c r="I208" s="226"/>
      <c r="J208" s="221"/>
      <c r="K208" s="221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132</v>
      </c>
      <c r="AU208" s="231" t="s">
        <v>81</v>
      </c>
      <c r="AV208" s="13" t="s">
        <v>81</v>
      </c>
      <c r="AW208" s="13" t="s">
        <v>33</v>
      </c>
      <c r="AX208" s="13" t="s">
        <v>79</v>
      </c>
      <c r="AY208" s="231" t="s">
        <v>121</v>
      </c>
    </row>
    <row r="209" s="2" customFormat="1" ht="16.5" customHeight="1">
      <c r="A209" s="40"/>
      <c r="B209" s="41"/>
      <c r="C209" s="202" t="s">
        <v>316</v>
      </c>
      <c r="D209" s="202" t="s">
        <v>123</v>
      </c>
      <c r="E209" s="203" t="s">
        <v>317</v>
      </c>
      <c r="F209" s="204" t="s">
        <v>318</v>
      </c>
      <c r="G209" s="205" t="s">
        <v>153</v>
      </c>
      <c r="H209" s="206">
        <v>2.1000000000000001</v>
      </c>
      <c r="I209" s="207"/>
      <c r="J209" s="208">
        <f>ROUND(I209*H209,2)</f>
        <v>0</v>
      </c>
      <c r="K209" s="204" t="s">
        <v>127</v>
      </c>
      <c r="L209" s="46"/>
      <c r="M209" s="209" t="s">
        <v>19</v>
      </c>
      <c r="N209" s="210" t="s">
        <v>42</v>
      </c>
      <c r="O209" s="86"/>
      <c r="P209" s="211">
        <f>O209*H209</f>
        <v>0</v>
      </c>
      <c r="Q209" s="211">
        <v>1.98</v>
      </c>
      <c r="R209" s="211">
        <f>Q209*H209</f>
        <v>4.1580000000000004</v>
      </c>
      <c r="S209" s="211">
        <v>0</v>
      </c>
      <c r="T209" s="212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3" t="s">
        <v>128</v>
      </c>
      <c r="AT209" s="213" t="s">
        <v>123</v>
      </c>
      <c r="AU209" s="213" t="s">
        <v>81</v>
      </c>
      <c r="AY209" s="19" t="s">
        <v>121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19" t="s">
        <v>79</v>
      </c>
      <c r="BK209" s="214">
        <f>ROUND(I209*H209,2)</f>
        <v>0</v>
      </c>
      <c r="BL209" s="19" t="s">
        <v>128</v>
      </c>
      <c r="BM209" s="213" t="s">
        <v>319</v>
      </c>
    </row>
    <row r="210" s="2" customFormat="1">
      <c r="A210" s="40"/>
      <c r="B210" s="41"/>
      <c r="C210" s="42"/>
      <c r="D210" s="215" t="s">
        <v>130</v>
      </c>
      <c r="E210" s="42"/>
      <c r="F210" s="216" t="s">
        <v>320</v>
      </c>
      <c r="G210" s="42"/>
      <c r="H210" s="42"/>
      <c r="I210" s="217"/>
      <c r="J210" s="42"/>
      <c r="K210" s="42"/>
      <c r="L210" s="46"/>
      <c r="M210" s="218"/>
      <c r="N210" s="219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130</v>
      </c>
      <c r="AU210" s="19" t="s">
        <v>81</v>
      </c>
    </row>
    <row r="211" s="14" customFormat="1">
      <c r="A211" s="14"/>
      <c r="B211" s="232"/>
      <c r="C211" s="233"/>
      <c r="D211" s="222" t="s">
        <v>132</v>
      </c>
      <c r="E211" s="234" t="s">
        <v>19</v>
      </c>
      <c r="F211" s="235" t="s">
        <v>314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1" t="s">
        <v>132</v>
      </c>
      <c r="AU211" s="241" t="s">
        <v>81</v>
      </c>
      <c r="AV211" s="14" t="s">
        <v>79</v>
      </c>
      <c r="AW211" s="14" t="s">
        <v>33</v>
      </c>
      <c r="AX211" s="14" t="s">
        <v>71</v>
      </c>
      <c r="AY211" s="241" t="s">
        <v>121</v>
      </c>
    </row>
    <row r="212" s="13" customFormat="1">
      <c r="A212" s="13"/>
      <c r="B212" s="220"/>
      <c r="C212" s="221"/>
      <c r="D212" s="222" t="s">
        <v>132</v>
      </c>
      <c r="E212" s="223" t="s">
        <v>19</v>
      </c>
      <c r="F212" s="224" t="s">
        <v>321</v>
      </c>
      <c r="G212" s="221"/>
      <c r="H212" s="225">
        <v>2.1000000000000001</v>
      </c>
      <c r="I212" s="226"/>
      <c r="J212" s="221"/>
      <c r="K212" s="221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132</v>
      </c>
      <c r="AU212" s="231" t="s">
        <v>81</v>
      </c>
      <c r="AV212" s="13" t="s">
        <v>81</v>
      </c>
      <c r="AW212" s="13" t="s">
        <v>33</v>
      </c>
      <c r="AX212" s="13" t="s">
        <v>79</v>
      </c>
      <c r="AY212" s="231" t="s">
        <v>121</v>
      </c>
    </row>
    <row r="213" s="2" customFormat="1" ht="16.5" customHeight="1">
      <c r="A213" s="40"/>
      <c r="B213" s="41"/>
      <c r="C213" s="202" t="s">
        <v>322</v>
      </c>
      <c r="D213" s="202" t="s">
        <v>123</v>
      </c>
      <c r="E213" s="203" t="s">
        <v>323</v>
      </c>
      <c r="F213" s="204" t="s">
        <v>324</v>
      </c>
      <c r="G213" s="205" t="s">
        <v>153</v>
      </c>
      <c r="H213" s="206">
        <v>38.661000000000001</v>
      </c>
      <c r="I213" s="207"/>
      <c r="J213" s="208">
        <f>ROUND(I213*H213,2)</f>
        <v>0</v>
      </c>
      <c r="K213" s="204" t="s">
        <v>127</v>
      </c>
      <c r="L213" s="46"/>
      <c r="M213" s="209" t="s">
        <v>19</v>
      </c>
      <c r="N213" s="210" t="s">
        <v>42</v>
      </c>
      <c r="O213" s="86"/>
      <c r="P213" s="211">
        <f>O213*H213</f>
        <v>0</v>
      </c>
      <c r="Q213" s="211">
        <v>2.5018699999999998</v>
      </c>
      <c r="R213" s="211">
        <f>Q213*H213</f>
        <v>96.724796069999996</v>
      </c>
      <c r="S213" s="211">
        <v>0</v>
      </c>
      <c r="T213" s="21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3" t="s">
        <v>128</v>
      </c>
      <c r="AT213" s="213" t="s">
        <v>123</v>
      </c>
      <c r="AU213" s="213" t="s">
        <v>81</v>
      </c>
      <c r="AY213" s="19" t="s">
        <v>121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9" t="s">
        <v>79</v>
      </c>
      <c r="BK213" s="214">
        <f>ROUND(I213*H213,2)</f>
        <v>0</v>
      </c>
      <c r="BL213" s="19" t="s">
        <v>128</v>
      </c>
      <c r="BM213" s="213" t="s">
        <v>325</v>
      </c>
    </row>
    <row r="214" s="2" customFormat="1">
      <c r="A214" s="40"/>
      <c r="B214" s="41"/>
      <c r="C214" s="42"/>
      <c r="D214" s="215" t="s">
        <v>130</v>
      </c>
      <c r="E214" s="42"/>
      <c r="F214" s="216" t="s">
        <v>326</v>
      </c>
      <c r="G214" s="42"/>
      <c r="H214" s="42"/>
      <c r="I214" s="217"/>
      <c r="J214" s="42"/>
      <c r="K214" s="42"/>
      <c r="L214" s="46"/>
      <c r="M214" s="218"/>
      <c r="N214" s="219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130</v>
      </c>
      <c r="AU214" s="19" t="s">
        <v>81</v>
      </c>
    </row>
    <row r="215" s="14" customFormat="1">
      <c r="A215" s="14"/>
      <c r="B215" s="232"/>
      <c r="C215" s="233"/>
      <c r="D215" s="222" t="s">
        <v>132</v>
      </c>
      <c r="E215" s="234" t="s">
        <v>19</v>
      </c>
      <c r="F215" s="235" t="s">
        <v>327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1" t="s">
        <v>132</v>
      </c>
      <c r="AU215" s="241" t="s">
        <v>81</v>
      </c>
      <c r="AV215" s="14" t="s">
        <v>79</v>
      </c>
      <c r="AW215" s="14" t="s">
        <v>33</v>
      </c>
      <c r="AX215" s="14" t="s">
        <v>71</v>
      </c>
      <c r="AY215" s="241" t="s">
        <v>121</v>
      </c>
    </row>
    <row r="216" s="13" customFormat="1">
      <c r="A216" s="13"/>
      <c r="B216" s="220"/>
      <c r="C216" s="221"/>
      <c r="D216" s="222" t="s">
        <v>132</v>
      </c>
      <c r="E216" s="223" t="s">
        <v>19</v>
      </c>
      <c r="F216" s="224" t="s">
        <v>328</v>
      </c>
      <c r="G216" s="221"/>
      <c r="H216" s="225">
        <v>12.130000000000001</v>
      </c>
      <c r="I216" s="226"/>
      <c r="J216" s="221"/>
      <c r="K216" s="221"/>
      <c r="L216" s="227"/>
      <c r="M216" s="228"/>
      <c r="N216" s="229"/>
      <c r="O216" s="229"/>
      <c r="P216" s="229"/>
      <c r="Q216" s="229"/>
      <c r="R216" s="229"/>
      <c r="S216" s="229"/>
      <c r="T216" s="23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1" t="s">
        <v>132</v>
      </c>
      <c r="AU216" s="231" t="s">
        <v>81</v>
      </c>
      <c r="AV216" s="13" t="s">
        <v>81</v>
      </c>
      <c r="AW216" s="13" t="s">
        <v>33</v>
      </c>
      <c r="AX216" s="13" t="s">
        <v>71</v>
      </c>
      <c r="AY216" s="231" t="s">
        <v>121</v>
      </c>
    </row>
    <row r="217" s="13" customFormat="1">
      <c r="A217" s="13"/>
      <c r="B217" s="220"/>
      <c r="C217" s="221"/>
      <c r="D217" s="222" t="s">
        <v>132</v>
      </c>
      <c r="E217" s="223" t="s">
        <v>19</v>
      </c>
      <c r="F217" s="224" t="s">
        <v>329</v>
      </c>
      <c r="G217" s="221"/>
      <c r="H217" s="225">
        <v>23.015999999999998</v>
      </c>
      <c r="I217" s="226"/>
      <c r="J217" s="221"/>
      <c r="K217" s="221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132</v>
      </c>
      <c r="AU217" s="231" t="s">
        <v>81</v>
      </c>
      <c r="AV217" s="13" t="s">
        <v>81</v>
      </c>
      <c r="AW217" s="13" t="s">
        <v>33</v>
      </c>
      <c r="AX217" s="13" t="s">
        <v>71</v>
      </c>
      <c r="AY217" s="231" t="s">
        <v>121</v>
      </c>
    </row>
    <row r="218" s="16" customFormat="1">
      <c r="A218" s="16"/>
      <c r="B218" s="263"/>
      <c r="C218" s="264"/>
      <c r="D218" s="222" t="s">
        <v>132</v>
      </c>
      <c r="E218" s="265" t="s">
        <v>19</v>
      </c>
      <c r="F218" s="266" t="s">
        <v>330</v>
      </c>
      <c r="G218" s="264"/>
      <c r="H218" s="267">
        <v>35.146000000000001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3" t="s">
        <v>132</v>
      </c>
      <c r="AU218" s="273" t="s">
        <v>81</v>
      </c>
      <c r="AV218" s="16" t="s">
        <v>140</v>
      </c>
      <c r="AW218" s="16" t="s">
        <v>33</v>
      </c>
      <c r="AX218" s="16" t="s">
        <v>71</v>
      </c>
      <c r="AY218" s="273" t="s">
        <v>121</v>
      </c>
    </row>
    <row r="219" s="14" customFormat="1">
      <c r="A219" s="14"/>
      <c r="B219" s="232"/>
      <c r="C219" s="233"/>
      <c r="D219" s="222" t="s">
        <v>132</v>
      </c>
      <c r="E219" s="234" t="s">
        <v>19</v>
      </c>
      <c r="F219" s="235" t="s">
        <v>331</v>
      </c>
      <c r="G219" s="233"/>
      <c r="H219" s="234" t="s">
        <v>19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1" t="s">
        <v>132</v>
      </c>
      <c r="AU219" s="241" t="s">
        <v>81</v>
      </c>
      <c r="AV219" s="14" t="s">
        <v>79</v>
      </c>
      <c r="AW219" s="14" t="s">
        <v>33</v>
      </c>
      <c r="AX219" s="14" t="s">
        <v>71</v>
      </c>
      <c r="AY219" s="241" t="s">
        <v>121</v>
      </c>
    </row>
    <row r="220" s="13" customFormat="1">
      <c r="A220" s="13"/>
      <c r="B220" s="220"/>
      <c r="C220" s="221"/>
      <c r="D220" s="222" t="s">
        <v>132</v>
      </c>
      <c r="E220" s="223" t="s">
        <v>19</v>
      </c>
      <c r="F220" s="224" t="s">
        <v>332</v>
      </c>
      <c r="G220" s="221"/>
      <c r="H220" s="225">
        <v>3.5150000000000001</v>
      </c>
      <c r="I220" s="226"/>
      <c r="J220" s="221"/>
      <c r="K220" s="221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132</v>
      </c>
      <c r="AU220" s="231" t="s">
        <v>81</v>
      </c>
      <c r="AV220" s="13" t="s">
        <v>81</v>
      </c>
      <c r="AW220" s="13" t="s">
        <v>33</v>
      </c>
      <c r="AX220" s="13" t="s">
        <v>71</v>
      </c>
      <c r="AY220" s="231" t="s">
        <v>121</v>
      </c>
    </row>
    <row r="221" s="16" customFormat="1">
      <c r="A221" s="16"/>
      <c r="B221" s="263"/>
      <c r="C221" s="264"/>
      <c r="D221" s="222" t="s">
        <v>132</v>
      </c>
      <c r="E221" s="265" t="s">
        <v>19</v>
      </c>
      <c r="F221" s="266" t="s">
        <v>330</v>
      </c>
      <c r="G221" s="264"/>
      <c r="H221" s="267">
        <v>3.5150000000000001</v>
      </c>
      <c r="I221" s="268"/>
      <c r="J221" s="264"/>
      <c r="K221" s="264"/>
      <c r="L221" s="269"/>
      <c r="M221" s="270"/>
      <c r="N221" s="271"/>
      <c r="O221" s="271"/>
      <c r="P221" s="271"/>
      <c r="Q221" s="271"/>
      <c r="R221" s="271"/>
      <c r="S221" s="271"/>
      <c r="T221" s="272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3" t="s">
        <v>132</v>
      </c>
      <c r="AU221" s="273" t="s">
        <v>81</v>
      </c>
      <c r="AV221" s="16" t="s">
        <v>140</v>
      </c>
      <c r="AW221" s="16" t="s">
        <v>33</v>
      </c>
      <c r="AX221" s="16" t="s">
        <v>71</v>
      </c>
      <c r="AY221" s="273" t="s">
        <v>121</v>
      </c>
    </row>
    <row r="222" s="15" customFormat="1">
      <c r="A222" s="15"/>
      <c r="B222" s="242"/>
      <c r="C222" s="243"/>
      <c r="D222" s="222" t="s">
        <v>132</v>
      </c>
      <c r="E222" s="244" t="s">
        <v>19</v>
      </c>
      <c r="F222" s="245" t="s">
        <v>210</v>
      </c>
      <c r="G222" s="243"/>
      <c r="H222" s="246">
        <v>38.661000000000001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2" t="s">
        <v>132</v>
      </c>
      <c r="AU222" s="252" t="s">
        <v>81</v>
      </c>
      <c r="AV222" s="15" t="s">
        <v>128</v>
      </c>
      <c r="AW222" s="15" t="s">
        <v>33</v>
      </c>
      <c r="AX222" s="15" t="s">
        <v>79</v>
      </c>
      <c r="AY222" s="252" t="s">
        <v>121</v>
      </c>
    </row>
    <row r="223" s="2" customFormat="1" ht="21.75" customHeight="1">
      <c r="A223" s="40"/>
      <c r="B223" s="41"/>
      <c r="C223" s="202" t="s">
        <v>275</v>
      </c>
      <c r="D223" s="202" t="s">
        <v>123</v>
      </c>
      <c r="E223" s="203" t="s">
        <v>333</v>
      </c>
      <c r="F223" s="204" t="s">
        <v>334</v>
      </c>
      <c r="G223" s="205" t="s">
        <v>153</v>
      </c>
      <c r="H223" s="206">
        <v>4.4349999999999996</v>
      </c>
      <c r="I223" s="207"/>
      <c r="J223" s="208">
        <f>ROUND(I223*H223,2)</f>
        <v>0</v>
      </c>
      <c r="K223" s="204" t="s">
        <v>127</v>
      </c>
      <c r="L223" s="46"/>
      <c r="M223" s="209" t="s">
        <v>19</v>
      </c>
      <c r="N223" s="210" t="s">
        <v>42</v>
      </c>
      <c r="O223" s="86"/>
      <c r="P223" s="211">
        <f>O223*H223</f>
        <v>0</v>
      </c>
      <c r="Q223" s="211">
        <v>1.9312499999999999</v>
      </c>
      <c r="R223" s="211">
        <f>Q223*H223</f>
        <v>8.5650937499999991</v>
      </c>
      <c r="S223" s="211">
        <v>0</v>
      </c>
      <c r="T223" s="212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3" t="s">
        <v>128</v>
      </c>
      <c r="AT223" s="213" t="s">
        <v>123</v>
      </c>
      <c r="AU223" s="213" t="s">
        <v>81</v>
      </c>
      <c r="AY223" s="19" t="s">
        <v>121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9" t="s">
        <v>79</v>
      </c>
      <c r="BK223" s="214">
        <f>ROUND(I223*H223,2)</f>
        <v>0</v>
      </c>
      <c r="BL223" s="19" t="s">
        <v>128</v>
      </c>
      <c r="BM223" s="213" t="s">
        <v>335</v>
      </c>
    </row>
    <row r="224" s="2" customFormat="1">
      <c r="A224" s="40"/>
      <c r="B224" s="41"/>
      <c r="C224" s="42"/>
      <c r="D224" s="215" t="s">
        <v>130</v>
      </c>
      <c r="E224" s="42"/>
      <c r="F224" s="216" t="s">
        <v>336</v>
      </c>
      <c r="G224" s="42"/>
      <c r="H224" s="42"/>
      <c r="I224" s="217"/>
      <c r="J224" s="42"/>
      <c r="K224" s="42"/>
      <c r="L224" s="46"/>
      <c r="M224" s="218"/>
      <c r="N224" s="219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130</v>
      </c>
      <c r="AU224" s="19" t="s">
        <v>81</v>
      </c>
    </row>
    <row r="225" s="14" customFormat="1">
      <c r="A225" s="14"/>
      <c r="B225" s="232"/>
      <c r="C225" s="233"/>
      <c r="D225" s="222" t="s">
        <v>132</v>
      </c>
      <c r="E225" s="234" t="s">
        <v>19</v>
      </c>
      <c r="F225" s="235" t="s">
        <v>337</v>
      </c>
      <c r="G225" s="233"/>
      <c r="H225" s="234" t="s">
        <v>19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1" t="s">
        <v>132</v>
      </c>
      <c r="AU225" s="241" t="s">
        <v>81</v>
      </c>
      <c r="AV225" s="14" t="s">
        <v>79</v>
      </c>
      <c r="AW225" s="14" t="s">
        <v>33</v>
      </c>
      <c r="AX225" s="14" t="s">
        <v>71</v>
      </c>
      <c r="AY225" s="241" t="s">
        <v>121</v>
      </c>
    </row>
    <row r="226" s="13" customFormat="1">
      <c r="A226" s="13"/>
      <c r="B226" s="220"/>
      <c r="C226" s="221"/>
      <c r="D226" s="222" t="s">
        <v>132</v>
      </c>
      <c r="E226" s="223" t="s">
        <v>19</v>
      </c>
      <c r="F226" s="224" t="s">
        <v>338</v>
      </c>
      <c r="G226" s="221"/>
      <c r="H226" s="225">
        <v>4.4349999999999996</v>
      </c>
      <c r="I226" s="226"/>
      <c r="J226" s="221"/>
      <c r="K226" s="221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132</v>
      </c>
      <c r="AU226" s="231" t="s">
        <v>81</v>
      </c>
      <c r="AV226" s="13" t="s">
        <v>81</v>
      </c>
      <c r="AW226" s="13" t="s">
        <v>33</v>
      </c>
      <c r="AX226" s="13" t="s">
        <v>79</v>
      </c>
      <c r="AY226" s="231" t="s">
        <v>121</v>
      </c>
    </row>
    <row r="227" s="12" customFormat="1" ht="22.8" customHeight="1">
      <c r="A227" s="12"/>
      <c r="B227" s="186"/>
      <c r="C227" s="187"/>
      <c r="D227" s="188" t="s">
        <v>70</v>
      </c>
      <c r="E227" s="200" t="s">
        <v>140</v>
      </c>
      <c r="F227" s="200" t="s">
        <v>339</v>
      </c>
      <c r="G227" s="187"/>
      <c r="H227" s="187"/>
      <c r="I227" s="190"/>
      <c r="J227" s="201">
        <f>BK227</f>
        <v>0</v>
      </c>
      <c r="K227" s="187"/>
      <c r="L227" s="192"/>
      <c r="M227" s="193"/>
      <c r="N227" s="194"/>
      <c r="O227" s="194"/>
      <c r="P227" s="195">
        <f>SUM(P228:P298)</f>
        <v>0</v>
      </c>
      <c r="Q227" s="194"/>
      <c r="R227" s="195">
        <f>SUM(R228:R298)</f>
        <v>166.11575802999997</v>
      </c>
      <c r="S227" s="194"/>
      <c r="T227" s="196">
        <f>SUM(T228:T298)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7" t="s">
        <v>79</v>
      </c>
      <c r="AT227" s="198" t="s">
        <v>70</v>
      </c>
      <c r="AU227" s="198" t="s">
        <v>79</v>
      </c>
      <c r="AY227" s="197" t="s">
        <v>121</v>
      </c>
      <c r="BK227" s="199">
        <f>SUM(BK228:BK298)</f>
        <v>0</v>
      </c>
    </row>
    <row r="228" s="2" customFormat="1" ht="16.5" customHeight="1">
      <c r="A228" s="40"/>
      <c r="B228" s="41"/>
      <c r="C228" s="202" t="s">
        <v>340</v>
      </c>
      <c r="D228" s="202" t="s">
        <v>123</v>
      </c>
      <c r="E228" s="203" t="s">
        <v>341</v>
      </c>
      <c r="F228" s="204" t="s">
        <v>342</v>
      </c>
      <c r="G228" s="205" t="s">
        <v>153</v>
      </c>
      <c r="H228" s="206">
        <v>10.419000000000001</v>
      </c>
      <c r="I228" s="207"/>
      <c r="J228" s="208">
        <f>ROUND(I228*H228,2)</f>
        <v>0</v>
      </c>
      <c r="K228" s="204" t="s">
        <v>127</v>
      </c>
      <c r="L228" s="46"/>
      <c r="M228" s="209" t="s">
        <v>19</v>
      </c>
      <c r="N228" s="210" t="s">
        <v>42</v>
      </c>
      <c r="O228" s="86"/>
      <c r="P228" s="211">
        <f>O228*H228</f>
        <v>0</v>
      </c>
      <c r="Q228" s="211">
        <v>2.5021499999999999</v>
      </c>
      <c r="R228" s="211">
        <f>Q228*H228</f>
        <v>26.06990085</v>
      </c>
      <c r="S228" s="211">
        <v>0</v>
      </c>
      <c r="T228" s="212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3" t="s">
        <v>128</v>
      </c>
      <c r="AT228" s="213" t="s">
        <v>123</v>
      </c>
      <c r="AU228" s="213" t="s">
        <v>81</v>
      </c>
      <c r="AY228" s="19" t="s">
        <v>121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9" t="s">
        <v>79</v>
      </c>
      <c r="BK228" s="214">
        <f>ROUND(I228*H228,2)</f>
        <v>0</v>
      </c>
      <c r="BL228" s="19" t="s">
        <v>128</v>
      </c>
      <c r="BM228" s="213" t="s">
        <v>343</v>
      </c>
    </row>
    <row r="229" s="2" customFormat="1">
      <c r="A229" s="40"/>
      <c r="B229" s="41"/>
      <c r="C229" s="42"/>
      <c r="D229" s="215" t="s">
        <v>130</v>
      </c>
      <c r="E229" s="42"/>
      <c r="F229" s="216" t="s">
        <v>344</v>
      </c>
      <c r="G229" s="42"/>
      <c r="H229" s="42"/>
      <c r="I229" s="217"/>
      <c r="J229" s="42"/>
      <c r="K229" s="42"/>
      <c r="L229" s="46"/>
      <c r="M229" s="218"/>
      <c r="N229" s="219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130</v>
      </c>
      <c r="AU229" s="19" t="s">
        <v>81</v>
      </c>
    </row>
    <row r="230" s="14" customFormat="1">
      <c r="A230" s="14"/>
      <c r="B230" s="232"/>
      <c r="C230" s="233"/>
      <c r="D230" s="222" t="s">
        <v>132</v>
      </c>
      <c r="E230" s="234" t="s">
        <v>19</v>
      </c>
      <c r="F230" s="235" t="s">
        <v>345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1" t="s">
        <v>132</v>
      </c>
      <c r="AU230" s="241" t="s">
        <v>81</v>
      </c>
      <c r="AV230" s="14" t="s">
        <v>79</v>
      </c>
      <c r="AW230" s="14" t="s">
        <v>33</v>
      </c>
      <c r="AX230" s="14" t="s">
        <v>71</v>
      </c>
      <c r="AY230" s="241" t="s">
        <v>121</v>
      </c>
    </row>
    <row r="231" s="13" customFormat="1">
      <c r="A231" s="13"/>
      <c r="B231" s="220"/>
      <c r="C231" s="221"/>
      <c r="D231" s="222" t="s">
        <v>132</v>
      </c>
      <c r="E231" s="223" t="s">
        <v>19</v>
      </c>
      <c r="F231" s="224" t="s">
        <v>346</v>
      </c>
      <c r="G231" s="221"/>
      <c r="H231" s="225">
        <v>10.419000000000001</v>
      </c>
      <c r="I231" s="226"/>
      <c r="J231" s="221"/>
      <c r="K231" s="221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132</v>
      </c>
      <c r="AU231" s="231" t="s">
        <v>81</v>
      </c>
      <c r="AV231" s="13" t="s">
        <v>81</v>
      </c>
      <c r="AW231" s="13" t="s">
        <v>33</v>
      </c>
      <c r="AX231" s="13" t="s">
        <v>79</v>
      </c>
      <c r="AY231" s="231" t="s">
        <v>121</v>
      </c>
    </row>
    <row r="232" s="2" customFormat="1" ht="21.75" customHeight="1">
      <c r="A232" s="40"/>
      <c r="B232" s="41"/>
      <c r="C232" s="202" t="s">
        <v>347</v>
      </c>
      <c r="D232" s="202" t="s">
        <v>123</v>
      </c>
      <c r="E232" s="203" t="s">
        <v>348</v>
      </c>
      <c r="F232" s="204" t="s">
        <v>349</v>
      </c>
      <c r="G232" s="205" t="s">
        <v>126</v>
      </c>
      <c r="H232" s="206">
        <v>29.768000000000001</v>
      </c>
      <c r="I232" s="207"/>
      <c r="J232" s="208">
        <f>ROUND(I232*H232,2)</f>
        <v>0</v>
      </c>
      <c r="K232" s="204" t="s">
        <v>127</v>
      </c>
      <c r="L232" s="46"/>
      <c r="M232" s="209" t="s">
        <v>19</v>
      </c>
      <c r="N232" s="210" t="s">
        <v>42</v>
      </c>
      <c r="O232" s="86"/>
      <c r="P232" s="211">
        <f>O232*H232</f>
        <v>0</v>
      </c>
      <c r="Q232" s="211">
        <v>0.025190000000000001</v>
      </c>
      <c r="R232" s="211">
        <f>Q232*H232</f>
        <v>0.74985592000000001</v>
      </c>
      <c r="S232" s="211">
        <v>0</v>
      </c>
      <c r="T232" s="21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3" t="s">
        <v>128</v>
      </c>
      <c r="AT232" s="213" t="s">
        <v>123</v>
      </c>
      <c r="AU232" s="213" t="s">
        <v>81</v>
      </c>
      <c r="AY232" s="19" t="s">
        <v>121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9" t="s">
        <v>79</v>
      </c>
      <c r="BK232" s="214">
        <f>ROUND(I232*H232,2)</f>
        <v>0</v>
      </c>
      <c r="BL232" s="19" t="s">
        <v>128</v>
      </c>
      <c r="BM232" s="213" t="s">
        <v>350</v>
      </c>
    </row>
    <row r="233" s="2" customFormat="1">
      <c r="A233" s="40"/>
      <c r="B233" s="41"/>
      <c r="C233" s="42"/>
      <c r="D233" s="215" t="s">
        <v>130</v>
      </c>
      <c r="E233" s="42"/>
      <c r="F233" s="216" t="s">
        <v>351</v>
      </c>
      <c r="G233" s="42"/>
      <c r="H233" s="42"/>
      <c r="I233" s="217"/>
      <c r="J233" s="42"/>
      <c r="K233" s="42"/>
      <c r="L233" s="46"/>
      <c r="M233" s="218"/>
      <c r="N233" s="219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130</v>
      </c>
      <c r="AU233" s="19" t="s">
        <v>81</v>
      </c>
    </row>
    <row r="234" s="14" customFormat="1">
      <c r="A234" s="14"/>
      <c r="B234" s="232"/>
      <c r="C234" s="233"/>
      <c r="D234" s="222" t="s">
        <v>132</v>
      </c>
      <c r="E234" s="234" t="s">
        <v>19</v>
      </c>
      <c r="F234" s="235" t="s">
        <v>345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1" t="s">
        <v>132</v>
      </c>
      <c r="AU234" s="241" t="s">
        <v>81</v>
      </c>
      <c r="AV234" s="14" t="s">
        <v>79</v>
      </c>
      <c r="AW234" s="14" t="s">
        <v>33</v>
      </c>
      <c r="AX234" s="14" t="s">
        <v>71</v>
      </c>
      <c r="AY234" s="241" t="s">
        <v>121</v>
      </c>
    </row>
    <row r="235" s="14" customFormat="1">
      <c r="A235" s="14"/>
      <c r="B235" s="232"/>
      <c r="C235" s="233"/>
      <c r="D235" s="222" t="s">
        <v>132</v>
      </c>
      <c r="E235" s="234" t="s">
        <v>19</v>
      </c>
      <c r="F235" s="235" t="s">
        <v>345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1" t="s">
        <v>132</v>
      </c>
      <c r="AU235" s="241" t="s">
        <v>81</v>
      </c>
      <c r="AV235" s="14" t="s">
        <v>79</v>
      </c>
      <c r="AW235" s="14" t="s">
        <v>33</v>
      </c>
      <c r="AX235" s="14" t="s">
        <v>71</v>
      </c>
      <c r="AY235" s="241" t="s">
        <v>121</v>
      </c>
    </row>
    <row r="236" s="13" customFormat="1">
      <c r="A236" s="13"/>
      <c r="B236" s="220"/>
      <c r="C236" s="221"/>
      <c r="D236" s="222" t="s">
        <v>132</v>
      </c>
      <c r="E236" s="223" t="s">
        <v>19</v>
      </c>
      <c r="F236" s="224" t="s">
        <v>352</v>
      </c>
      <c r="G236" s="221"/>
      <c r="H236" s="225">
        <v>29.768000000000001</v>
      </c>
      <c r="I236" s="226"/>
      <c r="J236" s="221"/>
      <c r="K236" s="221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132</v>
      </c>
      <c r="AU236" s="231" t="s">
        <v>81</v>
      </c>
      <c r="AV236" s="13" t="s">
        <v>81</v>
      </c>
      <c r="AW236" s="13" t="s">
        <v>33</v>
      </c>
      <c r="AX236" s="13" t="s">
        <v>79</v>
      </c>
      <c r="AY236" s="231" t="s">
        <v>121</v>
      </c>
    </row>
    <row r="237" s="2" customFormat="1" ht="21.75" customHeight="1">
      <c r="A237" s="40"/>
      <c r="B237" s="41"/>
      <c r="C237" s="202" t="s">
        <v>353</v>
      </c>
      <c r="D237" s="202" t="s">
        <v>123</v>
      </c>
      <c r="E237" s="203" t="s">
        <v>354</v>
      </c>
      <c r="F237" s="204" t="s">
        <v>355</v>
      </c>
      <c r="G237" s="205" t="s">
        <v>126</v>
      </c>
      <c r="H237" s="206">
        <v>29.768000000000001</v>
      </c>
      <c r="I237" s="207"/>
      <c r="J237" s="208">
        <f>ROUND(I237*H237,2)</f>
        <v>0</v>
      </c>
      <c r="K237" s="204" t="s">
        <v>127</v>
      </c>
      <c r="L237" s="46"/>
      <c r="M237" s="209" t="s">
        <v>19</v>
      </c>
      <c r="N237" s="210" t="s">
        <v>42</v>
      </c>
      <c r="O237" s="86"/>
      <c r="P237" s="211">
        <f>O237*H237</f>
        <v>0</v>
      </c>
      <c r="Q237" s="211">
        <v>0</v>
      </c>
      <c r="R237" s="211">
        <f>Q237*H237</f>
        <v>0</v>
      </c>
      <c r="S237" s="211">
        <v>0</v>
      </c>
      <c r="T237" s="21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3" t="s">
        <v>128</v>
      </c>
      <c r="AT237" s="213" t="s">
        <v>123</v>
      </c>
      <c r="AU237" s="213" t="s">
        <v>81</v>
      </c>
      <c r="AY237" s="19" t="s">
        <v>121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9" t="s">
        <v>79</v>
      </c>
      <c r="BK237" s="214">
        <f>ROUND(I237*H237,2)</f>
        <v>0</v>
      </c>
      <c r="BL237" s="19" t="s">
        <v>128</v>
      </c>
      <c r="BM237" s="213" t="s">
        <v>356</v>
      </c>
    </row>
    <row r="238" s="2" customFormat="1">
      <c r="A238" s="40"/>
      <c r="B238" s="41"/>
      <c r="C238" s="42"/>
      <c r="D238" s="215" t="s">
        <v>130</v>
      </c>
      <c r="E238" s="42"/>
      <c r="F238" s="216" t="s">
        <v>357</v>
      </c>
      <c r="G238" s="42"/>
      <c r="H238" s="42"/>
      <c r="I238" s="217"/>
      <c r="J238" s="42"/>
      <c r="K238" s="42"/>
      <c r="L238" s="46"/>
      <c r="M238" s="218"/>
      <c r="N238" s="219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130</v>
      </c>
      <c r="AU238" s="19" t="s">
        <v>81</v>
      </c>
    </row>
    <row r="239" s="2" customFormat="1" ht="16.5" customHeight="1">
      <c r="A239" s="40"/>
      <c r="B239" s="41"/>
      <c r="C239" s="202" t="s">
        <v>358</v>
      </c>
      <c r="D239" s="202" t="s">
        <v>123</v>
      </c>
      <c r="E239" s="203" t="s">
        <v>359</v>
      </c>
      <c r="F239" s="204" t="s">
        <v>360</v>
      </c>
      <c r="G239" s="205" t="s">
        <v>232</v>
      </c>
      <c r="H239" s="206">
        <v>1.0229999999999999</v>
      </c>
      <c r="I239" s="207"/>
      <c r="J239" s="208">
        <f>ROUND(I239*H239,2)</f>
        <v>0</v>
      </c>
      <c r="K239" s="204" t="s">
        <v>127</v>
      </c>
      <c r="L239" s="46"/>
      <c r="M239" s="209" t="s">
        <v>19</v>
      </c>
      <c r="N239" s="210" t="s">
        <v>42</v>
      </c>
      <c r="O239" s="86"/>
      <c r="P239" s="211">
        <f>O239*H239</f>
        <v>0</v>
      </c>
      <c r="Q239" s="211">
        <v>1.04741</v>
      </c>
      <c r="R239" s="211">
        <f>Q239*H239</f>
        <v>1.07150043</v>
      </c>
      <c r="S239" s="211">
        <v>0</v>
      </c>
      <c r="T239" s="21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3" t="s">
        <v>128</v>
      </c>
      <c r="AT239" s="213" t="s">
        <v>123</v>
      </c>
      <c r="AU239" s="213" t="s">
        <v>81</v>
      </c>
      <c r="AY239" s="19" t="s">
        <v>121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9" t="s">
        <v>79</v>
      </c>
      <c r="BK239" s="214">
        <f>ROUND(I239*H239,2)</f>
        <v>0</v>
      </c>
      <c r="BL239" s="19" t="s">
        <v>128</v>
      </c>
      <c r="BM239" s="213" t="s">
        <v>361</v>
      </c>
    </row>
    <row r="240" s="2" customFormat="1">
      <c r="A240" s="40"/>
      <c r="B240" s="41"/>
      <c r="C240" s="42"/>
      <c r="D240" s="215" t="s">
        <v>130</v>
      </c>
      <c r="E240" s="42"/>
      <c r="F240" s="216" t="s">
        <v>362</v>
      </c>
      <c r="G240" s="42"/>
      <c r="H240" s="42"/>
      <c r="I240" s="217"/>
      <c r="J240" s="42"/>
      <c r="K240" s="42"/>
      <c r="L240" s="46"/>
      <c r="M240" s="218"/>
      <c r="N240" s="219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130</v>
      </c>
      <c r="AU240" s="19" t="s">
        <v>81</v>
      </c>
    </row>
    <row r="241" s="14" customFormat="1">
      <c r="A241" s="14"/>
      <c r="B241" s="232"/>
      <c r="C241" s="233"/>
      <c r="D241" s="222" t="s">
        <v>132</v>
      </c>
      <c r="E241" s="234" t="s">
        <v>19</v>
      </c>
      <c r="F241" s="235" t="s">
        <v>363</v>
      </c>
      <c r="G241" s="233"/>
      <c r="H241" s="234" t="s">
        <v>19</v>
      </c>
      <c r="I241" s="236"/>
      <c r="J241" s="233"/>
      <c r="K241" s="233"/>
      <c r="L241" s="237"/>
      <c r="M241" s="238"/>
      <c r="N241" s="239"/>
      <c r="O241" s="239"/>
      <c r="P241" s="239"/>
      <c r="Q241" s="239"/>
      <c r="R241" s="239"/>
      <c r="S241" s="239"/>
      <c r="T241" s="24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1" t="s">
        <v>132</v>
      </c>
      <c r="AU241" s="241" t="s">
        <v>81</v>
      </c>
      <c r="AV241" s="14" t="s">
        <v>79</v>
      </c>
      <c r="AW241" s="14" t="s">
        <v>33</v>
      </c>
      <c r="AX241" s="14" t="s">
        <v>71</v>
      </c>
      <c r="AY241" s="241" t="s">
        <v>121</v>
      </c>
    </row>
    <row r="242" s="13" customFormat="1">
      <c r="A242" s="13"/>
      <c r="B242" s="220"/>
      <c r="C242" s="221"/>
      <c r="D242" s="222" t="s">
        <v>132</v>
      </c>
      <c r="E242" s="223" t="s">
        <v>19</v>
      </c>
      <c r="F242" s="224" t="s">
        <v>364</v>
      </c>
      <c r="G242" s="221"/>
      <c r="H242" s="225">
        <v>1.0229999999999999</v>
      </c>
      <c r="I242" s="226"/>
      <c r="J242" s="221"/>
      <c r="K242" s="221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132</v>
      </c>
      <c r="AU242" s="231" t="s">
        <v>81</v>
      </c>
      <c r="AV242" s="13" t="s">
        <v>81</v>
      </c>
      <c r="AW242" s="13" t="s">
        <v>33</v>
      </c>
      <c r="AX242" s="13" t="s">
        <v>79</v>
      </c>
      <c r="AY242" s="231" t="s">
        <v>121</v>
      </c>
    </row>
    <row r="243" s="2" customFormat="1" ht="24.15" customHeight="1">
      <c r="A243" s="40"/>
      <c r="B243" s="41"/>
      <c r="C243" s="202" t="s">
        <v>365</v>
      </c>
      <c r="D243" s="202" t="s">
        <v>123</v>
      </c>
      <c r="E243" s="203" t="s">
        <v>366</v>
      </c>
      <c r="F243" s="204" t="s">
        <v>367</v>
      </c>
      <c r="G243" s="205" t="s">
        <v>153</v>
      </c>
      <c r="H243" s="206">
        <v>47.875</v>
      </c>
      <c r="I243" s="207"/>
      <c r="J243" s="208">
        <f>ROUND(I243*H243,2)</f>
        <v>0</v>
      </c>
      <c r="K243" s="204" t="s">
        <v>127</v>
      </c>
      <c r="L243" s="46"/>
      <c r="M243" s="209" t="s">
        <v>19</v>
      </c>
      <c r="N243" s="210" t="s">
        <v>42</v>
      </c>
      <c r="O243" s="86"/>
      <c r="P243" s="211">
        <f>O243*H243</f>
        <v>0</v>
      </c>
      <c r="Q243" s="211">
        <v>0</v>
      </c>
      <c r="R243" s="211">
        <f>Q243*H243</f>
        <v>0</v>
      </c>
      <c r="S243" s="211">
        <v>0</v>
      </c>
      <c r="T243" s="21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3" t="s">
        <v>128</v>
      </c>
      <c r="AT243" s="213" t="s">
        <v>123</v>
      </c>
      <c r="AU243" s="213" t="s">
        <v>81</v>
      </c>
      <c r="AY243" s="19" t="s">
        <v>121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19" t="s">
        <v>79</v>
      </c>
      <c r="BK243" s="214">
        <f>ROUND(I243*H243,2)</f>
        <v>0</v>
      </c>
      <c r="BL243" s="19" t="s">
        <v>128</v>
      </c>
      <c r="BM243" s="213" t="s">
        <v>368</v>
      </c>
    </row>
    <row r="244" s="2" customFormat="1">
      <c r="A244" s="40"/>
      <c r="B244" s="41"/>
      <c r="C244" s="42"/>
      <c r="D244" s="215" t="s">
        <v>130</v>
      </c>
      <c r="E244" s="42"/>
      <c r="F244" s="216" t="s">
        <v>369</v>
      </c>
      <c r="G244" s="42"/>
      <c r="H244" s="42"/>
      <c r="I244" s="217"/>
      <c r="J244" s="42"/>
      <c r="K244" s="42"/>
      <c r="L244" s="46"/>
      <c r="M244" s="218"/>
      <c r="N244" s="219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130</v>
      </c>
      <c r="AU244" s="19" t="s">
        <v>81</v>
      </c>
    </row>
    <row r="245" s="2" customFormat="1" ht="33" customHeight="1">
      <c r="A245" s="40"/>
      <c r="B245" s="41"/>
      <c r="C245" s="202" t="s">
        <v>370</v>
      </c>
      <c r="D245" s="202" t="s">
        <v>123</v>
      </c>
      <c r="E245" s="203" t="s">
        <v>371</v>
      </c>
      <c r="F245" s="204" t="s">
        <v>372</v>
      </c>
      <c r="G245" s="205" t="s">
        <v>153</v>
      </c>
      <c r="H245" s="206">
        <v>47.875</v>
      </c>
      <c r="I245" s="207"/>
      <c r="J245" s="208">
        <f>ROUND(I245*H245,2)</f>
        <v>0</v>
      </c>
      <c r="K245" s="204" t="s">
        <v>127</v>
      </c>
      <c r="L245" s="46"/>
      <c r="M245" s="209" t="s">
        <v>19</v>
      </c>
      <c r="N245" s="210" t="s">
        <v>42</v>
      </c>
      <c r="O245" s="86"/>
      <c r="P245" s="211">
        <f>O245*H245</f>
        <v>0</v>
      </c>
      <c r="Q245" s="211">
        <v>2.8799999999999999</v>
      </c>
      <c r="R245" s="211">
        <f>Q245*H245</f>
        <v>137.88</v>
      </c>
      <c r="S245" s="211">
        <v>0</v>
      </c>
      <c r="T245" s="212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3" t="s">
        <v>128</v>
      </c>
      <c r="AT245" s="213" t="s">
        <v>123</v>
      </c>
      <c r="AU245" s="213" t="s">
        <v>81</v>
      </c>
      <c r="AY245" s="19" t="s">
        <v>121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9" t="s">
        <v>79</v>
      </c>
      <c r="BK245" s="214">
        <f>ROUND(I245*H245,2)</f>
        <v>0</v>
      </c>
      <c r="BL245" s="19" t="s">
        <v>128</v>
      </c>
      <c r="BM245" s="213" t="s">
        <v>373</v>
      </c>
    </row>
    <row r="246" s="2" customFormat="1">
      <c r="A246" s="40"/>
      <c r="B246" s="41"/>
      <c r="C246" s="42"/>
      <c r="D246" s="215" t="s">
        <v>130</v>
      </c>
      <c r="E246" s="42"/>
      <c r="F246" s="216" t="s">
        <v>374</v>
      </c>
      <c r="G246" s="42"/>
      <c r="H246" s="42"/>
      <c r="I246" s="217"/>
      <c r="J246" s="42"/>
      <c r="K246" s="42"/>
      <c r="L246" s="46"/>
      <c r="M246" s="218"/>
      <c r="N246" s="219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130</v>
      </c>
      <c r="AU246" s="19" t="s">
        <v>81</v>
      </c>
    </row>
    <row r="247" s="14" customFormat="1">
      <c r="A247" s="14"/>
      <c r="B247" s="232"/>
      <c r="C247" s="233"/>
      <c r="D247" s="222" t="s">
        <v>132</v>
      </c>
      <c r="E247" s="234" t="s">
        <v>19</v>
      </c>
      <c r="F247" s="235" t="s">
        <v>375</v>
      </c>
      <c r="G247" s="233"/>
      <c r="H247" s="234" t="s">
        <v>19</v>
      </c>
      <c r="I247" s="236"/>
      <c r="J247" s="233"/>
      <c r="K247" s="233"/>
      <c r="L247" s="237"/>
      <c r="M247" s="238"/>
      <c r="N247" s="239"/>
      <c r="O247" s="239"/>
      <c r="P247" s="239"/>
      <c r="Q247" s="239"/>
      <c r="R247" s="239"/>
      <c r="S247" s="239"/>
      <c r="T247" s="24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1" t="s">
        <v>132</v>
      </c>
      <c r="AU247" s="241" t="s">
        <v>81</v>
      </c>
      <c r="AV247" s="14" t="s">
        <v>79</v>
      </c>
      <c r="AW247" s="14" t="s">
        <v>33</v>
      </c>
      <c r="AX247" s="14" t="s">
        <v>71</v>
      </c>
      <c r="AY247" s="241" t="s">
        <v>121</v>
      </c>
    </row>
    <row r="248" s="14" customFormat="1">
      <c r="A248" s="14"/>
      <c r="B248" s="232"/>
      <c r="C248" s="233"/>
      <c r="D248" s="222" t="s">
        <v>132</v>
      </c>
      <c r="E248" s="234" t="s">
        <v>19</v>
      </c>
      <c r="F248" s="235" t="s">
        <v>376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1" t="s">
        <v>132</v>
      </c>
      <c r="AU248" s="241" t="s">
        <v>81</v>
      </c>
      <c r="AV248" s="14" t="s">
        <v>79</v>
      </c>
      <c r="AW248" s="14" t="s">
        <v>33</v>
      </c>
      <c r="AX248" s="14" t="s">
        <v>71</v>
      </c>
      <c r="AY248" s="241" t="s">
        <v>121</v>
      </c>
    </row>
    <row r="249" s="14" customFormat="1">
      <c r="A249" s="14"/>
      <c r="B249" s="232"/>
      <c r="C249" s="233"/>
      <c r="D249" s="222" t="s">
        <v>132</v>
      </c>
      <c r="E249" s="234" t="s">
        <v>19</v>
      </c>
      <c r="F249" s="235" t="s">
        <v>377</v>
      </c>
      <c r="G249" s="233"/>
      <c r="H249" s="234" t="s">
        <v>19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1" t="s">
        <v>132</v>
      </c>
      <c r="AU249" s="241" t="s">
        <v>81</v>
      </c>
      <c r="AV249" s="14" t="s">
        <v>79</v>
      </c>
      <c r="AW249" s="14" t="s">
        <v>33</v>
      </c>
      <c r="AX249" s="14" t="s">
        <v>71</v>
      </c>
      <c r="AY249" s="241" t="s">
        <v>121</v>
      </c>
    </row>
    <row r="250" s="13" customFormat="1">
      <c r="A250" s="13"/>
      <c r="B250" s="220"/>
      <c r="C250" s="221"/>
      <c r="D250" s="222" t="s">
        <v>132</v>
      </c>
      <c r="E250" s="223" t="s">
        <v>19</v>
      </c>
      <c r="F250" s="224" t="s">
        <v>378</v>
      </c>
      <c r="G250" s="221"/>
      <c r="H250" s="225">
        <v>0.95599999999999996</v>
      </c>
      <c r="I250" s="226"/>
      <c r="J250" s="221"/>
      <c r="K250" s="221"/>
      <c r="L250" s="227"/>
      <c r="M250" s="228"/>
      <c r="N250" s="229"/>
      <c r="O250" s="229"/>
      <c r="P250" s="229"/>
      <c r="Q250" s="229"/>
      <c r="R250" s="229"/>
      <c r="S250" s="229"/>
      <c r="T250" s="23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1" t="s">
        <v>132</v>
      </c>
      <c r="AU250" s="231" t="s">
        <v>81</v>
      </c>
      <c r="AV250" s="13" t="s">
        <v>81</v>
      </c>
      <c r="AW250" s="13" t="s">
        <v>33</v>
      </c>
      <c r="AX250" s="13" t="s">
        <v>71</v>
      </c>
      <c r="AY250" s="231" t="s">
        <v>121</v>
      </c>
    </row>
    <row r="251" s="13" customFormat="1">
      <c r="A251" s="13"/>
      <c r="B251" s="220"/>
      <c r="C251" s="221"/>
      <c r="D251" s="222" t="s">
        <v>132</v>
      </c>
      <c r="E251" s="223" t="s">
        <v>19</v>
      </c>
      <c r="F251" s="224" t="s">
        <v>379</v>
      </c>
      <c r="G251" s="221"/>
      <c r="H251" s="225">
        <v>2.081</v>
      </c>
      <c r="I251" s="226"/>
      <c r="J251" s="221"/>
      <c r="K251" s="221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132</v>
      </c>
      <c r="AU251" s="231" t="s">
        <v>81</v>
      </c>
      <c r="AV251" s="13" t="s">
        <v>81</v>
      </c>
      <c r="AW251" s="13" t="s">
        <v>33</v>
      </c>
      <c r="AX251" s="13" t="s">
        <v>71</v>
      </c>
      <c r="AY251" s="231" t="s">
        <v>121</v>
      </c>
    </row>
    <row r="252" s="13" customFormat="1">
      <c r="A252" s="13"/>
      <c r="B252" s="220"/>
      <c r="C252" s="221"/>
      <c r="D252" s="222" t="s">
        <v>132</v>
      </c>
      <c r="E252" s="223" t="s">
        <v>19</v>
      </c>
      <c r="F252" s="224" t="s">
        <v>380</v>
      </c>
      <c r="G252" s="221"/>
      <c r="H252" s="225">
        <v>19.018999999999998</v>
      </c>
      <c r="I252" s="226"/>
      <c r="J252" s="221"/>
      <c r="K252" s="221"/>
      <c r="L252" s="227"/>
      <c r="M252" s="228"/>
      <c r="N252" s="229"/>
      <c r="O252" s="229"/>
      <c r="P252" s="229"/>
      <c r="Q252" s="229"/>
      <c r="R252" s="229"/>
      <c r="S252" s="229"/>
      <c r="T252" s="23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1" t="s">
        <v>132</v>
      </c>
      <c r="AU252" s="231" t="s">
        <v>81</v>
      </c>
      <c r="AV252" s="13" t="s">
        <v>81</v>
      </c>
      <c r="AW252" s="13" t="s">
        <v>33</v>
      </c>
      <c r="AX252" s="13" t="s">
        <v>71</v>
      </c>
      <c r="AY252" s="231" t="s">
        <v>121</v>
      </c>
    </row>
    <row r="253" s="13" customFormat="1">
      <c r="A253" s="13"/>
      <c r="B253" s="220"/>
      <c r="C253" s="221"/>
      <c r="D253" s="222" t="s">
        <v>132</v>
      </c>
      <c r="E253" s="223" t="s">
        <v>19</v>
      </c>
      <c r="F253" s="224" t="s">
        <v>381</v>
      </c>
      <c r="G253" s="221"/>
      <c r="H253" s="225">
        <v>5.8499999999999996</v>
      </c>
      <c r="I253" s="226"/>
      <c r="J253" s="221"/>
      <c r="K253" s="221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132</v>
      </c>
      <c r="AU253" s="231" t="s">
        <v>81</v>
      </c>
      <c r="AV253" s="13" t="s">
        <v>81</v>
      </c>
      <c r="AW253" s="13" t="s">
        <v>33</v>
      </c>
      <c r="AX253" s="13" t="s">
        <v>71</v>
      </c>
      <c r="AY253" s="231" t="s">
        <v>121</v>
      </c>
    </row>
    <row r="254" s="13" customFormat="1">
      <c r="A254" s="13"/>
      <c r="B254" s="220"/>
      <c r="C254" s="221"/>
      <c r="D254" s="222" t="s">
        <v>132</v>
      </c>
      <c r="E254" s="223" t="s">
        <v>19</v>
      </c>
      <c r="F254" s="224" t="s">
        <v>382</v>
      </c>
      <c r="G254" s="221"/>
      <c r="H254" s="225">
        <v>16.422999999999998</v>
      </c>
      <c r="I254" s="226"/>
      <c r="J254" s="221"/>
      <c r="K254" s="221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132</v>
      </c>
      <c r="AU254" s="231" t="s">
        <v>81</v>
      </c>
      <c r="AV254" s="13" t="s">
        <v>81</v>
      </c>
      <c r="AW254" s="13" t="s">
        <v>33</v>
      </c>
      <c r="AX254" s="13" t="s">
        <v>71</v>
      </c>
      <c r="AY254" s="231" t="s">
        <v>121</v>
      </c>
    </row>
    <row r="255" s="16" customFormat="1">
      <c r="A255" s="16"/>
      <c r="B255" s="263"/>
      <c r="C255" s="264"/>
      <c r="D255" s="222" t="s">
        <v>132</v>
      </c>
      <c r="E255" s="265" t="s">
        <v>19</v>
      </c>
      <c r="F255" s="266" t="s">
        <v>330</v>
      </c>
      <c r="G255" s="264"/>
      <c r="H255" s="267">
        <v>44.328999999999994</v>
      </c>
      <c r="I255" s="268"/>
      <c r="J255" s="264"/>
      <c r="K255" s="264"/>
      <c r="L255" s="269"/>
      <c r="M255" s="270"/>
      <c r="N255" s="271"/>
      <c r="O255" s="271"/>
      <c r="P255" s="271"/>
      <c r="Q255" s="271"/>
      <c r="R255" s="271"/>
      <c r="S255" s="271"/>
      <c r="T255" s="272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3" t="s">
        <v>132</v>
      </c>
      <c r="AU255" s="273" t="s">
        <v>81</v>
      </c>
      <c r="AV255" s="16" t="s">
        <v>140</v>
      </c>
      <c r="AW255" s="16" t="s">
        <v>33</v>
      </c>
      <c r="AX255" s="16" t="s">
        <v>71</v>
      </c>
      <c r="AY255" s="273" t="s">
        <v>121</v>
      </c>
    </row>
    <row r="256" s="13" customFormat="1">
      <c r="A256" s="13"/>
      <c r="B256" s="220"/>
      <c r="C256" s="221"/>
      <c r="D256" s="222" t="s">
        <v>132</v>
      </c>
      <c r="E256" s="223" t="s">
        <v>19</v>
      </c>
      <c r="F256" s="224" t="s">
        <v>383</v>
      </c>
      <c r="G256" s="221"/>
      <c r="H256" s="225">
        <v>3.5459999999999998</v>
      </c>
      <c r="I256" s="226"/>
      <c r="J256" s="221"/>
      <c r="K256" s="221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132</v>
      </c>
      <c r="AU256" s="231" t="s">
        <v>81</v>
      </c>
      <c r="AV256" s="13" t="s">
        <v>81</v>
      </c>
      <c r="AW256" s="13" t="s">
        <v>33</v>
      </c>
      <c r="AX256" s="13" t="s">
        <v>71</v>
      </c>
      <c r="AY256" s="231" t="s">
        <v>121</v>
      </c>
    </row>
    <row r="257" s="16" customFormat="1">
      <c r="A257" s="16"/>
      <c r="B257" s="263"/>
      <c r="C257" s="264"/>
      <c r="D257" s="222" t="s">
        <v>132</v>
      </c>
      <c r="E257" s="265" t="s">
        <v>19</v>
      </c>
      <c r="F257" s="266" t="s">
        <v>330</v>
      </c>
      <c r="G257" s="264"/>
      <c r="H257" s="267">
        <v>3.5459999999999998</v>
      </c>
      <c r="I257" s="268"/>
      <c r="J257" s="264"/>
      <c r="K257" s="264"/>
      <c r="L257" s="269"/>
      <c r="M257" s="270"/>
      <c r="N257" s="271"/>
      <c r="O257" s="271"/>
      <c r="P257" s="271"/>
      <c r="Q257" s="271"/>
      <c r="R257" s="271"/>
      <c r="S257" s="271"/>
      <c r="T257" s="272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3" t="s">
        <v>132</v>
      </c>
      <c r="AU257" s="273" t="s">
        <v>81</v>
      </c>
      <c r="AV257" s="16" t="s">
        <v>140</v>
      </c>
      <c r="AW257" s="16" t="s">
        <v>33</v>
      </c>
      <c r="AX257" s="16" t="s">
        <v>71</v>
      </c>
      <c r="AY257" s="273" t="s">
        <v>121</v>
      </c>
    </row>
    <row r="258" s="15" customFormat="1">
      <c r="A258" s="15"/>
      <c r="B258" s="242"/>
      <c r="C258" s="243"/>
      <c r="D258" s="222" t="s">
        <v>132</v>
      </c>
      <c r="E258" s="244" t="s">
        <v>19</v>
      </c>
      <c r="F258" s="245" t="s">
        <v>210</v>
      </c>
      <c r="G258" s="243"/>
      <c r="H258" s="246">
        <v>47.874999999999993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2" t="s">
        <v>132</v>
      </c>
      <c r="AU258" s="252" t="s">
        <v>81</v>
      </c>
      <c r="AV258" s="15" t="s">
        <v>128</v>
      </c>
      <c r="AW258" s="15" t="s">
        <v>33</v>
      </c>
      <c r="AX258" s="15" t="s">
        <v>79</v>
      </c>
      <c r="AY258" s="252" t="s">
        <v>121</v>
      </c>
    </row>
    <row r="259" s="2" customFormat="1" ht="16.5" customHeight="1">
      <c r="A259" s="40"/>
      <c r="B259" s="41"/>
      <c r="C259" s="253" t="s">
        <v>384</v>
      </c>
      <c r="D259" s="253" t="s">
        <v>254</v>
      </c>
      <c r="E259" s="254" t="s">
        <v>385</v>
      </c>
      <c r="F259" s="255" t="s">
        <v>386</v>
      </c>
      <c r="G259" s="256" t="s">
        <v>232</v>
      </c>
      <c r="H259" s="257">
        <v>25.155999999999999</v>
      </c>
      <c r="I259" s="258"/>
      <c r="J259" s="259">
        <f>ROUND(I259*H259,2)</f>
        <v>0</v>
      </c>
      <c r="K259" s="255" t="s">
        <v>127</v>
      </c>
      <c r="L259" s="260"/>
      <c r="M259" s="261" t="s">
        <v>19</v>
      </c>
      <c r="N259" s="262" t="s">
        <v>42</v>
      </c>
      <c r="O259" s="86"/>
      <c r="P259" s="211">
        <f>O259*H259</f>
        <v>0</v>
      </c>
      <c r="Q259" s="211">
        <v>0</v>
      </c>
      <c r="R259" s="211">
        <f>Q259*H259</f>
        <v>0</v>
      </c>
      <c r="S259" s="211">
        <v>0</v>
      </c>
      <c r="T259" s="212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3" t="s">
        <v>172</v>
      </c>
      <c r="AT259" s="213" t="s">
        <v>254</v>
      </c>
      <c r="AU259" s="213" t="s">
        <v>81</v>
      </c>
      <c r="AY259" s="19" t="s">
        <v>121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19" t="s">
        <v>79</v>
      </c>
      <c r="BK259" s="214">
        <f>ROUND(I259*H259,2)</f>
        <v>0</v>
      </c>
      <c r="BL259" s="19" t="s">
        <v>128</v>
      </c>
      <c r="BM259" s="213" t="s">
        <v>387</v>
      </c>
    </row>
    <row r="260" s="14" customFormat="1">
      <c r="A260" s="14"/>
      <c r="B260" s="232"/>
      <c r="C260" s="233"/>
      <c r="D260" s="222" t="s">
        <v>132</v>
      </c>
      <c r="E260" s="234" t="s">
        <v>19</v>
      </c>
      <c r="F260" s="235" t="s">
        <v>388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1" t="s">
        <v>132</v>
      </c>
      <c r="AU260" s="241" t="s">
        <v>81</v>
      </c>
      <c r="AV260" s="14" t="s">
        <v>79</v>
      </c>
      <c r="AW260" s="14" t="s">
        <v>33</v>
      </c>
      <c r="AX260" s="14" t="s">
        <v>71</v>
      </c>
      <c r="AY260" s="241" t="s">
        <v>121</v>
      </c>
    </row>
    <row r="261" s="13" customFormat="1">
      <c r="A261" s="13"/>
      <c r="B261" s="220"/>
      <c r="C261" s="221"/>
      <c r="D261" s="222" t="s">
        <v>132</v>
      </c>
      <c r="E261" s="223" t="s">
        <v>19</v>
      </c>
      <c r="F261" s="224" t="s">
        <v>389</v>
      </c>
      <c r="G261" s="221"/>
      <c r="H261" s="225">
        <v>4.5810000000000004</v>
      </c>
      <c r="I261" s="226"/>
      <c r="J261" s="221"/>
      <c r="K261" s="221"/>
      <c r="L261" s="227"/>
      <c r="M261" s="228"/>
      <c r="N261" s="229"/>
      <c r="O261" s="229"/>
      <c r="P261" s="229"/>
      <c r="Q261" s="229"/>
      <c r="R261" s="229"/>
      <c r="S261" s="229"/>
      <c r="T261" s="23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1" t="s">
        <v>132</v>
      </c>
      <c r="AU261" s="231" t="s">
        <v>81</v>
      </c>
      <c r="AV261" s="13" t="s">
        <v>81</v>
      </c>
      <c r="AW261" s="13" t="s">
        <v>33</v>
      </c>
      <c r="AX261" s="13" t="s">
        <v>71</v>
      </c>
      <c r="AY261" s="231" t="s">
        <v>121</v>
      </c>
    </row>
    <row r="262" s="13" customFormat="1">
      <c r="A262" s="13"/>
      <c r="B262" s="220"/>
      <c r="C262" s="221"/>
      <c r="D262" s="222" t="s">
        <v>132</v>
      </c>
      <c r="E262" s="223" t="s">
        <v>19</v>
      </c>
      <c r="F262" s="224" t="s">
        <v>390</v>
      </c>
      <c r="G262" s="221"/>
      <c r="H262" s="225">
        <v>4.7359999999999998</v>
      </c>
      <c r="I262" s="226"/>
      <c r="J262" s="221"/>
      <c r="K262" s="221"/>
      <c r="L262" s="227"/>
      <c r="M262" s="228"/>
      <c r="N262" s="229"/>
      <c r="O262" s="229"/>
      <c r="P262" s="229"/>
      <c r="Q262" s="229"/>
      <c r="R262" s="229"/>
      <c r="S262" s="229"/>
      <c r="T262" s="23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1" t="s">
        <v>132</v>
      </c>
      <c r="AU262" s="231" t="s">
        <v>81</v>
      </c>
      <c r="AV262" s="13" t="s">
        <v>81</v>
      </c>
      <c r="AW262" s="13" t="s">
        <v>33</v>
      </c>
      <c r="AX262" s="13" t="s">
        <v>71</v>
      </c>
      <c r="AY262" s="231" t="s">
        <v>121</v>
      </c>
    </row>
    <row r="263" s="16" customFormat="1">
      <c r="A263" s="16"/>
      <c r="B263" s="263"/>
      <c r="C263" s="264"/>
      <c r="D263" s="222" t="s">
        <v>132</v>
      </c>
      <c r="E263" s="265" t="s">
        <v>19</v>
      </c>
      <c r="F263" s="266" t="s">
        <v>330</v>
      </c>
      <c r="G263" s="264"/>
      <c r="H263" s="267">
        <v>9.3170000000000002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3" t="s">
        <v>132</v>
      </c>
      <c r="AU263" s="273" t="s">
        <v>81</v>
      </c>
      <c r="AV263" s="16" t="s">
        <v>140</v>
      </c>
      <c r="AW263" s="16" t="s">
        <v>33</v>
      </c>
      <c r="AX263" s="16" t="s">
        <v>71</v>
      </c>
      <c r="AY263" s="273" t="s">
        <v>121</v>
      </c>
    </row>
    <row r="264" s="13" customFormat="1">
      <c r="A264" s="13"/>
      <c r="B264" s="220"/>
      <c r="C264" s="221"/>
      <c r="D264" s="222" t="s">
        <v>132</v>
      </c>
      <c r="E264" s="223" t="s">
        <v>19</v>
      </c>
      <c r="F264" s="224" t="s">
        <v>391</v>
      </c>
      <c r="G264" s="221"/>
      <c r="H264" s="225">
        <v>25.155999999999999</v>
      </c>
      <c r="I264" s="226"/>
      <c r="J264" s="221"/>
      <c r="K264" s="221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132</v>
      </c>
      <c r="AU264" s="231" t="s">
        <v>81</v>
      </c>
      <c r="AV264" s="13" t="s">
        <v>81</v>
      </c>
      <c r="AW264" s="13" t="s">
        <v>33</v>
      </c>
      <c r="AX264" s="13" t="s">
        <v>79</v>
      </c>
      <c r="AY264" s="231" t="s">
        <v>121</v>
      </c>
    </row>
    <row r="265" s="2" customFormat="1" ht="16.5" customHeight="1">
      <c r="A265" s="40"/>
      <c r="B265" s="41"/>
      <c r="C265" s="202" t="s">
        <v>392</v>
      </c>
      <c r="D265" s="202" t="s">
        <v>123</v>
      </c>
      <c r="E265" s="203" t="s">
        <v>393</v>
      </c>
      <c r="F265" s="204" t="s">
        <v>394</v>
      </c>
      <c r="G265" s="205" t="s">
        <v>153</v>
      </c>
      <c r="H265" s="206">
        <v>63.524000000000001</v>
      </c>
      <c r="I265" s="207"/>
      <c r="J265" s="208">
        <f>ROUND(I265*H265,2)</f>
        <v>0</v>
      </c>
      <c r="K265" s="204" t="s">
        <v>127</v>
      </c>
      <c r="L265" s="46"/>
      <c r="M265" s="209" t="s">
        <v>19</v>
      </c>
      <c r="N265" s="210" t="s">
        <v>42</v>
      </c>
      <c r="O265" s="86"/>
      <c r="P265" s="211">
        <f>O265*H265</f>
        <v>0</v>
      </c>
      <c r="Q265" s="211">
        <v>0</v>
      </c>
      <c r="R265" s="211">
        <f>Q265*H265</f>
        <v>0</v>
      </c>
      <c r="S265" s="211">
        <v>0</v>
      </c>
      <c r="T265" s="212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3" t="s">
        <v>128</v>
      </c>
      <c r="AT265" s="213" t="s">
        <v>123</v>
      </c>
      <c r="AU265" s="213" t="s">
        <v>81</v>
      </c>
      <c r="AY265" s="19" t="s">
        <v>121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19" t="s">
        <v>79</v>
      </c>
      <c r="BK265" s="214">
        <f>ROUND(I265*H265,2)</f>
        <v>0</v>
      </c>
      <c r="BL265" s="19" t="s">
        <v>128</v>
      </c>
      <c r="BM265" s="213" t="s">
        <v>395</v>
      </c>
    </row>
    <row r="266" s="2" customFormat="1">
      <c r="A266" s="40"/>
      <c r="B266" s="41"/>
      <c r="C266" s="42"/>
      <c r="D266" s="215" t="s">
        <v>130</v>
      </c>
      <c r="E266" s="42"/>
      <c r="F266" s="216" t="s">
        <v>396</v>
      </c>
      <c r="G266" s="42"/>
      <c r="H266" s="42"/>
      <c r="I266" s="217"/>
      <c r="J266" s="42"/>
      <c r="K266" s="42"/>
      <c r="L266" s="46"/>
      <c r="M266" s="218"/>
      <c r="N266" s="219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130</v>
      </c>
      <c r="AU266" s="19" t="s">
        <v>81</v>
      </c>
    </row>
    <row r="267" s="14" customFormat="1">
      <c r="A267" s="14"/>
      <c r="B267" s="232"/>
      <c r="C267" s="233"/>
      <c r="D267" s="222" t="s">
        <v>132</v>
      </c>
      <c r="E267" s="234" t="s">
        <v>19</v>
      </c>
      <c r="F267" s="235" t="s">
        <v>327</v>
      </c>
      <c r="G267" s="233"/>
      <c r="H267" s="234" t="s">
        <v>19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1" t="s">
        <v>132</v>
      </c>
      <c r="AU267" s="241" t="s">
        <v>81</v>
      </c>
      <c r="AV267" s="14" t="s">
        <v>79</v>
      </c>
      <c r="AW267" s="14" t="s">
        <v>33</v>
      </c>
      <c r="AX267" s="14" t="s">
        <v>71</v>
      </c>
      <c r="AY267" s="241" t="s">
        <v>121</v>
      </c>
    </row>
    <row r="268" s="14" customFormat="1">
      <c r="A268" s="14"/>
      <c r="B268" s="232"/>
      <c r="C268" s="233"/>
      <c r="D268" s="222" t="s">
        <v>132</v>
      </c>
      <c r="E268" s="234" t="s">
        <v>19</v>
      </c>
      <c r="F268" s="235" t="s">
        <v>397</v>
      </c>
      <c r="G268" s="233"/>
      <c r="H268" s="234" t="s">
        <v>19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1" t="s">
        <v>132</v>
      </c>
      <c r="AU268" s="241" t="s">
        <v>81</v>
      </c>
      <c r="AV268" s="14" t="s">
        <v>79</v>
      </c>
      <c r="AW268" s="14" t="s">
        <v>33</v>
      </c>
      <c r="AX268" s="14" t="s">
        <v>71</v>
      </c>
      <c r="AY268" s="241" t="s">
        <v>121</v>
      </c>
    </row>
    <row r="269" s="13" customFormat="1">
      <c r="A269" s="13"/>
      <c r="B269" s="220"/>
      <c r="C269" s="221"/>
      <c r="D269" s="222" t="s">
        <v>132</v>
      </c>
      <c r="E269" s="223" t="s">
        <v>19</v>
      </c>
      <c r="F269" s="224" t="s">
        <v>398</v>
      </c>
      <c r="G269" s="221"/>
      <c r="H269" s="225">
        <v>3.9489999999999998</v>
      </c>
      <c r="I269" s="226"/>
      <c r="J269" s="221"/>
      <c r="K269" s="221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132</v>
      </c>
      <c r="AU269" s="231" t="s">
        <v>81</v>
      </c>
      <c r="AV269" s="13" t="s">
        <v>81</v>
      </c>
      <c r="AW269" s="13" t="s">
        <v>33</v>
      </c>
      <c r="AX269" s="13" t="s">
        <v>71</v>
      </c>
      <c r="AY269" s="231" t="s">
        <v>121</v>
      </c>
    </row>
    <row r="270" s="13" customFormat="1">
      <c r="A270" s="13"/>
      <c r="B270" s="220"/>
      <c r="C270" s="221"/>
      <c r="D270" s="222" t="s">
        <v>132</v>
      </c>
      <c r="E270" s="223" t="s">
        <v>19</v>
      </c>
      <c r="F270" s="224" t="s">
        <v>399</v>
      </c>
      <c r="G270" s="221"/>
      <c r="H270" s="225">
        <v>2.2749999999999999</v>
      </c>
      <c r="I270" s="226"/>
      <c r="J270" s="221"/>
      <c r="K270" s="221"/>
      <c r="L270" s="227"/>
      <c r="M270" s="228"/>
      <c r="N270" s="229"/>
      <c r="O270" s="229"/>
      <c r="P270" s="229"/>
      <c r="Q270" s="229"/>
      <c r="R270" s="229"/>
      <c r="S270" s="229"/>
      <c r="T270" s="23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1" t="s">
        <v>132</v>
      </c>
      <c r="AU270" s="231" t="s">
        <v>81</v>
      </c>
      <c r="AV270" s="13" t="s">
        <v>81</v>
      </c>
      <c r="AW270" s="13" t="s">
        <v>33</v>
      </c>
      <c r="AX270" s="13" t="s">
        <v>71</v>
      </c>
      <c r="AY270" s="231" t="s">
        <v>121</v>
      </c>
    </row>
    <row r="271" s="13" customFormat="1">
      <c r="A271" s="13"/>
      <c r="B271" s="220"/>
      <c r="C271" s="221"/>
      <c r="D271" s="222" t="s">
        <v>132</v>
      </c>
      <c r="E271" s="223" t="s">
        <v>19</v>
      </c>
      <c r="F271" s="224" t="s">
        <v>400</v>
      </c>
      <c r="G271" s="221"/>
      <c r="H271" s="225">
        <v>0.76500000000000001</v>
      </c>
      <c r="I271" s="226"/>
      <c r="J271" s="221"/>
      <c r="K271" s="221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132</v>
      </c>
      <c r="AU271" s="231" t="s">
        <v>81</v>
      </c>
      <c r="AV271" s="13" t="s">
        <v>81</v>
      </c>
      <c r="AW271" s="13" t="s">
        <v>33</v>
      </c>
      <c r="AX271" s="13" t="s">
        <v>71</v>
      </c>
      <c r="AY271" s="231" t="s">
        <v>121</v>
      </c>
    </row>
    <row r="272" s="13" customFormat="1">
      <c r="A272" s="13"/>
      <c r="B272" s="220"/>
      <c r="C272" s="221"/>
      <c r="D272" s="222" t="s">
        <v>132</v>
      </c>
      <c r="E272" s="223" t="s">
        <v>19</v>
      </c>
      <c r="F272" s="224" t="s">
        <v>401</v>
      </c>
      <c r="G272" s="221"/>
      <c r="H272" s="225">
        <v>1.665</v>
      </c>
      <c r="I272" s="226"/>
      <c r="J272" s="221"/>
      <c r="K272" s="221"/>
      <c r="L272" s="227"/>
      <c r="M272" s="228"/>
      <c r="N272" s="229"/>
      <c r="O272" s="229"/>
      <c r="P272" s="229"/>
      <c r="Q272" s="229"/>
      <c r="R272" s="229"/>
      <c r="S272" s="229"/>
      <c r="T272" s="23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1" t="s">
        <v>132</v>
      </c>
      <c r="AU272" s="231" t="s">
        <v>81</v>
      </c>
      <c r="AV272" s="13" t="s">
        <v>81</v>
      </c>
      <c r="AW272" s="13" t="s">
        <v>33</v>
      </c>
      <c r="AX272" s="13" t="s">
        <v>71</v>
      </c>
      <c r="AY272" s="231" t="s">
        <v>121</v>
      </c>
    </row>
    <row r="273" s="13" customFormat="1">
      <c r="A273" s="13"/>
      <c r="B273" s="220"/>
      <c r="C273" s="221"/>
      <c r="D273" s="222" t="s">
        <v>132</v>
      </c>
      <c r="E273" s="223" t="s">
        <v>19</v>
      </c>
      <c r="F273" s="224" t="s">
        <v>402</v>
      </c>
      <c r="G273" s="221"/>
      <c r="H273" s="225">
        <v>23.879999999999999</v>
      </c>
      <c r="I273" s="226"/>
      <c r="J273" s="221"/>
      <c r="K273" s="221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132</v>
      </c>
      <c r="AU273" s="231" t="s">
        <v>81</v>
      </c>
      <c r="AV273" s="13" t="s">
        <v>81</v>
      </c>
      <c r="AW273" s="13" t="s">
        <v>33</v>
      </c>
      <c r="AX273" s="13" t="s">
        <v>71</v>
      </c>
      <c r="AY273" s="231" t="s">
        <v>121</v>
      </c>
    </row>
    <row r="274" s="13" customFormat="1">
      <c r="A274" s="13"/>
      <c r="B274" s="220"/>
      <c r="C274" s="221"/>
      <c r="D274" s="222" t="s">
        <v>132</v>
      </c>
      <c r="E274" s="223" t="s">
        <v>19</v>
      </c>
      <c r="F274" s="224" t="s">
        <v>403</v>
      </c>
      <c r="G274" s="221"/>
      <c r="H274" s="225">
        <v>7.3449999999999998</v>
      </c>
      <c r="I274" s="226"/>
      <c r="J274" s="221"/>
      <c r="K274" s="221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132</v>
      </c>
      <c r="AU274" s="231" t="s">
        <v>81</v>
      </c>
      <c r="AV274" s="13" t="s">
        <v>81</v>
      </c>
      <c r="AW274" s="13" t="s">
        <v>33</v>
      </c>
      <c r="AX274" s="13" t="s">
        <v>71</v>
      </c>
      <c r="AY274" s="231" t="s">
        <v>121</v>
      </c>
    </row>
    <row r="275" s="13" customFormat="1">
      <c r="A275" s="13"/>
      <c r="B275" s="220"/>
      <c r="C275" s="221"/>
      <c r="D275" s="222" t="s">
        <v>132</v>
      </c>
      <c r="E275" s="223" t="s">
        <v>19</v>
      </c>
      <c r="F275" s="224" t="s">
        <v>404</v>
      </c>
      <c r="G275" s="221"/>
      <c r="H275" s="225">
        <v>20.620000000000001</v>
      </c>
      <c r="I275" s="226"/>
      <c r="J275" s="221"/>
      <c r="K275" s="221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132</v>
      </c>
      <c r="AU275" s="231" t="s">
        <v>81</v>
      </c>
      <c r="AV275" s="13" t="s">
        <v>81</v>
      </c>
      <c r="AW275" s="13" t="s">
        <v>33</v>
      </c>
      <c r="AX275" s="13" t="s">
        <v>71</v>
      </c>
      <c r="AY275" s="231" t="s">
        <v>121</v>
      </c>
    </row>
    <row r="276" s="16" customFormat="1">
      <c r="A276" s="16"/>
      <c r="B276" s="263"/>
      <c r="C276" s="264"/>
      <c r="D276" s="222" t="s">
        <v>132</v>
      </c>
      <c r="E276" s="265" t="s">
        <v>19</v>
      </c>
      <c r="F276" s="266" t="s">
        <v>330</v>
      </c>
      <c r="G276" s="264"/>
      <c r="H276" s="267">
        <v>60.498999999999995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3" t="s">
        <v>132</v>
      </c>
      <c r="AU276" s="273" t="s">
        <v>81</v>
      </c>
      <c r="AV276" s="16" t="s">
        <v>140</v>
      </c>
      <c r="AW276" s="16" t="s">
        <v>33</v>
      </c>
      <c r="AX276" s="16" t="s">
        <v>71</v>
      </c>
      <c r="AY276" s="273" t="s">
        <v>121</v>
      </c>
    </row>
    <row r="277" s="13" customFormat="1">
      <c r="A277" s="13"/>
      <c r="B277" s="220"/>
      <c r="C277" s="221"/>
      <c r="D277" s="222" t="s">
        <v>132</v>
      </c>
      <c r="E277" s="223" t="s">
        <v>19</v>
      </c>
      <c r="F277" s="224" t="s">
        <v>405</v>
      </c>
      <c r="G277" s="221"/>
      <c r="H277" s="225">
        <v>3.0249999999999999</v>
      </c>
      <c r="I277" s="226"/>
      <c r="J277" s="221"/>
      <c r="K277" s="221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132</v>
      </c>
      <c r="AU277" s="231" t="s">
        <v>81</v>
      </c>
      <c r="AV277" s="13" t="s">
        <v>81</v>
      </c>
      <c r="AW277" s="13" t="s">
        <v>33</v>
      </c>
      <c r="AX277" s="13" t="s">
        <v>71</v>
      </c>
      <c r="AY277" s="231" t="s">
        <v>121</v>
      </c>
    </row>
    <row r="278" s="16" customFormat="1">
      <c r="A278" s="16"/>
      <c r="B278" s="263"/>
      <c r="C278" s="264"/>
      <c r="D278" s="222" t="s">
        <v>132</v>
      </c>
      <c r="E278" s="265" t="s">
        <v>19</v>
      </c>
      <c r="F278" s="266" t="s">
        <v>330</v>
      </c>
      <c r="G278" s="264"/>
      <c r="H278" s="267">
        <v>3.0249999999999999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3" t="s">
        <v>132</v>
      </c>
      <c r="AU278" s="273" t="s">
        <v>81</v>
      </c>
      <c r="AV278" s="16" t="s">
        <v>140</v>
      </c>
      <c r="AW278" s="16" t="s">
        <v>33</v>
      </c>
      <c r="AX278" s="16" t="s">
        <v>71</v>
      </c>
      <c r="AY278" s="273" t="s">
        <v>121</v>
      </c>
    </row>
    <row r="279" s="15" customFormat="1">
      <c r="A279" s="15"/>
      <c r="B279" s="242"/>
      <c r="C279" s="243"/>
      <c r="D279" s="222" t="s">
        <v>132</v>
      </c>
      <c r="E279" s="244" t="s">
        <v>19</v>
      </c>
      <c r="F279" s="245" t="s">
        <v>210</v>
      </c>
      <c r="G279" s="243"/>
      <c r="H279" s="246">
        <v>63.523999999999994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2" t="s">
        <v>132</v>
      </c>
      <c r="AU279" s="252" t="s">
        <v>81</v>
      </c>
      <c r="AV279" s="15" t="s">
        <v>128</v>
      </c>
      <c r="AW279" s="15" t="s">
        <v>33</v>
      </c>
      <c r="AX279" s="15" t="s">
        <v>79</v>
      </c>
      <c r="AY279" s="252" t="s">
        <v>121</v>
      </c>
    </row>
    <row r="280" s="2" customFormat="1" ht="16.5" customHeight="1">
      <c r="A280" s="40"/>
      <c r="B280" s="41"/>
      <c r="C280" s="202" t="s">
        <v>406</v>
      </c>
      <c r="D280" s="202" t="s">
        <v>123</v>
      </c>
      <c r="E280" s="203" t="s">
        <v>407</v>
      </c>
      <c r="F280" s="204" t="s">
        <v>408</v>
      </c>
      <c r="G280" s="205" t="s">
        <v>126</v>
      </c>
      <c r="H280" s="206">
        <v>145.35900000000001</v>
      </c>
      <c r="I280" s="207"/>
      <c r="J280" s="208">
        <f>ROUND(I280*H280,2)</f>
        <v>0</v>
      </c>
      <c r="K280" s="204" t="s">
        <v>127</v>
      </c>
      <c r="L280" s="46"/>
      <c r="M280" s="209" t="s">
        <v>19</v>
      </c>
      <c r="N280" s="210" t="s">
        <v>42</v>
      </c>
      <c r="O280" s="86"/>
      <c r="P280" s="211">
        <f>O280*H280</f>
        <v>0</v>
      </c>
      <c r="Q280" s="211">
        <v>0.0023700000000000001</v>
      </c>
      <c r="R280" s="211">
        <f>Q280*H280</f>
        <v>0.34450083000000004</v>
      </c>
      <c r="S280" s="211">
        <v>0</v>
      </c>
      <c r="T280" s="212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3" t="s">
        <v>128</v>
      </c>
      <c r="AT280" s="213" t="s">
        <v>123</v>
      </c>
      <c r="AU280" s="213" t="s">
        <v>81</v>
      </c>
      <c r="AY280" s="19" t="s">
        <v>121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19" t="s">
        <v>79</v>
      </c>
      <c r="BK280" s="214">
        <f>ROUND(I280*H280,2)</f>
        <v>0</v>
      </c>
      <c r="BL280" s="19" t="s">
        <v>128</v>
      </c>
      <c r="BM280" s="213" t="s">
        <v>409</v>
      </c>
    </row>
    <row r="281" s="2" customFormat="1">
      <c r="A281" s="40"/>
      <c r="B281" s="41"/>
      <c r="C281" s="42"/>
      <c r="D281" s="215" t="s">
        <v>130</v>
      </c>
      <c r="E281" s="42"/>
      <c r="F281" s="216" t="s">
        <v>410</v>
      </c>
      <c r="G281" s="42"/>
      <c r="H281" s="42"/>
      <c r="I281" s="217"/>
      <c r="J281" s="42"/>
      <c r="K281" s="42"/>
      <c r="L281" s="46"/>
      <c r="M281" s="218"/>
      <c r="N281" s="219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130</v>
      </c>
      <c r="AU281" s="19" t="s">
        <v>81</v>
      </c>
    </row>
    <row r="282" s="14" customFormat="1">
      <c r="A282" s="14"/>
      <c r="B282" s="232"/>
      <c r="C282" s="233"/>
      <c r="D282" s="222" t="s">
        <v>132</v>
      </c>
      <c r="E282" s="234" t="s">
        <v>19</v>
      </c>
      <c r="F282" s="235" t="s">
        <v>397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1" t="s">
        <v>132</v>
      </c>
      <c r="AU282" s="241" t="s">
        <v>81</v>
      </c>
      <c r="AV282" s="14" t="s">
        <v>79</v>
      </c>
      <c r="AW282" s="14" t="s">
        <v>33</v>
      </c>
      <c r="AX282" s="14" t="s">
        <v>71</v>
      </c>
      <c r="AY282" s="241" t="s">
        <v>121</v>
      </c>
    </row>
    <row r="283" s="13" customFormat="1">
      <c r="A283" s="13"/>
      <c r="B283" s="220"/>
      <c r="C283" s="221"/>
      <c r="D283" s="222" t="s">
        <v>132</v>
      </c>
      <c r="E283" s="223" t="s">
        <v>19</v>
      </c>
      <c r="F283" s="224" t="s">
        <v>411</v>
      </c>
      <c r="G283" s="221"/>
      <c r="H283" s="225">
        <v>26.925000000000001</v>
      </c>
      <c r="I283" s="226"/>
      <c r="J283" s="221"/>
      <c r="K283" s="221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132</v>
      </c>
      <c r="AU283" s="231" t="s">
        <v>81</v>
      </c>
      <c r="AV283" s="13" t="s">
        <v>81</v>
      </c>
      <c r="AW283" s="13" t="s">
        <v>33</v>
      </c>
      <c r="AX283" s="13" t="s">
        <v>71</v>
      </c>
      <c r="AY283" s="231" t="s">
        <v>121</v>
      </c>
    </row>
    <row r="284" s="13" customFormat="1">
      <c r="A284" s="13"/>
      <c r="B284" s="220"/>
      <c r="C284" s="221"/>
      <c r="D284" s="222" t="s">
        <v>132</v>
      </c>
      <c r="E284" s="223" t="s">
        <v>19</v>
      </c>
      <c r="F284" s="224" t="s">
        <v>412</v>
      </c>
      <c r="G284" s="221"/>
      <c r="H284" s="225">
        <v>13</v>
      </c>
      <c r="I284" s="226"/>
      <c r="J284" s="221"/>
      <c r="K284" s="221"/>
      <c r="L284" s="227"/>
      <c r="M284" s="228"/>
      <c r="N284" s="229"/>
      <c r="O284" s="229"/>
      <c r="P284" s="229"/>
      <c r="Q284" s="229"/>
      <c r="R284" s="229"/>
      <c r="S284" s="229"/>
      <c r="T284" s="23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1" t="s">
        <v>132</v>
      </c>
      <c r="AU284" s="231" t="s">
        <v>81</v>
      </c>
      <c r="AV284" s="13" t="s">
        <v>81</v>
      </c>
      <c r="AW284" s="13" t="s">
        <v>33</v>
      </c>
      <c r="AX284" s="13" t="s">
        <v>71</v>
      </c>
      <c r="AY284" s="231" t="s">
        <v>121</v>
      </c>
    </row>
    <row r="285" s="13" customFormat="1">
      <c r="A285" s="13"/>
      <c r="B285" s="220"/>
      <c r="C285" s="221"/>
      <c r="D285" s="222" t="s">
        <v>132</v>
      </c>
      <c r="E285" s="223" t="s">
        <v>19</v>
      </c>
      <c r="F285" s="224" t="s">
        <v>413</v>
      </c>
      <c r="G285" s="221"/>
      <c r="H285" s="225">
        <v>2.125</v>
      </c>
      <c r="I285" s="226"/>
      <c r="J285" s="221"/>
      <c r="K285" s="221"/>
      <c r="L285" s="227"/>
      <c r="M285" s="228"/>
      <c r="N285" s="229"/>
      <c r="O285" s="229"/>
      <c r="P285" s="229"/>
      <c r="Q285" s="229"/>
      <c r="R285" s="229"/>
      <c r="S285" s="229"/>
      <c r="T285" s="23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1" t="s">
        <v>132</v>
      </c>
      <c r="AU285" s="231" t="s">
        <v>81</v>
      </c>
      <c r="AV285" s="13" t="s">
        <v>81</v>
      </c>
      <c r="AW285" s="13" t="s">
        <v>33</v>
      </c>
      <c r="AX285" s="13" t="s">
        <v>71</v>
      </c>
      <c r="AY285" s="231" t="s">
        <v>121</v>
      </c>
    </row>
    <row r="286" s="13" customFormat="1">
      <c r="A286" s="13"/>
      <c r="B286" s="220"/>
      <c r="C286" s="221"/>
      <c r="D286" s="222" t="s">
        <v>132</v>
      </c>
      <c r="E286" s="223" t="s">
        <v>19</v>
      </c>
      <c r="F286" s="224" t="s">
        <v>414</v>
      </c>
      <c r="G286" s="221"/>
      <c r="H286" s="225">
        <v>4.625</v>
      </c>
      <c r="I286" s="226"/>
      <c r="J286" s="221"/>
      <c r="K286" s="221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132</v>
      </c>
      <c r="AU286" s="231" t="s">
        <v>81</v>
      </c>
      <c r="AV286" s="13" t="s">
        <v>81</v>
      </c>
      <c r="AW286" s="13" t="s">
        <v>33</v>
      </c>
      <c r="AX286" s="13" t="s">
        <v>71</v>
      </c>
      <c r="AY286" s="231" t="s">
        <v>121</v>
      </c>
    </row>
    <row r="287" s="13" customFormat="1">
      <c r="A287" s="13"/>
      <c r="B287" s="220"/>
      <c r="C287" s="221"/>
      <c r="D287" s="222" t="s">
        <v>132</v>
      </c>
      <c r="E287" s="223" t="s">
        <v>19</v>
      </c>
      <c r="F287" s="224" t="s">
        <v>415</v>
      </c>
      <c r="G287" s="221"/>
      <c r="H287" s="225">
        <v>42.265999999999998</v>
      </c>
      <c r="I287" s="226"/>
      <c r="J287" s="221"/>
      <c r="K287" s="221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132</v>
      </c>
      <c r="AU287" s="231" t="s">
        <v>81</v>
      </c>
      <c r="AV287" s="13" t="s">
        <v>81</v>
      </c>
      <c r="AW287" s="13" t="s">
        <v>33</v>
      </c>
      <c r="AX287" s="13" t="s">
        <v>71</v>
      </c>
      <c r="AY287" s="231" t="s">
        <v>121</v>
      </c>
    </row>
    <row r="288" s="13" customFormat="1">
      <c r="A288" s="13"/>
      <c r="B288" s="220"/>
      <c r="C288" s="221"/>
      <c r="D288" s="222" t="s">
        <v>132</v>
      </c>
      <c r="E288" s="223" t="s">
        <v>19</v>
      </c>
      <c r="F288" s="224" t="s">
        <v>416</v>
      </c>
      <c r="G288" s="221"/>
      <c r="H288" s="225">
        <v>13</v>
      </c>
      <c r="I288" s="226"/>
      <c r="J288" s="221"/>
      <c r="K288" s="221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132</v>
      </c>
      <c r="AU288" s="231" t="s">
        <v>81</v>
      </c>
      <c r="AV288" s="13" t="s">
        <v>81</v>
      </c>
      <c r="AW288" s="13" t="s">
        <v>33</v>
      </c>
      <c r="AX288" s="13" t="s">
        <v>71</v>
      </c>
      <c r="AY288" s="231" t="s">
        <v>121</v>
      </c>
    </row>
    <row r="289" s="13" customFormat="1">
      <c r="A289" s="13"/>
      <c r="B289" s="220"/>
      <c r="C289" s="221"/>
      <c r="D289" s="222" t="s">
        <v>132</v>
      </c>
      <c r="E289" s="223" t="s">
        <v>19</v>
      </c>
      <c r="F289" s="224" t="s">
        <v>417</v>
      </c>
      <c r="G289" s="221"/>
      <c r="H289" s="225">
        <v>36.496000000000002</v>
      </c>
      <c r="I289" s="226"/>
      <c r="J289" s="221"/>
      <c r="K289" s="221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132</v>
      </c>
      <c r="AU289" s="231" t="s">
        <v>81</v>
      </c>
      <c r="AV289" s="13" t="s">
        <v>81</v>
      </c>
      <c r="AW289" s="13" t="s">
        <v>33</v>
      </c>
      <c r="AX289" s="13" t="s">
        <v>71</v>
      </c>
      <c r="AY289" s="231" t="s">
        <v>121</v>
      </c>
    </row>
    <row r="290" s="16" customFormat="1">
      <c r="A290" s="16"/>
      <c r="B290" s="263"/>
      <c r="C290" s="264"/>
      <c r="D290" s="222" t="s">
        <v>132</v>
      </c>
      <c r="E290" s="265" t="s">
        <v>19</v>
      </c>
      <c r="F290" s="266" t="s">
        <v>330</v>
      </c>
      <c r="G290" s="264"/>
      <c r="H290" s="267">
        <v>138.43700000000001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73" t="s">
        <v>132</v>
      </c>
      <c r="AU290" s="273" t="s">
        <v>81</v>
      </c>
      <c r="AV290" s="16" t="s">
        <v>140</v>
      </c>
      <c r="AW290" s="16" t="s">
        <v>33</v>
      </c>
      <c r="AX290" s="16" t="s">
        <v>71</v>
      </c>
      <c r="AY290" s="273" t="s">
        <v>121</v>
      </c>
    </row>
    <row r="291" s="13" customFormat="1">
      <c r="A291" s="13"/>
      <c r="B291" s="220"/>
      <c r="C291" s="221"/>
      <c r="D291" s="222" t="s">
        <v>132</v>
      </c>
      <c r="E291" s="223" t="s">
        <v>19</v>
      </c>
      <c r="F291" s="224" t="s">
        <v>418</v>
      </c>
      <c r="G291" s="221"/>
      <c r="H291" s="225">
        <v>6.9219999999999997</v>
      </c>
      <c r="I291" s="226"/>
      <c r="J291" s="221"/>
      <c r="K291" s="221"/>
      <c r="L291" s="227"/>
      <c r="M291" s="228"/>
      <c r="N291" s="229"/>
      <c r="O291" s="229"/>
      <c r="P291" s="229"/>
      <c r="Q291" s="229"/>
      <c r="R291" s="229"/>
      <c r="S291" s="229"/>
      <c r="T291" s="23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1" t="s">
        <v>132</v>
      </c>
      <c r="AU291" s="231" t="s">
        <v>81</v>
      </c>
      <c r="AV291" s="13" t="s">
        <v>81</v>
      </c>
      <c r="AW291" s="13" t="s">
        <v>33</v>
      </c>
      <c r="AX291" s="13" t="s">
        <v>71</v>
      </c>
      <c r="AY291" s="231" t="s">
        <v>121</v>
      </c>
    </row>
    <row r="292" s="16" customFormat="1">
      <c r="A292" s="16"/>
      <c r="B292" s="263"/>
      <c r="C292" s="264"/>
      <c r="D292" s="222" t="s">
        <v>132</v>
      </c>
      <c r="E292" s="265" t="s">
        <v>19</v>
      </c>
      <c r="F292" s="266" t="s">
        <v>330</v>
      </c>
      <c r="G292" s="264"/>
      <c r="H292" s="267">
        <v>6.9219999999999997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3" t="s">
        <v>132</v>
      </c>
      <c r="AU292" s="273" t="s">
        <v>81</v>
      </c>
      <c r="AV292" s="16" t="s">
        <v>140</v>
      </c>
      <c r="AW292" s="16" t="s">
        <v>33</v>
      </c>
      <c r="AX292" s="16" t="s">
        <v>71</v>
      </c>
      <c r="AY292" s="273" t="s">
        <v>121</v>
      </c>
    </row>
    <row r="293" s="15" customFormat="1">
      <c r="A293" s="15"/>
      <c r="B293" s="242"/>
      <c r="C293" s="243"/>
      <c r="D293" s="222" t="s">
        <v>132</v>
      </c>
      <c r="E293" s="244" t="s">
        <v>19</v>
      </c>
      <c r="F293" s="245" t="s">
        <v>210</v>
      </c>
      <c r="G293" s="243"/>
      <c r="H293" s="246">
        <v>145.35900000000001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2" t="s">
        <v>132</v>
      </c>
      <c r="AU293" s="252" t="s">
        <v>81</v>
      </c>
      <c r="AV293" s="15" t="s">
        <v>128</v>
      </c>
      <c r="AW293" s="15" t="s">
        <v>33</v>
      </c>
      <c r="AX293" s="15" t="s">
        <v>79</v>
      </c>
      <c r="AY293" s="252" t="s">
        <v>121</v>
      </c>
    </row>
    <row r="294" s="2" customFormat="1" ht="16.5" customHeight="1">
      <c r="A294" s="40"/>
      <c r="B294" s="41"/>
      <c r="C294" s="202" t="s">
        <v>419</v>
      </c>
      <c r="D294" s="202" t="s">
        <v>123</v>
      </c>
      <c r="E294" s="203" t="s">
        <v>420</v>
      </c>
      <c r="F294" s="204" t="s">
        <v>421</v>
      </c>
      <c r="G294" s="205" t="s">
        <v>126</v>
      </c>
      <c r="H294" s="206">
        <v>145.35900000000001</v>
      </c>
      <c r="I294" s="207"/>
      <c r="J294" s="208">
        <f>ROUND(I294*H294,2)</f>
        <v>0</v>
      </c>
      <c r="K294" s="204" t="s">
        <v>127</v>
      </c>
      <c r="L294" s="46"/>
      <c r="M294" s="209" t="s">
        <v>19</v>
      </c>
      <c r="N294" s="210" t="s">
        <v>42</v>
      </c>
      <c r="O294" s="86"/>
      <c r="P294" s="211">
        <f>O294*H294</f>
        <v>0</v>
      </c>
      <c r="Q294" s="211">
        <v>0</v>
      </c>
      <c r="R294" s="211">
        <f>Q294*H294</f>
        <v>0</v>
      </c>
      <c r="S294" s="211">
        <v>0</v>
      </c>
      <c r="T294" s="212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3" t="s">
        <v>128</v>
      </c>
      <c r="AT294" s="213" t="s">
        <v>123</v>
      </c>
      <c r="AU294" s="213" t="s">
        <v>81</v>
      </c>
      <c r="AY294" s="19" t="s">
        <v>121</v>
      </c>
      <c r="BE294" s="214">
        <f>IF(N294="základní",J294,0)</f>
        <v>0</v>
      </c>
      <c r="BF294" s="214">
        <f>IF(N294="snížená",J294,0)</f>
        <v>0</v>
      </c>
      <c r="BG294" s="214">
        <f>IF(N294="zákl. přenesená",J294,0)</f>
        <v>0</v>
      </c>
      <c r="BH294" s="214">
        <f>IF(N294="sníž. přenesená",J294,0)</f>
        <v>0</v>
      </c>
      <c r="BI294" s="214">
        <f>IF(N294="nulová",J294,0)</f>
        <v>0</v>
      </c>
      <c r="BJ294" s="19" t="s">
        <v>79</v>
      </c>
      <c r="BK294" s="214">
        <f>ROUND(I294*H294,2)</f>
        <v>0</v>
      </c>
      <c r="BL294" s="19" t="s">
        <v>128</v>
      </c>
      <c r="BM294" s="213" t="s">
        <v>422</v>
      </c>
    </row>
    <row r="295" s="2" customFormat="1">
      <c r="A295" s="40"/>
      <c r="B295" s="41"/>
      <c r="C295" s="42"/>
      <c r="D295" s="215" t="s">
        <v>130</v>
      </c>
      <c r="E295" s="42"/>
      <c r="F295" s="216" t="s">
        <v>423</v>
      </c>
      <c r="G295" s="42"/>
      <c r="H295" s="42"/>
      <c r="I295" s="217"/>
      <c r="J295" s="42"/>
      <c r="K295" s="42"/>
      <c r="L295" s="46"/>
      <c r="M295" s="218"/>
      <c r="N295" s="219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130</v>
      </c>
      <c r="AU295" s="19" t="s">
        <v>81</v>
      </c>
    </row>
    <row r="296" s="2" customFormat="1" ht="24.15" customHeight="1">
      <c r="A296" s="40"/>
      <c r="B296" s="41"/>
      <c r="C296" s="202" t="s">
        <v>424</v>
      </c>
      <c r="D296" s="202" t="s">
        <v>123</v>
      </c>
      <c r="E296" s="203" t="s">
        <v>425</v>
      </c>
      <c r="F296" s="204" t="s">
        <v>426</v>
      </c>
      <c r="G296" s="205" t="s">
        <v>126</v>
      </c>
      <c r="H296" s="206">
        <v>3</v>
      </c>
      <c r="I296" s="207"/>
      <c r="J296" s="208">
        <f>ROUND(I296*H296,2)</f>
        <v>0</v>
      </c>
      <c r="K296" s="204" t="s">
        <v>19</v>
      </c>
      <c r="L296" s="46"/>
      <c r="M296" s="209" t="s">
        <v>19</v>
      </c>
      <c r="N296" s="210" t="s">
        <v>42</v>
      </c>
      <c r="O296" s="86"/>
      <c r="P296" s="211">
        <f>O296*H296</f>
        <v>0</v>
      </c>
      <c r="Q296" s="211">
        <v>0</v>
      </c>
      <c r="R296" s="211">
        <f>Q296*H296</f>
        <v>0</v>
      </c>
      <c r="S296" s="211">
        <v>0</v>
      </c>
      <c r="T296" s="212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3" t="s">
        <v>128</v>
      </c>
      <c r="AT296" s="213" t="s">
        <v>123</v>
      </c>
      <c r="AU296" s="213" t="s">
        <v>81</v>
      </c>
      <c r="AY296" s="19" t="s">
        <v>121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19" t="s">
        <v>79</v>
      </c>
      <c r="BK296" s="214">
        <f>ROUND(I296*H296,2)</f>
        <v>0</v>
      </c>
      <c r="BL296" s="19" t="s">
        <v>128</v>
      </c>
      <c r="BM296" s="213" t="s">
        <v>427</v>
      </c>
    </row>
    <row r="297" s="2" customFormat="1" ht="37.8" customHeight="1">
      <c r="A297" s="40"/>
      <c r="B297" s="41"/>
      <c r="C297" s="202" t="s">
        <v>428</v>
      </c>
      <c r="D297" s="202" t="s">
        <v>123</v>
      </c>
      <c r="E297" s="203" t="s">
        <v>429</v>
      </c>
      <c r="F297" s="204" t="s">
        <v>430</v>
      </c>
      <c r="G297" s="205" t="s">
        <v>126</v>
      </c>
      <c r="H297" s="206">
        <v>157</v>
      </c>
      <c r="I297" s="207"/>
      <c r="J297" s="208">
        <f>ROUND(I297*H297,2)</f>
        <v>0</v>
      </c>
      <c r="K297" s="204" t="s">
        <v>127</v>
      </c>
      <c r="L297" s="46"/>
      <c r="M297" s="209" t="s">
        <v>19</v>
      </c>
      <c r="N297" s="210" t="s">
        <v>42</v>
      </c>
      <c r="O297" s="86"/>
      <c r="P297" s="211">
        <f>O297*H297</f>
        <v>0</v>
      </c>
      <c r="Q297" s="211">
        <v>0</v>
      </c>
      <c r="R297" s="211">
        <f>Q297*H297</f>
        <v>0</v>
      </c>
      <c r="S297" s="211">
        <v>0</v>
      </c>
      <c r="T297" s="212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3" t="s">
        <v>128</v>
      </c>
      <c r="AT297" s="213" t="s">
        <v>123</v>
      </c>
      <c r="AU297" s="213" t="s">
        <v>81</v>
      </c>
      <c r="AY297" s="19" t="s">
        <v>121</v>
      </c>
      <c r="BE297" s="214">
        <f>IF(N297="základní",J297,0)</f>
        <v>0</v>
      </c>
      <c r="BF297" s="214">
        <f>IF(N297="snížená",J297,0)</f>
        <v>0</v>
      </c>
      <c r="BG297" s="214">
        <f>IF(N297="zákl. přenesená",J297,0)</f>
        <v>0</v>
      </c>
      <c r="BH297" s="214">
        <f>IF(N297="sníž. přenesená",J297,0)</f>
        <v>0</v>
      </c>
      <c r="BI297" s="214">
        <f>IF(N297="nulová",J297,0)</f>
        <v>0</v>
      </c>
      <c r="BJ297" s="19" t="s">
        <v>79</v>
      </c>
      <c r="BK297" s="214">
        <f>ROUND(I297*H297,2)</f>
        <v>0</v>
      </c>
      <c r="BL297" s="19" t="s">
        <v>128</v>
      </c>
      <c r="BM297" s="213" t="s">
        <v>431</v>
      </c>
    </row>
    <row r="298" s="2" customFormat="1">
      <c r="A298" s="40"/>
      <c r="B298" s="41"/>
      <c r="C298" s="42"/>
      <c r="D298" s="215" t="s">
        <v>130</v>
      </c>
      <c r="E298" s="42"/>
      <c r="F298" s="216" t="s">
        <v>432</v>
      </c>
      <c r="G298" s="42"/>
      <c r="H298" s="42"/>
      <c r="I298" s="217"/>
      <c r="J298" s="42"/>
      <c r="K298" s="42"/>
      <c r="L298" s="46"/>
      <c r="M298" s="218"/>
      <c r="N298" s="219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130</v>
      </c>
      <c r="AU298" s="19" t="s">
        <v>81</v>
      </c>
    </row>
    <row r="299" s="12" customFormat="1" ht="22.8" customHeight="1">
      <c r="A299" s="12"/>
      <c r="B299" s="186"/>
      <c r="C299" s="187"/>
      <c r="D299" s="188" t="s">
        <v>70</v>
      </c>
      <c r="E299" s="200" t="s">
        <v>150</v>
      </c>
      <c r="F299" s="200" t="s">
        <v>433</v>
      </c>
      <c r="G299" s="187"/>
      <c r="H299" s="187"/>
      <c r="I299" s="190"/>
      <c r="J299" s="201">
        <f>BK299</f>
        <v>0</v>
      </c>
      <c r="K299" s="187"/>
      <c r="L299" s="192"/>
      <c r="M299" s="193"/>
      <c r="N299" s="194"/>
      <c r="O299" s="194"/>
      <c r="P299" s="195">
        <f>SUM(P300:P326)</f>
        <v>0</v>
      </c>
      <c r="Q299" s="194"/>
      <c r="R299" s="195">
        <f>SUM(R300:R326)</f>
        <v>4.0325354000000004</v>
      </c>
      <c r="S299" s="194"/>
      <c r="T299" s="196">
        <f>SUM(T300:T326)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197" t="s">
        <v>79</v>
      </c>
      <c r="AT299" s="198" t="s">
        <v>70</v>
      </c>
      <c r="AU299" s="198" t="s">
        <v>79</v>
      </c>
      <c r="AY299" s="197" t="s">
        <v>121</v>
      </c>
      <c r="BK299" s="199">
        <f>SUM(BK300:BK326)</f>
        <v>0</v>
      </c>
    </row>
    <row r="300" s="2" customFormat="1" ht="24.15" customHeight="1">
      <c r="A300" s="40"/>
      <c r="B300" s="41"/>
      <c r="C300" s="202" t="s">
        <v>434</v>
      </c>
      <c r="D300" s="202" t="s">
        <v>123</v>
      </c>
      <c r="E300" s="203" t="s">
        <v>435</v>
      </c>
      <c r="F300" s="204" t="s">
        <v>436</v>
      </c>
      <c r="G300" s="205" t="s">
        <v>126</v>
      </c>
      <c r="H300" s="206">
        <v>221.75999999999999</v>
      </c>
      <c r="I300" s="207"/>
      <c r="J300" s="208">
        <f>ROUND(I300*H300,2)</f>
        <v>0</v>
      </c>
      <c r="K300" s="204" t="s">
        <v>19</v>
      </c>
      <c r="L300" s="46"/>
      <c r="M300" s="209" t="s">
        <v>19</v>
      </c>
      <c r="N300" s="210" t="s">
        <v>42</v>
      </c>
      <c r="O300" s="86"/>
      <c r="P300" s="211">
        <f>O300*H300</f>
        <v>0</v>
      </c>
      <c r="Q300" s="211">
        <v>0</v>
      </c>
      <c r="R300" s="211">
        <f>Q300*H300</f>
        <v>0</v>
      </c>
      <c r="S300" s="211">
        <v>0</v>
      </c>
      <c r="T300" s="212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3" t="s">
        <v>128</v>
      </c>
      <c r="AT300" s="213" t="s">
        <v>123</v>
      </c>
      <c r="AU300" s="213" t="s">
        <v>81</v>
      </c>
      <c r="AY300" s="19" t="s">
        <v>121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19" t="s">
        <v>79</v>
      </c>
      <c r="BK300" s="214">
        <f>ROUND(I300*H300,2)</f>
        <v>0</v>
      </c>
      <c r="BL300" s="19" t="s">
        <v>128</v>
      </c>
      <c r="BM300" s="213" t="s">
        <v>437</v>
      </c>
    </row>
    <row r="301" s="13" customFormat="1">
      <c r="A301" s="13"/>
      <c r="B301" s="220"/>
      <c r="C301" s="221"/>
      <c r="D301" s="222" t="s">
        <v>132</v>
      </c>
      <c r="E301" s="223" t="s">
        <v>19</v>
      </c>
      <c r="F301" s="224" t="s">
        <v>438</v>
      </c>
      <c r="G301" s="221"/>
      <c r="H301" s="225">
        <v>221.75999999999999</v>
      </c>
      <c r="I301" s="226"/>
      <c r="J301" s="221"/>
      <c r="K301" s="221"/>
      <c r="L301" s="227"/>
      <c r="M301" s="228"/>
      <c r="N301" s="229"/>
      <c r="O301" s="229"/>
      <c r="P301" s="229"/>
      <c r="Q301" s="229"/>
      <c r="R301" s="229"/>
      <c r="S301" s="229"/>
      <c r="T301" s="23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1" t="s">
        <v>132</v>
      </c>
      <c r="AU301" s="231" t="s">
        <v>81</v>
      </c>
      <c r="AV301" s="13" t="s">
        <v>81</v>
      </c>
      <c r="AW301" s="13" t="s">
        <v>33</v>
      </c>
      <c r="AX301" s="13" t="s">
        <v>79</v>
      </c>
      <c r="AY301" s="231" t="s">
        <v>121</v>
      </c>
    </row>
    <row r="302" s="2" customFormat="1" ht="24.15" customHeight="1">
      <c r="A302" s="40"/>
      <c r="B302" s="41"/>
      <c r="C302" s="202" t="s">
        <v>439</v>
      </c>
      <c r="D302" s="202" t="s">
        <v>123</v>
      </c>
      <c r="E302" s="203" t="s">
        <v>440</v>
      </c>
      <c r="F302" s="204" t="s">
        <v>441</v>
      </c>
      <c r="G302" s="205" t="s">
        <v>126</v>
      </c>
      <c r="H302" s="206">
        <v>221.75999999999999</v>
      </c>
      <c r="I302" s="207"/>
      <c r="J302" s="208">
        <f>ROUND(I302*H302,2)</f>
        <v>0</v>
      </c>
      <c r="K302" s="204" t="s">
        <v>127</v>
      </c>
      <c r="L302" s="46"/>
      <c r="M302" s="209" t="s">
        <v>19</v>
      </c>
      <c r="N302" s="210" t="s">
        <v>42</v>
      </c>
      <c r="O302" s="86"/>
      <c r="P302" s="211">
        <f>O302*H302</f>
        <v>0</v>
      </c>
      <c r="Q302" s="211">
        <v>0</v>
      </c>
      <c r="R302" s="211">
        <f>Q302*H302</f>
        <v>0</v>
      </c>
      <c r="S302" s="211">
        <v>0</v>
      </c>
      <c r="T302" s="212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3" t="s">
        <v>128</v>
      </c>
      <c r="AT302" s="213" t="s">
        <v>123</v>
      </c>
      <c r="AU302" s="213" t="s">
        <v>81</v>
      </c>
      <c r="AY302" s="19" t="s">
        <v>121</v>
      </c>
      <c r="BE302" s="214">
        <f>IF(N302="základní",J302,0)</f>
        <v>0</v>
      </c>
      <c r="BF302" s="214">
        <f>IF(N302="snížená",J302,0)</f>
        <v>0</v>
      </c>
      <c r="BG302" s="214">
        <f>IF(N302="zákl. přenesená",J302,0)</f>
        <v>0</v>
      </c>
      <c r="BH302" s="214">
        <f>IF(N302="sníž. přenesená",J302,0)</f>
        <v>0</v>
      </c>
      <c r="BI302" s="214">
        <f>IF(N302="nulová",J302,0)</f>
        <v>0</v>
      </c>
      <c r="BJ302" s="19" t="s">
        <v>79</v>
      </c>
      <c r="BK302" s="214">
        <f>ROUND(I302*H302,2)</f>
        <v>0</v>
      </c>
      <c r="BL302" s="19" t="s">
        <v>128</v>
      </c>
      <c r="BM302" s="213" t="s">
        <v>442</v>
      </c>
    </row>
    <row r="303" s="2" customFormat="1">
      <c r="A303" s="40"/>
      <c r="B303" s="41"/>
      <c r="C303" s="42"/>
      <c r="D303" s="215" t="s">
        <v>130</v>
      </c>
      <c r="E303" s="42"/>
      <c r="F303" s="216" t="s">
        <v>443</v>
      </c>
      <c r="G303" s="42"/>
      <c r="H303" s="42"/>
      <c r="I303" s="217"/>
      <c r="J303" s="42"/>
      <c r="K303" s="42"/>
      <c r="L303" s="46"/>
      <c r="M303" s="218"/>
      <c r="N303" s="219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130</v>
      </c>
      <c r="AU303" s="19" t="s">
        <v>81</v>
      </c>
    </row>
    <row r="304" s="13" customFormat="1">
      <c r="A304" s="13"/>
      <c r="B304" s="220"/>
      <c r="C304" s="221"/>
      <c r="D304" s="222" t="s">
        <v>132</v>
      </c>
      <c r="E304" s="223" t="s">
        <v>19</v>
      </c>
      <c r="F304" s="224" t="s">
        <v>438</v>
      </c>
      <c r="G304" s="221"/>
      <c r="H304" s="225">
        <v>221.75999999999999</v>
      </c>
      <c r="I304" s="226"/>
      <c r="J304" s="221"/>
      <c r="K304" s="221"/>
      <c r="L304" s="227"/>
      <c r="M304" s="228"/>
      <c r="N304" s="229"/>
      <c r="O304" s="229"/>
      <c r="P304" s="229"/>
      <c r="Q304" s="229"/>
      <c r="R304" s="229"/>
      <c r="S304" s="229"/>
      <c r="T304" s="23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1" t="s">
        <v>132</v>
      </c>
      <c r="AU304" s="231" t="s">
        <v>81</v>
      </c>
      <c r="AV304" s="13" t="s">
        <v>81</v>
      </c>
      <c r="AW304" s="13" t="s">
        <v>33</v>
      </c>
      <c r="AX304" s="13" t="s">
        <v>79</v>
      </c>
      <c r="AY304" s="231" t="s">
        <v>121</v>
      </c>
    </row>
    <row r="305" s="2" customFormat="1" ht="24.15" customHeight="1">
      <c r="A305" s="40"/>
      <c r="B305" s="41"/>
      <c r="C305" s="202" t="s">
        <v>444</v>
      </c>
      <c r="D305" s="202" t="s">
        <v>123</v>
      </c>
      <c r="E305" s="203" t="s">
        <v>445</v>
      </c>
      <c r="F305" s="204" t="s">
        <v>446</v>
      </c>
      <c r="G305" s="205" t="s">
        <v>126</v>
      </c>
      <c r="H305" s="206">
        <v>221.75999999999999</v>
      </c>
      <c r="I305" s="207"/>
      <c r="J305" s="208">
        <f>ROUND(I305*H305,2)</f>
        <v>0</v>
      </c>
      <c r="K305" s="204" t="s">
        <v>127</v>
      </c>
      <c r="L305" s="46"/>
      <c r="M305" s="209" t="s">
        <v>19</v>
      </c>
      <c r="N305" s="210" t="s">
        <v>42</v>
      </c>
      <c r="O305" s="86"/>
      <c r="P305" s="211">
        <f>O305*H305</f>
        <v>0</v>
      </c>
      <c r="Q305" s="211">
        <v>0</v>
      </c>
      <c r="R305" s="211">
        <f>Q305*H305</f>
        <v>0</v>
      </c>
      <c r="S305" s="211">
        <v>0</v>
      </c>
      <c r="T305" s="212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3" t="s">
        <v>128</v>
      </c>
      <c r="AT305" s="213" t="s">
        <v>123</v>
      </c>
      <c r="AU305" s="213" t="s">
        <v>81</v>
      </c>
      <c r="AY305" s="19" t="s">
        <v>121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19" t="s">
        <v>79</v>
      </c>
      <c r="BK305" s="214">
        <f>ROUND(I305*H305,2)</f>
        <v>0</v>
      </c>
      <c r="BL305" s="19" t="s">
        <v>128</v>
      </c>
      <c r="BM305" s="213" t="s">
        <v>447</v>
      </c>
    </row>
    <row r="306" s="2" customFormat="1">
      <c r="A306" s="40"/>
      <c r="B306" s="41"/>
      <c r="C306" s="42"/>
      <c r="D306" s="215" t="s">
        <v>130</v>
      </c>
      <c r="E306" s="42"/>
      <c r="F306" s="216" t="s">
        <v>448</v>
      </c>
      <c r="G306" s="42"/>
      <c r="H306" s="42"/>
      <c r="I306" s="217"/>
      <c r="J306" s="42"/>
      <c r="K306" s="42"/>
      <c r="L306" s="46"/>
      <c r="M306" s="218"/>
      <c r="N306" s="219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130</v>
      </c>
      <c r="AU306" s="19" t="s">
        <v>81</v>
      </c>
    </row>
    <row r="307" s="13" customFormat="1">
      <c r="A307" s="13"/>
      <c r="B307" s="220"/>
      <c r="C307" s="221"/>
      <c r="D307" s="222" t="s">
        <v>132</v>
      </c>
      <c r="E307" s="223" t="s">
        <v>19</v>
      </c>
      <c r="F307" s="224" t="s">
        <v>438</v>
      </c>
      <c r="G307" s="221"/>
      <c r="H307" s="225">
        <v>221.75999999999999</v>
      </c>
      <c r="I307" s="226"/>
      <c r="J307" s="221"/>
      <c r="K307" s="221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132</v>
      </c>
      <c r="AU307" s="231" t="s">
        <v>81</v>
      </c>
      <c r="AV307" s="13" t="s">
        <v>81</v>
      </c>
      <c r="AW307" s="13" t="s">
        <v>33</v>
      </c>
      <c r="AX307" s="13" t="s">
        <v>79</v>
      </c>
      <c r="AY307" s="231" t="s">
        <v>121</v>
      </c>
    </row>
    <row r="308" s="2" customFormat="1" ht="24.15" customHeight="1">
      <c r="A308" s="40"/>
      <c r="B308" s="41"/>
      <c r="C308" s="202" t="s">
        <v>449</v>
      </c>
      <c r="D308" s="202" t="s">
        <v>123</v>
      </c>
      <c r="E308" s="203" t="s">
        <v>450</v>
      </c>
      <c r="F308" s="204" t="s">
        <v>451</v>
      </c>
      <c r="G308" s="205" t="s">
        <v>126</v>
      </c>
      <c r="H308" s="206">
        <v>221.75999999999999</v>
      </c>
      <c r="I308" s="207"/>
      <c r="J308" s="208">
        <f>ROUND(I308*H308,2)</f>
        <v>0</v>
      </c>
      <c r="K308" s="204" t="s">
        <v>127</v>
      </c>
      <c r="L308" s="46"/>
      <c r="M308" s="209" t="s">
        <v>19</v>
      </c>
      <c r="N308" s="210" t="s">
        <v>42</v>
      </c>
      <c r="O308" s="86"/>
      <c r="P308" s="211">
        <f>O308*H308</f>
        <v>0</v>
      </c>
      <c r="Q308" s="211">
        <v>0</v>
      </c>
      <c r="R308" s="211">
        <f>Q308*H308</f>
        <v>0</v>
      </c>
      <c r="S308" s="211">
        <v>0</v>
      </c>
      <c r="T308" s="212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3" t="s">
        <v>128</v>
      </c>
      <c r="AT308" s="213" t="s">
        <v>123</v>
      </c>
      <c r="AU308" s="213" t="s">
        <v>81</v>
      </c>
      <c r="AY308" s="19" t="s">
        <v>121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19" t="s">
        <v>79</v>
      </c>
      <c r="BK308" s="214">
        <f>ROUND(I308*H308,2)</f>
        <v>0</v>
      </c>
      <c r="BL308" s="19" t="s">
        <v>128</v>
      </c>
      <c r="BM308" s="213" t="s">
        <v>452</v>
      </c>
    </row>
    <row r="309" s="2" customFormat="1">
      <c r="A309" s="40"/>
      <c r="B309" s="41"/>
      <c r="C309" s="42"/>
      <c r="D309" s="215" t="s">
        <v>130</v>
      </c>
      <c r="E309" s="42"/>
      <c r="F309" s="216" t="s">
        <v>453</v>
      </c>
      <c r="G309" s="42"/>
      <c r="H309" s="42"/>
      <c r="I309" s="217"/>
      <c r="J309" s="42"/>
      <c r="K309" s="42"/>
      <c r="L309" s="46"/>
      <c r="M309" s="218"/>
      <c r="N309" s="219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130</v>
      </c>
      <c r="AU309" s="19" t="s">
        <v>81</v>
      </c>
    </row>
    <row r="310" s="14" customFormat="1">
      <c r="A310" s="14"/>
      <c r="B310" s="232"/>
      <c r="C310" s="233"/>
      <c r="D310" s="222" t="s">
        <v>132</v>
      </c>
      <c r="E310" s="234" t="s">
        <v>19</v>
      </c>
      <c r="F310" s="235" t="s">
        <v>454</v>
      </c>
      <c r="G310" s="233"/>
      <c r="H310" s="234" t="s">
        <v>19</v>
      </c>
      <c r="I310" s="236"/>
      <c r="J310" s="233"/>
      <c r="K310" s="233"/>
      <c r="L310" s="237"/>
      <c r="M310" s="238"/>
      <c r="N310" s="239"/>
      <c r="O310" s="239"/>
      <c r="P310" s="239"/>
      <c r="Q310" s="239"/>
      <c r="R310" s="239"/>
      <c r="S310" s="239"/>
      <c r="T310" s="24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1" t="s">
        <v>132</v>
      </c>
      <c r="AU310" s="241" t="s">
        <v>81</v>
      </c>
      <c r="AV310" s="14" t="s">
        <v>79</v>
      </c>
      <c r="AW310" s="14" t="s">
        <v>33</v>
      </c>
      <c r="AX310" s="14" t="s">
        <v>71</v>
      </c>
      <c r="AY310" s="241" t="s">
        <v>121</v>
      </c>
    </row>
    <row r="311" s="13" customFormat="1">
      <c r="A311" s="13"/>
      <c r="B311" s="220"/>
      <c r="C311" s="221"/>
      <c r="D311" s="222" t="s">
        <v>132</v>
      </c>
      <c r="E311" s="223" t="s">
        <v>19</v>
      </c>
      <c r="F311" s="224" t="s">
        <v>438</v>
      </c>
      <c r="G311" s="221"/>
      <c r="H311" s="225">
        <v>221.75999999999999</v>
      </c>
      <c r="I311" s="226"/>
      <c r="J311" s="221"/>
      <c r="K311" s="221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132</v>
      </c>
      <c r="AU311" s="231" t="s">
        <v>81</v>
      </c>
      <c r="AV311" s="13" t="s">
        <v>81</v>
      </c>
      <c r="AW311" s="13" t="s">
        <v>33</v>
      </c>
      <c r="AX311" s="13" t="s">
        <v>79</v>
      </c>
      <c r="AY311" s="231" t="s">
        <v>121</v>
      </c>
    </row>
    <row r="312" s="2" customFormat="1" ht="21.75" customHeight="1">
      <c r="A312" s="40"/>
      <c r="B312" s="41"/>
      <c r="C312" s="202" t="s">
        <v>455</v>
      </c>
      <c r="D312" s="202" t="s">
        <v>123</v>
      </c>
      <c r="E312" s="203" t="s">
        <v>456</v>
      </c>
      <c r="F312" s="204" t="s">
        <v>457</v>
      </c>
      <c r="G312" s="205" t="s">
        <v>126</v>
      </c>
      <c r="H312" s="206">
        <v>18.149999999999999</v>
      </c>
      <c r="I312" s="207"/>
      <c r="J312" s="208">
        <f>ROUND(I312*H312,2)</f>
        <v>0</v>
      </c>
      <c r="K312" s="204" t="s">
        <v>127</v>
      </c>
      <c r="L312" s="46"/>
      <c r="M312" s="209" t="s">
        <v>19</v>
      </c>
      <c r="N312" s="210" t="s">
        <v>42</v>
      </c>
      <c r="O312" s="86"/>
      <c r="P312" s="211">
        <f>O312*H312</f>
        <v>0</v>
      </c>
      <c r="Q312" s="211">
        <v>0</v>
      </c>
      <c r="R312" s="211">
        <f>Q312*H312</f>
        <v>0</v>
      </c>
      <c r="S312" s="211">
        <v>0</v>
      </c>
      <c r="T312" s="212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3" t="s">
        <v>128</v>
      </c>
      <c r="AT312" s="213" t="s">
        <v>123</v>
      </c>
      <c r="AU312" s="213" t="s">
        <v>81</v>
      </c>
      <c r="AY312" s="19" t="s">
        <v>121</v>
      </c>
      <c r="BE312" s="214">
        <f>IF(N312="základní",J312,0)</f>
        <v>0</v>
      </c>
      <c r="BF312" s="214">
        <f>IF(N312="snížená",J312,0)</f>
        <v>0</v>
      </c>
      <c r="BG312" s="214">
        <f>IF(N312="zákl. přenesená",J312,0)</f>
        <v>0</v>
      </c>
      <c r="BH312" s="214">
        <f>IF(N312="sníž. přenesená",J312,0)</f>
        <v>0</v>
      </c>
      <c r="BI312" s="214">
        <f>IF(N312="nulová",J312,0)</f>
        <v>0</v>
      </c>
      <c r="BJ312" s="19" t="s">
        <v>79</v>
      </c>
      <c r="BK312" s="214">
        <f>ROUND(I312*H312,2)</f>
        <v>0</v>
      </c>
      <c r="BL312" s="19" t="s">
        <v>128</v>
      </c>
      <c r="BM312" s="213" t="s">
        <v>458</v>
      </c>
    </row>
    <row r="313" s="2" customFormat="1">
      <c r="A313" s="40"/>
      <c r="B313" s="41"/>
      <c r="C313" s="42"/>
      <c r="D313" s="215" t="s">
        <v>130</v>
      </c>
      <c r="E313" s="42"/>
      <c r="F313" s="216" t="s">
        <v>459</v>
      </c>
      <c r="G313" s="42"/>
      <c r="H313" s="42"/>
      <c r="I313" s="217"/>
      <c r="J313" s="42"/>
      <c r="K313" s="42"/>
      <c r="L313" s="46"/>
      <c r="M313" s="218"/>
      <c r="N313" s="219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130</v>
      </c>
      <c r="AU313" s="19" t="s">
        <v>81</v>
      </c>
    </row>
    <row r="314" s="14" customFormat="1">
      <c r="A314" s="14"/>
      <c r="B314" s="232"/>
      <c r="C314" s="233"/>
      <c r="D314" s="222" t="s">
        <v>132</v>
      </c>
      <c r="E314" s="234" t="s">
        <v>19</v>
      </c>
      <c r="F314" s="235" t="s">
        <v>460</v>
      </c>
      <c r="G314" s="233"/>
      <c r="H314" s="234" t="s">
        <v>19</v>
      </c>
      <c r="I314" s="236"/>
      <c r="J314" s="233"/>
      <c r="K314" s="233"/>
      <c r="L314" s="237"/>
      <c r="M314" s="238"/>
      <c r="N314" s="239"/>
      <c r="O314" s="239"/>
      <c r="P314" s="239"/>
      <c r="Q314" s="239"/>
      <c r="R314" s="239"/>
      <c r="S314" s="239"/>
      <c r="T314" s="24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1" t="s">
        <v>132</v>
      </c>
      <c r="AU314" s="241" t="s">
        <v>81</v>
      </c>
      <c r="AV314" s="14" t="s">
        <v>79</v>
      </c>
      <c r="AW314" s="14" t="s">
        <v>33</v>
      </c>
      <c r="AX314" s="14" t="s">
        <v>71</v>
      </c>
      <c r="AY314" s="241" t="s">
        <v>121</v>
      </c>
    </row>
    <row r="315" s="13" customFormat="1">
      <c r="A315" s="13"/>
      <c r="B315" s="220"/>
      <c r="C315" s="221"/>
      <c r="D315" s="222" t="s">
        <v>132</v>
      </c>
      <c r="E315" s="223" t="s">
        <v>19</v>
      </c>
      <c r="F315" s="224" t="s">
        <v>461</v>
      </c>
      <c r="G315" s="221"/>
      <c r="H315" s="225">
        <v>18.149999999999999</v>
      </c>
      <c r="I315" s="226"/>
      <c r="J315" s="221"/>
      <c r="K315" s="221"/>
      <c r="L315" s="227"/>
      <c r="M315" s="228"/>
      <c r="N315" s="229"/>
      <c r="O315" s="229"/>
      <c r="P315" s="229"/>
      <c r="Q315" s="229"/>
      <c r="R315" s="229"/>
      <c r="S315" s="229"/>
      <c r="T315" s="23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1" t="s">
        <v>132</v>
      </c>
      <c r="AU315" s="231" t="s">
        <v>81</v>
      </c>
      <c r="AV315" s="13" t="s">
        <v>81</v>
      </c>
      <c r="AW315" s="13" t="s">
        <v>33</v>
      </c>
      <c r="AX315" s="13" t="s">
        <v>79</v>
      </c>
      <c r="AY315" s="231" t="s">
        <v>121</v>
      </c>
    </row>
    <row r="316" s="2" customFormat="1" ht="21.75" customHeight="1">
      <c r="A316" s="40"/>
      <c r="B316" s="41"/>
      <c r="C316" s="202" t="s">
        <v>462</v>
      </c>
      <c r="D316" s="202" t="s">
        <v>123</v>
      </c>
      <c r="E316" s="203" t="s">
        <v>463</v>
      </c>
      <c r="F316" s="204" t="s">
        <v>464</v>
      </c>
      <c r="G316" s="205" t="s">
        <v>126</v>
      </c>
      <c r="H316" s="206">
        <v>201.59999999999999</v>
      </c>
      <c r="I316" s="207"/>
      <c r="J316" s="208">
        <f>ROUND(I316*H316,2)</f>
        <v>0</v>
      </c>
      <c r="K316" s="204" t="s">
        <v>19</v>
      </c>
      <c r="L316" s="46"/>
      <c r="M316" s="209" t="s">
        <v>19</v>
      </c>
      <c r="N316" s="210" t="s">
        <v>42</v>
      </c>
      <c r="O316" s="86"/>
      <c r="P316" s="211">
        <f>O316*H316</f>
        <v>0</v>
      </c>
      <c r="Q316" s="211">
        <v>0</v>
      </c>
      <c r="R316" s="211">
        <f>Q316*H316</f>
        <v>0</v>
      </c>
      <c r="S316" s="211">
        <v>0</v>
      </c>
      <c r="T316" s="212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3" t="s">
        <v>128</v>
      </c>
      <c r="AT316" s="213" t="s">
        <v>123</v>
      </c>
      <c r="AU316" s="213" t="s">
        <v>81</v>
      </c>
      <c r="AY316" s="19" t="s">
        <v>121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19" t="s">
        <v>79</v>
      </c>
      <c r="BK316" s="214">
        <f>ROUND(I316*H316,2)</f>
        <v>0</v>
      </c>
      <c r="BL316" s="19" t="s">
        <v>128</v>
      </c>
      <c r="BM316" s="213" t="s">
        <v>465</v>
      </c>
    </row>
    <row r="317" s="2" customFormat="1" ht="21.75" customHeight="1">
      <c r="A317" s="40"/>
      <c r="B317" s="41"/>
      <c r="C317" s="202" t="s">
        <v>466</v>
      </c>
      <c r="D317" s="202" t="s">
        <v>123</v>
      </c>
      <c r="E317" s="203" t="s">
        <v>467</v>
      </c>
      <c r="F317" s="204" t="s">
        <v>468</v>
      </c>
      <c r="G317" s="205" t="s">
        <v>304</v>
      </c>
      <c r="H317" s="206">
        <v>123</v>
      </c>
      <c r="I317" s="207"/>
      <c r="J317" s="208">
        <f>ROUND(I317*H317,2)</f>
        <v>0</v>
      </c>
      <c r="K317" s="204" t="s">
        <v>127</v>
      </c>
      <c r="L317" s="46"/>
      <c r="M317" s="209" t="s">
        <v>19</v>
      </c>
      <c r="N317" s="210" t="s">
        <v>42</v>
      </c>
      <c r="O317" s="86"/>
      <c r="P317" s="211">
        <f>O317*H317</f>
        <v>0</v>
      </c>
      <c r="Q317" s="211">
        <v>0.00031</v>
      </c>
      <c r="R317" s="211">
        <f>Q317*H317</f>
        <v>0.038129999999999997</v>
      </c>
      <c r="S317" s="211">
        <v>0</v>
      </c>
      <c r="T317" s="212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3" t="s">
        <v>128</v>
      </c>
      <c r="AT317" s="213" t="s">
        <v>123</v>
      </c>
      <c r="AU317" s="213" t="s">
        <v>81</v>
      </c>
      <c r="AY317" s="19" t="s">
        <v>121</v>
      </c>
      <c r="BE317" s="214">
        <f>IF(N317="základní",J317,0)</f>
        <v>0</v>
      </c>
      <c r="BF317" s="214">
        <f>IF(N317="snížená",J317,0)</f>
        <v>0</v>
      </c>
      <c r="BG317" s="214">
        <f>IF(N317="zákl. přenesená",J317,0)</f>
        <v>0</v>
      </c>
      <c r="BH317" s="214">
        <f>IF(N317="sníž. přenesená",J317,0)</f>
        <v>0</v>
      </c>
      <c r="BI317" s="214">
        <f>IF(N317="nulová",J317,0)</f>
        <v>0</v>
      </c>
      <c r="BJ317" s="19" t="s">
        <v>79</v>
      </c>
      <c r="BK317" s="214">
        <f>ROUND(I317*H317,2)</f>
        <v>0</v>
      </c>
      <c r="BL317" s="19" t="s">
        <v>128</v>
      </c>
      <c r="BM317" s="213" t="s">
        <v>469</v>
      </c>
    </row>
    <row r="318" s="2" customFormat="1">
      <c r="A318" s="40"/>
      <c r="B318" s="41"/>
      <c r="C318" s="42"/>
      <c r="D318" s="215" t="s">
        <v>130</v>
      </c>
      <c r="E318" s="42"/>
      <c r="F318" s="216" t="s">
        <v>470</v>
      </c>
      <c r="G318" s="42"/>
      <c r="H318" s="42"/>
      <c r="I318" s="217"/>
      <c r="J318" s="42"/>
      <c r="K318" s="42"/>
      <c r="L318" s="46"/>
      <c r="M318" s="218"/>
      <c r="N318" s="219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130</v>
      </c>
      <c r="AU318" s="19" t="s">
        <v>81</v>
      </c>
    </row>
    <row r="319" s="14" customFormat="1">
      <c r="A319" s="14"/>
      <c r="B319" s="232"/>
      <c r="C319" s="233"/>
      <c r="D319" s="222" t="s">
        <v>132</v>
      </c>
      <c r="E319" s="234" t="s">
        <v>19</v>
      </c>
      <c r="F319" s="235" t="s">
        <v>471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1" t="s">
        <v>132</v>
      </c>
      <c r="AU319" s="241" t="s">
        <v>81</v>
      </c>
      <c r="AV319" s="14" t="s">
        <v>79</v>
      </c>
      <c r="AW319" s="14" t="s">
        <v>33</v>
      </c>
      <c r="AX319" s="14" t="s">
        <v>71</v>
      </c>
      <c r="AY319" s="241" t="s">
        <v>121</v>
      </c>
    </row>
    <row r="320" s="13" customFormat="1">
      <c r="A320" s="13"/>
      <c r="B320" s="220"/>
      <c r="C320" s="221"/>
      <c r="D320" s="222" t="s">
        <v>132</v>
      </c>
      <c r="E320" s="223" t="s">
        <v>19</v>
      </c>
      <c r="F320" s="224" t="s">
        <v>472</v>
      </c>
      <c r="G320" s="221"/>
      <c r="H320" s="225">
        <v>123</v>
      </c>
      <c r="I320" s="226"/>
      <c r="J320" s="221"/>
      <c r="K320" s="221"/>
      <c r="L320" s="227"/>
      <c r="M320" s="228"/>
      <c r="N320" s="229"/>
      <c r="O320" s="229"/>
      <c r="P320" s="229"/>
      <c r="Q320" s="229"/>
      <c r="R320" s="229"/>
      <c r="S320" s="229"/>
      <c r="T320" s="23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1" t="s">
        <v>132</v>
      </c>
      <c r="AU320" s="231" t="s">
        <v>81</v>
      </c>
      <c r="AV320" s="13" t="s">
        <v>81</v>
      </c>
      <c r="AW320" s="13" t="s">
        <v>33</v>
      </c>
      <c r="AX320" s="13" t="s">
        <v>79</v>
      </c>
      <c r="AY320" s="231" t="s">
        <v>121</v>
      </c>
    </row>
    <row r="321" s="2" customFormat="1" ht="37.8" customHeight="1">
      <c r="A321" s="40"/>
      <c r="B321" s="41"/>
      <c r="C321" s="202" t="s">
        <v>473</v>
      </c>
      <c r="D321" s="202" t="s">
        <v>123</v>
      </c>
      <c r="E321" s="203" t="s">
        <v>474</v>
      </c>
      <c r="F321" s="204" t="s">
        <v>475</v>
      </c>
      <c r="G321" s="205" t="s">
        <v>126</v>
      </c>
      <c r="H321" s="206">
        <v>17.82</v>
      </c>
      <c r="I321" s="207"/>
      <c r="J321" s="208">
        <f>ROUND(I321*H321,2)</f>
        <v>0</v>
      </c>
      <c r="K321" s="204" t="s">
        <v>127</v>
      </c>
      <c r="L321" s="46"/>
      <c r="M321" s="209" t="s">
        <v>19</v>
      </c>
      <c r="N321" s="210" t="s">
        <v>42</v>
      </c>
      <c r="O321" s="86"/>
      <c r="P321" s="211">
        <f>O321*H321</f>
        <v>0</v>
      </c>
      <c r="Q321" s="211">
        <v>0.089219999999999994</v>
      </c>
      <c r="R321" s="211">
        <f>Q321*H321</f>
        <v>1.5899003999999999</v>
      </c>
      <c r="S321" s="211">
        <v>0</v>
      </c>
      <c r="T321" s="212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3" t="s">
        <v>128</v>
      </c>
      <c r="AT321" s="213" t="s">
        <v>123</v>
      </c>
      <c r="AU321" s="213" t="s">
        <v>81</v>
      </c>
      <c r="AY321" s="19" t="s">
        <v>121</v>
      </c>
      <c r="BE321" s="214">
        <f>IF(N321="základní",J321,0)</f>
        <v>0</v>
      </c>
      <c r="BF321" s="214">
        <f>IF(N321="snížená",J321,0)</f>
        <v>0</v>
      </c>
      <c r="BG321" s="214">
        <f>IF(N321="zákl. přenesená",J321,0)</f>
        <v>0</v>
      </c>
      <c r="BH321" s="214">
        <f>IF(N321="sníž. přenesená",J321,0)</f>
        <v>0</v>
      </c>
      <c r="BI321" s="214">
        <f>IF(N321="nulová",J321,0)</f>
        <v>0</v>
      </c>
      <c r="BJ321" s="19" t="s">
        <v>79</v>
      </c>
      <c r="BK321" s="214">
        <f>ROUND(I321*H321,2)</f>
        <v>0</v>
      </c>
      <c r="BL321" s="19" t="s">
        <v>128</v>
      </c>
      <c r="BM321" s="213" t="s">
        <v>476</v>
      </c>
    </row>
    <row r="322" s="2" customFormat="1">
      <c r="A322" s="40"/>
      <c r="B322" s="41"/>
      <c r="C322" s="42"/>
      <c r="D322" s="215" t="s">
        <v>130</v>
      </c>
      <c r="E322" s="42"/>
      <c r="F322" s="216" t="s">
        <v>477</v>
      </c>
      <c r="G322" s="42"/>
      <c r="H322" s="42"/>
      <c r="I322" s="217"/>
      <c r="J322" s="42"/>
      <c r="K322" s="42"/>
      <c r="L322" s="46"/>
      <c r="M322" s="218"/>
      <c r="N322" s="219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130</v>
      </c>
      <c r="AU322" s="19" t="s">
        <v>81</v>
      </c>
    </row>
    <row r="323" s="14" customFormat="1">
      <c r="A323" s="14"/>
      <c r="B323" s="232"/>
      <c r="C323" s="233"/>
      <c r="D323" s="222" t="s">
        <v>132</v>
      </c>
      <c r="E323" s="234" t="s">
        <v>19</v>
      </c>
      <c r="F323" s="235" t="s">
        <v>478</v>
      </c>
      <c r="G323" s="233"/>
      <c r="H323" s="234" t="s">
        <v>19</v>
      </c>
      <c r="I323" s="236"/>
      <c r="J323" s="233"/>
      <c r="K323" s="233"/>
      <c r="L323" s="237"/>
      <c r="M323" s="238"/>
      <c r="N323" s="239"/>
      <c r="O323" s="239"/>
      <c r="P323" s="239"/>
      <c r="Q323" s="239"/>
      <c r="R323" s="239"/>
      <c r="S323" s="239"/>
      <c r="T323" s="24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1" t="s">
        <v>132</v>
      </c>
      <c r="AU323" s="241" t="s">
        <v>81</v>
      </c>
      <c r="AV323" s="14" t="s">
        <v>79</v>
      </c>
      <c r="AW323" s="14" t="s">
        <v>33</v>
      </c>
      <c r="AX323" s="14" t="s">
        <v>71</v>
      </c>
      <c r="AY323" s="241" t="s">
        <v>121</v>
      </c>
    </row>
    <row r="324" s="13" customFormat="1">
      <c r="A324" s="13"/>
      <c r="B324" s="220"/>
      <c r="C324" s="221"/>
      <c r="D324" s="222" t="s">
        <v>132</v>
      </c>
      <c r="E324" s="223" t="s">
        <v>19</v>
      </c>
      <c r="F324" s="224" t="s">
        <v>479</v>
      </c>
      <c r="G324" s="221"/>
      <c r="H324" s="225">
        <v>17.82</v>
      </c>
      <c r="I324" s="226"/>
      <c r="J324" s="221"/>
      <c r="K324" s="221"/>
      <c r="L324" s="227"/>
      <c r="M324" s="228"/>
      <c r="N324" s="229"/>
      <c r="O324" s="229"/>
      <c r="P324" s="229"/>
      <c r="Q324" s="229"/>
      <c r="R324" s="229"/>
      <c r="S324" s="229"/>
      <c r="T324" s="23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1" t="s">
        <v>132</v>
      </c>
      <c r="AU324" s="231" t="s">
        <v>81</v>
      </c>
      <c r="AV324" s="13" t="s">
        <v>81</v>
      </c>
      <c r="AW324" s="13" t="s">
        <v>33</v>
      </c>
      <c r="AX324" s="13" t="s">
        <v>79</v>
      </c>
      <c r="AY324" s="231" t="s">
        <v>121</v>
      </c>
    </row>
    <row r="325" s="2" customFormat="1" ht="16.5" customHeight="1">
      <c r="A325" s="40"/>
      <c r="B325" s="41"/>
      <c r="C325" s="253" t="s">
        <v>480</v>
      </c>
      <c r="D325" s="253" t="s">
        <v>254</v>
      </c>
      <c r="E325" s="254" t="s">
        <v>481</v>
      </c>
      <c r="F325" s="255" t="s">
        <v>482</v>
      </c>
      <c r="G325" s="256" t="s">
        <v>126</v>
      </c>
      <c r="H325" s="257">
        <v>18.355</v>
      </c>
      <c r="I325" s="258"/>
      <c r="J325" s="259">
        <f>ROUND(I325*H325,2)</f>
        <v>0</v>
      </c>
      <c r="K325" s="255" t="s">
        <v>127</v>
      </c>
      <c r="L325" s="260"/>
      <c r="M325" s="261" t="s">
        <v>19</v>
      </c>
      <c r="N325" s="262" t="s">
        <v>42</v>
      </c>
      <c r="O325" s="86"/>
      <c r="P325" s="211">
        <f>O325*H325</f>
        <v>0</v>
      </c>
      <c r="Q325" s="211">
        <v>0.13100000000000001</v>
      </c>
      <c r="R325" s="211">
        <f>Q325*H325</f>
        <v>2.4045050000000003</v>
      </c>
      <c r="S325" s="211">
        <v>0</v>
      </c>
      <c r="T325" s="212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3" t="s">
        <v>172</v>
      </c>
      <c r="AT325" s="213" t="s">
        <v>254</v>
      </c>
      <c r="AU325" s="213" t="s">
        <v>81</v>
      </c>
      <c r="AY325" s="19" t="s">
        <v>121</v>
      </c>
      <c r="BE325" s="214">
        <f>IF(N325="základní",J325,0)</f>
        <v>0</v>
      </c>
      <c r="BF325" s="214">
        <f>IF(N325="snížená",J325,0)</f>
        <v>0</v>
      </c>
      <c r="BG325" s="214">
        <f>IF(N325="zákl. přenesená",J325,0)</f>
        <v>0</v>
      </c>
      <c r="BH325" s="214">
        <f>IF(N325="sníž. přenesená",J325,0)</f>
        <v>0</v>
      </c>
      <c r="BI325" s="214">
        <f>IF(N325="nulová",J325,0)</f>
        <v>0</v>
      </c>
      <c r="BJ325" s="19" t="s">
        <v>79</v>
      </c>
      <c r="BK325" s="214">
        <f>ROUND(I325*H325,2)</f>
        <v>0</v>
      </c>
      <c r="BL325" s="19" t="s">
        <v>128</v>
      </c>
      <c r="BM325" s="213" t="s">
        <v>483</v>
      </c>
    </row>
    <row r="326" s="13" customFormat="1">
      <c r="A326" s="13"/>
      <c r="B326" s="220"/>
      <c r="C326" s="221"/>
      <c r="D326" s="222" t="s">
        <v>132</v>
      </c>
      <c r="E326" s="221"/>
      <c r="F326" s="224" t="s">
        <v>484</v>
      </c>
      <c r="G326" s="221"/>
      <c r="H326" s="225">
        <v>18.355</v>
      </c>
      <c r="I326" s="226"/>
      <c r="J326" s="221"/>
      <c r="K326" s="221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132</v>
      </c>
      <c r="AU326" s="231" t="s">
        <v>81</v>
      </c>
      <c r="AV326" s="13" t="s">
        <v>81</v>
      </c>
      <c r="AW326" s="13" t="s">
        <v>4</v>
      </c>
      <c r="AX326" s="13" t="s">
        <v>79</v>
      </c>
      <c r="AY326" s="231" t="s">
        <v>121</v>
      </c>
    </row>
    <row r="327" s="12" customFormat="1" ht="22.8" customHeight="1">
      <c r="A327" s="12"/>
      <c r="B327" s="186"/>
      <c r="C327" s="187"/>
      <c r="D327" s="188" t="s">
        <v>70</v>
      </c>
      <c r="E327" s="200" t="s">
        <v>158</v>
      </c>
      <c r="F327" s="200" t="s">
        <v>485</v>
      </c>
      <c r="G327" s="187"/>
      <c r="H327" s="187"/>
      <c r="I327" s="190"/>
      <c r="J327" s="201">
        <f>BK327</f>
        <v>0</v>
      </c>
      <c r="K327" s="187"/>
      <c r="L327" s="192"/>
      <c r="M327" s="193"/>
      <c r="N327" s="194"/>
      <c r="O327" s="194"/>
      <c r="P327" s="195">
        <f>SUM(P328:P346)</f>
        <v>0</v>
      </c>
      <c r="Q327" s="194"/>
      <c r="R327" s="195">
        <f>SUM(R328:R346)</f>
        <v>1.6006659999999999</v>
      </c>
      <c r="S327" s="194"/>
      <c r="T327" s="196">
        <f>SUM(T328:T346)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97" t="s">
        <v>79</v>
      </c>
      <c r="AT327" s="198" t="s">
        <v>70</v>
      </c>
      <c r="AU327" s="198" t="s">
        <v>79</v>
      </c>
      <c r="AY327" s="197" t="s">
        <v>121</v>
      </c>
      <c r="BK327" s="199">
        <f>SUM(BK328:BK346)</f>
        <v>0</v>
      </c>
    </row>
    <row r="328" s="2" customFormat="1" ht="21.75" customHeight="1">
      <c r="A328" s="40"/>
      <c r="B328" s="41"/>
      <c r="C328" s="202" t="s">
        <v>486</v>
      </c>
      <c r="D328" s="202" t="s">
        <v>123</v>
      </c>
      <c r="E328" s="203" t="s">
        <v>487</v>
      </c>
      <c r="F328" s="204" t="s">
        <v>488</v>
      </c>
      <c r="G328" s="205" t="s">
        <v>126</v>
      </c>
      <c r="H328" s="206">
        <v>32.5</v>
      </c>
      <c r="I328" s="207"/>
      <c r="J328" s="208">
        <f>ROUND(I328*H328,2)</f>
        <v>0</v>
      </c>
      <c r="K328" s="204" t="s">
        <v>127</v>
      </c>
      <c r="L328" s="46"/>
      <c r="M328" s="209" t="s">
        <v>19</v>
      </c>
      <c r="N328" s="210" t="s">
        <v>42</v>
      </c>
      <c r="O328" s="86"/>
      <c r="P328" s="211">
        <f>O328*H328</f>
        <v>0</v>
      </c>
      <c r="Q328" s="211">
        <v>0.023099999999999999</v>
      </c>
      <c r="R328" s="211">
        <f>Q328*H328</f>
        <v>0.75074999999999992</v>
      </c>
      <c r="S328" s="211">
        <v>0</v>
      </c>
      <c r="T328" s="212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3" t="s">
        <v>128</v>
      </c>
      <c r="AT328" s="213" t="s">
        <v>123</v>
      </c>
      <c r="AU328" s="213" t="s">
        <v>81</v>
      </c>
      <c r="AY328" s="19" t="s">
        <v>121</v>
      </c>
      <c r="BE328" s="214">
        <f>IF(N328="základní",J328,0)</f>
        <v>0</v>
      </c>
      <c r="BF328" s="214">
        <f>IF(N328="snížená",J328,0)</f>
        <v>0</v>
      </c>
      <c r="BG328" s="214">
        <f>IF(N328="zákl. přenesená",J328,0)</f>
        <v>0</v>
      </c>
      <c r="BH328" s="214">
        <f>IF(N328="sníž. přenesená",J328,0)</f>
        <v>0</v>
      </c>
      <c r="BI328" s="214">
        <f>IF(N328="nulová",J328,0)</f>
        <v>0</v>
      </c>
      <c r="BJ328" s="19" t="s">
        <v>79</v>
      </c>
      <c r="BK328" s="214">
        <f>ROUND(I328*H328,2)</f>
        <v>0</v>
      </c>
      <c r="BL328" s="19" t="s">
        <v>128</v>
      </c>
      <c r="BM328" s="213" t="s">
        <v>489</v>
      </c>
    </row>
    <row r="329" s="2" customFormat="1">
      <c r="A329" s="40"/>
      <c r="B329" s="41"/>
      <c r="C329" s="42"/>
      <c r="D329" s="215" t="s">
        <v>130</v>
      </c>
      <c r="E329" s="42"/>
      <c r="F329" s="216" t="s">
        <v>490</v>
      </c>
      <c r="G329" s="42"/>
      <c r="H329" s="42"/>
      <c r="I329" s="217"/>
      <c r="J329" s="42"/>
      <c r="K329" s="42"/>
      <c r="L329" s="46"/>
      <c r="M329" s="218"/>
      <c r="N329" s="219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130</v>
      </c>
      <c r="AU329" s="19" t="s">
        <v>81</v>
      </c>
    </row>
    <row r="330" s="14" customFormat="1">
      <c r="A330" s="14"/>
      <c r="B330" s="232"/>
      <c r="C330" s="233"/>
      <c r="D330" s="222" t="s">
        <v>132</v>
      </c>
      <c r="E330" s="234" t="s">
        <v>19</v>
      </c>
      <c r="F330" s="235" t="s">
        <v>491</v>
      </c>
      <c r="G330" s="233"/>
      <c r="H330" s="234" t="s">
        <v>19</v>
      </c>
      <c r="I330" s="236"/>
      <c r="J330" s="233"/>
      <c r="K330" s="233"/>
      <c r="L330" s="237"/>
      <c r="M330" s="238"/>
      <c r="N330" s="239"/>
      <c r="O330" s="239"/>
      <c r="P330" s="239"/>
      <c r="Q330" s="239"/>
      <c r="R330" s="239"/>
      <c r="S330" s="239"/>
      <c r="T330" s="24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1" t="s">
        <v>132</v>
      </c>
      <c r="AU330" s="241" t="s">
        <v>81</v>
      </c>
      <c r="AV330" s="14" t="s">
        <v>79</v>
      </c>
      <c r="AW330" s="14" t="s">
        <v>33</v>
      </c>
      <c r="AX330" s="14" t="s">
        <v>71</v>
      </c>
      <c r="AY330" s="241" t="s">
        <v>121</v>
      </c>
    </row>
    <row r="331" s="13" customFormat="1">
      <c r="A331" s="13"/>
      <c r="B331" s="220"/>
      <c r="C331" s="221"/>
      <c r="D331" s="222" t="s">
        <v>132</v>
      </c>
      <c r="E331" s="223" t="s">
        <v>19</v>
      </c>
      <c r="F331" s="224" t="s">
        <v>492</v>
      </c>
      <c r="G331" s="221"/>
      <c r="H331" s="225">
        <v>32.5</v>
      </c>
      <c r="I331" s="226"/>
      <c r="J331" s="221"/>
      <c r="K331" s="221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132</v>
      </c>
      <c r="AU331" s="231" t="s">
        <v>81</v>
      </c>
      <c r="AV331" s="13" t="s">
        <v>81</v>
      </c>
      <c r="AW331" s="13" t="s">
        <v>33</v>
      </c>
      <c r="AX331" s="13" t="s">
        <v>79</v>
      </c>
      <c r="AY331" s="231" t="s">
        <v>121</v>
      </c>
    </row>
    <row r="332" s="2" customFormat="1" ht="24.15" customHeight="1">
      <c r="A332" s="40"/>
      <c r="B332" s="41"/>
      <c r="C332" s="202" t="s">
        <v>493</v>
      </c>
      <c r="D332" s="202" t="s">
        <v>123</v>
      </c>
      <c r="E332" s="203" t="s">
        <v>494</v>
      </c>
      <c r="F332" s="204" t="s">
        <v>495</v>
      </c>
      <c r="G332" s="205" t="s">
        <v>126</v>
      </c>
      <c r="H332" s="206">
        <v>65</v>
      </c>
      <c r="I332" s="207"/>
      <c r="J332" s="208">
        <f>ROUND(I332*H332,2)</f>
        <v>0</v>
      </c>
      <c r="K332" s="204" t="s">
        <v>127</v>
      </c>
      <c r="L332" s="46"/>
      <c r="M332" s="209" t="s">
        <v>19</v>
      </c>
      <c r="N332" s="210" t="s">
        <v>42</v>
      </c>
      <c r="O332" s="86"/>
      <c r="P332" s="211">
        <f>O332*H332</f>
        <v>0</v>
      </c>
      <c r="Q332" s="211">
        <v>0.0079000000000000008</v>
      </c>
      <c r="R332" s="211">
        <f>Q332*H332</f>
        <v>0.51350000000000007</v>
      </c>
      <c r="S332" s="211">
        <v>0</v>
      </c>
      <c r="T332" s="212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3" t="s">
        <v>128</v>
      </c>
      <c r="AT332" s="213" t="s">
        <v>123</v>
      </c>
      <c r="AU332" s="213" t="s">
        <v>81</v>
      </c>
      <c r="AY332" s="19" t="s">
        <v>121</v>
      </c>
      <c r="BE332" s="214">
        <f>IF(N332="základní",J332,0)</f>
        <v>0</v>
      </c>
      <c r="BF332" s="214">
        <f>IF(N332="snížená",J332,0)</f>
        <v>0</v>
      </c>
      <c r="BG332" s="214">
        <f>IF(N332="zákl. přenesená",J332,0)</f>
        <v>0</v>
      </c>
      <c r="BH332" s="214">
        <f>IF(N332="sníž. přenesená",J332,0)</f>
        <v>0</v>
      </c>
      <c r="BI332" s="214">
        <f>IF(N332="nulová",J332,0)</f>
        <v>0</v>
      </c>
      <c r="BJ332" s="19" t="s">
        <v>79</v>
      </c>
      <c r="BK332" s="214">
        <f>ROUND(I332*H332,2)</f>
        <v>0</v>
      </c>
      <c r="BL332" s="19" t="s">
        <v>128</v>
      </c>
      <c r="BM332" s="213" t="s">
        <v>496</v>
      </c>
    </row>
    <row r="333" s="2" customFormat="1">
      <c r="A333" s="40"/>
      <c r="B333" s="41"/>
      <c r="C333" s="42"/>
      <c r="D333" s="215" t="s">
        <v>130</v>
      </c>
      <c r="E333" s="42"/>
      <c r="F333" s="216" t="s">
        <v>497</v>
      </c>
      <c r="G333" s="42"/>
      <c r="H333" s="42"/>
      <c r="I333" s="217"/>
      <c r="J333" s="42"/>
      <c r="K333" s="42"/>
      <c r="L333" s="46"/>
      <c r="M333" s="218"/>
      <c r="N333" s="219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130</v>
      </c>
      <c r="AU333" s="19" t="s">
        <v>81</v>
      </c>
    </row>
    <row r="334" s="13" customFormat="1">
      <c r="A334" s="13"/>
      <c r="B334" s="220"/>
      <c r="C334" s="221"/>
      <c r="D334" s="222" t="s">
        <v>132</v>
      </c>
      <c r="E334" s="223" t="s">
        <v>19</v>
      </c>
      <c r="F334" s="224" t="s">
        <v>498</v>
      </c>
      <c r="G334" s="221"/>
      <c r="H334" s="225">
        <v>65</v>
      </c>
      <c r="I334" s="226"/>
      <c r="J334" s="221"/>
      <c r="K334" s="221"/>
      <c r="L334" s="227"/>
      <c r="M334" s="228"/>
      <c r="N334" s="229"/>
      <c r="O334" s="229"/>
      <c r="P334" s="229"/>
      <c r="Q334" s="229"/>
      <c r="R334" s="229"/>
      <c r="S334" s="229"/>
      <c r="T334" s="23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1" t="s">
        <v>132</v>
      </c>
      <c r="AU334" s="231" t="s">
        <v>81</v>
      </c>
      <c r="AV334" s="13" t="s">
        <v>81</v>
      </c>
      <c r="AW334" s="13" t="s">
        <v>33</v>
      </c>
      <c r="AX334" s="13" t="s">
        <v>79</v>
      </c>
      <c r="AY334" s="231" t="s">
        <v>121</v>
      </c>
    </row>
    <row r="335" s="2" customFormat="1" ht="21.75" customHeight="1">
      <c r="A335" s="40"/>
      <c r="B335" s="41"/>
      <c r="C335" s="202" t="s">
        <v>499</v>
      </c>
      <c r="D335" s="202" t="s">
        <v>123</v>
      </c>
      <c r="E335" s="203" t="s">
        <v>500</v>
      </c>
      <c r="F335" s="204" t="s">
        <v>501</v>
      </c>
      <c r="G335" s="205" t="s">
        <v>126</v>
      </c>
      <c r="H335" s="206">
        <v>105.13</v>
      </c>
      <c r="I335" s="207"/>
      <c r="J335" s="208">
        <f>ROUND(I335*H335,2)</f>
        <v>0</v>
      </c>
      <c r="K335" s="204" t="s">
        <v>127</v>
      </c>
      <c r="L335" s="46"/>
      <c r="M335" s="209" t="s">
        <v>19</v>
      </c>
      <c r="N335" s="210" t="s">
        <v>42</v>
      </c>
      <c r="O335" s="86"/>
      <c r="P335" s="211">
        <f>O335*H335</f>
        <v>0</v>
      </c>
      <c r="Q335" s="211">
        <v>0.0032000000000000002</v>
      </c>
      <c r="R335" s="211">
        <f>Q335*H335</f>
        <v>0.33641599999999999</v>
      </c>
      <c r="S335" s="211">
        <v>0</v>
      </c>
      <c r="T335" s="212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3" t="s">
        <v>128</v>
      </c>
      <c r="AT335" s="213" t="s">
        <v>123</v>
      </c>
      <c r="AU335" s="213" t="s">
        <v>81</v>
      </c>
      <c r="AY335" s="19" t="s">
        <v>121</v>
      </c>
      <c r="BE335" s="214">
        <f>IF(N335="základní",J335,0)</f>
        <v>0</v>
      </c>
      <c r="BF335" s="214">
        <f>IF(N335="snížená",J335,0)</f>
        <v>0</v>
      </c>
      <c r="BG335" s="214">
        <f>IF(N335="zákl. přenesená",J335,0)</f>
        <v>0</v>
      </c>
      <c r="BH335" s="214">
        <f>IF(N335="sníž. přenesená",J335,0)</f>
        <v>0</v>
      </c>
      <c r="BI335" s="214">
        <f>IF(N335="nulová",J335,0)</f>
        <v>0</v>
      </c>
      <c r="BJ335" s="19" t="s">
        <v>79</v>
      </c>
      <c r="BK335" s="214">
        <f>ROUND(I335*H335,2)</f>
        <v>0</v>
      </c>
      <c r="BL335" s="19" t="s">
        <v>128</v>
      </c>
      <c r="BM335" s="213" t="s">
        <v>502</v>
      </c>
    </row>
    <row r="336" s="2" customFormat="1">
      <c r="A336" s="40"/>
      <c r="B336" s="41"/>
      <c r="C336" s="42"/>
      <c r="D336" s="215" t="s">
        <v>130</v>
      </c>
      <c r="E336" s="42"/>
      <c r="F336" s="216" t="s">
        <v>503</v>
      </c>
      <c r="G336" s="42"/>
      <c r="H336" s="42"/>
      <c r="I336" s="217"/>
      <c r="J336" s="42"/>
      <c r="K336" s="42"/>
      <c r="L336" s="46"/>
      <c r="M336" s="218"/>
      <c r="N336" s="219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130</v>
      </c>
      <c r="AU336" s="19" t="s">
        <v>81</v>
      </c>
    </row>
    <row r="337" s="14" customFormat="1">
      <c r="A337" s="14"/>
      <c r="B337" s="232"/>
      <c r="C337" s="233"/>
      <c r="D337" s="222" t="s">
        <v>132</v>
      </c>
      <c r="E337" s="234" t="s">
        <v>19</v>
      </c>
      <c r="F337" s="235" t="s">
        <v>504</v>
      </c>
      <c r="G337" s="233"/>
      <c r="H337" s="234" t="s">
        <v>19</v>
      </c>
      <c r="I337" s="236"/>
      <c r="J337" s="233"/>
      <c r="K337" s="233"/>
      <c r="L337" s="237"/>
      <c r="M337" s="238"/>
      <c r="N337" s="239"/>
      <c r="O337" s="239"/>
      <c r="P337" s="239"/>
      <c r="Q337" s="239"/>
      <c r="R337" s="239"/>
      <c r="S337" s="239"/>
      <c r="T337" s="24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1" t="s">
        <v>132</v>
      </c>
      <c r="AU337" s="241" t="s">
        <v>81</v>
      </c>
      <c r="AV337" s="14" t="s">
        <v>79</v>
      </c>
      <c r="AW337" s="14" t="s">
        <v>33</v>
      </c>
      <c r="AX337" s="14" t="s">
        <v>71</v>
      </c>
      <c r="AY337" s="241" t="s">
        <v>121</v>
      </c>
    </row>
    <row r="338" s="13" customFormat="1">
      <c r="A338" s="13"/>
      <c r="B338" s="220"/>
      <c r="C338" s="221"/>
      <c r="D338" s="222" t="s">
        <v>132</v>
      </c>
      <c r="E338" s="223" t="s">
        <v>19</v>
      </c>
      <c r="F338" s="224" t="s">
        <v>378</v>
      </c>
      <c r="G338" s="221"/>
      <c r="H338" s="225">
        <v>0.95599999999999996</v>
      </c>
      <c r="I338" s="226"/>
      <c r="J338" s="221"/>
      <c r="K338" s="221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132</v>
      </c>
      <c r="AU338" s="231" t="s">
        <v>81</v>
      </c>
      <c r="AV338" s="13" t="s">
        <v>81</v>
      </c>
      <c r="AW338" s="13" t="s">
        <v>33</v>
      </c>
      <c r="AX338" s="13" t="s">
        <v>71</v>
      </c>
      <c r="AY338" s="231" t="s">
        <v>121</v>
      </c>
    </row>
    <row r="339" s="13" customFormat="1">
      <c r="A339" s="13"/>
      <c r="B339" s="220"/>
      <c r="C339" s="221"/>
      <c r="D339" s="222" t="s">
        <v>132</v>
      </c>
      <c r="E339" s="223" t="s">
        <v>19</v>
      </c>
      <c r="F339" s="224" t="s">
        <v>414</v>
      </c>
      <c r="G339" s="221"/>
      <c r="H339" s="225">
        <v>4.625</v>
      </c>
      <c r="I339" s="226"/>
      <c r="J339" s="221"/>
      <c r="K339" s="221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132</v>
      </c>
      <c r="AU339" s="231" t="s">
        <v>81</v>
      </c>
      <c r="AV339" s="13" t="s">
        <v>81</v>
      </c>
      <c r="AW339" s="13" t="s">
        <v>33</v>
      </c>
      <c r="AX339" s="13" t="s">
        <v>71</v>
      </c>
      <c r="AY339" s="231" t="s">
        <v>121</v>
      </c>
    </row>
    <row r="340" s="13" customFormat="1">
      <c r="A340" s="13"/>
      <c r="B340" s="220"/>
      <c r="C340" s="221"/>
      <c r="D340" s="222" t="s">
        <v>132</v>
      </c>
      <c r="E340" s="223" t="s">
        <v>19</v>
      </c>
      <c r="F340" s="224" t="s">
        <v>415</v>
      </c>
      <c r="G340" s="221"/>
      <c r="H340" s="225">
        <v>42.265999999999998</v>
      </c>
      <c r="I340" s="226"/>
      <c r="J340" s="221"/>
      <c r="K340" s="221"/>
      <c r="L340" s="227"/>
      <c r="M340" s="228"/>
      <c r="N340" s="229"/>
      <c r="O340" s="229"/>
      <c r="P340" s="229"/>
      <c r="Q340" s="229"/>
      <c r="R340" s="229"/>
      <c r="S340" s="229"/>
      <c r="T340" s="23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1" t="s">
        <v>132</v>
      </c>
      <c r="AU340" s="231" t="s">
        <v>81</v>
      </c>
      <c r="AV340" s="13" t="s">
        <v>81</v>
      </c>
      <c r="AW340" s="13" t="s">
        <v>33</v>
      </c>
      <c r="AX340" s="13" t="s">
        <v>71</v>
      </c>
      <c r="AY340" s="231" t="s">
        <v>121</v>
      </c>
    </row>
    <row r="341" s="13" customFormat="1">
      <c r="A341" s="13"/>
      <c r="B341" s="220"/>
      <c r="C341" s="221"/>
      <c r="D341" s="222" t="s">
        <v>132</v>
      </c>
      <c r="E341" s="223" t="s">
        <v>19</v>
      </c>
      <c r="F341" s="224" t="s">
        <v>416</v>
      </c>
      <c r="G341" s="221"/>
      <c r="H341" s="225">
        <v>13</v>
      </c>
      <c r="I341" s="226"/>
      <c r="J341" s="221"/>
      <c r="K341" s="221"/>
      <c r="L341" s="227"/>
      <c r="M341" s="228"/>
      <c r="N341" s="229"/>
      <c r="O341" s="229"/>
      <c r="P341" s="229"/>
      <c r="Q341" s="229"/>
      <c r="R341" s="229"/>
      <c r="S341" s="229"/>
      <c r="T341" s="23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1" t="s">
        <v>132</v>
      </c>
      <c r="AU341" s="231" t="s">
        <v>81</v>
      </c>
      <c r="AV341" s="13" t="s">
        <v>81</v>
      </c>
      <c r="AW341" s="13" t="s">
        <v>33</v>
      </c>
      <c r="AX341" s="13" t="s">
        <v>71</v>
      </c>
      <c r="AY341" s="231" t="s">
        <v>121</v>
      </c>
    </row>
    <row r="342" s="13" customFormat="1">
      <c r="A342" s="13"/>
      <c r="B342" s="220"/>
      <c r="C342" s="221"/>
      <c r="D342" s="222" t="s">
        <v>132</v>
      </c>
      <c r="E342" s="223" t="s">
        <v>19</v>
      </c>
      <c r="F342" s="224" t="s">
        <v>417</v>
      </c>
      <c r="G342" s="221"/>
      <c r="H342" s="225">
        <v>36.496000000000002</v>
      </c>
      <c r="I342" s="226"/>
      <c r="J342" s="221"/>
      <c r="K342" s="221"/>
      <c r="L342" s="227"/>
      <c r="M342" s="228"/>
      <c r="N342" s="229"/>
      <c r="O342" s="229"/>
      <c r="P342" s="229"/>
      <c r="Q342" s="229"/>
      <c r="R342" s="229"/>
      <c r="S342" s="229"/>
      <c r="T342" s="23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1" t="s">
        <v>132</v>
      </c>
      <c r="AU342" s="231" t="s">
        <v>81</v>
      </c>
      <c r="AV342" s="13" t="s">
        <v>81</v>
      </c>
      <c r="AW342" s="13" t="s">
        <v>33</v>
      </c>
      <c r="AX342" s="13" t="s">
        <v>71</v>
      </c>
      <c r="AY342" s="231" t="s">
        <v>121</v>
      </c>
    </row>
    <row r="343" s="16" customFormat="1">
      <c r="A343" s="16"/>
      <c r="B343" s="263"/>
      <c r="C343" s="264"/>
      <c r="D343" s="222" t="s">
        <v>132</v>
      </c>
      <c r="E343" s="265" t="s">
        <v>19</v>
      </c>
      <c r="F343" s="266" t="s">
        <v>330</v>
      </c>
      <c r="G343" s="264"/>
      <c r="H343" s="267">
        <v>97.342999999999989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3" t="s">
        <v>132</v>
      </c>
      <c r="AU343" s="273" t="s">
        <v>81</v>
      </c>
      <c r="AV343" s="16" t="s">
        <v>140</v>
      </c>
      <c r="AW343" s="16" t="s">
        <v>33</v>
      </c>
      <c r="AX343" s="16" t="s">
        <v>71</v>
      </c>
      <c r="AY343" s="273" t="s">
        <v>121</v>
      </c>
    </row>
    <row r="344" s="13" customFormat="1">
      <c r="A344" s="13"/>
      <c r="B344" s="220"/>
      <c r="C344" s="221"/>
      <c r="D344" s="222" t="s">
        <v>132</v>
      </c>
      <c r="E344" s="223" t="s">
        <v>19</v>
      </c>
      <c r="F344" s="224" t="s">
        <v>505</v>
      </c>
      <c r="G344" s="221"/>
      <c r="H344" s="225">
        <v>7.7869999999999999</v>
      </c>
      <c r="I344" s="226"/>
      <c r="J344" s="221"/>
      <c r="K344" s="221"/>
      <c r="L344" s="227"/>
      <c r="M344" s="228"/>
      <c r="N344" s="229"/>
      <c r="O344" s="229"/>
      <c r="P344" s="229"/>
      <c r="Q344" s="229"/>
      <c r="R344" s="229"/>
      <c r="S344" s="229"/>
      <c r="T344" s="23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1" t="s">
        <v>132</v>
      </c>
      <c r="AU344" s="231" t="s">
        <v>81</v>
      </c>
      <c r="AV344" s="13" t="s">
        <v>81</v>
      </c>
      <c r="AW344" s="13" t="s">
        <v>33</v>
      </c>
      <c r="AX344" s="13" t="s">
        <v>71</v>
      </c>
      <c r="AY344" s="231" t="s">
        <v>121</v>
      </c>
    </row>
    <row r="345" s="16" customFormat="1">
      <c r="A345" s="16"/>
      <c r="B345" s="263"/>
      <c r="C345" s="264"/>
      <c r="D345" s="222" t="s">
        <v>132</v>
      </c>
      <c r="E345" s="265" t="s">
        <v>19</v>
      </c>
      <c r="F345" s="266" t="s">
        <v>330</v>
      </c>
      <c r="G345" s="264"/>
      <c r="H345" s="267">
        <v>7.7869999999999999</v>
      </c>
      <c r="I345" s="268"/>
      <c r="J345" s="264"/>
      <c r="K345" s="264"/>
      <c r="L345" s="269"/>
      <c r="M345" s="270"/>
      <c r="N345" s="271"/>
      <c r="O345" s="271"/>
      <c r="P345" s="271"/>
      <c r="Q345" s="271"/>
      <c r="R345" s="271"/>
      <c r="S345" s="271"/>
      <c r="T345" s="272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73" t="s">
        <v>132</v>
      </c>
      <c r="AU345" s="273" t="s">
        <v>81</v>
      </c>
      <c r="AV345" s="16" t="s">
        <v>140</v>
      </c>
      <c r="AW345" s="16" t="s">
        <v>33</v>
      </c>
      <c r="AX345" s="16" t="s">
        <v>71</v>
      </c>
      <c r="AY345" s="273" t="s">
        <v>121</v>
      </c>
    </row>
    <row r="346" s="15" customFormat="1">
      <c r="A346" s="15"/>
      <c r="B346" s="242"/>
      <c r="C346" s="243"/>
      <c r="D346" s="222" t="s">
        <v>132</v>
      </c>
      <c r="E346" s="244" t="s">
        <v>19</v>
      </c>
      <c r="F346" s="245" t="s">
        <v>210</v>
      </c>
      <c r="G346" s="243"/>
      <c r="H346" s="246">
        <v>105.13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2" t="s">
        <v>132</v>
      </c>
      <c r="AU346" s="252" t="s">
        <v>81</v>
      </c>
      <c r="AV346" s="15" t="s">
        <v>128</v>
      </c>
      <c r="AW346" s="15" t="s">
        <v>33</v>
      </c>
      <c r="AX346" s="15" t="s">
        <v>79</v>
      </c>
      <c r="AY346" s="252" t="s">
        <v>121</v>
      </c>
    </row>
    <row r="347" s="12" customFormat="1" ht="22.8" customHeight="1">
      <c r="A347" s="12"/>
      <c r="B347" s="186"/>
      <c r="C347" s="187"/>
      <c r="D347" s="188" t="s">
        <v>70</v>
      </c>
      <c r="E347" s="200" t="s">
        <v>179</v>
      </c>
      <c r="F347" s="200" t="s">
        <v>506</v>
      </c>
      <c r="G347" s="187"/>
      <c r="H347" s="187"/>
      <c r="I347" s="190"/>
      <c r="J347" s="201">
        <f>BK347</f>
        <v>0</v>
      </c>
      <c r="K347" s="187"/>
      <c r="L347" s="192"/>
      <c r="M347" s="193"/>
      <c r="N347" s="194"/>
      <c r="O347" s="194"/>
      <c r="P347" s="195">
        <f>SUM(P348:P444)</f>
        <v>0</v>
      </c>
      <c r="Q347" s="194"/>
      <c r="R347" s="195">
        <f>SUM(R348:R444)</f>
        <v>34.075389399999999</v>
      </c>
      <c r="S347" s="194"/>
      <c r="T347" s="196">
        <f>SUM(T348:T444)</f>
        <v>95.303000000000011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97" t="s">
        <v>79</v>
      </c>
      <c r="AT347" s="198" t="s">
        <v>70</v>
      </c>
      <c r="AU347" s="198" t="s">
        <v>79</v>
      </c>
      <c r="AY347" s="197" t="s">
        <v>121</v>
      </c>
      <c r="BK347" s="199">
        <f>SUM(BK348:BK444)</f>
        <v>0</v>
      </c>
    </row>
    <row r="348" s="2" customFormat="1" ht="16.5" customHeight="1">
      <c r="A348" s="40"/>
      <c r="B348" s="41"/>
      <c r="C348" s="202" t="s">
        <v>507</v>
      </c>
      <c r="D348" s="202" t="s">
        <v>123</v>
      </c>
      <c r="E348" s="203" t="s">
        <v>508</v>
      </c>
      <c r="F348" s="204" t="s">
        <v>509</v>
      </c>
      <c r="G348" s="205" t="s">
        <v>304</v>
      </c>
      <c r="H348" s="206">
        <v>1.5</v>
      </c>
      <c r="I348" s="207"/>
      <c r="J348" s="208">
        <f>ROUND(I348*H348,2)</f>
        <v>0</v>
      </c>
      <c r="K348" s="204" t="s">
        <v>127</v>
      </c>
      <c r="L348" s="46"/>
      <c r="M348" s="209" t="s">
        <v>19</v>
      </c>
      <c r="N348" s="210" t="s">
        <v>42</v>
      </c>
      <c r="O348" s="86"/>
      <c r="P348" s="211">
        <f>O348*H348</f>
        <v>0</v>
      </c>
      <c r="Q348" s="211">
        <v>0.00029999999999999997</v>
      </c>
      <c r="R348" s="211">
        <f>Q348*H348</f>
        <v>0.00044999999999999999</v>
      </c>
      <c r="S348" s="211">
        <v>0</v>
      </c>
      <c r="T348" s="212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3" t="s">
        <v>128</v>
      </c>
      <c r="AT348" s="213" t="s">
        <v>123</v>
      </c>
      <c r="AU348" s="213" t="s">
        <v>81</v>
      </c>
      <c r="AY348" s="19" t="s">
        <v>121</v>
      </c>
      <c r="BE348" s="214">
        <f>IF(N348="základní",J348,0)</f>
        <v>0</v>
      </c>
      <c r="BF348" s="214">
        <f>IF(N348="snížená",J348,0)</f>
        <v>0</v>
      </c>
      <c r="BG348" s="214">
        <f>IF(N348="zákl. přenesená",J348,0)</f>
        <v>0</v>
      </c>
      <c r="BH348" s="214">
        <f>IF(N348="sníž. přenesená",J348,0)</f>
        <v>0</v>
      </c>
      <c r="BI348" s="214">
        <f>IF(N348="nulová",J348,0)</f>
        <v>0</v>
      </c>
      <c r="BJ348" s="19" t="s">
        <v>79</v>
      </c>
      <c r="BK348" s="214">
        <f>ROUND(I348*H348,2)</f>
        <v>0</v>
      </c>
      <c r="BL348" s="19" t="s">
        <v>128</v>
      </c>
      <c r="BM348" s="213" t="s">
        <v>510</v>
      </c>
    </row>
    <row r="349" s="2" customFormat="1">
      <c r="A349" s="40"/>
      <c r="B349" s="41"/>
      <c r="C349" s="42"/>
      <c r="D349" s="215" t="s">
        <v>130</v>
      </c>
      <c r="E349" s="42"/>
      <c r="F349" s="216" t="s">
        <v>511</v>
      </c>
      <c r="G349" s="42"/>
      <c r="H349" s="42"/>
      <c r="I349" s="217"/>
      <c r="J349" s="42"/>
      <c r="K349" s="42"/>
      <c r="L349" s="46"/>
      <c r="M349" s="218"/>
      <c r="N349" s="219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130</v>
      </c>
      <c r="AU349" s="19" t="s">
        <v>81</v>
      </c>
    </row>
    <row r="350" s="2" customFormat="1" ht="24.15" customHeight="1">
      <c r="A350" s="40"/>
      <c r="B350" s="41"/>
      <c r="C350" s="253" t="s">
        <v>512</v>
      </c>
      <c r="D350" s="253" t="s">
        <v>254</v>
      </c>
      <c r="E350" s="254" t="s">
        <v>513</v>
      </c>
      <c r="F350" s="255" t="s">
        <v>514</v>
      </c>
      <c r="G350" s="256" t="s">
        <v>304</v>
      </c>
      <c r="H350" s="257">
        <v>1.5</v>
      </c>
      <c r="I350" s="258"/>
      <c r="J350" s="259">
        <f>ROUND(I350*H350,2)</f>
        <v>0</v>
      </c>
      <c r="K350" s="255" t="s">
        <v>19</v>
      </c>
      <c r="L350" s="260"/>
      <c r="M350" s="261" t="s">
        <v>19</v>
      </c>
      <c r="N350" s="262" t="s">
        <v>42</v>
      </c>
      <c r="O350" s="86"/>
      <c r="P350" s="211">
        <f>O350*H350</f>
        <v>0</v>
      </c>
      <c r="Q350" s="211">
        <v>0.02</v>
      </c>
      <c r="R350" s="211">
        <f>Q350*H350</f>
        <v>0.029999999999999999</v>
      </c>
      <c r="S350" s="211">
        <v>0</v>
      </c>
      <c r="T350" s="212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3" t="s">
        <v>172</v>
      </c>
      <c r="AT350" s="213" t="s">
        <v>254</v>
      </c>
      <c r="AU350" s="213" t="s">
        <v>81</v>
      </c>
      <c r="AY350" s="19" t="s">
        <v>121</v>
      </c>
      <c r="BE350" s="214">
        <f>IF(N350="základní",J350,0)</f>
        <v>0</v>
      </c>
      <c r="BF350" s="214">
        <f>IF(N350="snížená",J350,0)</f>
        <v>0</v>
      </c>
      <c r="BG350" s="214">
        <f>IF(N350="zákl. přenesená",J350,0)</f>
        <v>0</v>
      </c>
      <c r="BH350" s="214">
        <f>IF(N350="sníž. přenesená",J350,0)</f>
        <v>0</v>
      </c>
      <c r="BI350" s="214">
        <f>IF(N350="nulová",J350,0)</f>
        <v>0</v>
      </c>
      <c r="BJ350" s="19" t="s">
        <v>79</v>
      </c>
      <c r="BK350" s="214">
        <f>ROUND(I350*H350,2)</f>
        <v>0</v>
      </c>
      <c r="BL350" s="19" t="s">
        <v>128</v>
      </c>
      <c r="BM350" s="213" t="s">
        <v>515</v>
      </c>
    </row>
    <row r="351" s="2" customFormat="1" ht="16.5" customHeight="1">
      <c r="A351" s="40"/>
      <c r="B351" s="41"/>
      <c r="C351" s="202" t="s">
        <v>516</v>
      </c>
      <c r="D351" s="202" t="s">
        <v>123</v>
      </c>
      <c r="E351" s="203" t="s">
        <v>517</v>
      </c>
      <c r="F351" s="204" t="s">
        <v>518</v>
      </c>
      <c r="G351" s="205" t="s">
        <v>304</v>
      </c>
      <c r="H351" s="206">
        <v>28</v>
      </c>
      <c r="I351" s="207"/>
      <c r="J351" s="208">
        <f>ROUND(I351*H351,2)</f>
        <v>0</v>
      </c>
      <c r="K351" s="204" t="s">
        <v>127</v>
      </c>
      <c r="L351" s="46"/>
      <c r="M351" s="209" t="s">
        <v>19</v>
      </c>
      <c r="N351" s="210" t="s">
        <v>42</v>
      </c>
      <c r="O351" s="86"/>
      <c r="P351" s="211">
        <f>O351*H351</f>
        <v>0</v>
      </c>
      <c r="Q351" s="211">
        <v>0.75266</v>
      </c>
      <c r="R351" s="211">
        <f>Q351*H351</f>
        <v>21.074480000000001</v>
      </c>
      <c r="S351" s="211">
        <v>0</v>
      </c>
      <c r="T351" s="212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3" t="s">
        <v>128</v>
      </c>
      <c r="AT351" s="213" t="s">
        <v>123</v>
      </c>
      <c r="AU351" s="213" t="s">
        <v>81</v>
      </c>
      <c r="AY351" s="19" t="s">
        <v>121</v>
      </c>
      <c r="BE351" s="214">
        <f>IF(N351="základní",J351,0)</f>
        <v>0</v>
      </c>
      <c r="BF351" s="214">
        <f>IF(N351="snížená",J351,0)</f>
        <v>0</v>
      </c>
      <c r="BG351" s="214">
        <f>IF(N351="zákl. přenesená",J351,0)</f>
        <v>0</v>
      </c>
      <c r="BH351" s="214">
        <f>IF(N351="sníž. přenesená",J351,0)</f>
        <v>0</v>
      </c>
      <c r="BI351" s="214">
        <f>IF(N351="nulová",J351,0)</f>
        <v>0</v>
      </c>
      <c r="BJ351" s="19" t="s">
        <v>79</v>
      </c>
      <c r="BK351" s="214">
        <f>ROUND(I351*H351,2)</f>
        <v>0</v>
      </c>
      <c r="BL351" s="19" t="s">
        <v>128</v>
      </c>
      <c r="BM351" s="213" t="s">
        <v>519</v>
      </c>
    </row>
    <row r="352" s="2" customFormat="1">
      <c r="A352" s="40"/>
      <c r="B352" s="41"/>
      <c r="C352" s="42"/>
      <c r="D352" s="215" t="s">
        <v>130</v>
      </c>
      <c r="E352" s="42"/>
      <c r="F352" s="216" t="s">
        <v>520</v>
      </c>
      <c r="G352" s="42"/>
      <c r="H352" s="42"/>
      <c r="I352" s="217"/>
      <c r="J352" s="42"/>
      <c r="K352" s="42"/>
      <c r="L352" s="46"/>
      <c r="M352" s="218"/>
      <c r="N352" s="219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130</v>
      </c>
      <c r="AU352" s="19" t="s">
        <v>81</v>
      </c>
    </row>
    <row r="353" s="14" customFormat="1">
      <c r="A353" s="14"/>
      <c r="B353" s="232"/>
      <c r="C353" s="233"/>
      <c r="D353" s="222" t="s">
        <v>132</v>
      </c>
      <c r="E353" s="234" t="s">
        <v>19</v>
      </c>
      <c r="F353" s="235" t="s">
        <v>521</v>
      </c>
      <c r="G353" s="233"/>
      <c r="H353" s="234" t="s">
        <v>19</v>
      </c>
      <c r="I353" s="236"/>
      <c r="J353" s="233"/>
      <c r="K353" s="233"/>
      <c r="L353" s="237"/>
      <c r="M353" s="238"/>
      <c r="N353" s="239"/>
      <c r="O353" s="239"/>
      <c r="P353" s="239"/>
      <c r="Q353" s="239"/>
      <c r="R353" s="239"/>
      <c r="S353" s="239"/>
      <c r="T353" s="24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1" t="s">
        <v>132</v>
      </c>
      <c r="AU353" s="241" t="s">
        <v>81</v>
      </c>
      <c r="AV353" s="14" t="s">
        <v>79</v>
      </c>
      <c r="AW353" s="14" t="s">
        <v>33</v>
      </c>
      <c r="AX353" s="14" t="s">
        <v>71</v>
      </c>
      <c r="AY353" s="241" t="s">
        <v>121</v>
      </c>
    </row>
    <row r="354" s="13" customFormat="1">
      <c r="A354" s="13"/>
      <c r="B354" s="220"/>
      <c r="C354" s="221"/>
      <c r="D354" s="222" t="s">
        <v>132</v>
      </c>
      <c r="E354" s="223" t="s">
        <v>19</v>
      </c>
      <c r="F354" s="224" t="s">
        <v>522</v>
      </c>
      <c r="G354" s="221"/>
      <c r="H354" s="225">
        <v>28</v>
      </c>
      <c r="I354" s="226"/>
      <c r="J354" s="221"/>
      <c r="K354" s="221"/>
      <c r="L354" s="227"/>
      <c r="M354" s="228"/>
      <c r="N354" s="229"/>
      <c r="O354" s="229"/>
      <c r="P354" s="229"/>
      <c r="Q354" s="229"/>
      <c r="R354" s="229"/>
      <c r="S354" s="229"/>
      <c r="T354" s="23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1" t="s">
        <v>132</v>
      </c>
      <c r="AU354" s="231" t="s">
        <v>81</v>
      </c>
      <c r="AV354" s="13" t="s">
        <v>81</v>
      </c>
      <c r="AW354" s="13" t="s">
        <v>33</v>
      </c>
      <c r="AX354" s="13" t="s">
        <v>79</v>
      </c>
      <c r="AY354" s="231" t="s">
        <v>121</v>
      </c>
    </row>
    <row r="355" s="2" customFormat="1" ht="24.15" customHeight="1">
      <c r="A355" s="40"/>
      <c r="B355" s="41"/>
      <c r="C355" s="202" t="s">
        <v>523</v>
      </c>
      <c r="D355" s="202" t="s">
        <v>123</v>
      </c>
      <c r="E355" s="203" t="s">
        <v>524</v>
      </c>
      <c r="F355" s="204" t="s">
        <v>525</v>
      </c>
      <c r="G355" s="205" t="s">
        <v>304</v>
      </c>
      <c r="H355" s="206">
        <v>6</v>
      </c>
      <c r="I355" s="207"/>
      <c r="J355" s="208">
        <f>ROUND(I355*H355,2)</f>
        <v>0</v>
      </c>
      <c r="K355" s="204" t="s">
        <v>127</v>
      </c>
      <c r="L355" s="46"/>
      <c r="M355" s="209" t="s">
        <v>19</v>
      </c>
      <c r="N355" s="210" t="s">
        <v>42</v>
      </c>
      <c r="O355" s="86"/>
      <c r="P355" s="211">
        <f>O355*H355</f>
        <v>0</v>
      </c>
      <c r="Q355" s="211">
        <v>0.15540000000000001</v>
      </c>
      <c r="R355" s="211">
        <f>Q355*H355</f>
        <v>0.93240000000000012</v>
      </c>
      <c r="S355" s="211">
        <v>0</v>
      </c>
      <c r="T355" s="212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3" t="s">
        <v>128</v>
      </c>
      <c r="AT355" s="213" t="s">
        <v>123</v>
      </c>
      <c r="AU355" s="213" t="s">
        <v>81</v>
      </c>
      <c r="AY355" s="19" t="s">
        <v>121</v>
      </c>
      <c r="BE355" s="214">
        <f>IF(N355="základní",J355,0)</f>
        <v>0</v>
      </c>
      <c r="BF355" s="214">
        <f>IF(N355="snížená",J355,0)</f>
        <v>0</v>
      </c>
      <c r="BG355" s="214">
        <f>IF(N355="zákl. přenesená",J355,0)</f>
        <v>0</v>
      </c>
      <c r="BH355" s="214">
        <f>IF(N355="sníž. přenesená",J355,0)</f>
        <v>0</v>
      </c>
      <c r="BI355" s="214">
        <f>IF(N355="nulová",J355,0)</f>
        <v>0</v>
      </c>
      <c r="BJ355" s="19" t="s">
        <v>79</v>
      </c>
      <c r="BK355" s="214">
        <f>ROUND(I355*H355,2)</f>
        <v>0</v>
      </c>
      <c r="BL355" s="19" t="s">
        <v>128</v>
      </c>
      <c r="BM355" s="213" t="s">
        <v>526</v>
      </c>
    </row>
    <row r="356" s="2" customFormat="1">
      <c r="A356" s="40"/>
      <c r="B356" s="41"/>
      <c r="C356" s="42"/>
      <c r="D356" s="215" t="s">
        <v>130</v>
      </c>
      <c r="E356" s="42"/>
      <c r="F356" s="216" t="s">
        <v>527</v>
      </c>
      <c r="G356" s="42"/>
      <c r="H356" s="42"/>
      <c r="I356" s="217"/>
      <c r="J356" s="42"/>
      <c r="K356" s="42"/>
      <c r="L356" s="46"/>
      <c r="M356" s="218"/>
      <c r="N356" s="219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130</v>
      </c>
      <c r="AU356" s="19" t="s">
        <v>81</v>
      </c>
    </row>
    <row r="357" s="14" customFormat="1">
      <c r="A357" s="14"/>
      <c r="B357" s="232"/>
      <c r="C357" s="233"/>
      <c r="D357" s="222" t="s">
        <v>132</v>
      </c>
      <c r="E357" s="234" t="s">
        <v>19</v>
      </c>
      <c r="F357" s="235" t="s">
        <v>528</v>
      </c>
      <c r="G357" s="233"/>
      <c r="H357" s="234" t="s">
        <v>19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1" t="s">
        <v>132</v>
      </c>
      <c r="AU357" s="241" t="s">
        <v>81</v>
      </c>
      <c r="AV357" s="14" t="s">
        <v>79</v>
      </c>
      <c r="AW357" s="14" t="s">
        <v>33</v>
      </c>
      <c r="AX357" s="14" t="s">
        <v>71</v>
      </c>
      <c r="AY357" s="241" t="s">
        <v>121</v>
      </c>
    </row>
    <row r="358" s="13" customFormat="1">
      <c r="A358" s="13"/>
      <c r="B358" s="220"/>
      <c r="C358" s="221"/>
      <c r="D358" s="222" t="s">
        <v>132</v>
      </c>
      <c r="E358" s="223" t="s">
        <v>19</v>
      </c>
      <c r="F358" s="224" t="s">
        <v>529</v>
      </c>
      <c r="G358" s="221"/>
      <c r="H358" s="225">
        <v>6</v>
      </c>
      <c r="I358" s="226"/>
      <c r="J358" s="221"/>
      <c r="K358" s="221"/>
      <c r="L358" s="227"/>
      <c r="M358" s="228"/>
      <c r="N358" s="229"/>
      <c r="O358" s="229"/>
      <c r="P358" s="229"/>
      <c r="Q358" s="229"/>
      <c r="R358" s="229"/>
      <c r="S358" s="229"/>
      <c r="T358" s="23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1" t="s">
        <v>132</v>
      </c>
      <c r="AU358" s="231" t="s">
        <v>81</v>
      </c>
      <c r="AV358" s="13" t="s">
        <v>81</v>
      </c>
      <c r="AW358" s="13" t="s">
        <v>33</v>
      </c>
      <c r="AX358" s="13" t="s">
        <v>79</v>
      </c>
      <c r="AY358" s="231" t="s">
        <v>121</v>
      </c>
    </row>
    <row r="359" s="2" customFormat="1" ht="16.5" customHeight="1">
      <c r="A359" s="40"/>
      <c r="B359" s="41"/>
      <c r="C359" s="253" t="s">
        <v>530</v>
      </c>
      <c r="D359" s="253" t="s">
        <v>254</v>
      </c>
      <c r="E359" s="254" t="s">
        <v>531</v>
      </c>
      <c r="F359" s="255" t="s">
        <v>532</v>
      </c>
      <c r="G359" s="256" t="s">
        <v>304</v>
      </c>
      <c r="H359" s="257">
        <v>6.1200000000000001</v>
      </c>
      <c r="I359" s="258"/>
      <c r="J359" s="259">
        <f>ROUND(I359*H359,2)</f>
        <v>0</v>
      </c>
      <c r="K359" s="255" t="s">
        <v>127</v>
      </c>
      <c r="L359" s="260"/>
      <c r="M359" s="261" t="s">
        <v>19</v>
      </c>
      <c r="N359" s="262" t="s">
        <v>42</v>
      </c>
      <c r="O359" s="86"/>
      <c r="P359" s="211">
        <f>O359*H359</f>
        <v>0</v>
      </c>
      <c r="Q359" s="211">
        <v>0.040000000000000001</v>
      </c>
      <c r="R359" s="211">
        <f>Q359*H359</f>
        <v>0.24480000000000002</v>
      </c>
      <c r="S359" s="211">
        <v>0</v>
      </c>
      <c r="T359" s="212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3" t="s">
        <v>172</v>
      </c>
      <c r="AT359" s="213" t="s">
        <v>254</v>
      </c>
      <c r="AU359" s="213" t="s">
        <v>81</v>
      </c>
      <c r="AY359" s="19" t="s">
        <v>121</v>
      </c>
      <c r="BE359" s="214">
        <f>IF(N359="základní",J359,0)</f>
        <v>0</v>
      </c>
      <c r="BF359" s="214">
        <f>IF(N359="snížená",J359,0)</f>
        <v>0</v>
      </c>
      <c r="BG359" s="214">
        <f>IF(N359="zákl. přenesená",J359,0)</f>
        <v>0</v>
      </c>
      <c r="BH359" s="214">
        <f>IF(N359="sníž. přenesená",J359,0)</f>
        <v>0</v>
      </c>
      <c r="BI359" s="214">
        <f>IF(N359="nulová",J359,0)</f>
        <v>0</v>
      </c>
      <c r="BJ359" s="19" t="s">
        <v>79</v>
      </c>
      <c r="BK359" s="214">
        <f>ROUND(I359*H359,2)</f>
        <v>0</v>
      </c>
      <c r="BL359" s="19" t="s">
        <v>128</v>
      </c>
      <c r="BM359" s="213" t="s">
        <v>533</v>
      </c>
    </row>
    <row r="360" s="13" customFormat="1">
      <c r="A360" s="13"/>
      <c r="B360" s="220"/>
      <c r="C360" s="221"/>
      <c r="D360" s="222" t="s">
        <v>132</v>
      </c>
      <c r="E360" s="221"/>
      <c r="F360" s="224" t="s">
        <v>534</v>
      </c>
      <c r="G360" s="221"/>
      <c r="H360" s="225">
        <v>6.1200000000000001</v>
      </c>
      <c r="I360" s="226"/>
      <c r="J360" s="221"/>
      <c r="K360" s="221"/>
      <c r="L360" s="227"/>
      <c r="M360" s="228"/>
      <c r="N360" s="229"/>
      <c r="O360" s="229"/>
      <c r="P360" s="229"/>
      <c r="Q360" s="229"/>
      <c r="R360" s="229"/>
      <c r="S360" s="229"/>
      <c r="T360" s="23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1" t="s">
        <v>132</v>
      </c>
      <c r="AU360" s="231" t="s">
        <v>81</v>
      </c>
      <c r="AV360" s="13" t="s">
        <v>81</v>
      </c>
      <c r="AW360" s="13" t="s">
        <v>4</v>
      </c>
      <c r="AX360" s="13" t="s">
        <v>79</v>
      </c>
      <c r="AY360" s="231" t="s">
        <v>121</v>
      </c>
    </row>
    <row r="361" s="2" customFormat="1" ht="24.15" customHeight="1">
      <c r="A361" s="40"/>
      <c r="B361" s="41"/>
      <c r="C361" s="202" t="s">
        <v>535</v>
      </c>
      <c r="D361" s="202" t="s">
        <v>123</v>
      </c>
      <c r="E361" s="203" t="s">
        <v>536</v>
      </c>
      <c r="F361" s="204" t="s">
        <v>537</v>
      </c>
      <c r="G361" s="205" t="s">
        <v>304</v>
      </c>
      <c r="H361" s="206">
        <v>23.010000000000002</v>
      </c>
      <c r="I361" s="207"/>
      <c r="J361" s="208">
        <f>ROUND(I361*H361,2)</f>
        <v>0</v>
      </c>
      <c r="K361" s="204" t="s">
        <v>127</v>
      </c>
      <c r="L361" s="46"/>
      <c r="M361" s="209" t="s">
        <v>19</v>
      </c>
      <c r="N361" s="210" t="s">
        <v>42</v>
      </c>
      <c r="O361" s="86"/>
      <c r="P361" s="211">
        <f>O361*H361</f>
        <v>0</v>
      </c>
      <c r="Q361" s="211">
        <v>0.1295</v>
      </c>
      <c r="R361" s="211">
        <f>Q361*H361</f>
        <v>2.9797950000000002</v>
      </c>
      <c r="S361" s="211">
        <v>0</v>
      </c>
      <c r="T361" s="212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3" t="s">
        <v>128</v>
      </c>
      <c r="AT361" s="213" t="s">
        <v>123</v>
      </c>
      <c r="AU361" s="213" t="s">
        <v>81</v>
      </c>
      <c r="AY361" s="19" t="s">
        <v>121</v>
      </c>
      <c r="BE361" s="214">
        <f>IF(N361="základní",J361,0)</f>
        <v>0</v>
      </c>
      <c r="BF361" s="214">
        <f>IF(N361="snížená",J361,0)</f>
        <v>0</v>
      </c>
      <c r="BG361" s="214">
        <f>IF(N361="zákl. přenesená",J361,0)</f>
        <v>0</v>
      </c>
      <c r="BH361" s="214">
        <f>IF(N361="sníž. přenesená",J361,0)</f>
        <v>0</v>
      </c>
      <c r="BI361" s="214">
        <f>IF(N361="nulová",J361,0)</f>
        <v>0</v>
      </c>
      <c r="BJ361" s="19" t="s">
        <v>79</v>
      </c>
      <c r="BK361" s="214">
        <f>ROUND(I361*H361,2)</f>
        <v>0</v>
      </c>
      <c r="BL361" s="19" t="s">
        <v>128</v>
      </c>
      <c r="BM361" s="213" t="s">
        <v>538</v>
      </c>
    </row>
    <row r="362" s="2" customFormat="1">
      <c r="A362" s="40"/>
      <c r="B362" s="41"/>
      <c r="C362" s="42"/>
      <c r="D362" s="215" t="s">
        <v>130</v>
      </c>
      <c r="E362" s="42"/>
      <c r="F362" s="216" t="s">
        <v>539</v>
      </c>
      <c r="G362" s="42"/>
      <c r="H362" s="42"/>
      <c r="I362" s="217"/>
      <c r="J362" s="42"/>
      <c r="K362" s="42"/>
      <c r="L362" s="46"/>
      <c r="M362" s="218"/>
      <c r="N362" s="219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130</v>
      </c>
      <c r="AU362" s="19" t="s">
        <v>81</v>
      </c>
    </row>
    <row r="363" s="13" customFormat="1">
      <c r="A363" s="13"/>
      <c r="B363" s="220"/>
      <c r="C363" s="221"/>
      <c r="D363" s="222" t="s">
        <v>132</v>
      </c>
      <c r="E363" s="223" t="s">
        <v>19</v>
      </c>
      <c r="F363" s="224" t="s">
        <v>540</v>
      </c>
      <c r="G363" s="221"/>
      <c r="H363" s="225">
        <v>23.010000000000002</v>
      </c>
      <c r="I363" s="226"/>
      <c r="J363" s="221"/>
      <c r="K363" s="221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132</v>
      </c>
      <c r="AU363" s="231" t="s">
        <v>81</v>
      </c>
      <c r="AV363" s="13" t="s">
        <v>81</v>
      </c>
      <c r="AW363" s="13" t="s">
        <v>33</v>
      </c>
      <c r="AX363" s="13" t="s">
        <v>79</v>
      </c>
      <c r="AY363" s="231" t="s">
        <v>121</v>
      </c>
    </row>
    <row r="364" s="2" customFormat="1" ht="16.5" customHeight="1">
      <c r="A364" s="40"/>
      <c r="B364" s="41"/>
      <c r="C364" s="253" t="s">
        <v>541</v>
      </c>
      <c r="D364" s="253" t="s">
        <v>254</v>
      </c>
      <c r="E364" s="254" t="s">
        <v>542</v>
      </c>
      <c r="F364" s="255" t="s">
        <v>543</v>
      </c>
      <c r="G364" s="256" t="s">
        <v>304</v>
      </c>
      <c r="H364" s="257">
        <v>23.469999999999999</v>
      </c>
      <c r="I364" s="258"/>
      <c r="J364" s="259">
        <f>ROUND(I364*H364,2)</f>
        <v>0</v>
      </c>
      <c r="K364" s="255" t="s">
        <v>127</v>
      </c>
      <c r="L364" s="260"/>
      <c r="M364" s="261" t="s">
        <v>19</v>
      </c>
      <c r="N364" s="262" t="s">
        <v>42</v>
      </c>
      <c r="O364" s="86"/>
      <c r="P364" s="211">
        <f>O364*H364</f>
        <v>0</v>
      </c>
      <c r="Q364" s="211">
        <v>0.044999999999999998</v>
      </c>
      <c r="R364" s="211">
        <f>Q364*H364</f>
        <v>1.0561499999999999</v>
      </c>
      <c r="S364" s="211">
        <v>0</v>
      </c>
      <c r="T364" s="212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3" t="s">
        <v>172</v>
      </c>
      <c r="AT364" s="213" t="s">
        <v>254</v>
      </c>
      <c r="AU364" s="213" t="s">
        <v>81</v>
      </c>
      <c r="AY364" s="19" t="s">
        <v>121</v>
      </c>
      <c r="BE364" s="214">
        <f>IF(N364="základní",J364,0)</f>
        <v>0</v>
      </c>
      <c r="BF364" s="214">
        <f>IF(N364="snížená",J364,0)</f>
        <v>0</v>
      </c>
      <c r="BG364" s="214">
        <f>IF(N364="zákl. přenesená",J364,0)</f>
        <v>0</v>
      </c>
      <c r="BH364" s="214">
        <f>IF(N364="sníž. přenesená",J364,0)</f>
        <v>0</v>
      </c>
      <c r="BI364" s="214">
        <f>IF(N364="nulová",J364,0)</f>
        <v>0</v>
      </c>
      <c r="BJ364" s="19" t="s">
        <v>79</v>
      </c>
      <c r="BK364" s="214">
        <f>ROUND(I364*H364,2)</f>
        <v>0</v>
      </c>
      <c r="BL364" s="19" t="s">
        <v>128</v>
      </c>
      <c r="BM364" s="213" t="s">
        <v>544</v>
      </c>
    </row>
    <row r="365" s="13" customFormat="1">
      <c r="A365" s="13"/>
      <c r="B365" s="220"/>
      <c r="C365" s="221"/>
      <c r="D365" s="222" t="s">
        <v>132</v>
      </c>
      <c r="E365" s="221"/>
      <c r="F365" s="224" t="s">
        <v>545</v>
      </c>
      <c r="G365" s="221"/>
      <c r="H365" s="225">
        <v>23.469999999999999</v>
      </c>
      <c r="I365" s="226"/>
      <c r="J365" s="221"/>
      <c r="K365" s="221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132</v>
      </c>
      <c r="AU365" s="231" t="s">
        <v>81</v>
      </c>
      <c r="AV365" s="13" t="s">
        <v>81</v>
      </c>
      <c r="AW365" s="13" t="s">
        <v>4</v>
      </c>
      <c r="AX365" s="13" t="s">
        <v>79</v>
      </c>
      <c r="AY365" s="231" t="s">
        <v>121</v>
      </c>
    </row>
    <row r="366" s="2" customFormat="1" ht="24.15" customHeight="1">
      <c r="A366" s="40"/>
      <c r="B366" s="41"/>
      <c r="C366" s="202" t="s">
        <v>546</v>
      </c>
      <c r="D366" s="202" t="s">
        <v>123</v>
      </c>
      <c r="E366" s="203" t="s">
        <v>547</v>
      </c>
      <c r="F366" s="204" t="s">
        <v>548</v>
      </c>
      <c r="G366" s="205" t="s">
        <v>304</v>
      </c>
      <c r="H366" s="206">
        <v>3.5</v>
      </c>
      <c r="I366" s="207"/>
      <c r="J366" s="208">
        <f>ROUND(I366*H366,2)</f>
        <v>0</v>
      </c>
      <c r="K366" s="204" t="s">
        <v>127</v>
      </c>
      <c r="L366" s="46"/>
      <c r="M366" s="209" t="s">
        <v>19</v>
      </c>
      <c r="N366" s="210" t="s">
        <v>42</v>
      </c>
      <c r="O366" s="86"/>
      <c r="P366" s="211">
        <f>O366*H366</f>
        <v>0</v>
      </c>
      <c r="Q366" s="211">
        <v>0.10095</v>
      </c>
      <c r="R366" s="211">
        <f>Q366*H366</f>
        <v>0.353325</v>
      </c>
      <c r="S366" s="211">
        <v>0</v>
      </c>
      <c r="T366" s="212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3" t="s">
        <v>128</v>
      </c>
      <c r="AT366" s="213" t="s">
        <v>123</v>
      </c>
      <c r="AU366" s="213" t="s">
        <v>81</v>
      </c>
      <c r="AY366" s="19" t="s">
        <v>121</v>
      </c>
      <c r="BE366" s="214">
        <f>IF(N366="základní",J366,0)</f>
        <v>0</v>
      </c>
      <c r="BF366" s="214">
        <f>IF(N366="snížená",J366,0)</f>
        <v>0</v>
      </c>
      <c r="BG366" s="214">
        <f>IF(N366="zákl. přenesená",J366,0)</f>
        <v>0</v>
      </c>
      <c r="BH366" s="214">
        <f>IF(N366="sníž. přenesená",J366,0)</f>
        <v>0</v>
      </c>
      <c r="BI366" s="214">
        <f>IF(N366="nulová",J366,0)</f>
        <v>0</v>
      </c>
      <c r="BJ366" s="19" t="s">
        <v>79</v>
      </c>
      <c r="BK366" s="214">
        <f>ROUND(I366*H366,2)</f>
        <v>0</v>
      </c>
      <c r="BL366" s="19" t="s">
        <v>128</v>
      </c>
      <c r="BM366" s="213" t="s">
        <v>549</v>
      </c>
    </row>
    <row r="367" s="2" customFormat="1">
      <c r="A367" s="40"/>
      <c r="B367" s="41"/>
      <c r="C367" s="42"/>
      <c r="D367" s="215" t="s">
        <v>130</v>
      </c>
      <c r="E367" s="42"/>
      <c r="F367" s="216" t="s">
        <v>550</v>
      </c>
      <c r="G367" s="42"/>
      <c r="H367" s="42"/>
      <c r="I367" s="217"/>
      <c r="J367" s="42"/>
      <c r="K367" s="42"/>
      <c r="L367" s="46"/>
      <c r="M367" s="218"/>
      <c r="N367" s="219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130</v>
      </c>
      <c r="AU367" s="19" t="s">
        <v>81</v>
      </c>
    </row>
    <row r="368" s="14" customFormat="1">
      <c r="A368" s="14"/>
      <c r="B368" s="232"/>
      <c r="C368" s="233"/>
      <c r="D368" s="222" t="s">
        <v>132</v>
      </c>
      <c r="E368" s="234" t="s">
        <v>19</v>
      </c>
      <c r="F368" s="235" t="s">
        <v>551</v>
      </c>
      <c r="G368" s="233"/>
      <c r="H368" s="234" t="s">
        <v>19</v>
      </c>
      <c r="I368" s="236"/>
      <c r="J368" s="233"/>
      <c r="K368" s="233"/>
      <c r="L368" s="237"/>
      <c r="M368" s="238"/>
      <c r="N368" s="239"/>
      <c r="O368" s="239"/>
      <c r="P368" s="239"/>
      <c r="Q368" s="239"/>
      <c r="R368" s="239"/>
      <c r="S368" s="239"/>
      <c r="T368" s="24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1" t="s">
        <v>132</v>
      </c>
      <c r="AU368" s="241" t="s">
        <v>81</v>
      </c>
      <c r="AV368" s="14" t="s">
        <v>79</v>
      </c>
      <c r="AW368" s="14" t="s">
        <v>33</v>
      </c>
      <c r="AX368" s="14" t="s">
        <v>71</v>
      </c>
      <c r="AY368" s="241" t="s">
        <v>121</v>
      </c>
    </row>
    <row r="369" s="13" customFormat="1">
      <c r="A369" s="13"/>
      <c r="B369" s="220"/>
      <c r="C369" s="221"/>
      <c r="D369" s="222" t="s">
        <v>132</v>
      </c>
      <c r="E369" s="223" t="s">
        <v>19</v>
      </c>
      <c r="F369" s="224" t="s">
        <v>552</v>
      </c>
      <c r="G369" s="221"/>
      <c r="H369" s="225">
        <v>3.5</v>
      </c>
      <c r="I369" s="226"/>
      <c r="J369" s="221"/>
      <c r="K369" s="221"/>
      <c r="L369" s="227"/>
      <c r="M369" s="228"/>
      <c r="N369" s="229"/>
      <c r="O369" s="229"/>
      <c r="P369" s="229"/>
      <c r="Q369" s="229"/>
      <c r="R369" s="229"/>
      <c r="S369" s="229"/>
      <c r="T369" s="23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1" t="s">
        <v>132</v>
      </c>
      <c r="AU369" s="231" t="s">
        <v>81</v>
      </c>
      <c r="AV369" s="13" t="s">
        <v>81</v>
      </c>
      <c r="AW369" s="13" t="s">
        <v>33</v>
      </c>
      <c r="AX369" s="13" t="s">
        <v>79</v>
      </c>
      <c r="AY369" s="231" t="s">
        <v>121</v>
      </c>
    </row>
    <row r="370" s="2" customFormat="1" ht="16.5" customHeight="1">
      <c r="A370" s="40"/>
      <c r="B370" s="41"/>
      <c r="C370" s="253" t="s">
        <v>553</v>
      </c>
      <c r="D370" s="253" t="s">
        <v>254</v>
      </c>
      <c r="E370" s="254" t="s">
        <v>554</v>
      </c>
      <c r="F370" s="255" t="s">
        <v>555</v>
      </c>
      <c r="G370" s="256" t="s">
        <v>304</v>
      </c>
      <c r="H370" s="257">
        <v>3.5</v>
      </c>
      <c r="I370" s="258"/>
      <c r="J370" s="259">
        <f>ROUND(I370*H370,2)</f>
        <v>0</v>
      </c>
      <c r="K370" s="255" t="s">
        <v>127</v>
      </c>
      <c r="L370" s="260"/>
      <c r="M370" s="261" t="s">
        <v>19</v>
      </c>
      <c r="N370" s="262" t="s">
        <v>42</v>
      </c>
      <c r="O370" s="86"/>
      <c r="P370" s="211">
        <f>O370*H370</f>
        <v>0</v>
      </c>
      <c r="Q370" s="211">
        <v>0.028000000000000001</v>
      </c>
      <c r="R370" s="211">
        <f>Q370*H370</f>
        <v>0.098000000000000004</v>
      </c>
      <c r="S370" s="211">
        <v>0</v>
      </c>
      <c r="T370" s="212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3" t="s">
        <v>172</v>
      </c>
      <c r="AT370" s="213" t="s">
        <v>254</v>
      </c>
      <c r="AU370" s="213" t="s">
        <v>81</v>
      </c>
      <c r="AY370" s="19" t="s">
        <v>121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19" t="s">
        <v>79</v>
      </c>
      <c r="BK370" s="214">
        <f>ROUND(I370*H370,2)</f>
        <v>0</v>
      </c>
      <c r="BL370" s="19" t="s">
        <v>128</v>
      </c>
      <c r="BM370" s="213" t="s">
        <v>556</v>
      </c>
    </row>
    <row r="371" s="2" customFormat="1" ht="16.5" customHeight="1">
      <c r="A371" s="40"/>
      <c r="B371" s="41"/>
      <c r="C371" s="202" t="s">
        <v>557</v>
      </c>
      <c r="D371" s="202" t="s">
        <v>123</v>
      </c>
      <c r="E371" s="203" t="s">
        <v>558</v>
      </c>
      <c r="F371" s="204" t="s">
        <v>559</v>
      </c>
      <c r="G371" s="205" t="s">
        <v>304</v>
      </c>
      <c r="H371" s="206">
        <v>61.200000000000003</v>
      </c>
      <c r="I371" s="207"/>
      <c r="J371" s="208">
        <f>ROUND(I371*H371,2)</f>
        <v>0</v>
      </c>
      <c r="K371" s="204" t="s">
        <v>19</v>
      </c>
      <c r="L371" s="46"/>
      <c r="M371" s="209" t="s">
        <v>19</v>
      </c>
      <c r="N371" s="210" t="s">
        <v>42</v>
      </c>
      <c r="O371" s="86"/>
      <c r="P371" s="211">
        <f>O371*H371</f>
        <v>0</v>
      </c>
      <c r="Q371" s="211">
        <v>0.10095</v>
      </c>
      <c r="R371" s="211">
        <f>Q371*H371</f>
        <v>6.17814</v>
      </c>
      <c r="S371" s="211">
        <v>0</v>
      </c>
      <c r="T371" s="212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3" t="s">
        <v>128</v>
      </c>
      <c r="AT371" s="213" t="s">
        <v>123</v>
      </c>
      <c r="AU371" s="213" t="s">
        <v>81</v>
      </c>
      <c r="AY371" s="19" t="s">
        <v>121</v>
      </c>
      <c r="BE371" s="214">
        <f>IF(N371="základní",J371,0)</f>
        <v>0</v>
      </c>
      <c r="BF371" s="214">
        <f>IF(N371="snížená",J371,0)</f>
        <v>0</v>
      </c>
      <c r="BG371" s="214">
        <f>IF(N371="zákl. přenesená",J371,0)</f>
        <v>0</v>
      </c>
      <c r="BH371" s="214">
        <f>IF(N371="sníž. přenesená",J371,0)</f>
        <v>0</v>
      </c>
      <c r="BI371" s="214">
        <f>IF(N371="nulová",J371,0)</f>
        <v>0</v>
      </c>
      <c r="BJ371" s="19" t="s">
        <v>79</v>
      </c>
      <c r="BK371" s="214">
        <f>ROUND(I371*H371,2)</f>
        <v>0</v>
      </c>
      <c r="BL371" s="19" t="s">
        <v>128</v>
      </c>
      <c r="BM371" s="213" t="s">
        <v>560</v>
      </c>
    </row>
    <row r="372" s="13" customFormat="1">
      <c r="A372" s="13"/>
      <c r="B372" s="220"/>
      <c r="C372" s="221"/>
      <c r="D372" s="222" t="s">
        <v>132</v>
      </c>
      <c r="E372" s="223" t="s">
        <v>19</v>
      </c>
      <c r="F372" s="224" t="s">
        <v>561</v>
      </c>
      <c r="G372" s="221"/>
      <c r="H372" s="225">
        <v>61.200000000000003</v>
      </c>
      <c r="I372" s="226"/>
      <c r="J372" s="221"/>
      <c r="K372" s="221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132</v>
      </c>
      <c r="AU372" s="231" t="s">
        <v>81</v>
      </c>
      <c r="AV372" s="13" t="s">
        <v>81</v>
      </c>
      <c r="AW372" s="13" t="s">
        <v>33</v>
      </c>
      <c r="AX372" s="13" t="s">
        <v>79</v>
      </c>
      <c r="AY372" s="231" t="s">
        <v>121</v>
      </c>
    </row>
    <row r="373" s="2" customFormat="1" ht="16.5" customHeight="1">
      <c r="A373" s="40"/>
      <c r="B373" s="41"/>
      <c r="C373" s="253" t="s">
        <v>562</v>
      </c>
      <c r="D373" s="253" t="s">
        <v>254</v>
      </c>
      <c r="E373" s="254" t="s">
        <v>563</v>
      </c>
      <c r="F373" s="255" t="s">
        <v>564</v>
      </c>
      <c r="G373" s="256" t="s">
        <v>304</v>
      </c>
      <c r="H373" s="257">
        <v>62.423999999999999</v>
      </c>
      <c r="I373" s="258"/>
      <c r="J373" s="259">
        <f>ROUND(I373*H373,2)</f>
        <v>0</v>
      </c>
      <c r="K373" s="255" t="s">
        <v>19</v>
      </c>
      <c r="L373" s="260"/>
      <c r="M373" s="261" t="s">
        <v>19</v>
      </c>
      <c r="N373" s="262" t="s">
        <v>42</v>
      </c>
      <c r="O373" s="86"/>
      <c r="P373" s="211">
        <f>O373*H373</f>
        <v>0</v>
      </c>
      <c r="Q373" s="211">
        <v>0.0101</v>
      </c>
      <c r="R373" s="211">
        <f>Q373*H373</f>
        <v>0.6304824</v>
      </c>
      <c r="S373" s="211">
        <v>0</v>
      </c>
      <c r="T373" s="212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3" t="s">
        <v>172</v>
      </c>
      <c r="AT373" s="213" t="s">
        <v>254</v>
      </c>
      <c r="AU373" s="213" t="s">
        <v>81</v>
      </c>
      <c r="AY373" s="19" t="s">
        <v>121</v>
      </c>
      <c r="BE373" s="214">
        <f>IF(N373="základní",J373,0)</f>
        <v>0</v>
      </c>
      <c r="BF373" s="214">
        <f>IF(N373="snížená",J373,0)</f>
        <v>0</v>
      </c>
      <c r="BG373" s="214">
        <f>IF(N373="zákl. přenesená",J373,0)</f>
        <v>0</v>
      </c>
      <c r="BH373" s="214">
        <f>IF(N373="sníž. přenesená",J373,0)</f>
        <v>0</v>
      </c>
      <c r="BI373" s="214">
        <f>IF(N373="nulová",J373,0)</f>
        <v>0</v>
      </c>
      <c r="BJ373" s="19" t="s">
        <v>79</v>
      </c>
      <c r="BK373" s="214">
        <f>ROUND(I373*H373,2)</f>
        <v>0</v>
      </c>
      <c r="BL373" s="19" t="s">
        <v>128</v>
      </c>
      <c r="BM373" s="213" t="s">
        <v>565</v>
      </c>
    </row>
    <row r="374" s="13" customFormat="1">
      <c r="A374" s="13"/>
      <c r="B374" s="220"/>
      <c r="C374" s="221"/>
      <c r="D374" s="222" t="s">
        <v>132</v>
      </c>
      <c r="E374" s="221"/>
      <c r="F374" s="224" t="s">
        <v>566</v>
      </c>
      <c r="G374" s="221"/>
      <c r="H374" s="225">
        <v>62.423999999999999</v>
      </c>
      <c r="I374" s="226"/>
      <c r="J374" s="221"/>
      <c r="K374" s="221"/>
      <c r="L374" s="227"/>
      <c r="M374" s="228"/>
      <c r="N374" s="229"/>
      <c r="O374" s="229"/>
      <c r="P374" s="229"/>
      <c r="Q374" s="229"/>
      <c r="R374" s="229"/>
      <c r="S374" s="229"/>
      <c r="T374" s="23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1" t="s">
        <v>132</v>
      </c>
      <c r="AU374" s="231" t="s">
        <v>81</v>
      </c>
      <c r="AV374" s="13" t="s">
        <v>81</v>
      </c>
      <c r="AW374" s="13" t="s">
        <v>4</v>
      </c>
      <c r="AX374" s="13" t="s">
        <v>79</v>
      </c>
      <c r="AY374" s="231" t="s">
        <v>121</v>
      </c>
    </row>
    <row r="375" s="2" customFormat="1" ht="24.15" customHeight="1">
      <c r="A375" s="40"/>
      <c r="B375" s="41"/>
      <c r="C375" s="202" t="s">
        <v>567</v>
      </c>
      <c r="D375" s="202" t="s">
        <v>123</v>
      </c>
      <c r="E375" s="203" t="s">
        <v>568</v>
      </c>
      <c r="F375" s="204" t="s">
        <v>569</v>
      </c>
      <c r="G375" s="205" t="s">
        <v>304</v>
      </c>
      <c r="H375" s="206">
        <v>2</v>
      </c>
      <c r="I375" s="207"/>
      <c r="J375" s="208">
        <f>ROUND(I375*H375,2)</f>
        <v>0</v>
      </c>
      <c r="K375" s="204" t="s">
        <v>127</v>
      </c>
      <c r="L375" s="46"/>
      <c r="M375" s="209" t="s">
        <v>19</v>
      </c>
      <c r="N375" s="210" t="s">
        <v>42</v>
      </c>
      <c r="O375" s="86"/>
      <c r="P375" s="211">
        <f>O375*H375</f>
        <v>0</v>
      </c>
      <c r="Q375" s="211">
        <v>0</v>
      </c>
      <c r="R375" s="211">
        <f>Q375*H375</f>
        <v>0</v>
      </c>
      <c r="S375" s="211">
        <v>0</v>
      </c>
      <c r="T375" s="212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3" t="s">
        <v>128</v>
      </c>
      <c r="AT375" s="213" t="s">
        <v>123</v>
      </c>
      <c r="AU375" s="213" t="s">
        <v>81</v>
      </c>
      <c r="AY375" s="19" t="s">
        <v>121</v>
      </c>
      <c r="BE375" s="214">
        <f>IF(N375="základní",J375,0)</f>
        <v>0</v>
      </c>
      <c r="BF375" s="214">
        <f>IF(N375="snížená",J375,0)</f>
        <v>0</v>
      </c>
      <c r="BG375" s="214">
        <f>IF(N375="zákl. přenesená",J375,0)</f>
        <v>0</v>
      </c>
      <c r="BH375" s="214">
        <f>IF(N375="sníž. přenesená",J375,0)</f>
        <v>0</v>
      </c>
      <c r="BI375" s="214">
        <f>IF(N375="nulová",J375,0)</f>
        <v>0</v>
      </c>
      <c r="BJ375" s="19" t="s">
        <v>79</v>
      </c>
      <c r="BK375" s="214">
        <f>ROUND(I375*H375,2)</f>
        <v>0</v>
      </c>
      <c r="BL375" s="19" t="s">
        <v>128</v>
      </c>
      <c r="BM375" s="213" t="s">
        <v>570</v>
      </c>
    </row>
    <row r="376" s="2" customFormat="1">
      <c r="A376" s="40"/>
      <c r="B376" s="41"/>
      <c r="C376" s="42"/>
      <c r="D376" s="215" t="s">
        <v>130</v>
      </c>
      <c r="E376" s="42"/>
      <c r="F376" s="216" t="s">
        <v>571</v>
      </c>
      <c r="G376" s="42"/>
      <c r="H376" s="42"/>
      <c r="I376" s="217"/>
      <c r="J376" s="42"/>
      <c r="K376" s="42"/>
      <c r="L376" s="46"/>
      <c r="M376" s="218"/>
      <c r="N376" s="219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130</v>
      </c>
      <c r="AU376" s="19" t="s">
        <v>81</v>
      </c>
    </row>
    <row r="377" s="14" customFormat="1">
      <c r="A377" s="14"/>
      <c r="B377" s="232"/>
      <c r="C377" s="233"/>
      <c r="D377" s="222" t="s">
        <v>132</v>
      </c>
      <c r="E377" s="234" t="s">
        <v>19</v>
      </c>
      <c r="F377" s="235" t="s">
        <v>572</v>
      </c>
      <c r="G377" s="233"/>
      <c r="H377" s="234" t="s">
        <v>19</v>
      </c>
      <c r="I377" s="236"/>
      <c r="J377" s="233"/>
      <c r="K377" s="233"/>
      <c r="L377" s="237"/>
      <c r="M377" s="238"/>
      <c r="N377" s="239"/>
      <c r="O377" s="239"/>
      <c r="P377" s="239"/>
      <c r="Q377" s="239"/>
      <c r="R377" s="239"/>
      <c r="S377" s="239"/>
      <c r="T377" s="24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1" t="s">
        <v>132</v>
      </c>
      <c r="AU377" s="241" t="s">
        <v>81</v>
      </c>
      <c r="AV377" s="14" t="s">
        <v>79</v>
      </c>
      <c r="AW377" s="14" t="s">
        <v>33</v>
      </c>
      <c r="AX377" s="14" t="s">
        <v>71</v>
      </c>
      <c r="AY377" s="241" t="s">
        <v>121</v>
      </c>
    </row>
    <row r="378" s="13" customFormat="1">
      <c r="A378" s="13"/>
      <c r="B378" s="220"/>
      <c r="C378" s="221"/>
      <c r="D378" s="222" t="s">
        <v>132</v>
      </c>
      <c r="E378" s="223" t="s">
        <v>19</v>
      </c>
      <c r="F378" s="224" t="s">
        <v>81</v>
      </c>
      <c r="G378" s="221"/>
      <c r="H378" s="225">
        <v>2</v>
      </c>
      <c r="I378" s="226"/>
      <c r="J378" s="221"/>
      <c r="K378" s="221"/>
      <c r="L378" s="227"/>
      <c r="M378" s="228"/>
      <c r="N378" s="229"/>
      <c r="O378" s="229"/>
      <c r="P378" s="229"/>
      <c r="Q378" s="229"/>
      <c r="R378" s="229"/>
      <c r="S378" s="229"/>
      <c r="T378" s="23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1" t="s">
        <v>132</v>
      </c>
      <c r="AU378" s="231" t="s">
        <v>81</v>
      </c>
      <c r="AV378" s="13" t="s">
        <v>81</v>
      </c>
      <c r="AW378" s="13" t="s">
        <v>33</v>
      </c>
      <c r="AX378" s="13" t="s">
        <v>79</v>
      </c>
      <c r="AY378" s="231" t="s">
        <v>121</v>
      </c>
    </row>
    <row r="379" s="2" customFormat="1" ht="16.5" customHeight="1">
      <c r="A379" s="40"/>
      <c r="B379" s="41"/>
      <c r="C379" s="202" t="s">
        <v>573</v>
      </c>
      <c r="D379" s="202" t="s">
        <v>123</v>
      </c>
      <c r="E379" s="203" t="s">
        <v>574</v>
      </c>
      <c r="F379" s="204" t="s">
        <v>575</v>
      </c>
      <c r="G379" s="205" t="s">
        <v>304</v>
      </c>
      <c r="H379" s="206">
        <v>2</v>
      </c>
      <c r="I379" s="207"/>
      <c r="J379" s="208">
        <f>ROUND(I379*H379,2)</f>
        <v>0</v>
      </c>
      <c r="K379" s="204" t="s">
        <v>127</v>
      </c>
      <c r="L379" s="46"/>
      <c r="M379" s="209" t="s">
        <v>19</v>
      </c>
      <c r="N379" s="210" t="s">
        <v>42</v>
      </c>
      <c r="O379" s="86"/>
      <c r="P379" s="211">
        <f>O379*H379</f>
        <v>0</v>
      </c>
      <c r="Q379" s="211">
        <v>0</v>
      </c>
      <c r="R379" s="211">
        <f>Q379*H379</f>
        <v>0</v>
      </c>
      <c r="S379" s="211">
        <v>0</v>
      </c>
      <c r="T379" s="212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3" t="s">
        <v>128</v>
      </c>
      <c r="AT379" s="213" t="s">
        <v>123</v>
      </c>
      <c r="AU379" s="213" t="s">
        <v>81</v>
      </c>
      <c r="AY379" s="19" t="s">
        <v>121</v>
      </c>
      <c r="BE379" s="214">
        <f>IF(N379="základní",J379,0)</f>
        <v>0</v>
      </c>
      <c r="BF379" s="214">
        <f>IF(N379="snížená",J379,0)</f>
        <v>0</v>
      </c>
      <c r="BG379" s="214">
        <f>IF(N379="zákl. přenesená",J379,0)</f>
        <v>0</v>
      </c>
      <c r="BH379" s="214">
        <f>IF(N379="sníž. přenesená",J379,0)</f>
        <v>0</v>
      </c>
      <c r="BI379" s="214">
        <f>IF(N379="nulová",J379,0)</f>
        <v>0</v>
      </c>
      <c r="BJ379" s="19" t="s">
        <v>79</v>
      </c>
      <c r="BK379" s="214">
        <f>ROUND(I379*H379,2)</f>
        <v>0</v>
      </c>
      <c r="BL379" s="19" t="s">
        <v>128</v>
      </c>
      <c r="BM379" s="213" t="s">
        <v>576</v>
      </c>
    </row>
    <row r="380" s="2" customFormat="1">
      <c r="A380" s="40"/>
      <c r="B380" s="41"/>
      <c r="C380" s="42"/>
      <c r="D380" s="215" t="s">
        <v>130</v>
      </c>
      <c r="E380" s="42"/>
      <c r="F380" s="216" t="s">
        <v>577</v>
      </c>
      <c r="G380" s="42"/>
      <c r="H380" s="42"/>
      <c r="I380" s="217"/>
      <c r="J380" s="42"/>
      <c r="K380" s="42"/>
      <c r="L380" s="46"/>
      <c r="M380" s="218"/>
      <c r="N380" s="219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130</v>
      </c>
      <c r="AU380" s="19" t="s">
        <v>81</v>
      </c>
    </row>
    <row r="381" s="14" customFormat="1">
      <c r="A381" s="14"/>
      <c r="B381" s="232"/>
      <c r="C381" s="233"/>
      <c r="D381" s="222" t="s">
        <v>132</v>
      </c>
      <c r="E381" s="234" t="s">
        <v>19</v>
      </c>
      <c r="F381" s="235" t="s">
        <v>572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1" t="s">
        <v>132</v>
      </c>
      <c r="AU381" s="241" t="s">
        <v>81</v>
      </c>
      <c r="AV381" s="14" t="s">
        <v>79</v>
      </c>
      <c r="AW381" s="14" t="s">
        <v>33</v>
      </c>
      <c r="AX381" s="14" t="s">
        <v>71</v>
      </c>
      <c r="AY381" s="241" t="s">
        <v>121</v>
      </c>
    </row>
    <row r="382" s="13" customFormat="1">
      <c r="A382" s="13"/>
      <c r="B382" s="220"/>
      <c r="C382" s="221"/>
      <c r="D382" s="222" t="s">
        <v>132</v>
      </c>
      <c r="E382" s="223" t="s">
        <v>19</v>
      </c>
      <c r="F382" s="224" t="s">
        <v>81</v>
      </c>
      <c r="G382" s="221"/>
      <c r="H382" s="225">
        <v>2</v>
      </c>
      <c r="I382" s="226"/>
      <c r="J382" s="221"/>
      <c r="K382" s="221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132</v>
      </c>
      <c r="AU382" s="231" t="s">
        <v>81</v>
      </c>
      <c r="AV382" s="13" t="s">
        <v>81</v>
      </c>
      <c r="AW382" s="13" t="s">
        <v>33</v>
      </c>
      <c r="AX382" s="13" t="s">
        <v>79</v>
      </c>
      <c r="AY382" s="231" t="s">
        <v>121</v>
      </c>
    </row>
    <row r="383" s="2" customFormat="1" ht="16.5" customHeight="1">
      <c r="A383" s="40"/>
      <c r="B383" s="41"/>
      <c r="C383" s="202" t="s">
        <v>578</v>
      </c>
      <c r="D383" s="202" t="s">
        <v>123</v>
      </c>
      <c r="E383" s="203" t="s">
        <v>579</v>
      </c>
      <c r="F383" s="204" t="s">
        <v>580</v>
      </c>
      <c r="G383" s="205" t="s">
        <v>126</v>
      </c>
      <c r="H383" s="206">
        <v>15</v>
      </c>
      <c r="I383" s="207"/>
      <c r="J383" s="208">
        <f>ROUND(I383*H383,2)</f>
        <v>0</v>
      </c>
      <c r="K383" s="204" t="s">
        <v>127</v>
      </c>
      <c r="L383" s="46"/>
      <c r="M383" s="209" t="s">
        <v>19</v>
      </c>
      <c r="N383" s="210" t="s">
        <v>42</v>
      </c>
      <c r="O383" s="86"/>
      <c r="P383" s="211">
        <f>O383*H383</f>
        <v>0</v>
      </c>
      <c r="Q383" s="211">
        <v>0.031</v>
      </c>
      <c r="R383" s="211">
        <f>Q383*H383</f>
        <v>0.46499999999999997</v>
      </c>
      <c r="S383" s="211">
        <v>0</v>
      </c>
      <c r="T383" s="212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3" t="s">
        <v>128</v>
      </c>
      <c r="AT383" s="213" t="s">
        <v>123</v>
      </c>
      <c r="AU383" s="213" t="s">
        <v>81</v>
      </c>
      <c r="AY383" s="19" t="s">
        <v>121</v>
      </c>
      <c r="BE383" s="214">
        <f>IF(N383="základní",J383,0)</f>
        <v>0</v>
      </c>
      <c r="BF383" s="214">
        <f>IF(N383="snížená",J383,0)</f>
        <v>0</v>
      </c>
      <c r="BG383" s="214">
        <f>IF(N383="zákl. přenesená",J383,0)</f>
        <v>0</v>
      </c>
      <c r="BH383" s="214">
        <f>IF(N383="sníž. přenesená",J383,0)</f>
        <v>0</v>
      </c>
      <c r="BI383" s="214">
        <f>IF(N383="nulová",J383,0)</f>
        <v>0</v>
      </c>
      <c r="BJ383" s="19" t="s">
        <v>79</v>
      </c>
      <c r="BK383" s="214">
        <f>ROUND(I383*H383,2)</f>
        <v>0</v>
      </c>
      <c r="BL383" s="19" t="s">
        <v>128</v>
      </c>
      <c r="BM383" s="213" t="s">
        <v>581</v>
      </c>
    </row>
    <row r="384" s="2" customFormat="1">
      <c r="A384" s="40"/>
      <c r="B384" s="41"/>
      <c r="C384" s="42"/>
      <c r="D384" s="215" t="s">
        <v>130</v>
      </c>
      <c r="E384" s="42"/>
      <c r="F384" s="216" t="s">
        <v>582</v>
      </c>
      <c r="G384" s="42"/>
      <c r="H384" s="42"/>
      <c r="I384" s="217"/>
      <c r="J384" s="42"/>
      <c r="K384" s="42"/>
      <c r="L384" s="46"/>
      <c r="M384" s="218"/>
      <c r="N384" s="219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130</v>
      </c>
      <c r="AU384" s="19" t="s">
        <v>81</v>
      </c>
    </row>
    <row r="385" s="2" customFormat="1" ht="16.5" customHeight="1">
      <c r="A385" s="40"/>
      <c r="B385" s="41"/>
      <c r="C385" s="202" t="s">
        <v>583</v>
      </c>
      <c r="D385" s="202" t="s">
        <v>123</v>
      </c>
      <c r="E385" s="203" t="s">
        <v>584</v>
      </c>
      <c r="F385" s="204" t="s">
        <v>585</v>
      </c>
      <c r="G385" s="205" t="s">
        <v>586</v>
      </c>
      <c r="H385" s="206">
        <v>1</v>
      </c>
      <c r="I385" s="207"/>
      <c r="J385" s="208">
        <f>ROUND(I385*H385,2)</f>
        <v>0</v>
      </c>
      <c r="K385" s="204" t="s">
        <v>127</v>
      </c>
      <c r="L385" s="46"/>
      <c r="M385" s="209" t="s">
        <v>19</v>
      </c>
      <c r="N385" s="210" t="s">
        <v>42</v>
      </c>
      <c r="O385" s="86"/>
      <c r="P385" s="211">
        <f>O385*H385</f>
        <v>0</v>
      </c>
      <c r="Q385" s="211">
        <v>0.00080000000000000004</v>
      </c>
      <c r="R385" s="211">
        <f>Q385*H385</f>
        <v>0.00080000000000000004</v>
      </c>
      <c r="S385" s="211">
        <v>0</v>
      </c>
      <c r="T385" s="212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3" t="s">
        <v>128</v>
      </c>
      <c r="AT385" s="213" t="s">
        <v>123</v>
      </c>
      <c r="AU385" s="213" t="s">
        <v>81</v>
      </c>
      <c r="AY385" s="19" t="s">
        <v>121</v>
      </c>
      <c r="BE385" s="214">
        <f>IF(N385="základní",J385,0)</f>
        <v>0</v>
      </c>
      <c r="BF385" s="214">
        <f>IF(N385="snížená",J385,0)</f>
        <v>0</v>
      </c>
      <c r="BG385" s="214">
        <f>IF(N385="zákl. přenesená",J385,0)</f>
        <v>0</v>
      </c>
      <c r="BH385" s="214">
        <f>IF(N385="sníž. přenesená",J385,0)</f>
        <v>0</v>
      </c>
      <c r="BI385" s="214">
        <f>IF(N385="nulová",J385,0)</f>
        <v>0</v>
      </c>
      <c r="BJ385" s="19" t="s">
        <v>79</v>
      </c>
      <c r="BK385" s="214">
        <f>ROUND(I385*H385,2)</f>
        <v>0</v>
      </c>
      <c r="BL385" s="19" t="s">
        <v>128</v>
      </c>
      <c r="BM385" s="213" t="s">
        <v>587</v>
      </c>
    </row>
    <row r="386" s="2" customFormat="1">
      <c r="A386" s="40"/>
      <c r="B386" s="41"/>
      <c r="C386" s="42"/>
      <c r="D386" s="215" t="s">
        <v>130</v>
      </c>
      <c r="E386" s="42"/>
      <c r="F386" s="216" t="s">
        <v>588</v>
      </c>
      <c r="G386" s="42"/>
      <c r="H386" s="42"/>
      <c r="I386" s="217"/>
      <c r="J386" s="42"/>
      <c r="K386" s="42"/>
      <c r="L386" s="46"/>
      <c r="M386" s="218"/>
      <c r="N386" s="219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130</v>
      </c>
      <c r="AU386" s="19" t="s">
        <v>81</v>
      </c>
    </row>
    <row r="387" s="2" customFormat="1" ht="16.5" customHeight="1">
      <c r="A387" s="40"/>
      <c r="B387" s="41"/>
      <c r="C387" s="253" t="s">
        <v>589</v>
      </c>
      <c r="D387" s="253" t="s">
        <v>254</v>
      </c>
      <c r="E387" s="254" t="s">
        <v>590</v>
      </c>
      <c r="F387" s="255" t="s">
        <v>591</v>
      </c>
      <c r="G387" s="256" t="s">
        <v>586</v>
      </c>
      <c r="H387" s="257">
        <v>1</v>
      </c>
      <c r="I387" s="258"/>
      <c r="J387" s="259">
        <f>ROUND(I387*H387,2)</f>
        <v>0</v>
      </c>
      <c r="K387" s="255" t="s">
        <v>19</v>
      </c>
      <c r="L387" s="260"/>
      <c r="M387" s="261" t="s">
        <v>19</v>
      </c>
      <c r="N387" s="262" t="s">
        <v>42</v>
      </c>
      <c r="O387" s="86"/>
      <c r="P387" s="211">
        <f>O387*H387</f>
        <v>0</v>
      </c>
      <c r="Q387" s="211">
        <v>0.01</v>
      </c>
      <c r="R387" s="211">
        <f>Q387*H387</f>
        <v>0.01</v>
      </c>
      <c r="S387" s="211">
        <v>0</v>
      </c>
      <c r="T387" s="212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3" t="s">
        <v>172</v>
      </c>
      <c r="AT387" s="213" t="s">
        <v>254</v>
      </c>
      <c r="AU387" s="213" t="s">
        <v>81</v>
      </c>
      <c r="AY387" s="19" t="s">
        <v>121</v>
      </c>
      <c r="BE387" s="214">
        <f>IF(N387="základní",J387,0)</f>
        <v>0</v>
      </c>
      <c r="BF387" s="214">
        <f>IF(N387="snížená",J387,0)</f>
        <v>0</v>
      </c>
      <c r="BG387" s="214">
        <f>IF(N387="zákl. přenesená",J387,0)</f>
        <v>0</v>
      </c>
      <c r="BH387" s="214">
        <f>IF(N387="sníž. přenesená",J387,0)</f>
        <v>0</v>
      </c>
      <c r="BI387" s="214">
        <f>IF(N387="nulová",J387,0)</f>
        <v>0</v>
      </c>
      <c r="BJ387" s="19" t="s">
        <v>79</v>
      </c>
      <c r="BK387" s="214">
        <f>ROUND(I387*H387,2)</f>
        <v>0</v>
      </c>
      <c r="BL387" s="19" t="s">
        <v>128</v>
      </c>
      <c r="BM387" s="213" t="s">
        <v>592</v>
      </c>
    </row>
    <row r="388" s="2" customFormat="1" ht="16.5" customHeight="1">
      <c r="A388" s="40"/>
      <c r="B388" s="41"/>
      <c r="C388" s="202" t="s">
        <v>593</v>
      </c>
      <c r="D388" s="202" t="s">
        <v>123</v>
      </c>
      <c r="E388" s="203" t="s">
        <v>594</v>
      </c>
      <c r="F388" s="204" t="s">
        <v>595</v>
      </c>
      <c r="G388" s="205" t="s">
        <v>586</v>
      </c>
      <c r="H388" s="206">
        <v>2</v>
      </c>
      <c r="I388" s="207"/>
      <c r="J388" s="208">
        <f>ROUND(I388*H388,2)</f>
        <v>0</v>
      </c>
      <c r="K388" s="204" t="s">
        <v>19</v>
      </c>
      <c r="L388" s="46"/>
      <c r="M388" s="209" t="s">
        <v>19</v>
      </c>
      <c r="N388" s="210" t="s">
        <v>42</v>
      </c>
      <c r="O388" s="86"/>
      <c r="P388" s="211">
        <f>O388*H388</f>
        <v>0</v>
      </c>
      <c r="Q388" s="211">
        <v>0</v>
      </c>
      <c r="R388" s="211">
        <f>Q388*H388</f>
        <v>0</v>
      </c>
      <c r="S388" s="211">
        <v>0</v>
      </c>
      <c r="T388" s="212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3" t="s">
        <v>128</v>
      </c>
      <c r="AT388" s="213" t="s">
        <v>123</v>
      </c>
      <c r="AU388" s="213" t="s">
        <v>81</v>
      </c>
      <c r="AY388" s="19" t="s">
        <v>121</v>
      </c>
      <c r="BE388" s="214">
        <f>IF(N388="základní",J388,0)</f>
        <v>0</v>
      </c>
      <c r="BF388" s="214">
        <f>IF(N388="snížená",J388,0)</f>
        <v>0</v>
      </c>
      <c r="BG388" s="214">
        <f>IF(N388="zákl. přenesená",J388,0)</f>
        <v>0</v>
      </c>
      <c r="BH388" s="214">
        <f>IF(N388="sníž. přenesená",J388,0)</f>
        <v>0</v>
      </c>
      <c r="BI388" s="214">
        <f>IF(N388="nulová",J388,0)</f>
        <v>0</v>
      </c>
      <c r="BJ388" s="19" t="s">
        <v>79</v>
      </c>
      <c r="BK388" s="214">
        <f>ROUND(I388*H388,2)</f>
        <v>0</v>
      </c>
      <c r="BL388" s="19" t="s">
        <v>128</v>
      </c>
      <c r="BM388" s="213" t="s">
        <v>596</v>
      </c>
    </row>
    <row r="389" s="2" customFormat="1" ht="24.15" customHeight="1">
      <c r="A389" s="40"/>
      <c r="B389" s="41"/>
      <c r="C389" s="202" t="s">
        <v>597</v>
      </c>
      <c r="D389" s="202" t="s">
        <v>123</v>
      </c>
      <c r="E389" s="203" t="s">
        <v>598</v>
      </c>
      <c r="F389" s="204" t="s">
        <v>599</v>
      </c>
      <c r="G389" s="205" t="s">
        <v>586</v>
      </c>
      <c r="H389" s="206">
        <v>2</v>
      </c>
      <c r="I389" s="207"/>
      <c r="J389" s="208">
        <f>ROUND(I389*H389,2)</f>
        <v>0</v>
      </c>
      <c r="K389" s="204" t="s">
        <v>19</v>
      </c>
      <c r="L389" s="46"/>
      <c r="M389" s="209" t="s">
        <v>19</v>
      </c>
      <c r="N389" s="210" t="s">
        <v>42</v>
      </c>
      <c r="O389" s="86"/>
      <c r="P389" s="211">
        <f>O389*H389</f>
        <v>0</v>
      </c>
      <c r="Q389" s="211">
        <v>0</v>
      </c>
      <c r="R389" s="211">
        <f>Q389*H389</f>
        <v>0</v>
      </c>
      <c r="S389" s="211">
        <v>0</v>
      </c>
      <c r="T389" s="212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3" t="s">
        <v>128</v>
      </c>
      <c r="AT389" s="213" t="s">
        <v>123</v>
      </c>
      <c r="AU389" s="213" t="s">
        <v>81</v>
      </c>
      <c r="AY389" s="19" t="s">
        <v>121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19" t="s">
        <v>79</v>
      </c>
      <c r="BK389" s="214">
        <f>ROUND(I389*H389,2)</f>
        <v>0</v>
      </c>
      <c r="BL389" s="19" t="s">
        <v>128</v>
      </c>
      <c r="BM389" s="213" t="s">
        <v>600</v>
      </c>
    </row>
    <row r="390" s="2" customFormat="1" ht="37.8" customHeight="1">
      <c r="A390" s="40"/>
      <c r="B390" s="41"/>
      <c r="C390" s="202" t="s">
        <v>601</v>
      </c>
      <c r="D390" s="202" t="s">
        <v>123</v>
      </c>
      <c r="E390" s="203" t="s">
        <v>602</v>
      </c>
      <c r="F390" s="204" t="s">
        <v>603</v>
      </c>
      <c r="G390" s="205" t="s">
        <v>586</v>
      </c>
      <c r="H390" s="206">
        <v>1</v>
      </c>
      <c r="I390" s="207"/>
      <c r="J390" s="208">
        <f>ROUND(I390*H390,2)</f>
        <v>0</v>
      </c>
      <c r="K390" s="204" t="s">
        <v>19</v>
      </c>
      <c r="L390" s="46"/>
      <c r="M390" s="209" t="s">
        <v>19</v>
      </c>
      <c r="N390" s="210" t="s">
        <v>42</v>
      </c>
      <c r="O390" s="86"/>
      <c r="P390" s="211">
        <f>O390*H390</f>
        <v>0</v>
      </c>
      <c r="Q390" s="211">
        <v>0</v>
      </c>
      <c r="R390" s="211">
        <f>Q390*H390</f>
        <v>0</v>
      </c>
      <c r="S390" s="211">
        <v>0</v>
      </c>
      <c r="T390" s="212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3" t="s">
        <v>128</v>
      </c>
      <c r="AT390" s="213" t="s">
        <v>123</v>
      </c>
      <c r="AU390" s="213" t="s">
        <v>81</v>
      </c>
      <c r="AY390" s="19" t="s">
        <v>121</v>
      </c>
      <c r="BE390" s="214">
        <f>IF(N390="základní",J390,0)</f>
        <v>0</v>
      </c>
      <c r="BF390" s="214">
        <f>IF(N390="snížená",J390,0)</f>
        <v>0</v>
      </c>
      <c r="BG390" s="214">
        <f>IF(N390="zákl. přenesená",J390,0)</f>
        <v>0</v>
      </c>
      <c r="BH390" s="214">
        <f>IF(N390="sníž. přenesená",J390,0)</f>
        <v>0</v>
      </c>
      <c r="BI390" s="214">
        <f>IF(N390="nulová",J390,0)</f>
        <v>0</v>
      </c>
      <c r="BJ390" s="19" t="s">
        <v>79</v>
      </c>
      <c r="BK390" s="214">
        <f>ROUND(I390*H390,2)</f>
        <v>0</v>
      </c>
      <c r="BL390" s="19" t="s">
        <v>128</v>
      </c>
      <c r="BM390" s="213" t="s">
        <v>604</v>
      </c>
    </row>
    <row r="391" s="2" customFormat="1" ht="16.5" customHeight="1">
      <c r="A391" s="40"/>
      <c r="B391" s="41"/>
      <c r="C391" s="202" t="s">
        <v>605</v>
      </c>
      <c r="D391" s="202" t="s">
        <v>123</v>
      </c>
      <c r="E391" s="203" t="s">
        <v>606</v>
      </c>
      <c r="F391" s="204" t="s">
        <v>607</v>
      </c>
      <c r="G391" s="205" t="s">
        <v>586</v>
      </c>
      <c r="H391" s="206">
        <v>2</v>
      </c>
      <c r="I391" s="207"/>
      <c r="J391" s="208">
        <f>ROUND(I391*H391,2)</f>
        <v>0</v>
      </c>
      <c r="K391" s="204" t="s">
        <v>19</v>
      </c>
      <c r="L391" s="46"/>
      <c r="M391" s="209" t="s">
        <v>19</v>
      </c>
      <c r="N391" s="210" t="s">
        <v>42</v>
      </c>
      <c r="O391" s="86"/>
      <c r="P391" s="211">
        <f>O391*H391</f>
        <v>0</v>
      </c>
      <c r="Q391" s="211">
        <v>0</v>
      </c>
      <c r="R391" s="211">
        <f>Q391*H391</f>
        <v>0</v>
      </c>
      <c r="S391" s="211">
        <v>0</v>
      </c>
      <c r="T391" s="212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3" t="s">
        <v>128</v>
      </c>
      <c r="AT391" s="213" t="s">
        <v>123</v>
      </c>
      <c r="AU391" s="213" t="s">
        <v>81</v>
      </c>
      <c r="AY391" s="19" t="s">
        <v>121</v>
      </c>
      <c r="BE391" s="214">
        <f>IF(N391="základní",J391,0)</f>
        <v>0</v>
      </c>
      <c r="BF391" s="214">
        <f>IF(N391="snížená",J391,0)</f>
        <v>0</v>
      </c>
      <c r="BG391" s="214">
        <f>IF(N391="zákl. přenesená",J391,0)</f>
        <v>0</v>
      </c>
      <c r="BH391" s="214">
        <f>IF(N391="sníž. přenesená",J391,0)</f>
        <v>0</v>
      </c>
      <c r="BI391" s="214">
        <f>IF(N391="nulová",J391,0)</f>
        <v>0</v>
      </c>
      <c r="BJ391" s="19" t="s">
        <v>79</v>
      </c>
      <c r="BK391" s="214">
        <f>ROUND(I391*H391,2)</f>
        <v>0</v>
      </c>
      <c r="BL391" s="19" t="s">
        <v>128</v>
      </c>
      <c r="BM391" s="213" t="s">
        <v>608</v>
      </c>
    </row>
    <row r="392" s="2" customFormat="1" ht="24.15" customHeight="1">
      <c r="A392" s="40"/>
      <c r="B392" s="41"/>
      <c r="C392" s="202" t="s">
        <v>609</v>
      </c>
      <c r="D392" s="202" t="s">
        <v>123</v>
      </c>
      <c r="E392" s="203" t="s">
        <v>610</v>
      </c>
      <c r="F392" s="204" t="s">
        <v>611</v>
      </c>
      <c r="G392" s="205" t="s">
        <v>586</v>
      </c>
      <c r="H392" s="206">
        <v>2</v>
      </c>
      <c r="I392" s="207"/>
      <c r="J392" s="208">
        <f>ROUND(I392*H392,2)</f>
        <v>0</v>
      </c>
      <c r="K392" s="204" t="s">
        <v>19</v>
      </c>
      <c r="L392" s="46"/>
      <c r="M392" s="209" t="s">
        <v>19</v>
      </c>
      <c r="N392" s="210" t="s">
        <v>42</v>
      </c>
      <c r="O392" s="86"/>
      <c r="P392" s="211">
        <f>O392*H392</f>
        <v>0</v>
      </c>
      <c r="Q392" s="211">
        <v>0</v>
      </c>
      <c r="R392" s="211">
        <f>Q392*H392</f>
        <v>0</v>
      </c>
      <c r="S392" s="211">
        <v>0</v>
      </c>
      <c r="T392" s="212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3" t="s">
        <v>128</v>
      </c>
      <c r="AT392" s="213" t="s">
        <v>123</v>
      </c>
      <c r="AU392" s="213" t="s">
        <v>81</v>
      </c>
      <c r="AY392" s="19" t="s">
        <v>121</v>
      </c>
      <c r="BE392" s="214">
        <f>IF(N392="základní",J392,0)</f>
        <v>0</v>
      </c>
      <c r="BF392" s="214">
        <f>IF(N392="snížená",J392,0)</f>
        <v>0</v>
      </c>
      <c r="BG392" s="214">
        <f>IF(N392="zákl. přenesená",J392,0)</f>
        <v>0</v>
      </c>
      <c r="BH392" s="214">
        <f>IF(N392="sníž. přenesená",J392,0)</f>
        <v>0</v>
      </c>
      <c r="BI392" s="214">
        <f>IF(N392="nulová",J392,0)</f>
        <v>0</v>
      </c>
      <c r="BJ392" s="19" t="s">
        <v>79</v>
      </c>
      <c r="BK392" s="214">
        <f>ROUND(I392*H392,2)</f>
        <v>0</v>
      </c>
      <c r="BL392" s="19" t="s">
        <v>128</v>
      </c>
      <c r="BM392" s="213" t="s">
        <v>612</v>
      </c>
    </row>
    <row r="393" s="2" customFormat="1" ht="24.15" customHeight="1">
      <c r="A393" s="40"/>
      <c r="B393" s="41"/>
      <c r="C393" s="202" t="s">
        <v>613</v>
      </c>
      <c r="D393" s="202" t="s">
        <v>123</v>
      </c>
      <c r="E393" s="203" t="s">
        <v>614</v>
      </c>
      <c r="F393" s="204" t="s">
        <v>615</v>
      </c>
      <c r="G393" s="205" t="s">
        <v>616</v>
      </c>
      <c r="H393" s="206">
        <v>1</v>
      </c>
      <c r="I393" s="207"/>
      <c r="J393" s="208">
        <f>ROUND(I393*H393,2)</f>
        <v>0</v>
      </c>
      <c r="K393" s="204" t="s">
        <v>19</v>
      </c>
      <c r="L393" s="46"/>
      <c r="M393" s="209" t="s">
        <v>19</v>
      </c>
      <c r="N393" s="210" t="s">
        <v>42</v>
      </c>
      <c r="O393" s="86"/>
      <c r="P393" s="211">
        <f>O393*H393</f>
        <v>0</v>
      </c>
      <c r="Q393" s="211">
        <v>0</v>
      </c>
      <c r="R393" s="211">
        <f>Q393*H393</f>
        <v>0</v>
      </c>
      <c r="S393" s="211">
        <v>0</v>
      </c>
      <c r="T393" s="212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3" t="s">
        <v>128</v>
      </c>
      <c r="AT393" s="213" t="s">
        <v>123</v>
      </c>
      <c r="AU393" s="213" t="s">
        <v>81</v>
      </c>
      <c r="AY393" s="19" t="s">
        <v>121</v>
      </c>
      <c r="BE393" s="214">
        <f>IF(N393="základní",J393,0)</f>
        <v>0</v>
      </c>
      <c r="BF393" s="214">
        <f>IF(N393="snížená",J393,0)</f>
        <v>0</v>
      </c>
      <c r="BG393" s="214">
        <f>IF(N393="zákl. přenesená",J393,0)</f>
        <v>0</v>
      </c>
      <c r="BH393" s="214">
        <f>IF(N393="sníž. přenesená",J393,0)</f>
        <v>0</v>
      </c>
      <c r="BI393" s="214">
        <f>IF(N393="nulová",J393,0)</f>
        <v>0</v>
      </c>
      <c r="BJ393" s="19" t="s">
        <v>79</v>
      </c>
      <c r="BK393" s="214">
        <f>ROUND(I393*H393,2)</f>
        <v>0</v>
      </c>
      <c r="BL393" s="19" t="s">
        <v>128</v>
      </c>
      <c r="BM393" s="213" t="s">
        <v>617</v>
      </c>
    </row>
    <row r="394" s="2" customFormat="1" ht="33" customHeight="1">
      <c r="A394" s="40"/>
      <c r="B394" s="41"/>
      <c r="C394" s="202" t="s">
        <v>618</v>
      </c>
      <c r="D394" s="202" t="s">
        <v>123</v>
      </c>
      <c r="E394" s="203" t="s">
        <v>619</v>
      </c>
      <c r="F394" s="204" t="s">
        <v>620</v>
      </c>
      <c r="G394" s="205" t="s">
        <v>616</v>
      </c>
      <c r="H394" s="206">
        <v>1</v>
      </c>
      <c r="I394" s="207"/>
      <c r="J394" s="208">
        <f>ROUND(I394*H394,2)</f>
        <v>0</v>
      </c>
      <c r="K394" s="204" t="s">
        <v>19</v>
      </c>
      <c r="L394" s="46"/>
      <c r="M394" s="209" t="s">
        <v>19</v>
      </c>
      <c r="N394" s="210" t="s">
        <v>42</v>
      </c>
      <c r="O394" s="86"/>
      <c r="P394" s="211">
        <f>O394*H394</f>
        <v>0</v>
      </c>
      <c r="Q394" s="211">
        <v>0</v>
      </c>
      <c r="R394" s="211">
        <f>Q394*H394</f>
        <v>0</v>
      </c>
      <c r="S394" s="211">
        <v>0</v>
      </c>
      <c r="T394" s="212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3" t="s">
        <v>128</v>
      </c>
      <c r="AT394" s="213" t="s">
        <v>123</v>
      </c>
      <c r="AU394" s="213" t="s">
        <v>81</v>
      </c>
      <c r="AY394" s="19" t="s">
        <v>121</v>
      </c>
      <c r="BE394" s="214">
        <f>IF(N394="základní",J394,0)</f>
        <v>0</v>
      </c>
      <c r="BF394" s="214">
        <f>IF(N394="snížená",J394,0)</f>
        <v>0</v>
      </c>
      <c r="BG394" s="214">
        <f>IF(N394="zákl. přenesená",J394,0)</f>
        <v>0</v>
      </c>
      <c r="BH394" s="214">
        <f>IF(N394="sníž. přenesená",J394,0)</f>
        <v>0</v>
      </c>
      <c r="BI394" s="214">
        <f>IF(N394="nulová",J394,0)</f>
        <v>0</v>
      </c>
      <c r="BJ394" s="19" t="s">
        <v>79</v>
      </c>
      <c r="BK394" s="214">
        <f>ROUND(I394*H394,2)</f>
        <v>0</v>
      </c>
      <c r="BL394" s="19" t="s">
        <v>128</v>
      </c>
      <c r="BM394" s="213" t="s">
        <v>621</v>
      </c>
    </row>
    <row r="395" s="2" customFormat="1" ht="16.5" customHeight="1">
      <c r="A395" s="40"/>
      <c r="B395" s="41"/>
      <c r="C395" s="202" t="s">
        <v>622</v>
      </c>
      <c r="D395" s="202" t="s">
        <v>123</v>
      </c>
      <c r="E395" s="203" t="s">
        <v>623</v>
      </c>
      <c r="F395" s="204" t="s">
        <v>624</v>
      </c>
      <c r="G395" s="205" t="s">
        <v>586</v>
      </c>
      <c r="H395" s="206">
        <v>1</v>
      </c>
      <c r="I395" s="207"/>
      <c r="J395" s="208">
        <f>ROUND(I395*H395,2)</f>
        <v>0</v>
      </c>
      <c r="K395" s="204" t="s">
        <v>19</v>
      </c>
      <c r="L395" s="46"/>
      <c r="M395" s="209" t="s">
        <v>19</v>
      </c>
      <c r="N395" s="210" t="s">
        <v>42</v>
      </c>
      <c r="O395" s="86"/>
      <c r="P395" s="211">
        <f>O395*H395</f>
        <v>0</v>
      </c>
      <c r="Q395" s="211">
        <v>0</v>
      </c>
      <c r="R395" s="211">
        <f>Q395*H395</f>
        <v>0</v>
      </c>
      <c r="S395" s="211">
        <v>0</v>
      </c>
      <c r="T395" s="212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3" t="s">
        <v>128</v>
      </c>
      <c r="AT395" s="213" t="s">
        <v>123</v>
      </c>
      <c r="AU395" s="213" t="s">
        <v>81</v>
      </c>
      <c r="AY395" s="19" t="s">
        <v>121</v>
      </c>
      <c r="BE395" s="214">
        <f>IF(N395="základní",J395,0)</f>
        <v>0</v>
      </c>
      <c r="BF395" s="214">
        <f>IF(N395="snížená",J395,0)</f>
        <v>0</v>
      </c>
      <c r="BG395" s="214">
        <f>IF(N395="zákl. přenesená",J395,0)</f>
        <v>0</v>
      </c>
      <c r="BH395" s="214">
        <f>IF(N395="sníž. přenesená",J395,0)</f>
        <v>0</v>
      </c>
      <c r="BI395" s="214">
        <f>IF(N395="nulová",J395,0)</f>
        <v>0</v>
      </c>
      <c r="BJ395" s="19" t="s">
        <v>79</v>
      </c>
      <c r="BK395" s="214">
        <f>ROUND(I395*H395,2)</f>
        <v>0</v>
      </c>
      <c r="BL395" s="19" t="s">
        <v>128</v>
      </c>
      <c r="BM395" s="213" t="s">
        <v>625</v>
      </c>
    </row>
    <row r="396" s="2" customFormat="1" ht="24.15" customHeight="1">
      <c r="A396" s="40"/>
      <c r="B396" s="41"/>
      <c r="C396" s="202" t="s">
        <v>626</v>
      </c>
      <c r="D396" s="202" t="s">
        <v>123</v>
      </c>
      <c r="E396" s="203" t="s">
        <v>627</v>
      </c>
      <c r="F396" s="204" t="s">
        <v>628</v>
      </c>
      <c r="G396" s="205" t="s">
        <v>629</v>
      </c>
      <c r="H396" s="206">
        <v>1</v>
      </c>
      <c r="I396" s="207"/>
      <c r="J396" s="208">
        <f>ROUND(I396*H396,2)</f>
        <v>0</v>
      </c>
      <c r="K396" s="204" t="s">
        <v>19</v>
      </c>
      <c r="L396" s="46"/>
      <c r="M396" s="209" t="s">
        <v>19</v>
      </c>
      <c r="N396" s="210" t="s">
        <v>42</v>
      </c>
      <c r="O396" s="86"/>
      <c r="P396" s="211">
        <f>O396*H396</f>
        <v>0</v>
      </c>
      <c r="Q396" s="211">
        <v>0</v>
      </c>
      <c r="R396" s="211">
        <f>Q396*H396</f>
        <v>0</v>
      </c>
      <c r="S396" s="211">
        <v>0</v>
      </c>
      <c r="T396" s="212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3" t="s">
        <v>128</v>
      </c>
      <c r="AT396" s="213" t="s">
        <v>123</v>
      </c>
      <c r="AU396" s="213" t="s">
        <v>81</v>
      </c>
      <c r="AY396" s="19" t="s">
        <v>121</v>
      </c>
      <c r="BE396" s="214">
        <f>IF(N396="základní",J396,0)</f>
        <v>0</v>
      </c>
      <c r="BF396" s="214">
        <f>IF(N396="snížená",J396,0)</f>
        <v>0</v>
      </c>
      <c r="BG396" s="214">
        <f>IF(N396="zákl. přenesená",J396,0)</f>
        <v>0</v>
      </c>
      <c r="BH396" s="214">
        <f>IF(N396="sníž. přenesená",J396,0)</f>
        <v>0</v>
      </c>
      <c r="BI396" s="214">
        <f>IF(N396="nulová",J396,0)</f>
        <v>0</v>
      </c>
      <c r="BJ396" s="19" t="s">
        <v>79</v>
      </c>
      <c r="BK396" s="214">
        <f>ROUND(I396*H396,2)</f>
        <v>0</v>
      </c>
      <c r="BL396" s="19" t="s">
        <v>128</v>
      </c>
      <c r="BM396" s="213" t="s">
        <v>630</v>
      </c>
    </row>
    <row r="397" s="2" customFormat="1" ht="21.75" customHeight="1">
      <c r="A397" s="40"/>
      <c r="B397" s="41"/>
      <c r="C397" s="202" t="s">
        <v>631</v>
      </c>
      <c r="D397" s="202" t="s">
        <v>123</v>
      </c>
      <c r="E397" s="203" t="s">
        <v>632</v>
      </c>
      <c r="F397" s="204" t="s">
        <v>633</v>
      </c>
      <c r="G397" s="205" t="s">
        <v>126</v>
      </c>
      <c r="H397" s="206">
        <v>400</v>
      </c>
      <c r="I397" s="207"/>
      <c r="J397" s="208">
        <f>ROUND(I397*H397,2)</f>
        <v>0</v>
      </c>
      <c r="K397" s="204" t="s">
        <v>127</v>
      </c>
      <c r="L397" s="46"/>
      <c r="M397" s="209" t="s">
        <v>19</v>
      </c>
      <c r="N397" s="210" t="s">
        <v>42</v>
      </c>
      <c r="O397" s="86"/>
      <c r="P397" s="211">
        <f>O397*H397</f>
        <v>0</v>
      </c>
      <c r="Q397" s="211">
        <v>0</v>
      </c>
      <c r="R397" s="211">
        <f>Q397*H397</f>
        <v>0</v>
      </c>
      <c r="S397" s="211">
        <v>0.01</v>
      </c>
      <c r="T397" s="212">
        <f>S397*H397</f>
        <v>4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3" t="s">
        <v>128</v>
      </c>
      <c r="AT397" s="213" t="s">
        <v>123</v>
      </c>
      <c r="AU397" s="213" t="s">
        <v>81</v>
      </c>
      <c r="AY397" s="19" t="s">
        <v>121</v>
      </c>
      <c r="BE397" s="214">
        <f>IF(N397="základní",J397,0)</f>
        <v>0</v>
      </c>
      <c r="BF397" s="214">
        <f>IF(N397="snížená",J397,0)</f>
        <v>0</v>
      </c>
      <c r="BG397" s="214">
        <f>IF(N397="zákl. přenesená",J397,0)</f>
        <v>0</v>
      </c>
      <c r="BH397" s="214">
        <f>IF(N397="sníž. přenesená",J397,0)</f>
        <v>0</v>
      </c>
      <c r="BI397" s="214">
        <f>IF(N397="nulová",J397,0)</f>
        <v>0</v>
      </c>
      <c r="BJ397" s="19" t="s">
        <v>79</v>
      </c>
      <c r="BK397" s="214">
        <f>ROUND(I397*H397,2)</f>
        <v>0</v>
      </c>
      <c r="BL397" s="19" t="s">
        <v>128</v>
      </c>
      <c r="BM397" s="213" t="s">
        <v>634</v>
      </c>
    </row>
    <row r="398" s="2" customFormat="1">
      <c r="A398" s="40"/>
      <c r="B398" s="41"/>
      <c r="C398" s="42"/>
      <c r="D398" s="215" t="s">
        <v>130</v>
      </c>
      <c r="E398" s="42"/>
      <c r="F398" s="216" t="s">
        <v>635</v>
      </c>
      <c r="G398" s="42"/>
      <c r="H398" s="42"/>
      <c r="I398" s="217"/>
      <c r="J398" s="42"/>
      <c r="K398" s="42"/>
      <c r="L398" s="46"/>
      <c r="M398" s="218"/>
      <c r="N398" s="219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130</v>
      </c>
      <c r="AU398" s="19" t="s">
        <v>81</v>
      </c>
    </row>
    <row r="399" s="14" customFormat="1">
      <c r="A399" s="14"/>
      <c r="B399" s="232"/>
      <c r="C399" s="233"/>
      <c r="D399" s="222" t="s">
        <v>132</v>
      </c>
      <c r="E399" s="234" t="s">
        <v>19</v>
      </c>
      <c r="F399" s="235" t="s">
        <v>636</v>
      </c>
      <c r="G399" s="233"/>
      <c r="H399" s="234" t="s">
        <v>19</v>
      </c>
      <c r="I399" s="236"/>
      <c r="J399" s="233"/>
      <c r="K399" s="233"/>
      <c r="L399" s="237"/>
      <c r="M399" s="238"/>
      <c r="N399" s="239"/>
      <c r="O399" s="239"/>
      <c r="P399" s="239"/>
      <c r="Q399" s="239"/>
      <c r="R399" s="239"/>
      <c r="S399" s="239"/>
      <c r="T399" s="24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1" t="s">
        <v>132</v>
      </c>
      <c r="AU399" s="241" t="s">
        <v>81</v>
      </c>
      <c r="AV399" s="14" t="s">
        <v>79</v>
      </c>
      <c r="AW399" s="14" t="s">
        <v>33</v>
      </c>
      <c r="AX399" s="14" t="s">
        <v>71</v>
      </c>
      <c r="AY399" s="241" t="s">
        <v>121</v>
      </c>
    </row>
    <row r="400" s="13" customFormat="1">
      <c r="A400" s="13"/>
      <c r="B400" s="220"/>
      <c r="C400" s="221"/>
      <c r="D400" s="222" t="s">
        <v>132</v>
      </c>
      <c r="E400" s="223" t="s">
        <v>19</v>
      </c>
      <c r="F400" s="224" t="s">
        <v>637</v>
      </c>
      <c r="G400" s="221"/>
      <c r="H400" s="225">
        <v>400</v>
      </c>
      <c r="I400" s="226"/>
      <c r="J400" s="221"/>
      <c r="K400" s="221"/>
      <c r="L400" s="227"/>
      <c r="M400" s="228"/>
      <c r="N400" s="229"/>
      <c r="O400" s="229"/>
      <c r="P400" s="229"/>
      <c r="Q400" s="229"/>
      <c r="R400" s="229"/>
      <c r="S400" s="229"/>
      <c r="T400" s="23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1" t="s">
        <v>132</v>
      </c>
      <c r="AU400" s="231" t="s">
        <v>81</v>
      </c>
      <c r="AV400" s="13" t="s">
        <v>81</v>
      </c>
      <c r="AW400" s="13" t="s">
        <v>33</v>
      </c>
      <c r="AX400" s="13" t="s">
        <v>79</v>
      </c>
      <c r="AY400" s="231" t="s">
        <v>121</v>
      </c>
    </row>
    <row r="401" s="2" customFormat="1" ht="33" customHeight="1">
      <c r="A401" s="40"/>
      <c r="B401" s="41"/>
      <c r="C401" s="202" t="s">
        <v>638</v>
      </c>
      <c r="D401" s="202" t="s">
        <v>123</v>
      </c>
      <c r="E401" s="203" t="s">
        <v>639</v>
      </c>
      <c r="F401" s="204" t="s">
        <v>640</v>
      </c>
      <c r="G401" s="205" t="s">
        <v>126</v>
      </c>
      <c r="H401" s="206">
        <v>400</v>
      </c>
      <c r="I401" s="207"/>
      <c r="J401" s="208">
        <f>ROUND(I401*H401,2)</f>
        <v>0</v>
      </c>
      <c r="K401" s="204" t="s">
        <v>127</v>
      </c>
      <c r="L401" s="46"/>
      <c r="M401" s="209" t="s">
        <v>19</v>
      </c>
      <c r="N401" s="210" t="s">
        <v>42</v>
      </c>
      <c r="O401" s="86"/>
      <c r="P401" s="211">
        <f>O401*H401</f>
        <v>0</v>
      </c>
      <c r="Q401" s="211">
        <v>0</v>
      </c>
      <c r="R401" s="211">
        <f>Q401*H401</f>
        <v>0</v>
      </c>
      <c r="S401" s="211">
        <v>0.050000000000000003</v>
      </c>
      <c r="T401" s="212">
        <f>S401*H401</f>
        <v>20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3" t="s">
        <v>128</v>
      </c>
      <c r="AT401" s="213" t="s">
        <v>123</v>
      </c>
      <c r="AU401" s="213" t="s">
        <v>81</v>
      </c>
      <c r="AY401" s="19" t="s">
        <v>121</v>
      </c>
      <c r="BE401" s="214">
        <f>IF(N401="základní",J401,0)</f>
        <v>0</v>
      </c>
      <c r="BF401" s="214">
        <f>IF(N401="snížená",J401,0)</f>
        <v>0</v>
      </c>
      <c r="BG401" s="214">
        <f>IF(N401="zákl. přenesená",J401,0)</f>
        <v>0</v>
      </c>
      <c r="BH401" s="214">
        <f>IF(N401="sníž. přenesená",J401,0)</f>
        <v>0</v>
      </c>
      <c r="BI401" s="214">
        <f>IF(N401="nulová",J401,0)</f>
        <v>0</v>
      </c>
      <c r="BJ401" s="19" t="s">
        <v>79</v>
      </c>
      <c r="BK401" s="214">
        <f>ROUND(I401*H401,2)</f>
        <v>0</v>
      </c>
      <c r="BL401" s="19" t="s">
        <v>128</v>
      </c>
      <c r="BM401" s="213" t="s">
        <v>641</v>
      </c>
    </row>
    <row r="402" s="2" customFormat="1">
      <c r="A402" s="40"/>
      <c r="B402" s="41"/>
      <c r="C402" s="42"/>
      <c r="D402" s="215" t="s">
        <v>130</v>
      </c>
      <c r="E402" s="42"/>
      <c r="F402" s="216" t="s">
        <v>642</v>
      </c>
      <c r="G402" s="42"/>
      <c r="H402" s="42"/>
      <c r="I402" s="217"/>
      <c r="J402" s="42"/>
      <c r="K402" s="42"/>
      <c r="L402" s="46"/>
      <c r="M402" s="218"/>
      <c r="N402" s="219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130</v>
      </c>
      <c r="AU402" s="19" t="s">
        <v>81</v>
      </c>
    </row>
    <row r="403" s="14" customFormat="1">
      <c r="A403" s="14"/>
      <c r="B403" s="232"/>
      <c r="C403" s="233"/>
      <c r="D403" s="222" t="s">
        <v>132</v>
      </c>
      <c r="E403" s="234" t="s">
        <v>19</v>
      </c>
      <c r="F403" s="235" t="s">
        <v>643</v>
      </c>
      <c r="G403" s="233"/>
      <c r="H403" s="234" t="s">
        <v>19</v>
      </c>
      <c r="I403" s="236"/>
      <c r="J403" s="233"/>
      <c r="K403" s="233"/>
      <c r="L403" s="237"/>
      <c r="M403" s="238"/>
      <c r="N403" s="239"/>
      <c r="O403" s="239"/>
      <c r="P403" s="239"/>
      <c r="Q403" s="239"/>
      <c r="R403" s="239"/>
      <c r="S403" s="239"/>
      <c r="T403" s="24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1" t="s">
        <v>132</v>
      </c>
      <c r="AU403" s="241" t="s">
        <v>81</v>
      </c>
      <c r="AV403" s="14" t="s">
        <v>79</v>
      </c>
      <c r="AW403" s="14" t="s">
        <v>33</v>
      </c>
      <c r="AX403" s="14" t="s">
        <v>71</v>
      </c>
      <c r="AY403" s="241" t="s">
        <v>121</v>
      </c>
    </row>
    <row r="404" s="13" customFormat="1">
      <c r="A404" s="13"/>
      <c r="B404" s="220"/>
      <c r="C404" s="221"/>
      <c r="D404" s="222" t="s">
        <v>132</v>
      </c>
      <c r="E404" s="223" t="s">
        <v>19</v>
      </c>
      <c r="F404" s="224" t="s">
        <v>637</v>
      </c>
      <c r="G404" s="221"/>
      <c r="H404" s="225">
        <v>400</v>
      </c>
      <c r="I404" s="226"/>
      <c r="J404" s="221"/>
      <c r="K404" s="221"/>
      <c r="L404" s="227"/>
      <c r="M404" s="228"/>
      <c r="N404" s="229"/>
      <c r="O404" s="229"/>
      <c r="P404" s="229"/>
      <c r="Q404" s="229"/>
      <c r="R404" s="229"/>
      <c r="S404" s="229"/>
      <c r="T404" s="23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1" t="s">
        <v>132</v>
      </c>
      <c r="AU404" s="231" t="s">
        <v>81</v>
      </c>
      <c r="AV404" s="13" t="s">
        <v>81</v>
      </c>
      <c r="AW404" s="13" t="s">
        <v>33</v>
      </c>
      <c r="AX404" s="13" t="s">
        <v>79</v>
      </c>
      <c r="AY404" s="231" t="s">
        <v>121</v>
      </c>
    </row>
    <row r="405" s="2" customFormat="1" ht="16.5" customHeight="1">
      <c r="A405" s="40"/>
      <c r="B405" s="41"/>
      <c r="C405" s="202" t="s">
        <v>644</v>
      </c>
      <c r="D405" s="202" t="s">
        <v>123</v>
      </c>
      <c r="E405" s="203" t="s">
        <v>645</v>
      </c>
      <c r="F405" s="204" t="s">
        <v>646</v>
      </c>
      <c r="G405" s="205" t="s">
        <v>647</v>
      </c>
      <c r="H405" s="206">
        <v>4</v>
      </c>
      <c r="I405" s="207"/>
      <c r="J405" s="208">
        <f>ROUND(I405*H405,2)</f>
        <v>0</v>
      </c>
      <c r="K405" s="204" t="s">
        <v>127</v>
      </c>
      <c r="L405" s="46"/>
      <c r="M405" s="209" t="s">
        <v>19</v>
      </c>
      <c r="N405" s="210" t="s">
        <v>42</v>
      </c>
      <c r="O405" s="86"/>
      <c r="P405" s="211">
        <f>O405*H405</f>
        <v>0</v>
      </c>
      <c r="Q405" s="211">
        <v>0</v>
      </c>
      <c r="R405" s="211">
        <f>Q405*H405</f>
        <v>0</v>
      </c>
      <c r="S405" s="211">
        <v>0</v>
      </c>
      <c r="T405" s="212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3" t="s">
        <v>128</v>
      </c>
      <c r="AT405" s="213" t="s">
        <v>123</v>
      </c>
      <c r="AU405" s="213" t="s">
        <v>81</v>
      </c>
      <c r="AY405" s="19" t="s">
        <v>121</v>
      </c>
      <c r="BE405" s="214">
        <f>IF(N405="základní",J405,0)</f>
        <v>0</v>
      </c>
      <c r="BF405" s="214">
        <f>IF(N405="snížená",J405,0)</f>
        <v>0</v>
      </c>
      <c r="BG405" s="214">
        <f>IF(N405="zákl. přenesená",J405,0)</f>
        <v>0</v>
      </c>
      <c r="BH405" s="214">
        <f>IF(N405="sníž. přenesená",J405,0)</f>
        <v>0</v>
      </c>
      <c r="BI405" s="214">
        <f>IF(N405="nulová",J405,0)</f>
        <v>0</v>
      </c>
      <c r="BJ405" s="19" t="s">
        <v>79</v>
      </c>
      <c r="BK405" s="214">
        <f>ROUND(I405*H405,2)</f>
        <v>0</v>
      </c>
      <c r="BL405" s="19" t="s">
        <v>128</v>
      </c>
      <c r="BM405" s="213" t="s">
        <v>648</v>
      </c>
    </row>
    <row r="406" s="2" customFormat="1">
      <c r="A406" s="40"/>
      <c r="B406" s="41"/>
      <c r="C406" s="42"/>
      <c r="D406" s="215" t="s">
        <v>130</v>
      </c>
      <c r="E406" s="42"/>
      <c r="F406" s="216" t="s">
        <v>649</v>
      </c>
      <c r="G406" s="42"/>
      <c r="H406" s="42"/>
      <c r="I406" s="217"/>
      <c r="J406" s="42"/>
      <c r="K406" s="42"/>
      <c r="L406" s="46"/>
      <c r="M406" s="218"/>
      <c r="N406" s="219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130</v>
      </c>
      <c r="AU406" s="19" t="s">
        <v>81</v>
      </c>
    </row>
    <row r="407" s="2" customFormat="1" ht="16.5" customHeight="1">
      <c r="A407" s="40"/>
      <c r="B407" s="41"/>
      <c r="C407" s="202" t="s">
        <v>650</v>
      </c>
      <c r="D407" s="202" t="s">
        <v>123</v>
      </c>
      <c r="E407" s="203" t="s">
        <v>651</v>
      </c>
      <c r="F407" s="204" t="s">
        <v>652</v>
      </c>
      <c r="G407" s="205" t="s">
        <v>647</v>
      </c>
      <c r="H407" s="206">
        <v>2</v>
      </c>
      <c r="I407" s="207"/>
      <c r="J407" s="208">
        <f>ROUND(I407*H407,2)</f>
        <v>0</v>
      </c>
      <c r="K407" s="204" t="s">
        <v>127</v>
      </c>
      <c r="L407" s="46"/>
      <c r="M407" s="209" t="s">
        <v>19</v>
      </c>
      <c r="N407" s="210" t="s">
        <v>42</v>
      </c>
      <c r="O407" s="86"/>
      <c r="P407" s="211">
        <f>O407*H407</f>
        <v>0</v>
      </c>
      <c r="Q407" s="211">
        <v>0</v>
      </c>
      <c r="R407" s="211">
        <f>Q407*H407</f>
        <v>0</v>
      </c>
      <c r="S407" s="211">
        <v>0</v>
      </c>
      <c r="T407" s="212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3" t="s">
        <v>128</v>
      </c>
      <c r="AT407" s="213" t="s">
        <v>123</v>
      </c>
      <c r="AU407" s="213" t="s">
        <v>81</v>
      </c>
      <c r="AY407" s="19" t="s">
        <v>121</v>
      </c>
      <c r="BE407" s="214">
        <f>IF(N407="základní",J407,0)</f>
        <v>0</v>
      </c>
      <c r="BF407" s="214">
        <f>IF(N407="snížená",J407,0)</f>
        <v>0</v>
      </c>
      <c r="BG407" s="214">
        <f>IF(N407="zákl. přenesená",J407,0)</f>
        <v>0</v>
      </c>
      <c r="BH407" s="214">
        <f>IF(N407="sníž. přenesená",J407,0)</f>
        <v>0</v>
      </c>
      <c r="BI407" s="214">
        <f>IF(N407="nulová",J407,0)</f>
        <v>0</v>
      </c>
      <c r="BJ407" s="19" t="s">
        <v>79</v>
      </c>
      <c r="BK407" s="214">
        <f>ROUND(I407*H407,2)</f>
        <v>0</v>
      </c>
      <c r="BL407" s="19" t="s">
        <v>128</v>
      </c>
      <c r="BM407" s="213" t="s">
        <v>653</v>
      </c>
    </row>
    <row r="408" s="2" customFormat="1">
      <c r="A408" s="40"/>
      <c r="B408" s="41"/>
      <c r="C408" s="42"/>
      <c r="D408" s="215" t="s">
        <v>130</v>
      </c>
      <c r="E408" s="42"/>
      <c r="F408" s="216" t="s">
        <v>654</v>
      </c>
      <c r="G408" s="42"/>
      <c r="H408" s="42"/>
      <c r="I408" s="217"/>
      <c r="J408" s="42"/>
      <c r="K408" s="42"/>
      <c r="L408" s="46"/>
      <c r="M408" s="218"/>
      <c r="N408" s="219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130</v>
      </c>
      <c r="AU408" s="19" t="s">
        <v>81</v>
      </c>
    </row>
    <row r="409" s="2" customFormat="1" ht="21.75" customHeight="1">
      <c r="A409" s="40"/>
      <c r="B409" s="41"/>
      <c r="C409" s="202" t="s">
        <v>655</v>
      </c>
      <c r="D409" s="202" t="s">
        <v>123</v>
      </c>
      <c r="E409" s="203" t="s">
        <v>656</v>
      </c>
      <c r="F409" s="204" t="s">
        <v>657</v>
      </c>
      <c r="G409" s="205" t="s">
        <v>647</v>
      </c>
      <c r="H409" s="206">
        <v>120</v>
      </c>
      <c r="I409" s="207"/>
      <c r="J409" s="208">
        <f>ROUND(I409*H409,2)</f>
        <v>0</v>
      </c>
      <c r="K409" s="204" t="s">
        <v>127</v>
      </c>
      <c r="L409" s="46"/>
      <c r="M409" s="209" t="s">
        <v>19</v>
      </c>
      <c r="N409" s="210" t="s">
        <v>42</v>
      </c>
      <c r="O409" s="86"/>
      <c r="P409" s="211">
        <f>O409*H409</f>
        <v>0</v>
      </c>
      <c r="Q409" s="211">
        <v>0</v>
      </c>
      <c r="R409" s="211">
        <f>Q409*H409</f>
        <v>0</v>
      </c>
      <c r="S409" s="211">
        <v>0</v>
      </c>
      <c r="T409" s="212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3" t="s">
        <v>128</v>
      </c>
      <c r="AT409" s="213" t="s">
        <v>123</v>
      </c>
      <c r="AU409" s="213" t="s">
        <v>81</v>
      </c>
      <c r="AY409" s="19" t="s">
        <v>121</v>
      </c>
      <c r="BE409" s="214">
        <f>IF(N409="základní",J409,0)</f>
        <v>0</v>
      </c>
      <c r="BF409" s="214">
        <f>IF(N409="snížená",J409,0)</f>
        <v>0</v>
      </c>
      <c r="BG409" s="214">
        <f>IF(N409="zákl. přenesená",J409,0)</f>
        <v>0</v>
      </c>
      <c r="BH409" s="214">
        <f>IF(N409="sníž. přenesená",J409,0)</f>
        <v>0</v>
      </c>
      <c r="BI409" s="214">
        <f>IF(N409="nulová",J409,0)</f>
        <v>0</v>
      </c>
      <c r="BJ409" s="19" t="s">
        <v>79</v>
      </c>
      <c r="BK409" s="214">
        <f>ROUND(I409*H409,2)</f>
        <v>0</v>
      </c>
      <c r="BL409" s="19" t="s">
        <v>128</v>
      </c>
      <c r="BM409" s="213" t="s">
        <v>658</v>
      </c>
    </row>
    <row r="410" s="2" customFormat="1">
      <c r="A410" s="40"/>
      <c r="B410" s="41"/>
      <c r="C410" s="42"/>
      <c r="D410" s="215" t="s">
        <v>130</v>
      </c>
      <c r="E410" s="42"/>
      <c r="F410" s="216" t="s">
        <v>659</v>
      </c>
      <c r="G410" s="42"/>
      <c r="H410" s="42"/>
      <c r="I410" s="217"/>
      <c r="J410" s="42"/>
      <c r="K410" s="42"/>
      <c r="L410" s="46"/>
      <c r="M410" s="218"/>
      <c r="N410" s="219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130</v>
      </c>
      <c r="AU410" s="19" t="s">
        <v>81</v>
      </c>
    </row>
    <row r="411" s="13" customFormat="1">
      <c r="A411" s="13"/>
      <c r="B411" s="220"/>
      <c r="C411" s="221"/>
      <c r="D411" s="222" t="s">
        <v>132</v>
      </c>
      <c r="E411" s="223" t="s">
        <v>19</v>
      </c>
      <c r="F411" s="224" t="s">
        <v>660</v>
      </c>
      <c r="G411" s="221"/>
      <c r="H411" s="225">
        <v>120</v>
      </c>
      <c r="I411" s="226"/>
      <c r="J411" s="221"/>
      <c r="K411" s="221"/>
      <c r="L411" s="227"/>
      <c r="M411" s="228"/>
      <c r="N411" s="229"/>
      <c r="O411" s="229"/>
      <c r="P411" s="229"/>
      <c r="Q411" s="229"/>
      <c r="R411" s="229"/>
      <c r="S411" s="229"/>
      <c r="T411" s="23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1" t="s">
        <v>132</v>
      </c>
      <c r="AU411" s="231" t="s">
        <v>81</v>
      </c>
      <c r="AV411" s="13" t="s">
        <v>81</v>
      </c>
      <c r="AW411" s="13" t="s">
        <v>33</v>
      </c>
      <c r="AX411" s="13" t="s">
        <v>79</v>
      </c>
      <c r="AY411" s="231" t="s">
        <v>121</v>
      </c>
    </row>
    <row r="412" s="2" customFormat="1" ht="21.75" customHeight="1">
      <c r="A412" s="40"/>
      <c r="B412" s="41"/>
      <c r="C412" s="202" t="s">
        <v>661</v>
      </c>
      <c r="D412" s="202" t="s">
        <v>123</v>
      </c>
      <c r="E412" s="203" t="s">
        <v>662</v>
      </c>
      <c r="F412" s="204" t="s">
        <v>663</v>
      </c>
      <c r="G412" s="205" t="s">
        <v>647</v>
      </c>
      <c r="H412" s="206">
        <v>60</v>
      </c>
      <c r="I412" s="207"/>
      <c r="J412" s="208">
        <f>ROUND(I412*H412,2)</f>
        <v>0</v>
      </c>
      <c r="K412" s="204" t="s">
        <v>127</v>
      </c>
      <c r="L412" s="46"/>
      <c r="M412" s="209" t="s">
        <v>19</v>
      </c>
      <c r="N412" s="210" t="s">
        <v>42</v>
      </c>
      <c r="O412" s="86"/>
      <c r="P412" s="211">
        <f>O412*H412</f>
        <v>0</v>
      </c>
      <c r="Q412" s="211">
        <v>0</v>
      </c>
      <c r="R412" s="211">
        <f>Q412*H412</f>
        <v>0</v>
      </c>
      <c r="S412" s="211">
        <v>0</v>
      </c>
      <c r="T412" s="212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3" t="s">
        <v>128</v>
      </c>
      <c r="AT412" s="213" t="s">
        <v>123</v>
      </c>
      <c r="AU412" s="213" t="s">
        <v>81</v>
      </c>
      <c r="AY412" s="19" t="s">
        <v>121</v>
      </c>
      <c r="BE412" s="214">
        <f>IF(N412="základní",J412,0)</f>
        <v>0</v>
      </c>
      <c r="BF412" s="214">
        <f>IF(N412="snížená",J412,0)</f>
        <v>0</v>
      </c>
      <c r="BG412" s="214">
        <f>IF(N412="zákl. přenesená",J412,0)</f>
        <v>0</v>
      </c>
      <c r="BH412" s="214">
        <f>IF(N412="sníž. přenesená",J412,0)</f>
        <v>0</v>
      </c>
      <c r="BI412" s="214">
        <f>IF(N412="nulová",J412,0)</f>
        <v>0</v>
      </c>
      <c r="BJ412" s="19" t="s">
        <v>79</v>
      </c>
      <c r="BK412" s="214">
        <f>ROUND(I412*H412,2)</f>
        <v>0</v>
      </c>
      <c r="BL412" s="19" t="s">
        <v>128</v>
      </c>
      <c r="BM412" s="213" t="s">
        <v>664</v>
      </c>
    </row>
    <row r="413" s="2" customFormat="1">
      <c r="A413" s="40"/>
      <c r="B413" s="41"/>
      <c r="C413" s="42"/>
      <c r="D413" s="215" t="s">
        <v>130</v>
      </c>
      <c r="E413" s="42"/>
      <c r="F413" s="216" t="s">
        <v>665</v>
      </c>
      <c r="G413" s="42"/>
      <c r="H413" s="42"/>
      <c r="I413" s="217"/>
      <c r="J413" s="42"/>
      <c r="K413" s="42"/>
      <c r="L413" s="46"/>
      <c r="M413" s="218"/>
      <c r="N413" s="219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130</v>
      </c>
      <c r="AU413" s="19" t="s">
        <v>81</v>
      </c>
    </row>
    <row r="414" s="13" customFormat="1">
      <c r="A414" s="13"/>
      <c r="B414" s="220"/>
      <c r="C414" s="221"/>
      <c r="D414" s="222" t="s">
        <v>132</v>
      </c>
      <c r="E414" s="223" t="s">
        <v>19</v>
      </c>
      <c r="F414" s="224" t="s">
        <v>666</v>
      </c>
      <c r="G414" s="221"/>
      <c r="H414" s="225">
        <v>60</v>
      </c>
      <c r="I414" s="226"/>
      <c r="J414" s="221"/>
      <c r="K414" s="221"/>
      <c r="L414" s="227"/>
      <c r="M414" s="228"/>
      <c r="N414" s="229"/>
      <c r="O414" s="229"/>
      <c r="P414" s="229"/>
      <c r="Q414" s="229"/>
      <c r="R414" s="229"/>
      <c r="S414" s="229"/>
      <c r="T414" s="23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1" t="s">
        <v>132</v>
      </c>
      <c r="AU414" s="231" t="s">
        <v>81</v>
      </c>
      <c r="AV414" s="13" t="s">
        <v>81</v>
      </c>
      <c r="AW414" s="13" t="s">
        <v>33</v>
      </c>
      <c r="AX414" s="13" t="s">
        <v>79</v>
      </c>
      <c r="AY414" s="231" t="s">
        <v>121</v>
      </c>
    </row>
    <row r="415" s="2" customFormat="1" ht="16.5" customHeight="1">
      <c r="A415" s="40"/>
      <c r="B415" s="41"/>
      <c r="C415" s="202" t="s">
        <v>667</v>
      </c>
      <c r="D415" s="202" t="s">
        <v>123</v>
      </c>
      <c r="E415" s="203" t="s">
        <v>668</v>
      </c>
      <c r="F415" s="204" t="s">
        <v>669</v>
      </c>
      <c r="G415" s="205" t="s">
        <v>647</v>
      </c>
      <c r="H415" s="206">
        <v>4</v>
      </c>
      <c r="I415" s="207"/>
      <c r="J415" s="208">
        <f>ROUND(I415*H415,2)</f>
        <v>0</v>
      </c>
      <c r="K415" s="204" t="s">
        <v>127</v>
      </c>
      <c r="L415" s="46"/>
      <c r="M415" s="209" t="s">
        <v>19</v>
      </c>
      <c r="N415" s="210" t="s">
        <v>42</v>
      </c>
      <c r="O415" s="86"/>
      <c r="P415" s="211">
        <f>O415*H415</f>
        <v>0</v>
      </c>
      <c r="Q415" s="211">
        <v>0</v>
      </c>
      <c r="R415" s="211">
        <f>Q415*H415</f>
        <v>0</v>
      </c>
      <c r="S415" s="211">
        <v>0</v>
      </c>
      <c r="T415" s="212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3" t="s">
        <v>128</v>
      </c>
      <c r="AT415" s="213" t="s">
        <v>123</v>
      </c>
      <c r="AU415" s="213" t="s">
        <v>81</v>
      </c>
      <c r="AY415" s="19" t="s">
        <v>121</v>
      </c>
      <c r="BE415" s="214">
        <f>IF(N415="základní",J415,0)</f>
        <v>0</v>
      </c>
      <c r="BF415" s="214">
        <f>IF(N415="snížená",J415,0)</f>
        <v>0</v>
      </c>
      <c r="BG415" s="214">
        <f>IF(N415="zákl. přenesená",J415,0)</f>
        <v>0</v>
      </c>
      <c r="BH415" s="214">
        <f>IF(N415="sníž. přenesená",J415,0)</f>
        <v>0</v>
      </c>
      <c r="BI415" s="214">
        <f>IF(N415="nulová",J415,0)</f>
        <v>0</v>
      </c>
      <c r="BJ415" s="19" t="s">
        <v>79</v>
      </c>
      <c r="BK415" s="214">
        <f>ROUND(I415*H415,2)</f>
        <v>0</v>
      </c>
      <c r="BL415" s="19" t="s">
        <v>128</v>
      </c>
      <c r="BM415" s="213" t="s">
        <v>670</v>
      </c>
    </row>
    <row r="416" s="2" customFormat="1">
      <c r="A416" s="40"/>
      <c r="B416" s="41"/>
      <c r="C416" s="42"/>
      <c r="D416" s="215" t="s">
        <v>130</v>
      </c>
      <c r="E416" s="42"/>
      <c r="F416" s="216" t="s">
        <v>671</v>
      </c>
      <c r="G416" s="42"/>
      <c r="H416" s="42"/>
      <c r="I416" s="217"/>
      <c r="J416" s="42"/>
      <c r="K416" s="42"/>
      <c r="L416" s="46"/>
      <c r="M416" s="218"/>
      <c r="N416" s="219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130</v>
      </c>
      <c r="AU416" s="19" t="s">
        <v>81</v>
      </c>
    </row>
    <row r="417" s="2" customFormat="1" ht="16.5" customHeight="1">
      <c r="A417" s="40"/>
      <c r="B417" s="41"/>
      <c r="C417" s="202" t="s">
        <v>672</v>
      </c>
      <c r="D417" s="202" t="s">
        <v>123</v>
      </c>
      <c r="E417" s="203" t="s">
        <v>673</v>
      </c>
      <c r="F417" s="204" t="s">
        <v>674</v>
      </c>
      <c r="G417" s="205" t="s">
        <v>647</v>
      </c>
      <c r="H417" s="206">
        <v>2</v>
      </c>
      <c r="I417" s="207"/>
      <c r="J417" s="208">
        <f>ROUND(I417*H417,2)</f>
        <v>0</v>
      </c>
      <c r="K417" s="204" t="s">
        <v>127</v>
      </c>
      <c r="L417" s="46"/>
      <c r="M417" s="209" t="s">
        <v>19</v>
      </c>
      <c r="N417" s="210" t="s">
        <v>42</v>
      </c>
      <c r="O417" s="86"/>
      <c r="P417" s="211">
        <f>O417*H417</f>
        <v>0</v>
      </c>
      <c r="Q417" s="211">
        <v>0</v>
      </c>
      <c r="R417" s="211">
        <f>Q417*H417</f>
        <v>0</v>
      </c>
      <c r="S417" s="211">
        <v>0</v>
      </c>
      <c r="T417" s="212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3" t="s">
        <v>128</v>
      </c>
      <c r="AT417" s="213" t="s">
        <v>123</v>
      </c>
      <c r="AU417" s="213" t="s">
        <v>81</v>
      </c>
      <c r="AY417" s="19" t="s">
        <v>121</v>
      </c>
      <c r="BE417" s="214">
        <f>IF(N417="základní",J417,0)</f>
        <v>0</v>
      </c>
      <c r="BF417" s="214">
        <f>IF(N417="snížená",J417,0)</f>
        <v>0</v>
      </c>
      <c r="BG417" s="214">
        <f>IF(N417="zákl. přenesená",J417,0)</f>
        <v>0</v>
      </c>
      <c r="BH417" s="214">
        <f>IF(N417="sníž. přenesená",J417,0)</f>
        <v>0</v>
      </c>
      <c r="BI417" s="214">
        <f>IF(N417="nulová",J417,0)</f>
        <v>0</v>
      </c>
      <c r="BJ417" s="19" t="s">
        <v>79</v>
      </c>
      <c r="BK417" s="214">
        <f>ROUND(I417*H417,2)</f>
        <v>0</v>
      </c>
      <c r="BL417" s="19" t="s">
        <v>128</v>
      </c>
      <c r="BM417" s="213" t="s">
        <v>675</v>
      </c>
    </row>
    <row r="418" s="2" customFormat="1">
      <c r="A418" s="40"/>
      <c r="B418" s="41"/>
      <c r="C418" s="42"/>
      <c r="D418" s="215" t="s">
        <v>130</v>
      </c>
      <c r="E418" s="42"/>
      <c r="F418" s="216" t="s">
        <v>676</v>
      </c>
      <c r="G418" s="42"/>
      <c r="H418" s="42"/>
      <c r="I418" s="217"/>
      <c r="J418" s="42"/>
      <c r="K418" s="42"/>
      <c r="L418" s="46"/>
      <c r="M418" s="218"/>
      <c r="N418" s="219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130</v>
      </c>
      <c r="AU418" s="19" t="s">
        <v>81</v>
      </c>
    </row>
    <row r="419" s="2" customFormat="1" ht="24.15" customHeight="1">
      <c r="A419" s="40"/>
      <c r="B419" s="41"/>
      <c r="C419" s="202" t="s">
        <v>677</v>
      </c>
      <c r="D419" s="202" t="s">
        <v>123</v>
      </c>
      <c r="E419" s="203" t="s">
        <v>678</v>
      </c>
      <c r="F419" s="204" t="s">
        <v>679</v>
      </c>
      <c r="G419" s="205" t="s">
        <v>126</v>
      </c>
      <c r="H419" s="206">
        <v>13.65</v>
      </c>
      <c r="I419" s="207"/>
      <c r="J419" s="208">
        <f>ROUND(I419*H419,2)</f>
        <v>0</v>
      </c>
      <c r="K419" s="204" t="s">
        <v>127</v>
      </c>
      <c r="L419" s="46"/>
      <c r="M419" s="209" t="s">
        <v>19</v>
      </c>
      <c r="N419" s="210" t="s">
        <v>42</v>
      </c>
      <c r="O419" s="86"/>
      <c r="P419" s="211">
        <f>O419*H419</f>
        <v>0</v>
      </c>
      <c r="Q419" s="211">
        <v>0.00158</v>
      </c>
      <c r="R419" s="211">
        <f>Q419*H419</f>
        <v>0.021566999999999999</v>
      </c>
      <c r="S419" s="211">
        <v>0</v>
      </c>
      <c r="T419" s="212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3" t="s">
        <v>128</v>
      </c>
      <c r="AT419" s="213" t="s">
        <v>123</v>
      </c>
      <c r="AU419" s="213" t="s">
        <v>81</v>
      </c>
      <c r="AY419" s="19" t="s">
        <v>121</v>
      </c>
      <c r="BE419" s="214">
        <f>IF(N419="základní",J419,0)</f>
        <v>0</v>
      </c>
      <c r="BF419" s="214">
        <f>IF(N419="snížená",J419,0)</f>
        <v>0</v>
      </c>
      <c r="BG419" s="214">
        <f>IF(N419="zákl. přenesená",J419,0)</f>
        <v>0</v>
      </c>
      <c r="BH419" s="214">
        <f>IF(N419="sníž. přenesená",J419,0)</f>
        <v>0</v>
      </c>
      <c r="BI419" s="214">
        <f>IF(N419="nulová",J419,0)</f>
        <v>0</v>
      </c>
      <c r="BJ419" s="19" t="s">
        <v>79</v>
      </c>
      <c r="BK419" s="214">
        <f>ROUND(I419*H419,2)</f>
        <v>0</v>
      </c>
      <c r="BL419" s="19" t="s">
        <v>128</v>
      </c>
      <c r="BM419" s="213" t="s">
        <v>680</v>
      </c>
    </row>
    <row r="420" s="2" customFormat="1">
      <c r="A420" s="40"/>
      <c r="B420" s="41"/>
      <c r="C420" s="42"/>
      <c r="D420" s="215" t="s">
        <v>130</v>
      </c>
      <c r="E420" s="42"/>
      <c r="F420" s="216" t="s">
        <v>681</v>
      </c>
      <c r="G420" s="42"/>
      <c r="H420" s="42"/>
      <c r="I420" s="217"/>
      <c r="J420" s="42"/>
      <c r="K420" s="42"/>
      <c r="L420" s="46"/>
      <c r="M420" s="218"/>
      <c r="N420" s="219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130</v>
      </c>
      <c r="AU420" s="19" t="s">
        <v>81</v>
      </c>
    </row>
    <row r="421" s="14" customFormat="1">
      <c r="A421" s="14"/>
      <c r="B421" s="232"/>
      <c r="C421" s="233"/>
      <c r="D421" s="222" t="s">
        <v>132</v>
      </c>
      <c r="E421" s="234" t="s">
        <v>19</v>
      </c>
      <c r="F421" s="235" t="s">
        <v>682</v>
      </c>
      <c r="G421" s="233"/>
      <c r="H421" s="234" t="s">
        <v>19</v>
      </c>
      <c r="I421" s="236"/>
      <c r="J421" s="233"/>
      <c r="K421" s="233"/>
      <c r="L421" s="237"/>
      <c r="M421" s="238"/>
      <c r="N421" s="239"/>
      <c r="O421" s="239"/>
      <c r="P421" s="239"/>
      <c r="Q421" s="239"/>
      <c r="R421" s="239"/>
      <c r="S421" s="239"/>
      <c r="T421" s="24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1" t="s">
        <v>132</v>
      </c>
      <c r="AU421" s="241" t="s">
        <v>81</v>
      </c>
      <c r="AV421" s="14" t="s">
        <v>79</v>
      </c>
      <c r="AW421" s="14" t="s">
        <v>33</v>
      </c>
      <c r="AX421" s="14" t="s">
        <v>71</v>
      </c>
      <c r="AY421" s="241" t="s">
        <v>121</v>
      </c>
    </row>
    <row r="422" s="13" customFormat="1">
      <c r="A422" s="13"/>
      <c r="B422" s="220"/>
      <c r="C422" s="221"/>
      <c r="D422" s="222" t="s">
        <v>132</v>
      </c>
      <c r="E422" s="223" t="s">
        <v>19</v>
      </c>
      <c r="F422" s="224" t="s">
        <v>683</v>
      </c>
      <c r="G422" s="221"/>
      <c r="H422" s="225">
        <v>13.65</v>
      </c>
      <c r="I422" s="226"/>
      <c r="J422" s="221"/>
      <c r="K422" s="221"/>
      <c r="L422" s="227"/>
      <c r="M422" s="228"/>
      <c r="N422" s="229"/>
      <c r="O422" s="229"/>
      <c r="P422" s="229"/>
      <c r="Q422" s="229"/>
      <c r="R422" s="229"/>
      <c r="S422" s="229"/>
      <c r="T422" s="23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1" t="s">
        <v>132</v>
      </c>
      <c r="AU422" s="231" t="s">
        <v>81</v>
      </c>
      <c r="AV422" s="13" t="s">
        <v>81</v>
      </c>
      <c r="AW422" s="13" t="s">
        <v>33</v>
      </c>
      <c r="AX422" s="13" t="s">
        <v>79</v>
      </c>
      <c r="AY422" s="231" t="s">
        <v>121</v>
      </c>
    </row>
    <row r="423" s="2" customFormat="1" ht="16.5" customHeight="1">
      <c r="A423" s="40"/>
      <c r="B423" s="41"/>
      <c r="C423" s="202" t="s">
        <v>684</v>
      </c>
      <c r="D423" s="202" t="s">
        <v>123</v>
      </c>
      <c r="E423" s="203" t="s">
        <v>685</v>
      </c>
      <c r="F423" s="204" t="s">
        <v>686</v>
      </c>
      <c r="G423" s="205" t="s">
        <v>153</v>
      </c>
      <c r="H423" s="206">
        <v>23.472000000000001</v>
      </c>
      <c r="I423" s="207"/>
      <c r="J423" s="208">
        <f>ROUND(I423*H423,2)</f>
        <v>0</v>
      </c>
      <c r="K423" s="204" t="s">
        <v>127</v>
      </c>
      <c r="L423" s="46"/>
      <c r="M423" s="209" t="s">
        <v>19</v>
      </c>
      <c r="N423" s="210" t="s">
        <v>42</v>
      </c>
      <c r="O423" s="86"/>
      <c r="P423" s="211">
        <f>O423*H423</f>
        <v>0</v>
      </c>
      <c r="Q423" s="211">
        <v>0</v>
      </c>
      <c r="R423" s="211">
        <f>Q423*H423</f>
        <v>0</v>
      </c>
      <c r="S423" s="211">
        <v>2</v>
      </c>
      <c r="T423" s="212">
        <f>S423*H423</f>
        <v>46.944000000000003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3" t="s">
        <v>128</v>
      </c>
      <c r="AT423" s="213" t="s">
        <v>123</v>
      </c>
      <c r="AU423" s="213" t="s">
        <v>81</v>
      </c>
      <c r="AY423" s="19" t="s">
        <v>121</v>
      </c>
      <c r="BE423" s="214">
        <f>IF(N423="základní",J423,0)</f>
        <v>0</v>
      </c>
      <c r="BF423" s="214">
        <f>IF(N423="snížená",J423,0)</f>
        <v>0</v>
      </c>
      <c r="BG423" s="214">
        <f>IF(N423="zákl. přenesená",J423,0)</f>
        <v>0</v>
      </c>
      <c r="BH423" s="214">
        <f>IF(N423="sníž. přenesená",J423,0)</f>
        <v>0</v>
      </c>
      <c r="BI423" s="214">
        <f>IF(N423="nulová",J423,0)</f>
        <v>0</v>
      </c>
      <c r="BJ423" s="19" t="s">
        <v>79</v>
      </c>
      <c r="BK423" s="214">
        <f>ROUND(I423*H423,2)</f>
        <v>0</v>
      </c>
      <c r="BL423" s="19" t="s">
        <v>128</v>
      </c>
      <c r="BM423" s="213" t="s">
        <v>687</v>
      </c>
    </row>
    <row r="424" s="2" customFormat="1">
      <c r="A424" s="40"/>
      <c r="B424" s="41"/>
      <c r="C424" s="42"/>
      <c r="D424" s="215" t="s">
        <v>130</v>
      </c>
      <c r="E424" s="42"/>
      <c r="F424" s="216" t="s">
        <v>688</v>
      </c>
      <c r="G424" s="42"/>
      <c r="H424" s="42"/>
      <c r="I424" s="217"/>
      <c r="J424" s="42"/>
      <c r="K424" s="42"/>
      <c r="L424" s="46"/>
      <c r="M424" s="218"/>
      <c r="N424" s="219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130</v>
      </c>
      <c r="AU424" s="19" t="s">
        <v>81</v>
      </c>
    </row>
    <row r="425" s="14" customFormat="1">
      <c r="A425" s="14"/>
      <c r="B425" s="232"/>
      <c r="C425" s="233"/>
      <c r="D425" s="222" t="s">
        <v>132</v>
      </c>
      <c r="E425" s="234" t="s">
        <v>19</v>
      </c>
      <c r="F425" s="235" t="s">
        <v>689</v>
      </c>
      <c r="G425" s="233"/>
      <c r="H425" s="234" t="s">
        <v>19</v>
      </c>
      <c r="I425" s="236"/>
      <c r="J425" s="233"/>
      <c r="K425" s="233"/>
      <c r="L425" s="237"/>
      <c r="M425" s="238"/>
      <c r="N425" s="239"/>
      <c r="O425" s="239"/>
      <c r="P425" s="239"/>
      <c r="Q425" s="239"/>
      <c r="R425" s="239"/>
      <c r="S425" s="239"/>
      <c r="T425" s="24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1" t="s">
        <v>132</v>
      </c>
      <c r="AU425" s="241" t="s">
        <v>81</v>
      </c>
      <c r="AV425" s="14" t="s">
        <v>79</v>
      </c>
      <c r="AW425" s="14" t="s">
        <v>33</v>
      </c>
      <c r="AX425" s="14" t="s">
        <v>71</v>
      </c>
      <c r="AY425" s="241" t="s">
        <v>121</v>
      </c>
    </row>
    <row r="426" s="13" customFormat="1">
      <c r="A426" s="13"/>
      <c r="B426" s="220"/>
      <c r="C426" s="221"/>
      <c r="D426" s="222" t="s">
        <v>132</v>
      </c>
      <c r="E426" s="223" t="s">
        <v>19</v>
      </c>
      <c r="F426" s="224" t="s">
        <v>690</v>
      </c>
      <c r="G426" s="221"/>
      <c r="H426" s="225">
        <v>23.472000000000001</v>
      </c>
      <c r="I426" s="226"/>
      <c r="J426" s="221"/>
      <c r="K426" s="221"/>
      <c r="L426" s="227"/>
      <c r="M426" s="228"/>
      <c r="N426" s="229"/>
      <c r="O426" s="229"/>
      <c r="P426" s="229"/>
      <c r="Q426" s="229"/>
      <c r="R426" s="229"/>
      <c r="S426" s="229"/>
      <c r="T426" s="23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1" t="s">
        <v>132</v>
      </c>
      <c r="AU426" s="231" t="s">
        <v>81</v>
      </c>
      <c r="AV426" s="13" t="s">
        <v>81</v>
      </c>
      <c r="AW426" s="13" t="s">
        <v>33</v>
      </c>
      <c r="AX426" s="13" t="s">
        <v>79</v>
      </c>
      <c r="AY426" s="231" t="s">
        <v>121</v>
      </c>
    </row>
    <row r="427" s="2" customFormat="1" ht="16.5" customHeight="1">
      <c r="A427" s="40"/>
      <c r="B427" s="41"/>
      <c r="C427" s="202" t="s">
        <v>691</v>
      </c>
      <c r="D427" s="202" t="s">
        <v>123</v>
      </c>
      <c r="E427" s="203" t="s">
        <v>692</v>
      </c>
      <c r="F427" s="204" t="s">
        <v>693</v>
      </c>
      <c r="G427" s="205" t="s">
        <v>153</v>
      </c>
      <c r="H427" s="206">
        <v>42.787999999999997</v>
      </c>
      <c r="I427" s="207"/>
      <c r="J427" s="208">
        <f>ROUND(I427*H427,2)</f>
        <v>0</v>
      </c>
      <c r="K427" s="204" t="s">
        <v>127</v>
      </c>
      <c r="L427" s="46"/>
      <c r="M427" s="209" t="s">
        <v>19</v>
      </c>
      <c r="N427" s="210" t="s">
        <v>42</v>
      </c>
      <c r="O427" s="86"/>
      <c r="P427" s="211">
        <f>O427*H427</f>
        <v>0</v>
      </c>
      <c r="Q427" s="211">
        <v>0</v>
      </c>
      <c r="R427" s="211">
        <f>Q427*H427</f>
        <v>0</v>
      </c>
      <c r="S427" s="211">
        <v>0.25</v>
      </c>
      <c r="T427" s="212">
        <f>S427*H427</f>
        <v>10.696999999999999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3" t="s">
        <v>128</v>
      </c>
      <c r="AT427" s="213" t="s">
        <v>123</v>
      </c>
      <c r="AU427" s="213" t="s">
        <v>81</v>
      </c>
      <c r="AY427" s="19" t="s">
        <v>121</v>
      </c>
      <c r="BE427" s="214">
        <f>IF(N427="základní",J427,0)</f>
        <v>0</v>
      </c>
      <c r="BF427" s="214">
        <f>IF(N427="snížená",J427,0)</f>
        <v>0</v>
      </c>
      <c r="BG427" s="214">
        <f>IF(N427="zákl. přenesená",J427,0)</f>
        <v>0</v>
      </c>
      <c r="BH427" s="214">
        <f>IF(N427="sníž. přenesená",J427,0)</f>
        <v>0</v>
      </c>
      <c r="BI427" s="214">
        <f>IF(N427="nulová",J427,0)</f>
        <v>0</v>
      </c>
      <c r="BJ427" s="19" t="s">
        <v>79</v>
      </c>
      <c r="BK427" s="214">
        <f>ROUND(I427*H427,2)</f>
        <v>0</v>
      </c>
      <c r="BL427" s="19" t="s">
        <v>128</v>
      </c>
      <c r="BM427" s="213" t="s">
        <v>694</v>
      </c>
    </row>
    <row r="428" s="2" customFormat="1">
      <c r="A428" s="40"/>
      <c r="B428" s="41"/>
      <c r="C428" s="42"/>
      <c r="D428" s="215" t="s">
        <v>130</v>
      </c>
      <c r="E428" s="42"/>
      <c r="F428" s="216" t="s">
        <v>695</v>
      </c>
      <c r="G428" s="42"/>
      <c r="H428" s="42"/>
      <c r="I428" s="217"/>
      <c r="J428" s="42"/>
      <c r="K428" s="42"/>
      <c r="L428" s="46"/>
      <c r="M428" s="218"/>
      <c r="N428" s="219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130</v>
      </c>
      <c r="AU428" s="19" t="s">
        <v>81</v>
      </c>
    </row>
    <row r="429" s="14" customFormat="1">
      <c r="A429" s="14"/>
      <c r="B429" s="232"/>
      <c r="C429" s="233"/>
      <c r="D429" s="222" t="s">
        <v>132</v>
      </c>
      <c r="E429" s="234" t="s">
        <v>19</v>
      </c>
      <c r="F429" s="235" t="s">
        <v>696</v>
      </c>
      <c r="G429" s="233"/>
      <c r="H429" s="234" t="s">
        <v>19</v>
      </c>
      <c r="I429" s="236"/>
      <c r="J429" s="233"/>
      <c r="K429" s="233"/>
      <c r="L429" s="237"/>
      <c r="M429" s="238"/>
      <c r="N429" s="239"/>
      <c r="O429" s="239"/>
      <c r="P429" s="239"/>
      <c r="Q429" s="239"/>
      <c r="R429" s="239"/>
      <c r="S429" s="239"/>
      <c r="T429" s="24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1" t="s">
        <v>132</v>
      </c>
      <c r="AU429" s="241" t="s">
        <v>81</v>
      </c>
      <c r="AV429" s="14" t="s">
        <v>79</v>
      </c>
      <c r="AW429" s="14" t="s">
        <v>33</v>
      </c>
      <c r="AX429" s="14" t="s">
        <v>71</v>
      </c>
      <c r="AY429" s="241" t="s">
        <v>121</v>
      </c>
    </row>
    <row r="430" s="14" customFormat="1">
      <c r="A430" s="14"/>
      <c r="B430" s="232"/>
      <c r="C430" s="233"/>
      <c r="D430" s="222" t="s">
        <v>132</v>
      </c>
      <c r="E430" s="234" t="s">
        <v>19</v>
      </c>
      <c r="F430" s="235" t="s">
        <v>697</v>
      </c>
      <c r="G430" s="233"/>
      <c r="H430" s="234" t="s">
        <v>19</v>
      </c>
      <c r="I430" s="236"/>
      <c r="J430" s="233"/>
      <c r="K430" s="233"/>
      <c r="L430" s="237"/>
      <c r="M430" s="238"/>
      <c r="N430" s="239"/>
      <c r="O430" s="239"/>
      <c r="P430" s="239"/>
      <c r="Q430" s="239"/>
      <c r="R430" s="239"/>
      <c r="S430" s="239"/>
      <c r="T430" s="24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1" t="s">
        <v>132</v>
      </c>
      <c r="AU430" s="241" t="s">
        <v>81</v>
      </c>
      <c r="AV430" s="14" t="s">
        <v>79</v>
      </c>
      <c r="AW430" s="14" t="s">
        <v>33</v>
      </c>
      <c r="AX430" s="14" t="s">
        <v>71</v>
      </c>
      <c r="AY430" s="241" t="s">
        <v>121</v>
      </c>
    </row>
    <row r="431" s="14" customFormat="1">
      <c r="A431" s="14"/>
      <c r="B431" s="232"/>
      <c r="C431" s="233"/>
      <c r="D431" s="222" t="s">
        <v>132</v>
      </c>
      <c r="E431" s="234" t="s">
        <v>19</v>
      </c>
      <c r="F431" s="235" t="s">
        <v>698</v>
      </c>
      <c r="G431" s="233"/>
      <c r="H431" s="234" t="s">
        <v>19</v>
      </c>
      <c r="I431" s="236"/>
      <c r="J431" s="233"/>
      <c r="K431" s="233"/>
      <c r="L431" s="237"/>
      <c r="M431" s="238"/>
      <c r="N431" s="239"/>
      <c r="O431" s="239"/>
      <c r="P431" s="239"/>
      <c r="Q431" s="239"/>
      <c r="R431" s="239"/>
      <c r="S431" s="239"/>
      <c r="T431" s="24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1" t="s">
        <v>132</v>
      </c>
      <c r="AU431" s="241" t="s">
        <v>81</v>
      </c>
      <c r="AV431" s="14" t="s">
        <v>79</v>
      </c>
      <c r="AW431" s="14" t="s">
        <v>33</v>
      </c>
      <c r="AX431" s="14" t="s">
        <v>71</v>
      </c>
      <c r="AY431" s="241" t="s">
        <v>121</v>
      </c>
    </row>
    <row r="432" s="13" customFormat="1">
      <c r="A432" s="13"/>
      <c r="B432" s="220"/>
      <c r="C432" s="221"/>
      <c r="D432" s="222" t="s">
        <v>132</v>
      </c>
      <c r="E432" s="223" t="s">
        <v>19</v>
      </c>
      <c r="F432" s="224" t="s">
        <v>699</v>
      </c>
      <c r="G432" s="221"/>
      <c r="H432" s="225">
        <v>3.6579999999999999</v>
      </c>
      <c r="I432" s="226"/>
      <c r="J432" s="221"/>
      <c r="K432" s="221"/>
      <c r="L432" s="227"/>
      <c r="M432" s="228"/>
      <c r="N432" s="229"/>
      <c r="O432" s="229"/>
      <c r="P432" s="229"/>
      <c r="Q432" s="229"/>
      <c r="R432" s="229"/>
      <c r="S432" s="229"/>
      <c r="T432" s="23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1" t="s">
        <v>132</v>
      </c>
      <c r="AU432" s="231" t="s">
        <v>81</v>
      </c>
      <c r="AV432" s="13" t="s">
        <v>81</v>
      </c>
      <c r="AW432" s="13" t="s">
        <v>33</v>
      </c>
      <c r="AX432" s="13" t="s">
        <v>71</v>
      </c>
      <c r="AY432" s="231" t="s">
        <v>121</v>
      </c>
    </row>
    <row r="433" s="13" customFormat="1">
      <c r="A433" s="13"/>
      <c r="B433" s="220"/>
      <c r="C433" s="221"/>
      <c r="D433" s="222" t="s">
        <v>132</v>
      </c>
      <c r="E433" s="223" t="s">
        <v>19</v>
      </c>
      <c r="F433" s="224" t="s">
        <v>700</v>
      </c>
      <c r="G433" s="221"/>
      <c r="H433" s="225">
        <v>35.496000000000002</v>
      </c>
      <c r="I433" s="226"/>
      <c r="J433" s="221"/>
      <c r="K433" s="221"/>
      <c r="L433" s="227"/>
      <c r="M433" s="228"/>
      <c r="N433" s="229"/>
      <c r="O433" s="229"/>
      <c r="P433" s="229"/>
      <c r="Q433" s="229"/>
      <c r="R433" s="229"/>
      <c r="S433" s="229"/>
      <c r="T433" s="23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1" t="s">
        <v>132</v>
      </c>
      <c r="AU433" s="231" t="s">
        <v>81</v>
      </c>
      <c r="AV433" s="13" t="s">
        <v>81</v>
      </c>
      <c r="AW433" s="13" t="s">
        <v>33</v>
      </c>
      <c r="AX433" s="13" t="s">
        <v>71</v>
      </c>
      <c r="AY433" s="231" t="s">
        <v>121</v>
      </c>
    </row>
    <row r="434" s="13" customFormat="1">
      <c r="A434" s="13"/>
      <c r="B434" s="220"/>
      <c r="C434" s="221"/>
      <c r="D434" s="222" t="s">
        <v>132</v>
      </c>
      <c r="E434" s="223" t="s">
        <v>19</v>
      </c>
      <c r="F434" s="224" t="s">
        <v>701</v>
      </c>
      <c r="G434" s="221"/>
      <c r="H434" s="225">
        <v>9.8439999999999994</v>
      </c>
      <c r="I434" s="226"/>
      <c r="J434" s="221"/>
      <c r="K434" s="221"/>
      <c r="L434" s="227"/>
      <c r="M434" s="228"/>
      <c r="N434" s="229"/>
      <c r="O434" s="229"/>
      <c r="P434" s="229"/>
      <c r="Q434" s="229"/>
      <c r="R434" s="229"/>
      <c r="S434" s="229"/>
      <c r="T434" s="23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1" t="s">
        <v>132</v>
      </c>
      <c r="AU434" s="231" t="s">
        <v>81</v>
      </c>
      <c r="AV434" s="13" t="s">
        <v>81</v>
      </c>
      <c r="AW434" s="13" t="s">
        <v>33</v>
      </c>
      <c r="AX434" s="13" t="s">
        <v>71</v>
      </c>
      <c r="AY434" s="231" t="s">
        <v>121</v>
      </c>
    </row>
    <row r="435" s="13" customFormat="1">
      <c r="A435" s="13"/>
      <c r="B435" s="220"/>
      <c r="C435" s="221"/>
      <c r="D435" s="222" t="s">
        <v>132</v>
      </c>
      <c r="E435" s="223" t="s">
        <v>19</v>
      </c>
      <c r="F435" s="224" t="s">
        <v>702</v>
      </c>
      <c r="G435" s="221"/>
      <c r="H435" s="225">
        <v>-6.21</v>
      </c>
      <c r="I435" s="226"/>
      <c r="J435" s="221"/>
      <c r="K435" s="221"/>
      <c r="L435" s="227"/>
      <c r="M435" s="228"/>
      <c r="N435" s="229"/>
      <c r="O435" s="229"/>
      <c r="P435" s="229"/>
      <c r="Q435" s="229"/>
      <c r="R435" s="229"/>
      <c r="S435" s="229"/>
      <c r="T435" s="23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1" t="s">
        <v>132</v>
      </c>
      <c r="AU435" s="231" t="s">
        <v>81</v>
      </c>
      <c r="AV435" s="13" t="s">
        <v>81</v>
      </c>
      <c r="AW435" s="13" t="s">
        <v>33</v>
      </c>
      <c r="AX435" s="13" t="s">
        <v>71</v>
      </c>
      <c r="AY435" s="231" t="s">
        <v>121</v>
      </c>
    </row>
    <row r="436" s="15" customFormat="1">
      <c r="A436" s="15"/>
      <c r="B436" s="242"/>
      <c r="C436" s="243"/>
      <c r="D436" s="222" t="s">
        <v>132</v>
      </c>
      <c r="E436" s="244" t="s">
        <v>19</v>
      </c>
      <c r="F436" s="245" t="s">
        <v>210</v>
      </c>
      <c r="G436" s="243"/>
      <c r="H436" s="246">
        <v>42.788000000000004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2" t="s">
        <v>132</v>
      </c>
      <c r="AU436" s="252" t="s">
        <v>81</v>
      </c>
      <c r="AV436" s="15" t="s">
        <v>128</v>
      </c>
      <c r="AW436" s="15" t="s">
        <v>33</v>
      </c>
      <c r="AX436" s="15" t="s">
        <v>79</v>
      </c>
      <c r="AY436" s="252" t="s">
        <v>121</v>
      </c>
    </row>
    <row r="437" s="2" customFormat="1" ht="16.5" customHeight="1">
      <c r="A437" s="40"/>
      <c r="B437" s="41"/>
      <c r="C437" s="202" t="s">
        <v>703</v>
      </c>
      <c r="D437" s="202" t="s">
        <v>123</v>
      </c>
      <c r="E437" s="203" t="s">
        <v>704</v>
      </c>
      <c r="F437" s="204" t="s">
        <v>705</v>
      </c>
      <c r="G437" s="205" t="s">
        <v>153</v>
      </c>
      <c r="H437" s="206">
        <v>6.21</v>
      </c>
      <c r="I437" s="207"/>
      <c r="J437" s="208">
        <f>ROUND(I437*H437,2)</f>
        <v>0</v>
      </c>
      <c r="K437" s="204" t="s">
        <v>127</v>
      </c>
      <c r="L437" s="46"/>
      <c r="M437" s="209" t="s">
        <v>19</v>
      </c>
      <c r="N437" s="210" t="s">
        <v>42</v>
      </c>
      <c r="O437" s="86"/>
      <c r="P437" s="211">
        <f>O437*H437</f>
        <v>0</v>
      </c>
      <c r="Q437" s="211">
        <v>0</v>
      </c>
      <c r="R437" s="211">
        <f>Q437*H437</f>
        <v>0</v>
      </c>
      <c r="S437" s="211">
        <v>2.2000000000000002</v>
      </c>
      <c r="T437" s="212">
        <f>S437*H437</f>
        <v>13.662000000000001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3" t="s">
        <v>128</v>
      </c>
      <c r="AT437" s="213" t="s">
        <v>123</v>
      </c>
      <c r="AU437" s="213" t="s">
        <v>81</v>
      </c>
      <c r="AY437" s="19" t="s">
        <v>121</v>
      </c>
      <c r="BE437" s="214">
        <f>IF(N437="základní",J437,0)</f>
        <v>0</v>
      </c>
      <c r="BF437" s="214">
        <f>IF(N437="snížená",J437,0)</f>
        <v>0</v>
      </c>
      <c r="BG437" s="214">
        <f>IF(N437="zákl. přenesená",J437,0)</f>
        <v>0</v>
      </c>
      <c r="BH437" s="214">
        <f>IF(N437="sníž. přenesená",J437,0)</f>
        <v>0</v>
      </c>
      <c r="BI437" s="214">
        <f>IF(N437="nulová",J437,0)</f>
        <v>0</v>
      </c>
      <c r="BJ437" s="19" t="s">
        <v>79</v>
      </c>
      <c r="BK437" s="214">
        <f>ROUND(I437*H437,2)</f>
        <v>0</v>
      </c>
      <c r="BL437" s="19" t="s">
        <v>128</v>
      </c>
      <c r="BM437" s="213" t="s">
        <v>706</v>
      </c>
    </row>
    <row r="438" s="2" customFormat="1">
      <c r="A438" s="40"/>
      <c r="B438" s="41"/>
      <c r="C438" s="42"/>
      <c r="D438" s="215" t="s">
        <v>130</v>
      </c>
      <c r="E438" s="42"/>
      <c r="F438" s="216" t="s">
        <v>707</v>
      </c>
      <c r="G438" s="42"/>
      <c r="H438" s="42"/>
      <c r="I438" s="217"/>
      <c r="J438" s="42"/>
      <c r="K438" s="42"/>
      <c r="L438" s="46"/>
      <c r="M438" s="218"/>
      <c r="N438" s="219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130</v>
      </c>
      <c r="AU438" s="19" t="s">
        <v>81</v>
      </c>
    </row>
    <row r="439" s="14" customFormat="1">
      <c r="A439" s="14"/>
      <c r="B439" s="232"/>
      <c r="C439" s="233"/>
      <c r="D439" s="222" t="s">
        <v>132</v>
      </c>
      <c r="E439" s="234" t="s">
        <v>19</v>
      </c>
      <c r="F439" s="235" t="s">
        <v>708</v>
      </c>
      <c r="G439" s="233"/>
      <c r="H439" s="234" t="s">
        <v>19</v>
      </c>
      <c r="I439" s="236"/>
      <c r="J439" s="233"/>
      <c r="K439" s="233"/>
      <c r="L439" s="237"/>
      <c r="M439" s="238"/>
      <c r="N439" s="239"/>
      <c r="O439" s="239"/>
      <c r="P439" s="239"/>
      <c r="Q439" s="239"/>
      <c r="R439" s="239"/>
      <c r="S439" s="239"/>
      <c r="T439" s="24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1" t="s">
        <v>132</v>
      </c>
      <c r="AU439" s="241" t="s">
        <v>81</v>
      </c>
      <c r="AV439" s="14" t="s">
        <v>79</v>
      </c>
      <c r="AW439" s="14" t="s">
        <v>33</v>
      </c>
      <c r="AX439" s="14" t="s">
        <v>71</v>
      </c>
      <c r="AY439" s="241" t="s">
        <v>121</v>
      </c>
    </row>
    <row r="440" s="13" customFormat="1">
      <c r="A440" s="13"/>
      <c r="B440" s="220"/>
      <c r="C440" s="221"/>
      <c r="D440" s="222" t="s">
        <v>132</v>
      </c>
      <c r="E440" s="223" t="s">
        <v>19</v>
      </c>
      <c r="F440" s="224" t="s">
        <v>709</v>
      </c>
      <c r="G440" s="221"/>
      <c r="H440" s="225">
        <v>6.21</v>
      </c>
      <c r="I440" s="226"/>
      <c r="J440" s="221"/>
      <c r="K440" s="221"/>
      <c r="L440" s="227"/>
      <c r="M440" s="228"/>
      <c r="N440" s="229"/>
      <c r="O440" s="229"/>
      <c r="P440" s="229"/>
      <c r="Q440" s="229"/>
      <c r="R440" s="229"/>
      <c r="S440" s="229"/>
      <c r="T440" s="23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1" t="s">
        <v>132</v>
      </c>
      <c r="AU440" s="231" t="s">
        <v>81</v>
      </c>
      <c r="AV440" s="13" t="s">
        <v>81</v>
      </c>
      <c r="AW440" s="13" t="s">
        <v>33</v>
      </c>
      <c r="AX440" s="13" t="s">
        <v>79</v>
      </c>
      <c r="AY440" s="231" t="s">
        <v>121</v>
      </c>
    </row>
    <row r="441" s="2" customFormat="1" ht="16.5" customHeight="1">
      <c r="A441" s="40"/>
      <c r="B441" s="41"/>
      <c r="C441" s="202" t="s">
        <v>710</v>
      </c>
      <c r="D441" s="202" t="s">
        <v>123</v>
      </c>
      <c r="E441" s="203" t="s">
        <v>711</v>
      </c>
      <c r="F441" s="204" t="s">
        <v>712</v>
      </c>
      <c r="G441" s="205" t="s">
        <v>153</v>
      </c>
      <c r="H441" s="206">
        <v>42.787999999999997</v>
      </c>
      <c r="I441" s="207"/>
      <c r="J441" s="208">
        <f>ROUND(I441*H441,2)</f>
        <v>0</v>
      </c>
      <c r="K441" s="204" t="s">
        <v>127</v>
      </c>
      <c r="L441" s="46"/>
      <c r="M441" s="209" t="s">
        <v>19</v>
      </c>
      <c r="N441" s="210" t="s">
        <v>42</v>
      </c>
      <c r="O441" s="86"/>
      <c r="P441" s="211">
        <f>O441*H441</f>
        <v>0</v>
      </c>
      <c r="Q441" s="211">
        <v>0</v>
      </c>
      <c r="R441" s="211">
        <f>Q441*H441</f>
        <v>0</v>
      </c>
      <c r="S441" s="211">
        <v>0</v>
      </c>
      <c r="T441" s="212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3" t="s">
        <v>128</v>
      </c>
      <c r="AT441" s="213" t="s">
        <v>123</v>
      </c>
      <c r="AU441" s="213" t="s">
        <v>81</v>
      </c>
      <c r="AY441" s="19" t="s">
        <v>121</v>
      </c>
      <c r="BE441" s="214">
        <f>IF(N441="základní",J441,0)</f>
        <v>0</v>
      </c>
      <c r="BF441" s="214">
        <f>IF(N441="snížená",J441,0)</f>
        <v>0</v>
      </c>
      <c r="BG441" s="214">
        <f>IF(N441="zákl. přenesená",J441,0)</f>
        <v>0</v>
      </c>
      <c r="BH441" s="214">
        <f>IF(N441="sníž. přenesená",J441,0)</f>
        <v>0</v>
      </c>
      <c r="BI441" s="214">
        <f>IF(N441="nulová",J441,0)</f>
        <v>0</v>
      </c>
      <c r="BJ441" s="19" t="s">
        <v>79</v>
      </c>
      <c r="BK441" s="214">
        <f>ROUND(I441*H441,2)</f>
        <v>0</v>
      </c>
      <c r="BL441" s="19" t="s">
        <v>128</v>
      </c>
      <c r="BM441" s="213" t="s">
        <v>713</v>
      </c>
    </row>
    <row r="442" s="2" customFormat="1">
      <c r="A442" s="40"/>
      <c r="B442" s="41"/>
      <c r="C442" s="42"/>
      <c r="D442" s="215" t="s">
        <v>130</v>
      </c>
      <c r="E442" s="42"/>
      <c r="F442" s="216" t="s">
        <v>714</v>
      </c>
      <c r="G442" s="42"/>
      <c r="H442" s="42"/>
      <c r="I442" s="217"/>
      <c r="J442" s="42"/>
      <c r="K442" s="42"/>
      <c r="L442" s="46"/>
      <c r="M442" s="218"/>
      <c r="N442" s="219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130</v>
      </c>
      <c r="AU442" s="19" t="s">
        <v>81</v>
      </c>
    </row>
    <row r="443" s="14" customFormat="1">
      <c r="A443" s="14"/>
      <c r="B443" s="232"/>
      <c r="C443" s="233"/>
      <c r="D443" s="222" t="s">
        <v>132</v>
      </c>
      <c r="E443" s="234" t="s">
        <v>19</v>
      </c>
      <c r="F443" s="235" t="s">
        <v>715</v>
      </c>
      <c r="G443" s="233"/>
      <c r="H443" s="234" t="s">
        <v>19</v>
      </c>
      <c r="I443" s="236"/>
      <c r="J443" s="233"/>
      <c r="K443" s="233"/>
      <c r="L443" s="237"/>
      <c r="M443" s="238"/>
      <c r="N443" s="239"/>
      <c r="O443" s="239"/>
      <c r="P443" s="239"/>
      <c r="Q443" s="239"/>
      <c r="R443" s="239"/>
      <c r="S443" s="239"/>
      <c r="T443" s="24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1" t="s">
        <v>132</v>
      </c>
      <c r="AU443" s="241" t="s">
        <v>81</v>
      </c>
      <c r="AV443" s="14" t="s">
        <v>79</v>
      </c>
      <c r="AW443" s="14" t="s">
        <v>33</v>
      </c>
      <c r="AX443" s="14" t="s">
        <v>71</v>
      </c>
      <c r="AY443" s="241" t="s">
        <v>121</v>
      </c>
    </row>
    <row r="444" s="13" customFormat="1">
      <c r="A444" s="13"/>
      <c r="B444" s="220"/>
      <c r="C444" s="221"/>
      <c r="D444" s="222" t="s">
        <v>132</v>
      </c>
      <c r="E444" s="223" t="s">
        <v>19</v>
      </c>
      <c r="F444" s="224" t="s">
        <v>716</v>
      </c>
      <c r="G444" s="221"/>
      <c r="H444" s="225">
        <v>42.787999999999997</v>
      </c>
      <c r="I444" s="226"/>
      <c r="J444" s="221"/>
      <c r="K444" s="221"/>
      <c r="L444" s="227"/>
      <c r="M444" s="228"/>
      <c r="N444" s="229"/>
      <c r="O444" s="229"/>
      <c r="P444" s="229"/>
      <c r="Q444" s="229"/>
      <c r="R444" s="229"/>
      <c r="S444" s="229"/>
      <c r="T444" s="23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1" t="s">
        <v>132</v>
      </c>
      <c r="AU444" s="231" t="s">
        <v>81</v>
      </c>
      <c r="AV444" s="13" t="s">
        <v>81</v>
      </c>
      <c r="AW444" s="13" t="s">
        <v>33</v>
      </c>
      <c r="AX444" s="13" t="s">
        <v>79</v>
      </c>
      <c r="AY444" s="231" t="s">
        <v>121</v>
      </c>
    </row>
    <row r="445" s="12" customFormat="1" ht="22.8" customHeight="1">
      <c r="A445" s="12"/>
      <c r="B445" s="186"/>
      <c r="C445" s="187"/>
      <c r="D445" s="188" t="s">
        <v>70</v>
      </c>
      <c r="E445" s="200" t="s">
        <v>717</v>
      </c>
      <c r="F445" s="200" t="s">
        <v>718</v>
      </c>
      <c r="G445" s="187"/>
      <c r="H445" s="187"/>
      <c r="I445" s="190"/>
      <c r="J445" s="201">
        <f>BK445</f>
        <v>0</v>
      </c>
      <c r="K445" s="187"/>
      <c r="L445" s="192"/>
      <c r="M445" s="193"/>
      <c r="N445" s="194"/>
      <c r="O445" s="194"/>
      <c r="P445" s="195">
        <f>SUM(P446:P461)</f>
        <v>0</v>
      </c>
      <c r="Q445" s="194"/>
      <c r="R445" s="195">
        <f>SUM(R446:R461)</f>
        <v>0</v>
      </c>
      <c r="S445" s="194"/>
      <c r="T445" s="196">
        <f>SUM(T446:T461)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197" t="s">
        <v>79</v>
      </c>
      <c r="AT445" s="198" t="s">
        <v>70</v>
      </c>
      <c r="AU445" s="198" t="s">
        <v>79</v>
      </c>
      <c r="AY445" s="197" t="s">
        <v>121</v>
      </c>
      <c r="BK445" s="199">
        <f>SUM(BK446:BK461)</f>
        <v>0</v>
      </c>
    </row>
    <row r="446" s="2" customFormat="1" ht="24.15" customHeight="1">
      <c r="A446" s="40"/>
      <c r="B446" s="41"/>
      <c r="C446" s="202" t="s">
        <v>719</v>
      </c>
      <c r="D446" s="202" t="s">
        <v>123</v>
      </c>
      <c r="E446" s="203" t="s">
        <v>720</v>
      </c>
      <c r="F446" s="204" t="s">
        <v>721</v>
      </c>
      <c r="G446" s="205" t="s">
        <v>232</v>
      </c>
      <c r="H446" s="206">
        <v>220.96799999999999</v>
      </c>
      <c r="I446" s="207"/>
      <c r="J446" s="208">
        <f>ROUND(I446*H446,2)</f>
        <v>0</v>
      </c>
      <c r="K446" s="204" t="s">
        <v>127</v>
      </c>
      <c r="L446" s="46"/>
      <c r="M446" s="209" t="s">
        <v>19</v>
      </c>
      <c r="N446" s="210" t="s">
        <v>42</v>
      </c>
      <c r="O446" s="86"/>
      <c r="P446" s="211">
        <f>O446*H446</f>
        <v>0</v>
      </c>
      <c r="Q446" s="211">
        <v>0</v>
      </c>
      <c r="R446" s="211">
        <f>Q446*H446</f>
        <v>0</v>
      </c>
      <c r="S446" s="211">
        <v>0</v>
      </c>
      <c r="T446" s="212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3" t="s">
        <v>128</v>
      </c>
      <c r="AT446" s="213" t="s">
        <v>123</v>
      </c>
      <c r="AU446" s="213" t="s">
        <v>81</v>
      </c>
      <c r="AY446" s="19" t="s">
        <v>121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19" t="s">
        <v>79</v>
      </c>
      <c r="BK446" s="214">
        <f>ROUND(I446*H446,2)</f>
        <v>0</v>
      </c>
      <c r="BL446" s="19" t="s">
        <v>128</v>
      </c>
      <c r="BM446" s="213" t="s">
        <v>722</v>
      </c>
    </row>
    <row r="447" s="2" customFormat="1">
      <c r="A447" s="40"/>
      <c r="B447" s="41"/>
      <c r="C447" s="42"/>
      <c r="D447" s="215" t="s">
        <v>130</v>
      </c>
      <c r="E447" s="42"/>
      <c r="F447" s="216" t="s">
        <v>723</v>
      </c>
      <c r="G447" s="42"/>
      <c r="H447" s="42"/>
      <c r="I447" s="217"/>
      <c r="J447" s="42"/>
      <c r="K447" s="42"/>
      <c r="L447" s="46"/>
      <c r="M447" s="218"/>
      <c r="N447" s="219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130</v>
      </c>
      <c r="AU447" s="19" t="s">
        <v>81</v>
      </c>
    </row>
    <row r="448" s="2" customFormat="1" ht="24.15" customHeight="1">
      <c r="A448" s="40"/>
      <c r="B448" s="41"/>
      <c r="C448" s="202" t="s">
        <v>724</v>
      </c>
      <c r="D448" s="202" t="s">
        <v>123</v>
      </c>
      <c r="E448" s="203" t="s">
        <v>725</v>
      </c>
      <c r="F448" s="204" t="s">
        <v>726</v>
      </c>
      <c r="G448" s="205" t="s">
        <v>232</v>
      </c>
      <c r="H448" s="206">
        <v>2430.6480000000001</v>
      </c>
      <c r="I448" s="207"/>
      <c r="J448" s="208">
        <f>ROUND(I448*H448,2)</f>
        <v>0</v>
      </c>
      <c r="K448" s="204" t="s">
        <v>127</v>
      </c>
      <c r="L448" s="46"/>
      <c r="M448" s="209" t="s">
        <v>19</v>
      </c>
      <c r="N448" s="210" t="s">
        <v>42</v>
      </c>
      <c r="O448" s="86"/>
      <c r="P448" s="211">
        <f>O448*H448</f>
        <v>0</v>
      </c>
      <c r="Q448" s="211">
        <v>0</v>
      </c>
      <c r="R448" s="211">
        <f>Q448*H448</f>
        <v>0</v>
      </c>
      <c r="S448" s="211">
        <v>0</v>
      </c>
      <c r="T448" s="212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3" t="s">
        <v>128</v>
      </c>
      <c r="AT448" s="213" t="s">
        <v>123</v>
      </c>
      <c r="AU448" s="213" t="s">
        <v>81</v>
      </c>
      <c r="AY448" s="19" t="s">
        <v>121</v>
      </c>
      <c r="BE448" s="214">
        <f>IF(N448="základní",J448,0)</f>
        <v>0</v>
      </c>
      <c r="BF448" s="214">
        <f>IF(N448="snížená",J448,0)</f>
        <v>0</v>
      </c>
      <c r="BG448" s="214">
        <f>IF(N448="zákl. přenesená",J448,0)</f>
        <v>0</v>
      </c>
      <c r="BH448" s="214">
        <f>IF(N448="sníž. přenesená",J448,0)</f>
        <v>0</v>
      </c>
      <c r="BI448" s="214">
        <f>IF(N448="nulová",J448,0)</f>
        <v>0</v>
      </c>
      <c r="BJ448" s="19" t="s">
        <v>79</v>
      </c>
      <c r="BK448" s="214">
        <f>ROUND(I448*H448,2)</f>
        <v>0</v>
      </c>
      <c r="BL448" s="19" t="s">
        <v>128</v>
      </c>
      <c r="BM448" s="213" t="s">
        <v>727</v>
      </c>
    </row>
    <row r="449" s="2" customFormat="1">
      <c r="A449" s="40"/>
      <c r="B449" s="41"/>
      <c r="C449" s="42"/>
      <c r="D449" s="215" t="s">
        <v>130</v>
      </c>
      <c r="E449" s="42"/>
      <c r="F449" s="216" t="s">
        <v>728</v>
      </c>
      <c r="G449" s="42"/>
      <c r="H449" s="42"/>
      <c r="I449" s="217"/>
      <c r="J449" s="42"/>
      <c r="K449" s="42"/>
      <c r="L449" s="46"/>
      <c r="M449" s="218"/>
      <c r="N449" s="219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130</v>
      </c>
      <c r="AU449" s="19" t="s">
        <v>81</v>
      </c>
    </row>
    <row r="450" s="13" customFormat="1">
      <c r="A450" s="13"/>
      <c r="B450" s="220"/>
      <c r="C450" s="221"/>
      <c r="D450" s="222" t="s">
        <v>132</v>
      </c>
      <c r="E450" s="221"/>
      <c r="F450" s="224" t="s">
        <v>729</v>
      </c>
      <c r="G450" s="221"/>
      <c r="H450" s="225">
        <v>2430.6480000000001</v>
      </c>
      <c r="I450" s="226"/>
      <c r="J450" s="221"/>
      <c r="K450" s="221"/>
      <c r="L450" s="227"/>
      <c r="M450" s="228"/>
      <c r="N450" s="229"/>
      <c r="O450" s="229"/>
      <c r="P450" s="229"/>
      <c r="Q450" s="229"/>
      <c r="R450" s="229"/>
      <c r="S450" s="229"/>
      <c r="T450" s="23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1" t="s">
        <v>132</v>
      </c>
      <c r="AU450" s="231" t="s">
        <v>81</v>
      </c>
      <c r="AV450" s="13" t="s">
        <v>81</v>
      </c>
      <c r="AW450" s="13" t="s">
        <v>4</v>
      </c>
      <c r="AX450" s="13" t="s">
        <v>79</v>
      </c>
      <c r="AY450" s="231" t="s">
        <v>121</v>
      </c>
    </row>
    <row r="451" s="2" customFormat="1" ht="24.15" customHeight="1">
      <c r="A451" s="40"/>
      <c r="B451" s="41"/>
      <c r="C451" s="202" t="s">
        <v>730</v>
      </c>
      <c r="D451" s="202" t="s">
        <v>123</v>
      </c>
      <c r="E451" s="203" t="s">
        <v>731</v>
      </c>
      <c r="F451" s="204" t="s">
        <v>732</v>
      </c>
      <c r="G451" s="205" t="s">
        <v>232</v>
      </c>
      <c r="H451" s="206">
        <v>72.918999999999997</v>
      </c>
      <c r="I451" s="207"/>
      <c r="J451" s="208">
        <f>ROUND(I451*H451,2)</f>
        <v>0</v>
      </c>
      <c r="K451" s="204" t="s">
        <v>127</v>
      </c>
      <c r="L451" s="46"/>
      <c r="M451" s="209" t="s">
        <v>19</v>
      </c>
      <c r="N451" s="210" t="s">
        <v>42</v>
      </c>
      <c r="O451" s="86"/>
      <c r="P451" s="211">
        <f>O451*H451</f>
        <v>0</v>
      </c>
      <c r="Q451" s="211">
        <v>0</v>
      </c>
      <c r="R451" s="211">
        <f>Q451*H451</f>
        <v>0</v>
      </c>
      <c r="S451" s="211">
        <v>0</v>
      </c>
      <c r="T451" s="212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3" t="s">
        <v>128</v>
      </c>
      <c r="AT451" s="213" t="s">
        <v>123</v>
      </c>
      <c r="AU451" s="213" t="s">
        <v>81</v>
      </c>
      <c r="AY451" s="19" t="s">
        <v>121</v>
      </c>
      <c r="BE451" s="214">
        <f>IF(N451="základní",J451,0)</f>
        <v>0</v>
      </c>
      <c r="BF451" s="214">
        <f>IF(N451="snížená",J451,0)</f>
        <v>0</v>
      </c>
      <c r="BG451" s="214">
        <f>IF(N451="zákl. přenesená",J451,0)</f>
        <v>0</v>
      </c>
      <c r="BH451" s="214">
        <f>IF(N451="sníž. přenesená",J451,0)</f>
        <v>0</v>
      </c>
      <c r="BI451" s="214">
        <f>IF(N451="nulová",J451,0)</f>
        <v>0</v>
      </c>
      <c r="BJ451" s="19" t="s">
        <v>79</v>
      </c>
      <c r="BK451" s="214">
        <f>ROUND(I451*H451,2)</f>
        <v>0</v>
      </c>
      <c r="BL451" s="19" t="s">
        <v>128</v>
      </c>
      <c r="BM451" s="213" t="s">
        <v>733</v>
      </c>
    </row>
    <row r="452" s="2" customFormat="1">
      <c r="A452" s="40"/>
      <c r="B452" s="41"/>
      <c r="C452" s="42"/>
      <c r="D452" s="215" t="s">
        <v>130</v>
      </c>
      <c r="E452" s="42"/>
      <c r="F452" s="216" t="s">
        <v>734</v>
      </c>
      <c r="G452" s="42"/>
      <c r="H452" s="42"/>
      <c r="I452" s="217"/>
      <c r="J452" s="42"/>
      <c r="K452" s="42"/>
      <c r="L452" s="46"/>
      <c r="M452" s="218"/>
      <c r="N452" s="219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130</v>
      </c>
      <c r="AU452" s="19" t="s">
        <v>81</v>
      </c>
    </row>
    <row r="453" s="13" customFormat="1">
      <c r="A453" s="13"/>
      <c r="B453" s="220"/>
      <c r="C453" s="221"/>
      <c r="D453" s="222" t="s">
        <v>132</v>
      </c>
      <c r="E453" s="221"/>
      <c r="F453" s="224" t="s">
        <v>735</v>
      </c>
      <c r="G453" s="221"/>
      <c r="H453" s="225">
        <v>72.918999999999997</v>
      </c>
      <c r="I453" s="226"/>
      <c r="J453" s="221"/>
      <c r="K453" s="221"/>
      <c r="L453" s="227"/>
      <c r="M453" s="228"/>
      <c r="N453" s="229"/>
      <c r="O453" s="229"/>
      <c r="P453" s="229"/>
      <c r="Q453" s="229"/>
      <c r="R453" s="229"/>
      <c r="S453" s="229"/>
      <c r="T453" s="23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1" t="s">
        <v>132</v>
      </c>
      <c r="AU453" s="231" t="s">
        <v>81</v>
      </c>
      <c r="AV453" s="13" t="s">
        <v>81</v>
      </c>
      <c r="AW453" s="13" t="s">
        <v>4</v>
      </c>
      <c r="AX453" s="13" t="s">
        <v>79</v>
      </c>
      <c r="AY453" s="231" t="s">
        <v>121</v>
      </c>
    </row>
    <row r="454" s="2" customFormat="1" ht="24.15" customHeight="1">
      <c r="A454" s="40"/>
      <c r="B454" s="41"/>
      <c r="C454" s="202" t="s">
        <v>736</v>
      </c>
      <c r="D454" s="202" t="s">
        <v>123</v>
      </c>
      <c r="E454" s="203" t="s">
        <v>737</v>
      </c>
      <c r="F454" s="204" t="s">
        <v>231</v>
      </c>
      <c r="G454" s="205" t="s">
        <v>232</v>
      </c>
      <c r="H454" s="206">
        <v>91.701999999999998</v>
      </c>
      <c r="I454" s="207"/>
      <c r="J454" s="208">
        <f>ROUND(I454*H454,2)</f>
        <v>0</v>
      </c>
      <c r="K454" s="204" t="s">
        <v>127</v>
      </c>
      <c r="L454" s="46"/>
      <c r="M454" s="209" t="s">
        <v>19</v>
      </c>
      <c r="N454" s="210" t="s">
        <v>42</v>
      </c>
      <c r="O454" s="86"/>
      <c r="P454" s="211">
        <f>O454*H454</f>
        <v>0</v>
      </c>
      <c r="Q454" s="211">
        <v>0</v>
      </c>
      <c r="R454" s="211">
        <f>Q454*H454</f>
        <v>0</v>
      </c>
      <c r="S454" s="211">
        <v>0</v>
      </c>
      <c r="T454" s="212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3" t="s">
        <v>128</v>
      </c>
      <c r="AT454" s="213" t="s">
        <v>123</v>
      </c>
      <c r="AU454" s="213" t="s">
        <v>81</v>
      </c>
      <c r="AY454" s="19" t="s">
        <v>121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19" t="s">
        <v>79</v>
      </c>
      <c r="BK454" s="214">
        <f>ROUND(I454*H454,2)</f>
        <v>0</v>
      </c>
      <c r="BL454" s="19" t="s">
        <v>128</v>
      </c>
      <c r="BM454" s="213" t="s">
        <v>738</v>
      </c>
    </row>
    <row r="455" s="2" customFormat="1">
      <c r="A455" s="40"/>
      <c r="B455" s="41"/>
      <c r="C455" s="42"/>
      <c r="D455" s="215" t="s">
        <v>130</v>
      </c>
      <c r="E455" s="42"/>
      <c r="F455" s="216" t="s">
        <v>739</v>
      </c>
      <c r="G455" s="42"/>
      <c r="H455" s="42"/>
      <c r="I455" s="217"/>
      <c r="J455" s="42"/>
      <c r="K455" s="42"/>
      <c r="L455" s="46"/>
      <c r="M455" s="218"/>
      <c r="N455" s="219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130</v>
      </c>
      <c r="AU455" s="19" t="s">
        <v>81</v>
      </c>
    </row>
    <row r="456" s="13" customFormat="1">
      <c r="A456" s="13"/>
      <c r="B456" s="220"/>
      <c r="C456" s="221"/>
      <c r="D456" s="222" t="s">
        <v>132</v>
      </c>
      <c r="E456" s="221"/>
      <c r="F456" s="224" t="s">
        <v>740</v>
      </c>
      <c r="G456" s="221"/>
      <c r="H456" s="225">
        <v>91.701999999999998</v>
      </c>
      <c r="I456" s="226"/>
      <c r="J456" s="221"/>
      <c r="K456" s="221"/>
      <c r="L456" s="227"/>
      <c r="M456" s="228"/>
      <c r="N456" s="229"/>
      <c r="O456" s="229"/>
      <c r="P456" s="229"/>
      <c r="Q456" s="229"/>
      <c r="R456" s="229"/>
      <c r="S456" s="229"/>
      <c r="T456" s="23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1" t="s">
        <v>132</v>
      </c>
      <c r="AU456" s="231" t="s">
        <v>81</v>
      </c>
      <c r="AV456" s="13" t="s">
        <v>81</v>
      </c>
      <c r="AW456" s="13" t="s">
        <v>4</v>
      </c>
      <c r="AX456" s="13" t="s">
        <v>79</v>
      </c>
      <c r="AY456" s="231" t="s">
        <v>121</v>
      </c>
    </row>
    <row r="457" s="2" customFormat="1" ht="24.15" customHeight="1">
      <c r="A457" s="40"/>
      <c r="B457" s="41"/>
      <c r="C457" s="202" t="s">
        <v>741</v>
      </c>
      <c r="D457" s="202" t="s">
        <v>123</v>
      </c>
      <c r="E457" s="203" t="s">
        <v>742</v>
      </c>
      <c r="F457" s="204" t="s">
        <v>743</v>
      </c>
      <c r="G457" s="205" t="s">
        <v>232</v>
      </c>
      <c r="H457" s="206">
        <v>55.241999999999997</v>
      </c>
      <c r="I457" s="207"/>
      <c r="J457" s="208">
        <f>ROUND(I457*H457,2)</f>
        <v>0</v>
      </c>
      <c r="K457" s="204" t="s">
        <v>127</v>
      </c>
      <c r="L457" s="46"/>
      <c r="M457" s="209" t="s">
        <v>19</v>
      </c>
      <c r="N457" s="210" t="s">
        <v>42</v>
      </c>
      <c r="O457" s="86"/>
      <c r="P457" s="211">
        <f>O457*H457</f>
        <v>0</v>
      </c>
      <c r="Q457" s="211">
        <v>0</v>
      </c>
      <c r="R457" s="211">
        <f>Q457*H457</f>
        <v>0</v>
      </c>
      <c r="S457" s="211">
        <v>0</v>
      </c>
      <c r="T457" s="212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3" t="s">
        <v>128</v>
      </c>
      <c r="AT457" s="213" t="s">
        <v>123</v>
      </c>
      <c r="AU457" s="213" t="s">
        <v>81</v>
      </c>
      <c r="AY457" s="19" t="s">
        <v>121</v>
      </c>
      <c r="BE457" s="214">
        <f>IF(N457="základní",J457,0)</f>
        <v>0</v>
      </c>
      <c r="BF457" s="214">
        <f>IF(N457="snížená",J457,0)</f>
        <v>0</v>
      </c>
      <c r="BG457" s="214">
        <f>IF(N457="zákl. přenesená",J457,0)</f>
        <v>0</v>
      </c>
      <c r="BH457" s="214">
        <f>IF(N457="sníž. přenesená",J457,0)</f>
        <v>0</v>
      </c>
      <c r="BI457" s="214">
        <f>IF(N457="nulová",J457,0)</f>
        <v>0</v>
      </c>
      <c r="BJ457" s="19" t="s">
        <v>79</v>
      </c>
      <c r="BK457" s="214">
        <f>ROUND(I457*H457,2)</f>
        <v>0</v>
      </c>
      <c r="BL457" s="19" t="s">
        <v>128</v>
      </c>
      <c r="BM457" s="213" t="s">
        <v>744</v>
      </c>
    </row>
    <row r="458" s="2" customFormat="1">
      <c r="A458" s="40"/>
      <c r="B458" s="41"/>
      <c r="C458" s="42"/>
      <c r="D458" s="215" t="s">
        <v>130</v>
      </c>
      <c r="E458" s="42"/>
      <c r="F458" s="216" t="s">
        <v>745</v>
      </c>
      <c r="G458" s="42"/>
      <c r="H458" s="42"/>
      <c r="I458" s="217"/>
      <c r="J458" s="42"/>
      <c r="K458" s="42"/>
      <c r="L458" s="46"/>
      <c r="M458" s="218"/>
      <c r="N458" s="219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130</v>
      </c>
      <c r="AU458" s="19" t="s">
        <v>81</v>
      </c>
    </row>
    <row r="459" s="13" customFormat="1">
      <c r="A459" s="13"/>
      <c r="B459" s="220"/>
      <c r="C459" s="221"/>
      <c r="D459" s="222" t="s">
        <v>132</v>
      </c>
      <c r="E459" s="221"/>
      <c r="F459" s="224" t="s">
        <v>746</v>
      </c>
      <c r="G459" s="221"/>
      <c r="H459" s="225">
        <v>55.241999999999997</v>
      </c>
      <c r="I459" s="226"/>
      <c r="J459" s="221"/>
      <c r="K459" s="221"/>
      <c r="L459" s="227"/>
      <c r="M459" s="228"/>
      <c r="N459" s="229"/>
      <c r="O459" s="229"/>
      <c r="P459" s="229"/>
      <c r="Q459" s="229"/>
      <c r="R459" s="229"/>
      <c r="S459" s="229"/>
      <c r="T459" s="23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1" t="s">
        <v>132</v>
      </c>
      <c r="AU459" s="231" t="s">
        <v>81</v>
      </c>
      <c r="AV459" s="13" t="s">
        <v>81</v>
      </c>
      <c r="AW459" s="13" t="s">
        <v>4</v>
      </c>
      <c r="AX459" s="13" t="s">
        <v>79</v>
      </c>
      <c r="AY459" s="231" t="s">
        <v>121</v>
      </c>
    </row>
    <row r="460" s="2" customFormat="1" ht="16.5" customHeight="1">
      <c r="A460" s="40"/>
      <c r="B460" s="41"/>
      <c r="C460" s="202" t="s">
        <v>747</v>
      </c>
      <c r="D460" s="202" t="s">
        <v>123</v>
      </c>
      <c r="E460" s="203" t="s">
        <v>748</v>
      </c>
      <c r="F460" s="204" t="s">
        <v>749</v>
      </c>
      <c r="G460" s="205" t="s">
        <v>232</v>
      </c>
      <c r="H460" s="206">
        <v>1.105</v>
      </c>
      <c r="I460" s="207"/>
      <c r="J460" s="208">
        <f>ROUND(I460*H460,2)</f>
        <v>0</v>
      </c>
      <c r="K460" s="204" t="s">
        <v>19</v>
      </c>
      <c r="L460" s="46"/>
      <c r="M460" s="209" t="s">
        <v>19</v>
      </c>
      <c r="N460" s="210" t="s">
        <v>42</v>
      </c>
      <c r="O460" s="86"/>
      <c r="P460" s="211">
        <f>O460*H460</f>
        <v>0</v>
      </c>
      <c r="Q460" s="211">
        <v>0</v>
      </c>
      <c r="R460" s="211">
        <f>Q460*H460</f>
        <v>0</v>
      </c>
      <c r="S460" s="211">
        <v>0</v>
      </c>
      <c r="T460" s="212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3" t="s">
        <v>128</v>
      </c>
      <c r="AT460" s="213" t="s">
        <v>123</v>
      </c>
      <c r="AU460" s="213" t="s">
        <v>81</v>
      </c>
      <c r="AY460" s="19" t="s">
        <v>121</v>
      </c>
      <c r="BE460" s="214">
        <f>IF(N460="základní",J460,0)</f>
        <v>0</v>
      </c>
      <c r="BF460" s="214">
        <f>IF(N460="snížená",J460,0)</f>
        <v>0</v>
      </c>
      <c r="BG460" s="214">
        <f>IF(N460="zákl. přenesená",J460,0)</f>
        <v>0</v>
      </c>
      <c r="BH460" s="214">
        <f>IF(N460="sníž. přenesená",J460,0)</f>
        <v>0</v>
      </c>
      <c r="BI460" s="214">
        <f>IF(N460="nulová",J460,0)</f>
        <v>0</v>
      </c>
      <c r="BJ460" s="19" t="s">
        <v>79</v>
      </c>
      <c r="BK460" s="214">
        <f>ROUND(I460*H460,2)</f>
        <v>0</v>
      </c>
      <c r="BL460" s="19" t="s">
        <v>128</v>
      </c>
      <c r="BM460" s="213" t="s">
        <v>750</v>
      </c>
    </row>
    <row r="461" s="13" customFormat="1">
      <c r="A461" s="13"/>
      <c r="B461" s="220"/>
      <c r="C461" s="221"/>
      <c r="D461" s="222" t="s">
        <v>132</v>
      </c>
      <c r="E461" s="221"/>
      <c r="F461" s="224" t="s">
        <v>751</v>
      </c>
      <c r="G461" s="221"/>
      <c r="H461" s="225">
        <v>1.105</v>
      </c>
      <c r="I461" s="226"/>
      <c r="J461" s="221"/>
      <c r="K461" s="221"/>
      <c r="L461" s="227"/>
      <c r="M461" s="228"/>
      <c r="N461" s="229"/>
      <c r="O461" s="229"/>
      <c r="P461" s="229"/>
      <c r="Q461" s="229"/>
      <c r="R461" s="229"/>
      <c r="S461" s="229"/>
      <c r="T461" s="23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1" t="s">
        <v>132</v>
      </c>
      <c r="AU461" s="231" t="s">
        <v>81</v>
      </c>
      <c r="AV461" s="13" t="s">
        <v>81</v>
      </c>
      <c r="AW461" s="13" t="s">
        <v>4</v>
      </c>
      <c r="AX461" s="13" t="s">
        <v>79</v>
      </c>
      <c r="AY461" s="231" t="s">
        <v>121</v>
      </c>
    </row>
    <row r="462" s="12" customFormat="1" ht="22.8" customHeight="1">
      <c r="A462" s="12"/>
      <c r="B462" s="186"/>
      <c r="C462" s="187"/>
      <c r="D462" s="188" t="s">
        <v>70</v>
      </c>
      <c r="E462" s="200" t="s">
        <v>752</v>
      </c>
      <c r="F462" s="200" t="s">
        <v>753</v>
      </c>
      <c r="G462" s="187"/>
      <c r="H462" s="187"/>
      <c r="I462" s="190"/>
      <c r="J462" s="201">
        <f>BK462</f>
        <v>0</v>
      </c>
      <c r="K462" s="187"/>
      <c r="L462" s="192"/>
      <c r="M462" s="193"/>
      <c r="N462" s="194"/>
      <c r="O462" s="194"/>
      <c r="P462" s="195">
        <f>SUM(P463:P464)</f>
        <v>0</v>
      </c>
      <c r="Q462" s="194"/>
      <c r="R462" s="195">
        <f>SUM(R463:R464)</f>
        <v>0</v>
      </c>
      <c r="S462" s="194"/>
      <c r="T462" s="196">
        <f>SUM(T463:T464)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197" t="s">
        <v>79</v>
      </c>
      <c r="AT462" s="198" t="s">
        <v>70</v>
      </c>
      <c r="AU462" s="198" t="s">
        <v>79</v>
      </c>
      <c r="AY462" s="197" t="s">
        <v>121</v>
      </c>
      <c r="BK462" s="199">
        <f>SUM(BK463:BK464)</f>
        <v>0</v>
      </c>
    </row>
    <row r="463" s="2" customFormat="1" ht="33" customHeight="1">
      <c r="A463" s="40"/>
      <c r="B463" s="41"/>
      <c r="C463" s="202" t="s">
        <v>754</v>
      </c>
      <c r="D463" s="202" t="s">
        <v>123</v>
      </c>
      <c r="E463" s="203" t="s">
        <v>755</v>
      </c>
      <c r="F463" s="204" t="s">
        <v>756</v>
      </c>
      <c r="G463" s="205" t="s">
        <v>232</v>
      </c>
      <c r="H463" s="206">
        <v>373.44200000000001</v>
      </c>
      <c r="I463" s="207"/>
      <c r="J463" s="208">
        <f>ROUND(I463*H463,2)</f>
        <v>0</v>
      </c>
      <c r="K463" s="204" t="s">
        <v>127</v>
      </c>
      <c r="L463" s="46"/>
      <c r="M463" s="209" t="s">
        <v>19</v>
      </c>
      <c r="N463" s="210" t="s">
        <v>42</v>
      </c>
      <c r="O463" s="86"/>
      <c r="P463" s="211">
        <f>O463*H463</f>
        <v>0</v>
      </c>
      <c r="Q463" s="211">
        <v>0</v>
      </c>
      <c r="R463" s="211">
        <f>Q463*H463</f>
        <v>0</v>
      </c>
      <c r="S463" s="211">
        <v>0</v>
      </c>
      <c r="T463" s="212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3" t="s">
        <v>128</v>
      </c>
      <c r="AT463" s="213" t="s">
        <v>123</v>
      </c>
      <c r="AU463" s="213" t="s">
        <v>81</v>
      </c>
      <c r="AY463" s="19" t="s">
        <v>121</v>
      </c>
      <c r="BE463" s="214">
        <f>IF(N463="základní",J463,0)</f>
        <v>0</v>
      </c>
      <c r="BF463" s="214">
        <f>IF(N463="snížená",J463,0)</f>
        <v>0</v>
      </c>
      <c r="BG463" s="214">
        <f>IF(N463="zákl. přenesená",J463,0)</f>
        <v>0</v>
      </c>
      <c r="BH463" s="214">
        <f>IF(N463="sníž. přenesená",J463,0)</f>
        <v>0</v>
      </c>
      <c r="BI463" s="214">
        <f>IF(N463="nulová",J463,0)</f>
        <v>0</v>
      </c>
      <c r="BJ463" s="19" t="s">
        <v>79</v>
      </c>
      <c r="BK463" s="214">
        <f>ROUND(I463*H463,2)</f>
        <v>0</v>
      </c>
      <c r="BL463" s="19" t="s">
        <v>128</v>
      </c>
      <c r="BM463" s="213" t="s">
        <v>757</v>
      </c>
    </row>
    <row r="464" s="2" customFormat="1">
      <c r="A464" s="40"/>
      <c r="B464" s="41"/>
      <c r="C464" s="42"/>
      <c r="D464" s="215" t="s">
        <v>130</v>
      </c>
      <c r="E464" s="42"/>
      <c r="F464" s="216" t="s">
        <v>758</v>
      </c>
      <c r="G464" s="42"/>
      <c r="H464" s="42"/>
      <c r="I464" s="217"/>
      <c r="J464" s="42"/>
      <c r="K464" s="42"/>
      <c r="L464" s="46"/>
      <c r="M464" s="218"/>
      <c r="N464" s="219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130</v>
      </c>
      <c r="AU464" s="19" t="s">
        <v>81</v>
      </c>
    </row>
    <row r="465" s="12" customFormat="1" ht="25.92" customHeight="1">
      <c r="A465" s="12"/>
      <c r="B465" s="186"/>
      <c r="C465" s="187"/>
      <c r="D465" s="188" t="s">
        <v>70</v>
      </c>
      <c r="E465" s="189" t="s">
        <v>759</v>
      </c>
      <c r="F465" s="189" t="s">
        <v>760</v>
      </c>
      <c r="G465" s="187"/>
      <c r="H465" s="187"/>
      <c r="I465" s="190"/>
      <c r="J465" s="191">
        <f>BK465</f>
        <v>0</v>
      </c>
      <c r="K465" s="187"/>
      <c r="L465" s="192"/>
      <c r="M465" s="193"/>
      <c r="N465" s="194"/>
      <c r="O465" s="194"/>
      <c r="P465" s="195">
        <f>P466+P481</f>
        <v>0</v>
      </c>
      <c r="Q465" s="194"/>
      <c r="R465" s="195">
        <f>R466+R481</f>
        <v>0.10550000000000001</v>
      </c>
      <c r="S465" s="194"/>
      <c r="T465" s="196">
        <f>T466+T481</f>
        <v>1.1227499999999999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197" t="s">
        <v>81</v>
      </c>
      <c r="AT465" s="198" t="s">
        <v>70</v>
      </c>
      <c r="AU465" s="198" t="s">
        <v>71</v>
      </c>
      <c r="AY465" s="197" t="s">
        <v>121</v>
      </c>
      <c r="BK465" s="199">
        <f>BK466+BK481</f>
        <v>0</v>
      </c>
    </row>
    <row r="466" s="12" customFormat="1" ht="22.8" customHeight="1">
      <c r="A466" s="12"/>
      <c r="B466" s="186"/>
      <c r="C466" s="187"/>
      <c r="D466" s="188" t="s">
        <v>70</v>
      </c>
      <c r="E466" s="200" t="s">
        <v>761</v>
      </c>
      <c r="F466" s="200" t="s">
        <v>762</v>
      </c>
      <c r="G466" s="187"/>
      <c r="H466" s="187"/>
      <c r="I466" s="190"/>
      <c r="J466" s="201">
        <f>BK466</f>
        <v>0</v>
      </c>
      <c r="K466" s="187"/>
      <c r="L466" s="192"/>
      <c r="M466" s="193"/>
      <c r="N466" s="194"/>
      <c r="O466" s="194"/>
      <c r="P466" s="195">
        <f>SUM(P467:P480)</f>
        <v>0</v>
      </c>
      <c r="Q466" s="194"/>
      <c r="R466" s="195">
        <f>SUM(R467:R480)</f>
        <v>0.10550000000000001</v>
      </c>
      <c r="S466" s="194"/>
      <c r="T466" s="196">
        <f>SUM(T467:T480)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197" t="s">
        <v>81</v>
      </c>
      <c r="AT466" s="198" t="s">
        <v>70</v>
      </c>
      <c r="AU466" s="198" t="s">
        <v>79</v>
      </c>
      <c r="AY466" s="197" t="s">
        <v>121</v>
      </c>
      <c r="BK466" s="199">
        <f>SUM(BK467:BK480)</f>
        <v>0</v>
      </c>
    </row>
    <row r="467" s="2" customFormat="1" ht="21.75" customHeight="1">
      <c r="A467" s="40"/>
      <c r="B467" s="41"/>
      <c r="C467" s="202" t="s">
        <v>763</v>
      </c>
      <c r="D467" s="202" t="s">
        <v>123</v>
      </c>
      <c r="E467" s="203" t="s">
        <v>764</v>
      </c>
      <c r="F467" s="204" t="s">
        <v>765</v>
      </c>
      <c r="G467" s="205" t="s">
        <v>126</v>
      </c>
      <c r="H467" s="206">
        <v>290.71800000000002</v>
      </c>
      <c r="I467" s="207"/>
      <c r="J467" s="208">
        <f>ROUND(I467*H467,2)</f>
        <v>0</v>
      </c>
      <c r="K467" s="204" t="s">
        <v>127</v>
      </c>
      <c r="L467" s="46"/>
      <c r="M467" s="209" t="s">
        <v>19</v>
      </c>
      <c r="N467" s="210" t="s">
        <v>42</v>
      </c>
      <c r="O467" s="86"/>
      <c r="P467" s="211">
        <f>O467*H467</f>
        <v>0</v>
      </c>
      <c r="Q467" s="211">
        <v>0</v>
      </c>
      <c r="R467" s="211">
        <f>Q467*H467</f>
        <v>0</v>
      </c>
      <c r="S467" s="211">
        <v>0</v>
      </c>
      <c r="T467" s="212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3" t="s">
        <v>229</v>
      </c>
      <c r="AT467" s="213" t="s">
        <v>123</v>
      </c>
      <c r="AU467" s="213" t="s">
        <v>81</v>
      </c>
      <c r="AY467" s="19" t="s">
        <v>121</v>
      </c>
      <c r="BE467" s="214">
        <f>IF(N467="základní",J467,0)</f>
        <v>0</v>
      </c>
      <c r="BF467" s="214">
        <f>IF(N467="snížená",J467,0)</f>
        <v>0</v>
      </c>
      <c r="BG467" s="214">
        <f>IF(N467="zákl. přenesená",J467,0)</f>
        <v>0</v>
      </c>
      <c r="BH467" s="214">
        <f>IF(N467="sníž. přenesená",J467,0)</f>
        <v>0</v>
      </c>
      <c r="BI467" s="214">
        <f>IF(N467="nulová",J467,0)</f>
        <v>0</v>
      </c>
      <c r="BJ467" s="19" t="s">
        <v>79</v>
      </c>
      <c r="BK467" s="214">
        <f>ROUND(I467*H467,2)</f>
        <v>0</v>
      </c>
      <c r="BL467" s="19" t="s">
        <v>229</v>
      </c>
      <c r="BM467" s="213" t="s">
        <v>766</v>
      </c>
    </row>
    <row r="468" s="2" customFormat="1">
      <c r="A468" s="40"/>
      <c r="B468" s="41"/>
      <c r="C468" s="42"/>
      <c r="D468" s="215" t="s">
        <v>130</v>
      </c>
      <c r="E468" s="42"/>
      <c r="F468" s="216" t="s">
        <v>767</v>
      </c>
      <c r="G468" s="42"/>
      <c r="H468" s="42"/>
      <c r="I468" s="217"/>
      <c r="J468" s="42"/>
      <c r="K468" s="42"/>
      <c r="L468" s="46"/>
      <c r="M468" s="218"/>
      <c r="N468" s="219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130</v>
      </c>
      <c r="AU468" s="19" t="s">
        <v>81</v>
      </c>
    </row>
    <row r="469" s="14" customFormat="1">
      <c r="A469" s="14"/>
      <c r="B469" s="232"/>
      <c r="C469" s="233"/>
      <c r="D469" s="222" t="s">
        <v>132</v>
      </c>
      <c r="E469" s="234" t="s">
        <v>19</v>
      </c>
      <c r="F469" s="235" t="s">
        <v>768</v>
      </c>
      <c r="G469" s="233"/>
      <c r="H469" s="234" t="s">
        <v>19</v>
      </c>
      <c r="I469" s="236"/>
      <c r="J469" s="233"/>
      <c r="K469" s="233"/>
      <c r="L469" s="237"/>
      <c r="M469" s="238"/>
      <c r="N469" s="239"/>
      <c r="O469" s="239"/>
      <c r="P469" s="239"/>
      <c r="Q469" s="239"/>
      <c r="R469" s="239"/>
      <c r="S469" s="239"/>
      <c r="T469" s="24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1" t="s">
        <v>132</v>
      </c>
      <c r="AU469" s="241" t="s">
        <v>81</v>
      </c>
      <c r="AV469" s="14" t="s">
        <v>79</v>
      </c>
      <c r="AW469" s="14" t="s">
        <v>33</v>
      </c>
      <c r="AX469" s="14" t="s">
        <v>71</v>
      </c>
      <c r="AY469" s="241" t="s">
        <v>121</v>
      </c>
    </row>
    <row r="470" s="13" customFormat="1">
      <c r="A470" s="13"/>
      <c r="B470" s="220"/>
      <c r="C470" s="221"/>
      <c r="D470" s="222" t="s">
        <v>132</v>
      </c>
      <c r="E470" s="223" t="s">
        <v>19</v>
      </c>
      <c r="F470" s="224" t="s">
        <v>769</v>
      </c>
      <c r="G470" s="221"/>
      <c r="H470" s="225">
        <v>290.71800000000002</v>
      </c>
      <c r="I470" s="226"/>
      <c r="J470" s="221"/>
      <c r="K470" s="221"/>
      <c r="L470" s="227"/>
      <c r="M470" s="228"/>
      <c r="N470" s="229"/>
      <c r="O470" s="229"/>
      <c r="P470" s="229"/>
      <c r="Q470" s="229"/>
      <c r="R470" s="229"/>
      <c r="S470" s="229"/>
      <c r="T470" s="23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1" t="s">
        <v>132</v>
      </c>
      <c r="AU470" s="231" t="s">
        <v>81</v>
      </c>
      <c r="AV470" s="13" t="s">
        <v>81</v>
      </c>
      <c r="AW470" s="13" t="s">
        <v>33</v>
      </c>
      <c r="AX470" s="13" t="s">
        <v>79</v>
      </c>
      <c r="AY470" s="231" t="s">
        <v>121</v>
      </c>
    </row>
    <row r="471" s="2" customFormat="1" ht="16.5" customHeight="1">
      <c r="A471" s="40"/>
      <c r="B471" s="41"/>
      <c r="C471" s="253" t="s">
        <v>770</v>
      </c>
      <c r="D471" s="253" t="s">
        <v>254</v>
      </c>
      <c r="E471" s="254" t="s">
        <v>771</v>
      </c>
      <c r="F471" s="255" t="s">
        <v>772</v>
      </c>
      <c r="G471" s="256" t="s">
        <v>232</v>
      </c>
      <c r="H471" s="257">
        <v>0.099000000000000005</v>
      </c>
      <c r="I471" s="258"/>
      <c r="J471" s="259">
        <f>ROUND(I471*H471,2)</f>
        <v>0</v>
      </c>
      <c r="K471" s="255" t="s">
        <v>127</v>
      </c>
      <c r="L471" s="260"/>
      <c r="M471" s="261" t="s">
        <v>19</v>
      </c>
      <c r="N471" s="262" t="s">
        <v>42</v>
      </c>
      <c r="O471" s="86"/>
      <c r="P471" s="211">
        <f>O471*H471</f>
        <v>0</v>
      </c>
      <c r="Q471" s="211">
        <v>1</v>
      </c>
      <c r="R471" s="211">
        <f>Q471*H471</f>
        <v>0.099000000000000005</v>
      </c>
      <c r="S471" s="211">
        <v>0</v>
      </c>
      <c r="T471" s="212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3" t="s">
        <v>275</v>
      </c>
      <c r="AT471" s="213" t="s">
        <v>254</v>
      </c>
      <c r="AU471" s="213" t="s">
        <v>81</v>
      </c>
      <c r="AY471" s="19" t="s">
        <v>121</v>
      </c>
      <c r="BE471" s="214">
        <f>IF(N471="základní",J471,0)</f>
        <v>0</v>
      </c>
      <c r="BF471" s="214">
        <f>IF(N471="snížená",J471,0)</f>
        <v>0</v>
      </c>
      <c r="BG471" s="214">
        <f>IF(N471="zákl. přenesená",J471,0)</f>
        <v>0</v>
      </c>
      <c r="BH471" s="214">
        <f>IF(N471="sníž. přenesená",J471,0)</f>
        <v>0</v>
      </c>
      <c r="BI471" s="214">
        <f>IF(N471="nulová",J471,0)</f>
        <v>0</v>
      </c>
      <c r="BJ471" s="19" t="s">
        <v>79</v>
      </c>
      <c r="BK471" s="214">
        <f>ROUND(I471*H471,2)</f>
        <v>0</v>
      </c>
      <c r="BL471" s="19" t="s">
        <v>229</v>
      </c>
      <c r="BM471" s="213" t="s">
        <v>773</v>
      </c>
    </row>
    <row r="472" s="13" customFormat="1">
      <c r="A472" s="13"/>
      <c r="B472" s="220"/>
      <c r="C472" s="221"/>
      <c r="D472" s="222" t="s">
        <v>132</v>
      </c>
      <c r="E472" s="221"/>
      <c r="F472" s="224" t="s">
        <v>774</v>
      </c>
      <c r="G472" s="221"/>
      <c r="H472" s="225">
        <v>0.099000000000000005</v>
      </c>
      <c r="I472" s="226"/>
      <c r="J472" s="221"/>
      <c r="K472" s="221"/>
      <c r="L472" s="227"/>
      <c r="M472" s="228"/>
      <c r="N472" s="229"/>
      <c r="O472" s="229"/>
      <c r="P472" s="229"/>
      <c r="Q472" s="229"/>
      <c r="R472" s="229"/>
      <c r="S472" s="229"/>
      <c r="T472" s="23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1" t="s">
        <v>132</v>
      </c>
      <c r="AU472" s="231" t="s">
        <v>81</v>
      </c>
      <c r="AV472" s="13" t="s">
        <v>81</v>
      </c>
      <c r="AW472" s="13" t="s">
        <v>4</v>
      </c>
      <c r="AX472" s="13" t="s">
        <v>79</v>
      </c>
      <c r="AY472" s="231" t="s">
        <v>121</v>
      </c>
    </row>
    <row r="473" s="2" customFormat="1" ht="24.15" customHeight="1">
      <c r="A473" s="40"/>
      <c r="B473" s="41"/>
      <c r="C473" s="202" t="s">
        <v>775</v>
      </c>
      <c r="D473" s="202" t="s">
        <v>123</v>
      </c>
      <c r="E473" s="203" t="s">
        <v>776</v>
      </c>
      <c r="F473" s="204" t="s">
        <v>777</v>
      </c>
      <c r="G473" s="205" t="s">
        <v>126</v>
      </c>
      <c r="H473" s="206">
        <v>13.65</v>
      </c>
      <c r="I473" s="207"/>
      <c r="J473" s="208">
        <f>ROUND(I473*H473,2)</f>
        <v>0</v>
      </c>
      <c r="K473" s="204" t="s">
        <v>127</v>
      </c>
      <c r="L473" s="46"/>
      <c r="M473" s="209" t="s">
        <v>19</v>
      </c>
      <c r="N473" s="210" t="s">
        <v>42</v>
      </c>
      <c r="O473" s="86"/>
      <c r="P473" s="211">
        <f>O473*H473</f>
        <v>0</v>
      </c>
      <c r="Q473" s="211">
        <v>0.00040000000000000002</v>
      </c>
      <c r="R473" s="211">
        <f>Q473*H473</f>
        <v>0.0054600000000000004</v>
      </c>
      <c r="S473" s="211">
        <v>0</v>
      </c>
      <c r="T473" s="212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3" t="s">
        <v>229</v>
      </c>
      <c r="AT473" s="213" t="s">
        <v>123</v>
      </c>
      <c r="AU473" s="213" t="s">
        <v>81</v>
      </c>
      <c r="AY473" s="19" t="s">
        <v>121</v>
      </c>
      <c r="BE473" s="214">
        <f>IF(N473="základní",J473,0)</f>
        <v>0</v>
      </c>
      <c r="BF473" s="214">
        <f>IF(N473="snížená",J473,0)</f>
        <v>0</v>
      </c>
      <c r="BG473" s="214">
        <f>IF(N473="zákl. přenesená",J473,0)</f>
        <v>0</v>
      </c>
      <c r="BH473" s="214">
        <f>IF(N473="sníž. přenesená",J473,0)</f>
        <v>0</v>
      </c>
      <c r="BI473" s="214">
        <f>IF(N473="nulová",J473,0)</f>
        <v>0</v>
      </c>
      <c r="BJ473" s="19" t="s">
        <v>79</v>
      </c>
      <c r="BK473" s="214">
        <f>ROUND(I473*H473,2)</f>
        <v>0</v>
      </c>
      <c r="BL473" s="19" t="s">
        <v>229</v>
      </c>
      <c r="BM473" s="213" t="s">
        <v>778</v>
      </c>
    </row>
    <row r="474" s="2" customFormat="1">
      <c r="A474" s="40"/>
      <c r="B474" s="41"/>
      <c r="C474" s="42"/>
      <c r="D474" s="215" t="s">
        <v>130</v>
      </c>
      <c r="E474" s="42"/>
      <c r="F474" s="216" t="s">
        <v>779</v>
      </c>
      <c r="G474" s="42"/>
      <c r="H474" s="42"/>
      <c r="I474" s="217"/>
      <c r="J474" s="42"/>
      <c r="K474" s="42"/>
      <c r="L474" s="46"/>
      <c r="M474" s="218"/>
      <c r="N474" s="219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130</v>
      </c>
      <c r="AU474" s="19" t="s">
        <v>81</v>
      </c>
    </row>
    <row r="475" s="14" customFormat="1">
      <c r="A475" s="14"/>
      <c r="B475" s="232"/>
      <c r="C475" s="233"/>
      <c r="D475" s="222" t="s">
        <v>132</v>
      </c>
      <c r="E475" s="234" t="s">
        <v>19</v>
      </c>
      <c r="F475" s="235" t="s">
        <v>780</v>
      </c>
      <c r="G475" s="233"/>
      <c r="H475" s="234" t="s">
        <v>19</v>
      </c>
      <c r="I475" s="236"/>
      <c r="J475" s="233"/>
      <c r="K475" s="233"/>
      <c r="L475" s="237"/>
      <c r="M475" s="238"/>
      <c r="N475" s="239"/>
      <c r="O475" s="239"/>
      <c r="P475" s="239"/>
      <c r="Q475" s="239"/>
      <c r="R475" s="239"/>
      <c r="S475" s="239"/>
      <c r="T475" s="24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1" t="s">
        <v>132</v>
      </c>
      <c r="AU475" s="241" t="s">
        <v>81</v>
      </c>
      <c r="AV475" s="14" t="s">
        <v>79</v>
      </c>
      <c r="AW475" s="14" t="s">
        <v>33</v>
      </c>
      <c r="AX475" s="14" t="s">
        <v>71</v>
      </c>
      <c r="AY475" s="241" t="s">
        <v>121</v>
      </c>
    </row>
    <row r="476" s="13" customFormat="1">
      <c r="A476" s="13"/>
      <c r="B476" s="220"/>
      <c r="C476" s="221"/>
      <c r="D476" s="222" t="s">
        <v>132</v>
      </c>
      <c r="E476" s="223" t="s">
        <v>19</v>
      </c>
      <c r="F476" s="224" t="s">
        <v>683</v>
      </c>
      <c r="G476" s="221"/>
      <c r="H476" s="225">
        <v>13.65</v>
      </c>
      <c r="I476" s="226"/>
      <c r="J476" s="221"/>
      <c r="K476" s="221"/>
      <c r="L476" s="227"/>
      <c r="M476" s="228"/>
      <c r="N476" s="229"/>
      <c r="O476" s="229"/>
      <c r="P476" s="229"/>
      <c r="Q476" s="229"/>
      <c r="R476" s="229"/>
      <c r="S476" s="229"/>
      <c r="T476" s="23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1" t="s">
        <v>132</v>
      </c>
      <c r="AU476" s="231" t="s">
        <v>81</v>
      </c>
      <c r="AV476" s="13" t="s">
        <v>81</v>
      </c>
      <c r="AW476" s="13" t="s">
        <v>33</v>
      </c>
      <c r="AX476" s="13" t="s">
        <v>79</v>
      </c>
      <c r="AY476" s="231" t="s">
        <v>121</v>
      </c>
    </row>
    <row r="477" s="2" customFormat="1" ht="16.5" customHeight="1">
      <c r="A477" s="40"/>
      <c r="B477" s="41"/>
      <c r="C477" s="202" t="s">
        <v>781</v>
      </c>
      <c r="D477" s="202" t="s">
        <v>123</v>
      </c>
      <c r="E477" s="203" t="s">
        <v>782</v>
      </c>
      <c r="F477" s="204" t="s">
        <v>783</v>
      </c>
      <c r="G477" s="205" t="s">
        <v>304</v>
      </c>
      <c r="H477" s="206">
        <v>6.5</v>
      </c>
      <c r="I477" s="207"/>
      <c r="J477" s="208">
        <f>ROUND(I477*H477,2)</f>
        <v>0</v>
      </c>
      <c r="K477" s="204" t="s">
        <v>127</v>
      </c>
      <c r="L477" s="46"/>
      <c r="M477" s="209" t="s">
        <v>19</v>
      </c>
      <c r="N477" s="210" t="s">
        <v>42</v>
      </c>
      <c r="O477" s="86"/>
      <c r="P477" s="211">
        <f>O477*H477</f>
        <v>0</v>
      </c>
      <c r="Q477" s="211">
        <v>0.00016000000000000001</v>
      </c>
      <c r="R477" s="211">
        <f>Q477*H477</f>
        <v>0.0010400000000000001</v>
      </c>
      <c r="S477" s="211">
        <v>0</v>
      </c>
      <c r="T477" s="212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3" t="s">
        <v>229</v>
      </c>
      <c r="AT477" s="213" t="s">
        <v>123</v>
      </c>
      <c r="AU477" s="213" t="s">
        <v>81</v>
      </c>
      <c r="AY477" s="19" t="s">
        <v>121</v>
      </c>
      <c r="BE477" s="214">
        <f>IF(N477="základní",J477,0)</f>
        <v>0</v>
      </c>
      <c r="BF477" s="214">
        <f>IF(N477="snížená",J477,0)</f>
        <v>0</v>
      </c>
      <c r="BG477" s="214">
        <f>IF(N477="zákl. přenesená",J477,0)</f>
        <v>0</v>
      </c>
      <c r="BH477" s="214">
        <f>IF(N477="sníž. přenesená",J477,0)</f>
        <v>0</v>
      </c>
      <c r="BI477" s="214">
        <f>IF(N477="nulová",J477,0)</f>
        <v>0</v>
      </c>
      <c r="BJ477" s="19" t="s">
        <v>79</v>
      </c>
      <c r="BK477" s="214">
        <f>ROUND(I477*H477,2)</f>
        <v>0</v>
      </c>
      <c r="BL477" s="19" t="s">
        <v>229</v>
      </c>
      <c r="BM477" s="213" t="s">
        <v>784</v>
      </c>
    </row>
    <row r="478" s="2" customFormat="1">
      <c r="A478" s="40"/>
      <c r="B478" s="41"/>
      <c r="C478" s="42"/>
      <c r="D478" s="215" t="s">
        <v>130</v>
      </c>
      <c r="E478" s="42"/>
      <c r="F478" s="216" t="s">
        <v>785</v>
      </c>
      <c r="G478" s="42"/>
      <c r="H478" s="42"/>
      <c r="I478" s="217"/>
      <c r="J478" s="42"/>
      <c r="K478" s="42"/>
      <c r="L478" s="46"/>
      <c r="M478" s="218"/>
      <c r="N478" s="219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130</v>
      </c>
      <c r="AU478" s="19" t="s">
        <v>81</v>
      </c>
    </row>
    <row r="479" s="2" customFormat="1" ht="24.15" customHeight="1">
      <c r="A479" s="40"/>
      <c r="B479" s="41"/>
      <c r="C479" s="202" t="s">
        <v>786</v>
      </c>
      <c r="D479" s="202" t="s">
        <v>123</v>
      </c>
      <c r="E479" s="203" t="s">
        <v>787</v>
      </c>
      <c r="F479" s="204" t="s">
        <v>788</v>
      </c>
      <c r="G479" s="205" t="s">
        <v>232</v>
      </c>
      <c r="H479" s="206">
        <v>0.106</v>
      </c>
      <c r="I479" s="207"/>
      <c r="J479" s="208">
        <f>ROUND(I479*H479,2)</f>
        <v>0</v>
      </c>
      <c r="K479" s="204" t="s">
        <v>127</v>
      </c>
      <c r="L479" s="46"/>
      <c r="M479" s="209" t="s">
        <v>19</v>
      </c>
      <c r="N479" s="210" t="s">
        <v>42</v>
      </c>
      <c r="O479" s="86"/>
      <c r="P479" s="211">
        <f>O479*H479</f>
        <v>0</v>
      </c>
      <c r="Q479" s="211">
        <v>0</v>
      </c>
      <c r="R479" s="211">
        <f>Q479*H479</f>
        <v>0</v>
      </c>
      <c r="S479" s="211">
        <v>0</v>
      </c>
      <c r="T479" s="212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3" t="s">
        <v>229</v>
      </c>
      <c r="AT479" s="213" t="s">
        <v>123</v>
      </c>
      <c r="AU479" s="213" t="s">
        <v>81</v>
      </c>
      <c r="AY479" s="19" t="s">
        <v>121</v>
      </c>
      <c r="BE479" s="214">
        <f>IF(N479="základní",J479,0)</f>
        <v>0</v>
      </c>
      <c r="BF479" s="214">
        <f>IF(N479="snížená",J479,0)</f>
        <v>0</v>
      </c>
      <c r="BG479" s="214">
        <f>IF(N479="zákl. přenesená",J479,0)</f>
        <v>0</v>
      </c>
      <c r="BH479" s="214">
        <f>IF(N479="sníž. přenesená",J479,0)</f>
        <v>0</v>
      </c>
      <c r="BI479" s="214">
        <f>IF(N479="nulová",J479,0)</f>
        <v>0</v>
      </c>
      <c r="BJ479" s="19" t="s">
        <v>79</v>
      </c>
      <c r="BK479" s="214">
        <f>ROUND(I479*H479,2)</f>
        <v>0</v>
      </c>
      <c r="BL479" s="19" t="s">
        <v>229</v>
      </c>
      <c r="BM479" s="213" t="s">
        <v>789</v>
      </c>
    </row>
    <row r="480" s="2" customFormat="1">
      <c r="A480" s="40"/>
      <c r="B480" s="41"/>
      <c r="C480" s="42"/>
      <c r="D480" s="215" t="s">
        <v>130</v>
      </c>
      <c r="E480" s="42"/>
      <c r="F480" s="216" t="s">
        <v>790</v>
      </c>
      <c r="G480" s="42"/>
      <c r="H480" s="42"/>
      <c r="I480" s="217"/>
      <c r="J480" s="42"/>
      <c r="K480" s="42"/>
      <c r="L480" s="46"/>
      <c r="M480" s="218"/>
      <c r="N480" s="219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130</v>
      </c>
      <c r="AU480" s="19" t="s">
        <v>81</v>
      </c>
    </row>
    <row r="481" s="12" customFormat="1" ht="22.8" customHeight="1">
      <c r="A481" s="12"/>
      <c r="B481" s="186"/>
      <c r="C481" s="187"/>
      <c r="D481" s="188" t="s">
        <v>70</v>
      </c>
      <c r="E481" s="200" t="s">
        <v>791</v>
      </c>
      <c r="F481" s="200" t="s">
        <v>792</v>
      </c>
      <c r="G481" s="187"/>
      <c r="H481" s="187"/>
      <c r="I481" s="190"/>
      <c r="J481" s="201">
        <f>BK481</f>
        <v>0</v>
      </c>
      <c r="K481" s="187"/>
      <c r="L481" s="192"/>
      <c r="M481" s="193"/>
      <c r="N481" s="194"/>
      <c r="O481" s="194"/>
      <c r="P481" s="195">
        <f>SUM(P482:P485)</f>
        <v>0</v>
      </c>
      <c r="Q481" s="194"/>
      <c r="R481" s="195">
        <f>SUM(R482:R485)</f>
        <v>0</v>
      </c>
      <c r="S481" s="194"/>
      <c r="T481" s="196">
        <f>SUM(T482:T485)</f>
        <v>1.1227499999999999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197" t="s">
        <v>81</v>
      </c>
      <c r="AT481" s="198" t="s">
        <v>70</v>
      </c>
      <c r="AU481" s="198" t="s">
        <v>79</v>
      </c>
      <c r="AY481" s="197" t="s">
        <v>121</v>
      </c>
      <c r="BK481" s="199">
        <f>SUM(BK482:BK485)</f>
        <v>0</v>
      </c>
    </row>
    <row r="482" s="2" customFormat="1" ht="16.5" customHeight="1">
      <c r="A482" s="40"/>
      <c r="B482" s="41"/>
      <c r="C482" s="202" t="s">
        <v>793</v>
      </c>
      <c r="D482" s="202" t="s">
        <v>123</v>
      </c>
      <c r="E482" s="203" t="s">
        <v>794</v>
      </c>
      <c r="F482" s="204" t="s">
        <v>795</v>
      </c>
      <c r="G482" s="205" t="s">
        <v>266</v>
      </c>
      <c r="H482" s="206">
        <v>1122.75</v>
      </c>
      <c r="I482" s="207"/>
      <c r="J482" s="208">
        <f>ROUND(I482*H482,2)</f>
        <v>0</v>
      </c>
      <c r="K482" s="204" t="s">
        <v>127</v>
      </c>
      <c r="L482" s="46"/>
      <c r="M482" s="209" t="s">
        <v>19</v>
      </c>
      <c r="N482" s="210" t="s">
        <v>42</v>
      </c>
      <c r="O482" s="86"/>
      <c r="P482" s="211">
        <f>O482*H482</f>
        <v>0</v>
      </c>
      <c r="Q482" s="211">
        <v>0</v>
      </c>
      <c r="R482" s="211">
        <f>Q482*H482</f>
        <v>0</v>
      </c>
      <c r="S482" s="211">
        <v>0.001</v>
      </c>
      <c r="T482" s="212">
        <f>S482*H482</f>
        <v>1.1227499999999999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3" t="s">
        <v>229</v>
      </c>
      <c r="AT482" s="213" t="s">
        <v>123</v>
      </c>
      <c r="AU482" s="213" t="s">
        <v>81</v>
      </c>
      <c r="AY482" s="19" t="s">
        <v>121</v>
      </c>
      <c r="BE482" s="214">
        <f>IF(N482="základní",J482,0)</f>
        <v>0</v>
      </c>
      <c r="BF482" s="214">
        <f>IF(N482="snížená",J482,0)</f>
        <v>0</v>
      </c>
      <c r="BG482" s="214">
        <f>IF(N482="zákl. přenesená",J482,0)</f>
        <v>0</v>
      </c>
      <c r="BH482" s="214">
        <f>IF(N482="sníž. přenesená",J482,0)</f>
        <v>0</v>
      </c>
      <c r="BI482" s="214">
        <f>IF(N482="nulová",J482,0)</f>
        <v>0</v>
      </c>
      <c r="BJ482" s="19" t="s">
        <v>79</v>
      </c>
      <c r="BK482" s="214">
        <f>ROUND(I482*H482,2)</f>
        <v>0</v>
      </c>
      <c r="BL482" s="19" t="s">
        <v>229</v>
      </c>
      <c r="BM482" s="213" t="s">
        <v>796</v>
      </c>
    </row>
    <row r="483" s="2" customFormat="1">
      <c r="A483" s="40"/>
      <c r="B483" s="41"/>
      <c r="C483" s="42"/>
      <c r="D483" s="215" t="s">
        <v>130</v>
      </c>
      <c r="E483" s="42"/>
      <c r="F483" s="216" t="s">
        <v>797</v>
      </c>
      <c r="G483" s="42"/>
      <c r="H483" s="42"/>
      <c r="I483" s="217"/>
      <c r="J483" s="42"/>
      <c r="K483" s="42"/>
      <c r="L483" s="46"/>
      <c r="M483" s="218"/>
      <c r="N483" s="219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130</v>
      </c>
      <c r="AU483" s="19" t="s">
        <v>81</v>
      </c>
    </row>
    <row r="484" s="14" customFormat="1">
      <c r="A484" s="14"/>
      <c r="B484" s="232"/>
      <c r="C484" s="233"/>
      <c r="D484" s="222" t="s">
        <v>132</v>
      </c>
      <c r="E484" s="234" t="s">
        <v>19</v>
      </c>
      <c r="F484" s="235" t="s">
        <v>798</v>
      </c>
      <c r="G484" s="233"/>
      <c r="H484" s="234" t="s">
        <v>19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1" t="s">
        <v>132</v>
      </c>
      <c r="AU484" s="241" t="s">
        <v>81</v>
      </c>
      <c r="AV484" s="14" t="s">
        <v>79</v>
      </c>
      <c r="AW484" s="14" t="s">
        <v>33</v>
      </c>
      <c r="AX484" s="14" t="s">
        <v>71</v>
      </c>
      <c r="AY484" s="241" t="s">
        <v>121</v>
      </c>
    </row>
    <row r="485" s="13" customFormat="1">
      <c r="A485" s="13"/>
      <c r="B485" s="220"/>
      <c r="C485" s="221"/>
      <c r="D485" s="222" t="s">
        <v>132</v>
      </c>
      <c r="E485" s="223" t="s">
        <v>19</v>
      </c>
      <c r="F485" s="224" t="s">
        <v>799</v>
      </c>
      <c r="G485" s="221"/>
      <c r="H485" s="225">
        <v>1122.75</v>
      </c>
      <c r="I485" s="226"/>
      <c r="J485" s="221"/>
      <c r="K485" s="221"/>
      <c r="L485" s="227"/>
      <c r="M485" s="228"/>
      <c r="N485" s="229"/>
      <c r="O485" s="229"/>
      <c r="P485" s="229"/>
      <c r="Q485" s="229"/>
      <c r="R485" s="229"/>
      <c r="S485" s="229"/>
      <c r="T485" s="23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1" t="s">
        <v>132</v>
      </c>
      <c r="AU485" s="231" t="s">
        <v>81</v>
      </c>
      <c r="AV485" s="13" t="s">
        <v>81</v>
      </c>
      <c r="AW485" s="13" t="s">
        <v>33</v>
      </c>
      <c r="AX485" s="13" t="s">
        <v>79</v>
      </c>
      <c r="AY485" s="231" t="s">
        <v>121</v>
      </c>
    </row>
    <row r="486" s="12" customFormat="1" ht="25.92" customHeight="1">
      <c r="A486" s="12"/>
      <c r="B486" s="186"/>
      <c r="C486" s="187"/>
      <c r="D486" s="188" t="s">
        <v>70</v>
      </c>
      <c r="E486" s="189" t="s">
        <v>800</v>
      </c>
      <c r="F486" s="189" t="s">
        <v>801</v>
      </c>
      <c r="G486" s="187"/>
      <c r="H486" s="187"/>
      <c r="I486" s="190"/>
      <c r="J486" s="191">
        <f>BK486</f>
        <v>0</v>
      </c>
      <c r="K486" s="187"/>
      <c r="L486" s="192"/>
      <c r="M486" s="193"/>
      <c r="N486" s="194"/>
      <c r="O486" s="194"/>
      <c r="P486" s="195">
        <f>P487+P498+P504+P509</f>
        <v>0</v>
      </c>
      <c r="Q486" s="194"/>
      <c r="R486" s="195">
        <f>R487+R498+R504+R509</f>
        <v>0</v>
      </c>
      <c r="S486" s="194"/>
      <c r="T486" s="196">
        <f>T487+T498+T504+T509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197" t="s">
        <v>150</v>
      </c>
      <c r="AT486" s="198" t="s">
        <v>70</v>
      </c>
      <c r="AU486" s="198" t="s">
        <v>71</v>
      </c>
      <c r="AY486" s="197" t="s">
        <v>121</v>
      </c>
      <c r="BK486" s="199">
        <f>BK487+BK498+BK504+BK509</f>
        <v>0</v>
      </c>
    </row>
    <row r="487" s="12" customFormat="1" ht="22.8" customHeight="1">
      <c r="A487" s="12"/>
      <c r="B487" s="186"/>
      <c r="C487" s="187"/>
      <c r="D487" s="188" t="s">
        <v>70</v>
      </c>
      <c r="E487" s="200" t="s">
        <v>802</v>
      </c>
      <c r="F487" s="200" t="s">
        <v>803</v>
      </c>
      <c r="G487" s="187"/>
      <c r="H487" s="187"/>
      <c r="I487" s="190"/>
      <c r="J487" s="201">
        <f>BK487</f>
        <v>0</v>
      </c>
      <c r="K487" s="187"/>
      <c r="L487" s="192"/>
      <c r="M487" s="193"/>
      <c r="N487" s="194"/>
      <c r="O487" s="194"/>
      <c r="P487" s="195">
        <f>SUM(P488:P497)</f>
        <v>0</v>
      </c>
      <c r="Q487" s="194"/>
      <c r="R487" s="195">
        <f>SUM(R488:R497)</f>
        <v>0</v>
      </c>
      <c r="S487" s="194"/>
      <c r="T487" s="196">
        <f>SUM(T488:T497)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197" t="s">
        <v>150</v>
      </c>
      <c r="AT487" s="198" t="s">
        <v>70</v>
      </c>
      <c r="AU487" s="198" t="s">
        <v>79</v>
      </c>
      <c r="AY487" s="197" t="s">
        <v>121</v>
      </c>
      <c r="BK487" s="199">
        <f>SUM(BK488:BK497)</f>
        <v>0</v>
      </c>
    </row>
    <row r="488" s="2" customFormat="1" ht="16.5" customHeight="1">
      <c r="A488" s="40"/>
      <c r="B488" s="41"/>
      <c r="C488" s="202" t="s">
        <v>804</v>
      </c>
      <c r="D488" s="202" t="s">
        <v>123</v>
      </c>
      <c r="E488" s="203" t="s">
        <v>805</v>
      </c>
      <c r="F488" s="204" t="s">
        <v>806</v>
      </c>
      <c r="G488" s="205" t="s">
        <v>239</v>
      </c>
      <c r="H488" s="206">
        <v>1</v>
      </c>
      <c r="I488" s="207"/>
      <c r="J488" s="208">
        <f>ROUND(I488*H488,2)</f>
        <v>0</v>
      </c>
      <c r="K488" s="204" t="s">
        <v>127</v>
      </c>
      <c r="L488" s="46"/>
      <c r="M488" s="209" t="s">
        <v>19</v>
      </c>
      <c r="N488" s="210" t="s">
        <v>42</v>
      </c>
      <c r="O488" s="86"/>
      <c r="P488" s="211">
        <f>O488*H488</f>
        <v>0</v>
      </c>
      <c r="Q488" s="211">
        <v>0</v>
      </c>
      <c r="R488" s="211">
        <f>Q488*H488</f>
        <v>0</v>
      </c>
      <c r="S488" s="211">
        <v>0</v>
      </c>
      <c r="T488" s="212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3" t="s">
        <v>807</v>
      </c>
      <c r="AT488" s="213" t="s">
        <v>123</v>
      </c>
      <c r="AU488" s="213" t="s">
        <v>81</v>
      </c>
      <c r="AY488" s="19" t="s">
        <v>121</v>
      </c>
      <c r="BE488" s="214">
        <f>IF(N488="základní",J488,0)</f>
        <v>0</v>
      </c>
      <c r="BF488" s="214">
        <f>IF(N488="snížená",J488,0)</f>
        <v>0</v>
      </c>
      <c r="BG488" s="214">
        <f>IF(N488="zákl. přenesená",J488,0)</f>
        <v>0</v>
      </c>
      <c r="BH488" s="214">
        <f>IF(N488="sníž. přenesená",J488,0)</f>
        <v>0</v>
      </c>
      <c r="BI488" s="214">
        <f>IF(N488="nulová",J488,0)</f>
        <v>0</v>
      </c>
      <c r="BJ488" s="19" t="s">
        <v>79</v>
      </c>
      <c r="BK488" s="214">
        <f>ROUND(I488*H488,2)</f>
        <v>0</v>
      </c>
      <c r="BL488" s="19" t="s">
        <v>807</v>
      </c>
      <c r="BM488" s="213" t="s">
        <v>808</v>
      </c>
    </row>
    <row r="489" s="2" customFormat="1">
      <c r="A489" s="40"/>
      <c r="B489" s="41"/>
      <c r="C489" s="42"/>
      <c r="D489" s="215" t="s">
        <v>130</v>
      </c>
      <c r="E489" s="42"/>
      <c r="F489" s="216" t="s">
        <v>809</v>
      </c>
      <c r="G489" s="42"/>
      <c r="H489" s="42"/>
      <c r="I489" s="217"/>
      <c r="J489" s="42"/>
      <c r="K489" s="42"/>
      <c r="L489" s="46"/>
      <c r="M489" s="218"/>
      <c r="N489" s="219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130</v>
      </c>
      <c r="AU489" s="19" t="s">
        <v>81</v>
      </c>
    </row>
    <row r="490" s="14" customFormat="1">
      <c r="A490" s="14"/>
      <c r="B490" s="232"/>
      <c r="C490" s="233"/>
      <c r="D490" s="222" t="s">
        <v>132</v>
      </c>
      <c r="E490" s="234" t="s">
        <v>19</v>
      </c>
      <c r="F490" s="235" t="s">
        <v>810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1" t="s">
        <v>132</v>
      </c>
      <c r="AU490" s="241" t="s">
        <v>81</v>
      </c>
      <c r="AV490" s="14" t="s">
        <v>79</v>
      </c>
      <c r="AW490" s="14" t="s">
        <v>33</v>
      </c>
      <c r="AX490" s="14" t="s">
        <v>71</v>
      </c>
      <c r="AY490" s="241" t="s">
        <v>121</v>
      </c>
    </row>
    <row r="491" s="13" customFormat="1">
      <c r="A491" s="13"/>
      <c r="B491" s="220"/>
      <c r="C491" s="221"/>
      <c r="D491" s="222" t="s">
        <v>132</v>
      </c>
      <c r="E491" s="223" t="s">
        <v>19</v>
      </c>
      <c r="F491" s="224" t="s">
        <v>79</v>
      </c>
      <c r="G491" s="221"/>
      <c r="H491" s="225">
        <v>1</v>
      </c>
      <c r="I491" s="226"/>
      <c r="J491" s="221"/>
      <c r="K491" s="221"/>
      <c r="L491" s="227"/>
      <c r="M491" s="228"/>
      <c r="N491" s="229"/>
      <c r="O491" s="229"/>
      <c r="P491" s="229"/>
      <c r="Q491" s="229"/>
      <c r="R491" s="229"/>
      <c r="S491" s="229"/>
      <c r="T491" s="23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1" t="s">
        <v>132</v>
      </c>
      <c r="AU491" s="231" t="s">
        <v>81</v>
      </c>
      <c r="AV491" s="13" t="s">
        <v>81</v>
      </c>
      <c r="AW491" s="13" t="s">
        <v>33</v>
      </c>
      <c r="AX491" s="13" t="s">
        <v>79</v>
      </c>
      <c r="AY491" s="231" t="s">
        <v>121</v>
      </c>
    </row>
    <row r="492" s="2" customFormat="1" ht="16.5" customHeight="1">
      <c r="A492" s="40"/>
      <c r="B492" s="41"/>
      <c r="C492" s="202" t="s">
        <v>811</v>
      </c>
      <c r="D492" s="202" t="s">
        <v>123</v>
      </c>
      <c r="E492" s="203" t="s">
        <v>812</v>
      </c>
      <c r="F492" s="204" t="s">
        <v>813</v>
      </c>
      <c r="G492" s="205" t="s">
        <v>239</v>
      </c>
      <c r="H492" s="206">
        <v>1</v>
      </c>
      <c r="I492" s="207"/>
      <c r="J492" s="208">
        <f>ROUND(I492*H492,2)</f>
        <v>0</v>
      </c>
      <c r="K492" s="204" t="s">
        <v>127</v>
      </c>
      <c r="L492" s="46"/>
      <c r="M492" s="209" t="s">
        <v>19</v>
      </c>
      <c r="N492" s="210" t="s">
        <v>42</v>
      </c>
      <c r="O492" s="86"/>
      <c r="P492" s="211">
        <f>O492*H492</f>
        <v>0</v>
      </c>
      <c r="Q492" s="211">
        <v>0</v>
      </c>
      <c r="R492" s="211">
        <f>Q492*H492</f>
        <v>0</v>
      </c>
      <c r="S492" s="211">
        <v>0</v>
      </c>
      <c r="T492" s="212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3" t="s">
        <v>807</v>
      </c>
      <c r="AT492" s="213" t="s">
        <v>123</v>
      </c>
      <c r="AU492" s="213" t="s">
        <v>81</v>
      </c>
      <c r="AY492" s="19" t="s">
        <v>121</v>
      </c>
      <c r="BE492" s="214">
        <f>IF(N492="základní",J492,0)</f>
        <v>0</v>
      </c>
      <c r="BF492" s="214">
        <f>IF(N492="snížená",J492,0)</f>
        <v>0</v>
      </c>
      <c r="BG492" s="214">
        <f>IF(N492="zákl. přenesená",J492,0)</f>
        <v>0</v>
      </c>
      <c r="BH492" s="214">
        <f>IF(N492="sníž. přenesená",J492,0)</f>
        <v>0</v>
      </c>
      <c r="BI492" s="214">
        <f>IF(N492="nulová",J492,0)</f>
        <v>0</v>
      </c>
      <c r="BJ492" s="19" t="s">
        <v>79</v>
      </c>
      <c r="BK492" s="214">
        <f>ROUND(I492*H492,2)</f>
        <v>0</v>
      </c>
      <c r="BL492" s="19" t="s">
        <v>807</v>
      </c>
      <c r="BM492" s="213" t="s">
        <v>814</v>
      </c>
    </row>
    <row r="493" s="2" customFormat="1">
      <c r="A493" s="40"/>
      <c r="B493" s="41"/>
      <c r="C493" s="42"/>
      <c r="D493" s="215" t="s">
        <v>130</v>
      </c>
      <c r="E493" s="42"/>
      <c r="F493" s="216" t="s">
        <v>815</v>
      </c>
      <c r="G493" s="42"/>
      <c r="H493" s="42"/>
      <c r="I493" s="217"/>
      <c r="J493" s="42"/>
      <c r="K493" s="42"/>
      <c r="L493" s="46"/>
      <c r="M493" s="218"/>
      <c r="N493" s="219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130</v>
      </c>
      <c r="AU493" s="19" t="s">
        <v>81</v>
      </c>
    </row>
    <row r="494" s="14" customFormat="1">
      <c r="A494" s="14"/>
      <c r="B494" s="232"/>
      <c r="C494" s="233"/>
      <c r="D494" s="222" t="s">
        <v>132</v>
      </c>
      <c r="E494" s="234" t="s">
        <v>19</v>
      </c>
      <c r="F494" s="235" t="s">
        <v>816</v>
      </c>
      <c r="G494" s="233"/>
      <c r="H494" s="234" t="s">
        <v>19</v>
      </c>
      <c r="I494" s="236"/>
      <c r="J494" s="233"/>
      <c r="K494" s="233"/>
      <c r="L494" s="237"/>
      <c r="M494" s="238"/>
      <c r="N494" s="239"/>
      <c r="O494" s="239"/>
      <c r="P494" s="239"/>
      <c r="Q494" s="239"/>
      <c r="R494" s="239"/>
      <c r="S494" s="239"/>
      <c r="T494" s="24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1" t="s">
        <v>132</v>
      </c>
      <c r="AU494" s="241" t="s">
        <v>81</v>
      </c>
      <c r="AV494" s="14" t="s">
        <v>79</v>
      </c>
      <c r="AW494" s="14" t="s">
        <v>33</v>
      </c>
      <c r="AX494" s="14" t="s">
        <v>71</v>
      </c>
      <c r="AY494" s="241" t="s">
        <v>121</v>
      </c>
    </row>
    <row r="495" s="13" customFormat="1">
      <c r="A495" s="13"/>
      <c r="B495" s="220"/>
      <c r="C495" s="221"/>
      <c r="D495" s="222" t="s">
        <v>132</v>
      </c>
      <c r="E495" s="223" t="s">
        <v>19</v>
      </c>
      <c r="F495" s="224" t="s">
        <v>79</v>
      </c>
      <c r="G495" s="221"/>
      <c r="H495" s="225">
        <v>1</v>
      </c>
      <c r="I495" s="226"/>
      <c r="J495" s="221"/>
      <c r="K495" s="221"/>
      <c r="L495" s="227"/>
      <c r="M495" s="228"/>
      <c r="N495" s="229"/>
      <c r="O495" s="229"/>
      <c r="P495" s="229"/>
      <c r="Q495" s="229"/>
      <c r="R495" s="229"/>
      <c r="S495" s="229"/>
      <c r="T495" s="23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1" t="s">
        <v>132</v>
      </c>
      <c r="AU495" s="231" t="s">
        <v>81</v>
      </c>
      <c r="AV495" s="13" t="s">
        <v>81</v>
      </c>
      <c r="AW495" s="13" t="s">
        <v>33</v>
      </c>
      <c r="AX495" s="13" t="s">
        <v>79</v>
      </c>
      <c r="AY495" s="231" t="s">
        <v>121</v>
      </c>
    </row>
    <row r="496" s="2" customFormat="1" ht="16.5" customHeight="1">
      <c r="A496" s="40"/>
      <c r="B496" s="41"/>
      <c r="C496" s="202" t="s">
        <v>817</v>
      </c>
      <c r="D496" s="202" t="s">
        <v>123</v>
      </c>
      <c r="E496" s="203" t="s">
        <v>818</v>
      </c>
      <c r="F496" s="204" t="s">
        <v>819</v>
      </c>
      <c r="G496" s="205" t="s">
        <v>239</v>
      </c>
      <c r="H496" s="206">
        <v>1</v>
      </c>
      <c r="I496" s="207"/>
      <c r="J496" s="208">
        <f>ROUND(I496*H496,2)</f>
        <v>0</v>
      </c>
      <c r="K496" s="204" t="s">
        <v>127</v>
      </c>
      <c r="L496" s="46"/>
      <c r="M496" s="209" t="s">
        <v>19</v>
      </c>
      <c r="N496" s="210" t="s">
        <v>42</v>
      </c>
      <c r="O496" s="86"/>
      <c r="P496" s="211">
        <f>O496*H496</f>
        <v>0</v>
      </c>
      <c r="Q496" s="211">
        <v>0</v>
      </c>
      <c r="R496" s="211">
        <f>Q496*H496</f>
        <v>0</v>
      </c>
      <c r="S496" s="211">
        <v>0</v>
      </c>
      <c r="T496" s="212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3" t="s">
        <v>807</v>
      </c>
      <c r="AT496" s="213" t="s">
        <v>123</v>
      </c>
      <c r="AU496" s="213" t="s">
        <v>81</v>
      </c>
      <c r="AY496" s="19" t="s">
        <v>121</v>
      </c>
      <c r="BE496" s="214">
        <f>IF(N496="základní",J496,0)</f>
        <v>0</v>
      </c>
      <c r="BF496" s="214">
        <f>IF(N496="snížená",J496,0)</f>
        <v>0</v>
      </c>
      <c r="BG496" s="214">
        <f>IF(N496="zákl. přenesená",J496,0)</f>
        <v>0</v>
      </c>
      <c r="BH496" s="214">
        <f>IF(N496="sníž. přenesená",J496,0)</f>
        <v>0</v>
      </c>
      <c r="BI496" s="214">
        <f>IF(N496="nulová",J496,0)</f>
        <v>0</v>
      </c>
      <c r="BJ496" s="19" t="s">
        <v>79</v>
      </c>
      <c r="BK496" s="214">
        <f>ROUND(I496*H496,2)</f>
        <v>0</v>
      </c>
      <c r="BL496" s="19" t="s">
        <v>807</v>
      </c>
      <c r="BM496" s="213" t="s">
        <v>820</v>
      </c>
    </row>
    <row r="497" s="2" customFormat="1">
      <c r="A497" s="40"/>
      <c r="B497" s="41"/>
      <c r="C497" s="42"/>
      <c r="D497" s="215" t="s">
        <v>130</v>
      </c>
      <c r="E497" s="42"/>
      <c r="F497" s="216" t="s">
        <v>821</v>
      </c>
      <c r="G497" s="42"/>
      <c r="H497" s="42"/>
      <c r="I497" s="217"/>
      <c r="J497" s="42"/>
      <c r="K497" s="42"/>
      <c r="L497" s="46"/>
      <c r="M497" s="218"/>
      <c r="N497" s="219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130</v>
      </c>
      <c r="AU497" s="19" t="s">
        <v>81</v>
      </c>
    </row>
    <row r="498" s="12" customFormat="1" ht="22.8" customHeight="1">
      <c r="A498" s="12"/>
      <c r="B498" s="186"/>
      <c r="C498" s="187"/>
      <c r="D498" s="188" t="s">
        <v>70</v>
      </c>
      <c r="E498" s="200" t="s">
        <v>822</v>
      </c>
      <c r="F498" s="200" t="s">
        <v>823</v>
      </c>
      <c r="G498" s="187"/>
      <c r="H498" s="187"/>
      <c r="I498" s="190"/>
      <c r="J498" s="201">
        <f>BK498</f>
        <v>0</v>
      </c>
      <c r="K498" s="187"/>
      <c r="L498" s="192"/>
      <c r="M498" s="193"/>
      <c r="N498" s="194"/>
      <c r="O498" s="194"/>
      <c r="P498" s="195">
        <f>SUM(P499:P503)</f>
        <v>0</v>
      </c>
      <c r="Q498" s="194"/>
      <c r="R498" s="195">
        <f>SUM(R499:R503)</f>
        <v>0</v>
      </c>
      <c r="S498" s="194"/>
      <c r="T498" s="196">
        <f>SUM(T499:T503)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197" t="s">
        <v>150</v>
      </c>
      <c r="AT498" s="198" t="s">
        <v>70</v>
      </c>
      <c r="AU498" s="198" t="s">
        <v>79</v>
      </c>
      <c r="AY498" s="197" t="s">
        <v>121</v>
      </c>
      <c r="BK498" s="199">
        <f>SUM(BK499:BK503)</f>
        <v>0</v>
      </c>
    </row>
    <row r="499" s="2" customFormat="1" ht="16.5" customHeight="1">
      <c r="A499" s="40"/>
      <c r="B499" s="41"/>
      <c r="C499" s="202" t="s">
        <v>824</v>
      </c>
      <c r="D499" s="202" t="s">
        <v>123</v>
      </c>
      <c r="E499" s="203" t="s">
        <v>825</v>
      </c>
      <c r="F499" s="204" t="s">
        <v>823</v>
      </c>
      <c r="G499" s="205" t="s">
        <v>239</v>
      </c>
      <c r="H499" s="206">
        <v>1</v>
      </c>
      <c r="I499" s="207"/>
      <c r="J499" s="208">
        <f>ROUND(I499*H499,2)</f>
        <v>0</v>
      </c>
      <c r="K499" s="204" t="s">
        <v>127</v>
      </c>
      <c r="L499" s="46"/>
      <c r="M499" s="209" t="s">
        <v>19</v>
      </c>
      <c r="N499" s="210" t="s">
        <v>42</v>
      </c>
      <c r="O499" s="86"/>
      <c r="P499" s="211">
        <f>O499*H499</f>
        <v>0</v>
      </c>
      <c r="Q499" s="211">
        <v>0</v>
      </c>
      <c r="R499" s="211">
        <f>Q499*H499</f>
        <v>0</v>
      </c>
      <c r="S499" s="211">
        <v>0</v>
      </c>
      <c r="T499" s="212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3" t="s">
        <v>807</v>
      </c>
      <c r="AT499" s="213" t="s">
        <v>123</v>
      </c>
      <c r="AU499" s="213" t="s">
        <v>81</v>
      </c>
      <c r="AY499" s="19" t="s">
        <v>121</v>
      </c>
      <c r="BE499" s="214">
        <f>IF(N499="základní",J499,0)</f>
        <v>0</v>
      </c>
      <c r="BF499" s="214">
        <f>IF(N499="snížená",J499,0)</f>
        <v>0</v>
      </c>
      <c r="BG499" s="214">
        <f>IF(N499="zákl. přenesená",J499,0)</f>
        <v>0</v>
      </c>
      <c r="BH499" s="214">
        <f>IF(N499="sníž. přenesená",J499,0)</f>
        <v>0</v>
      </c>
      <c r="BI499" s="214">
        <f>IF(N499="nulová",J499,0)</f>
        <v>0</v>
      </c>
      <c r="BJ499" s="19" t="s">
        <v>79</v>
      </c>
      <c r="BK499" s="214">
        <f>ROUND(I499*H499,2)</f>
        <v>0</v>
      </c>
      <c r="BL499" s="19" t="s">
        <v>807</v>
      </c>
      <c r="BM499" s="213" t="s">
        <v>826</v>
      </c>
    </row>
    <row r="500" s="2" customFormat="1">
      <c r="A500" s="40"/>
      <c r="B500" s="41"/>
      <c r="C500" s="42"/>
      <c r="D500" s="215" t="s">
        <v>130</v>
      </c>
      <c r="E500" s="42"/>
      <c r="F500" s="216" t="s">
        <v>827</v>
      </c>
      <c r="G500" s="42"/>
      <c r="H500" s="42"/>
      <c r="I500" s="217"/>
      <c r="J500" s="42"/>
      <c r="K500" s="42"/>
      <c r="L500" s="46"/>
      <c r="M500" s="218"/>
      <c r="N500" s="219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130</v>
      </c>
      <c r="AU500" s="19" t="s">
        <v>81</v>
      </c>
    </row>
    <row r="501" s="14" customFormat="1">
      <c r="A501" s="14"/>
      <c r="B501" s="232"/>
      <c r="C501" s="233"/>
      <c r="D501" s="222" t="s">
        <v>132</v>
      </c>
      <c r="E501" s="234" t="s">
        <v>19</v>
      </c>
      <c r="F501" s="235" t="s">
        <v>828</v>
      </c>
      <c r="G501" s="233"/>
      <c r="H501" s="234" t="s">
        <v>19</v>
      </c>
      <c r="I501" s="236"/>
      <c r="J501" s="233"/>
      <c r="K501" s="233"/>
      <c r="L501" s="237"/>
      <c r="M501" s="238"/>
      <c r="N501" s="239"/>
      <c r="O501" s="239"/>
      <c r="P501" s="239"/>
      <c r="Q501" s="239"/>
      <c r="R501" s="239"/>
      <c r="S501" s="239"/>
      <c r="T501" s="24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1" t="s">
        <v>132</v>
      </c>
      <c r="AU501" s="241" t="s">
        <v>81</v>
      </c>
      <c r="AV501" s="14" t="s">
        <v>79</v>
      </c>
      <c r="AW501" s="14" t="s">
        <v>33</v>
      </c>
      <c r="AX501" s="14" t="s">
        <v>71</v>
      </c>
      <c r="AY501" s="241" t="s">
        <v>121</v>
      </c>
    </row>
    <row r="502" s="14" customFormat="1">
      <c r="A502" s="14"/>
      <c r="B502" s="232"/>
      <c r="C502" s="233"/>
      <c r="D502" s="222" t="s">
        <v>132</v>
      </c>
      <c r="E502" s="234" t="s">
        <v>19</v>
      </c>
      <c r="F502" s="235" t="s">
        <v>829</v>
      </c>
      <c r="G502" s="233"/>
      <c r="H502" s="234" t="s">
        <v>19</v>
      </c>
      <c r="I502" s="236"/>
      <c r="J502" s="233"/>
      <c r="K502" s="233"/>
      <c r="L502" s="237"/>
      <c r="M502" s="238"/>
      <c r="N502" s="239"/>
      <c r="O502" s="239"/>
      <c r="P502" s="239"/>
      <c r="Q502" s="239"/>
      <c r="R502" s="239"/>
      <c r="S502" s="239"/>
      <c r="T502" s="24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1" t="s">
        <v>132</v>
      </c>
      <c r="AU502" s="241" t="s">
        <v>81</v>
      </c>
      <c r="AV502" s="14" t="s">
        <v>79</v>
      </c>
      <c r="AW502" s="14" t="s">
        <v>33</v>
      </c>
      <c r="AX502" s="14" t="s">
        <v>71</v>
      </c>
      <c r="AY502" s="241" t="s">
        <v>121</v>
      </c>
    </row>
    <row r="503" s="13" customFormat="1">
      <c r="A503" s="13"/>
      <c r="B503" s="220"/>
      <c r="C503" s="221"/>
      <c r="D503" s="222" t="s">
        <v>132</v>
      </c>
      <c r="E503" s="223" t="s">
        <v>19</v>
      </c>
      <c r="F503" s="224" t="s">
        <v>79</v>
      </c>
      <c r="G503" s="221"/>
      <c r="H503" s="225">
        <v>1</v>
      </c>
      <c r="I503" s="226"/>
      <c r="J503" s="221"/>
      <c r="K503" s="221"/>
      <c r="L503" s="227"/>
      <c r="M503" s="228"/>
      <c r="N503" s="229"/>
      <c r="O503" s="229"/>
      <c r="P503" s="229"/>
      <c r="Q503" s="229"/>
      <c r="R503" s="229"/>
      <c r="S503" s="229"/>
      <c r="T503" s="23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1" t="s">
        <v>132</v>
      </c>
      <c r="AU503" s="231" t="s">
        <v>81</v>
      </c>
      <c r="AV503" s="13" t="s">
        <v>81</v>
      </c>
      <c r="AW503" s="13" t="s">
        <v>33</v>
      </c>
      <c r="AX503" s="13" t="s">
        <v>79</v>
      </c>
      <c r="AY503" s="231" t="s">
        <v>121</v>
      </c>
    </row>
    <row r="504" s="12" customFormat="1" ht="22.8" customHeight="1">
      <c r="A504" s="12"/>
      <c r="B504" s="186"/>
      <c r="C504" s="187"/>
      <c r="D504" s="188" t="s">
        <v>70</v>
      </c>
      <c r="E504" s="200" t="s">
        <v>830</v>
      </c>
      <c r="F504" s="200" t="s">
        <v>831</v>
      </c>
      <c r="G504" s="187"/>
      <c r="H504" s="187"/>
      <c r="I504" s="190"/>
      <c r="J504" s="201">
        <f>BK504</f>
        <v>0</v>
      </c>
      <c r="K504" s="187"/>
      <c r="L504" s="192"/>
      <c r="M504" s="193"/>
      <c r="N504" s="194"/>
      <c r="O504" s="194"/>
      <c r="P504" s="195">
        <f>SUM(P505:P508)</f>
        <v>0</v>
      </c>
      <c r="Q504" s="194"/>
      <c r="R504" s="195">
        <f>SUM(R505:R508)</f>
        <v>0</v>
      </c>
      <c r="S504" s="194"/>
      <c r="T504" s="196">
        <f>SUM(T505:T508)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197" t="s">
        <v>150</v>
      </c>
      <c r="AT504" s="198" t="s">
        <v>70</v>
      </c>
      <c r="AU504" s="198" t="s">
        <v>79</v>
      </c>
      <c r="AY504" s="197" t="s">
        <v>121</v>
      </c>
      <c r="BK504" s="199">
        <f>SUM(BK505:BK508)</f>
        <v>0</v>
      </c>
    </row>
    <row r="505" s="2" customFormat="1" ht="16.5" customHeight="1">
      <c r="A505" s="40"/>
      <c r="B505" s="41"/>
      <c r="C505" s="202" t="s">
        <v>832</v>
      </c>
      <c r="D505" s="202" t="s">
        <v>123</v>
      </c>
      <c r="E505" s="203" t="s">
        <v>833</v>
      </c>
      <c r="F505" s="204" t="s">
        <v>834</v>
      </c>
      <c r="G505" s="205" t="s">
        <v>586</v>
      </c>
      <c r="H505" s="206">
        <v>2</v>
      </c>
      <c r="I505" s="207"/>
      <c r="J505" s="208">
        <f>ROUND(I505*H505,2)</f>
        <v>0</v>
      </c>
      <c r="K505" s="204" t="s">
        <v>127</v>
      </c>
      <c r="L505" s="46"/>
      <c r="M505" s="209" t="s">
        <v>19</v>
      </c>
      <c r="N505" s="210" t="s">
        <v>42</v>
      </c>
      <c r="O505" s="86"/>
      <c r="P505" s="211">
        <f>O505*H505</f>
        <v>0</v>
      </c>
      <c r="Q505" s="211">
        <v>0</v>
      </c>
      <c r="R505" s="211">
        <f>Q505*H505</f>
        <v>0</v>
      </c>
      <c r="S505" s="211">
        <v>0</v>
      </c>
      <c r="T505" s="212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3" t="s">
        <v>807</v>
      </c>
      <c r="AT505" s="213" t="s">
        <v>123</v>
      </c>
      <c r="AU505" s="213" t="s">
        <v>81</v>
      </c>
      <c r="AY505" s="19" t="s">
        <v>121</v>
      </c>
      <c r="BE505" s="214">
        <f>IF(N505="základní",J505,0)</f>
        <v>0</v>
      </c>
      <c r="BF505" s="214">
        <f>IF(N505="snížená",J505,0)</f>
        <v>0</v>
      </c>
      <c r="BG505" s="214">
        <f>IF(N505="zákl. přenesená",J505,0)</f>
        <v>0</v>
      </c>
      <c r="BH505" s="214">
        <f>IF(N505="sníž. přenesená",J505,0)</f>
        <v>0</v>
      </c>
      <c r="BI505" s="214">
        <f>IF(N505="nulová",J505,0)</f>
        <v>0</v>
      </c>
      <c r="BJ505" s="19" t="s">
        <v>79</v>
      </c>
      <c r="BK505" s="214">
        <f>ROUND(I505*H505,2)</f>
        <v>0</v>
      </c>
      <c r="BL505" s="19" t="s">
        <v>807</v>
      </c>
      <c r="BM505" s="213" t="s">
        <v>835</v>
      </c>
    </row>
    <row r="506" s="2" customFormat="1">
      <c r="A506" s="40"/>
      <c r="B506" s="41"/>
      <c r="C506" s="42"/>
      <c r="D506" s="215" t="s">
        <v>130</v>
      </c>
      <c r="E506" s="42"/>
      <c r="F506" s="216" t="s">
        <v>836</v>
      </c>
      <c r="G506" s="42"/>
      <c r="H506" s="42"/>
      <c r="I506" s="217"/>
      <c r="J506" s="42"/>
      <c r="K506" s="42"/>
      <c r="L506" s="46"/>
      <c r="M506" s="218"/>
      <c r="N506" s="219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130</v>
      </c>
      <c r="AU506" s="19" t="s">
        <v>81</v>
      </c>
    </row>
    <row r="507" s="14" customFormat="1">
      <c r="A507" s="14"/>
      <c r="B507" s="232"/>
      <c r="C507" s="233"/>
      <c r="D507" s="222" t="s">
        <v>132</v>
      </c>
      <c r="E507" s="234" t="s">
        <v>19</v>
      </c>
      <c r="F507" s="235" t="s">
        <v>837</v>
      </c>
      <c r="G507" s="233"/>
      <c r="H507" s="234" t="s">
        <v>19</v>
      </c>
      <c r="I507" s="236"/>
      <c r="J507" s="233"/>
      <c r="K507" s="233"/>
      <c r="L507" s="237"/>
      <c r="M507" s="238"/>
      <c r="N507" s="239"/>
      <c r="O507" s="239"/>
      <c r="P507" s="239"/>
      <c r="Q507" s="239"/>
      <c r="R507" s="239"/>
      <c r="S507" s="239"/>
      <c r="T507" s="24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1" t="s">
        <v>132</v>
      </c>
      <c r="AU507" s="241" t="s">
        <v>81</v>
      </c>
      <c r="AV507" s="14" t="s">
        <v>79</v>
      </c>
      <c r="AW507" s="14" t="s">
        <v>33</v>
      </c>
      <c r="AX507" s="14" t="s">
        <v>71</v>
      </c>
      <c r="AY507" s="241" t="s">
        <v>121</v>
      </c>
    </row>
    <row r="508" s="13" customFormat="1">
      <c r="A508" s="13"/>
      <c r="B508" s="220"/>
      <c r="C508" s="221"/>
      <c r="D508" s="222" t="s">
        <v>132</v>
      </c>
      <c r="E508" s="223" t="s">
        <v>19</v>
      </c>
      <c r="F508" s="224" t="s">
        <v>81</v>
      </c>
      <c r="G508" s="221"/>
      <c r="H508" s="225">
        <v>2</v>
      </c>
      <c r="I508" s="226"/>
      <c r="J508" s="221"/>
      <c r="K508" s="221"/>
      <c r="L508" s="227"/>
      <c r="M508" s="228"/>
      <c r="N508" s="229"/>
      <c r="O508" s="229"/>
      <c r="P508" s="229"/>
      <c r="Q508" s="229"/>
      <c r="R508" s="229"/>
      <c r="S508" s="229"/>
      <c r="T508" s="23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1" t="s">
        <v>132</v>
      </c>
      <c r="AU508" s="231" t="s">
        <v>81</v>
      </c>
      <c r="AV508" s="13" t="s">
        <v>81</v>
      </c>
      <c r="AW508" s="13" t="s">
        <v>33</v>
      </c>
      <c r="AX508" s="13" t="s">
        <v>79</v>
      </c>
      <c r="AY508" s="231" t="s">
        <v>121</v>
      </c>
    </row>
    <row r="509" s="12" customFormat="1" ht="22.8" customHeight="1">
      <c r="A509" s="12"/>
      <c r="B509" s="186"/>
      <c r="C509" s="187"/>
      <c r="D509" s="188" t="s">
        <v>70</v>
      </c>
      <c r="E509" s="200" t="s">
        <v>838</v>
      </c>
      <c r="F509" s="200" t="s">
        <v>839</v>
      </c>
      <c r="G509" s="187"/>
      <c r="H509" s="187"/>
      <c r="I509" s="190"/>
      <c r="J509" s="201">
        <f>BK509</f>
        <v>0</v>
      </c>
      <c r="K509" s="187"/>
      <c r="L509" s="192"/>
      <c r="M509" s="193"/>
      <c r="N509" s="194"/>
      <c r="O509" s="194"/>
      <c r="P509" s="195">
        <f>SUM(P510:P514)</f>
        <v>0</v>
      </c>
      <c r="Q509" s="194"/>
      <c r="R509" s="195">
        <f>SUM(R510:R514)</f>
        <v>0</v>
      </c>
      <c r="S509" s="194"/>
      <c r="T509" s="196">
        <f>SUM(T510:T514)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197" t="s">
        <v>150</v>
      </c>
      <c r="AT509" s="198" t="s">
        <v>70</v>
      </c>
      <c r="AU509" s="198" t="s">
        <v>79</v>
      </c>
      <c r="AY509" s="197" t="s">
        <v>121</v>
      </c>
      <c r="BK509" s="199">
        <f>SUM(BK510:BK514)</f>
        <v>0</v>
      </c>
    </row>
    <row r="510" s="2" customFormat="1" ht="16.5" customHeight="1">
      <c r="A510" s="40"/>
      <c r="B510" s="41"/>
      <c r="C510" s="202" t="s">
        <v>840</v>
      </c>
      <c r="D510" s="202" t="s">
        <v>123</v>
      </c>
      <c r="E510" s="203" t="s">
        <v>841</v>
      </c>
      <c r="F510" s="204" t="s">
        <v>842</v>
      </c>
      <c r="G510" s="205" t="s">
        <v>239</v>
      </c>
      <c r="H510" s="206">
        <v>1</v>
      </c>
      <c r="I510" s="207"/>
      <c r="J510" s="208">
        <f>ROUND(I510*H510,2)</f>
        <v>0</v>
      </c>
      <c r="K510" s="204" t="s">
        <v>127</v>
      </c>
      <c r="L510" s="46"/>
      <c r="M510" s="209" t="s">
        <v>19</v>
      </c>
      <c r="N510" s="210" t="s">
        <v>42</v>
      </c>
      <c r="O510" s="86"/>
      <c r="P510" s="211">
        <f>O510*H510</f>
        <v>0</v>
      </c>
      <c r="Q510" s="211">
        <v>0</v>
      </c>
      <c r="R510" s="211">
        <f>Q510*H510</f>
        <v>0</v>
      </c>
      <c r="S510" s="211">
        <v>0</v>
      </c>
      <c r="T510" s="212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3" t="s">
        <v>807</v>
      </c>
      <c r="AT510" s="213" t="s">
        <v>123</v>
      </c>
      <c r="AU510" s="213" t="s">
        <v>81</v>
      </c>
      <c r="AY510" s="19" t="s">
        <v>121</v>
      </c>
      <c r="BE510" s="214">
        <f>IF(N510="základní",J510,0)</f>
        <v>0</v>
      </c>
      <c r="BF510" s="214">
        <f>IF(N510="snížená",J510,0)</f>
        <v>0</v>
      </c>
      <c r="BG510" s="214">
        <f>IF(N510="zákl. přenesená",J510,0)</f>
        <v>0</v>
      </c>
      <c r="BH510" s="214">
        <f>IF(N510="sníž. přenesená",J510,0)</f>
        <v>0</v>
      </c>
      <c r="BI510" s="214">
        <f>IF(N510="nulová",J510,0)</f>
        <v>0</v>
      </c>
      <c r="BJ510" s="19" t="s">
        <v>79</v>
      </c>
      <c r="BK510" s="214">
        <f>ROUND(I510*H510,2)</f>
        <v>0</v>
      </c>
      <c r="BL510" s="19" t="s">
        <v>807</v>
      </c>
      <c r="BM510" s="213" t="s">
        <v>843</v>
      </c>
    </row>
    <row r="511" s="2" customFormat="1">
      <c r="A511" s="40"/>
      <c r="B511" s="41"/>
      <c r="C511" s="42"/>
      <c r="D511" s="215" t="s">
        <v>130</v>
      </c>
      <c r="E511" s="42"/>
      <c r="F511" s="216" t="s">
        <v>844</v>
      </c>
      <c r="G511" s="42"/>
      <c r="H511" s="42"/>
      <c r="I511" s="217"/>
      <c r="J511" s="42"/>
      <c r="K511" s="42"/>
      <c r="L511" s="46"/>
      <c r="M511" s="218"/>
      <c r="N511" s="219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130</v>
      </c>
      <c r="AU511" s="19" t="s">
        <v>81</v>
      </c>
    </row>
    <row r="512" s="14" customFormat="1">
      <c r="A512" s="14"/>
      <c r="B512" s="232"/>
      <c r="C512" s="233"/>
      <c r="D512" s="222" t="s">
        <v>132</v>
      </c>
      <c r="E512" s="234" t="s">
        <v>19</v>
      </c>
      <c r="F512" s="235" t="s">
        <v>845</v>
      </c>
      <c r="G512" s="233"/>
      <c r="H512" s="234" t="s">
        <v>19</v>
      </c>
      <c r="I512" s="236"/>
      <c r="J512" s="233"/>
      <c r="K512" s="233"/>
      <c r="L512" s="237"/>
      <c r="M512" s="238"/>
      <c r="N512" s="239"/>
      <c r="O512" s="239"/>
      <c r="P512" s="239"/>
      <c r="Q512" s="239"/>
      <c r="R512" s="239"/>
      <c r="S512" s="239"/>
      <c r="T512" s="24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1" t="s">
        <v>132</v>
      </c>
      <c r="AU512" s="241" t="s">
        <v>81</v>
      </c>
      <c r="AV512" s="14" t="s">
        <v>79</v>
      </c>
      <c r="AW512" s="14" t="s">
        <v>33</v>
      </c>
      <c r="AX512" s="14" t="s">
        <v>71</v>
      </c>
      <c r="AY512" s="241" t="s">
        <v>121</v>
      </c>
    </row>
    <row r="513" s="14" customFormat="1">
      <c r="A513" s="14"/>
      <c r="B513" s="232"/>
      <c r="C513" s="233"/>
      <c r="D513" s="222" t="s">
        <v>132</v>
      </c>
      <c r="E513" s="234" t="s">
        <v>19</v>
      </c>
      <c r="F513" s="235" t="s">
        <v>846</v>
      </c>
      <c r="G513" s="233"/>
      <c r="H513" s="234" t="s">
        <v>19</v>
      </c>
      <c r="I513" s="236"/>
      <c r="J513" s="233"/>
      <c r="K513" s="233"/>
      <c r="L513" s="237"/>
      <c r="M513" s="238"/>
      <c r="N513" s="239"/>
      <c r="O513" s="239"/>
      <c r="P513" s="239"/>
      <c r="Q513" s="239"/>
      <c r="R513" s="239"/>
      <c r="S513" s="239"/>
      <c r="T513" s="24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1" t="s">
        <v>132</v>
      </c>
      <c r="AU513" s="241" t="s">
        <v>81</v>
      </c>
      <c r="AV513" s="14" t="s">
        <v>79</v>
      </c>
      <c r="AW513" s="14" t="s">
        <v>33</v>
      </c>
      <c r="AX513" s="14" t="s">
        <v>71</v>
      </c>
      <c r="AY513" s="241" t="s">
        <v>121</v>
      </c>
    </row>
    <row r="514" s="13" customFormat="1">
      <c r="A514" s="13"/>
      <c r="B514" s="220"/>
      <c r="C514" s="221"/>
      <c r="D514" s="222" t="s">
        <v>132</v>
      </c>
      <c r="E514" s="223" t="s">
        <v>19</v>
      </c>
      <c r="F514" s="224" t="s">
        <v>79</v>
      </c>
      <c r="G514" s="221"/>
      <c r="H514" s="225">
        <v>1</v>
      </c>
      <c r="I514" s="226"/>
      <c r="J514" s="221"/>
      <c r="K514" s="221"/>
      <c r="L514" s="227"/>
      <c r="M514" s="274"/>
      <c r="N514" s="275"/>
      <c r="O514" s="275"/>
      <c r="P514" s="275"/>
      <c r="Q514" s="275"/>
      <c r="R514" s="275"/>
      <c r="S514" s="275"/>
      <c r="T514" s="27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1" t="s">
        <v>132</v>
      </c>
      <c r="AU514" s="231" t="s">
        <v>81</v>
      </c>
      <c r="AV514" s="13" t="s">
        <v>81</v>
      </c>
      <c r="AW514" s="13" t="s">
        <v>33</v>
      </c>
      <c r="AX514" s="13" t="s">
        <v>79</v>
      </c>
      <c r="AY514" s="231" t="s">
        <v>121</v>
      </c>
    </row>
    <row r="515" s="2" customFormat="1" ht="6.96" customHeight="1">
      <c r="A515" s="40"/>
      <c r="B515" s="61"/>
      <c r="C515" s="62"/>
      <c r="D515" s="62"/>
      <c r="E515" s="62"/>
      <c r="F515" s="62"/>
      <c r="G515" s="62"/>
      <c r="H515" s="62"/>
      <c r="I515" s="62"/>
      <c r="J515" s="62"/>
      <c r="K515" s="62"/>
      <c r="L515" s="46"/>
      <c r="M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</sheetData>
  <sheetProtection sheet="1" autoFilter="0" formatColumns="0" formatRows="0" objects="1" scenarios="1" spinCount="100000" saltValue="gHPS/L11syP6/cXzFRqeBk7XQwi2tWeinlzGbb3wY7+SfCQC3rtkvKv16ULcng+cHiwehhVFEHbQvT09YkLGGw==" hashValue="bcD+OAq41xbxXIjq+D3+I5CuOJehQLx5WJ2mSBQzFcXY2a++2Xve7o1yMH4l4Pc2gUDDdIexmuSTX/yFgUB7/g==" algorithmName="SHA-512" password="CC35"/>
  <autoFilter ref="C95:K514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3_01/111251101"/>
    <hyperlink ref="F103" r:id="rId2" display="https://podminky.urs.cz/item/CS_URS_2023_01/113107222"/>
    <hyperlink ref="F107" r:id="rId3" display="https://podminky.urs.cz/item/CS_URS_2023_01/113107242"/>
    <hyperlink ref="F111" r:id="rId4" display="https://podminky.urs.cz/item/CS_URS_2023_01/121151103"/>
    <hyperlink ref="F113" r:id="rId5" display="https://podminky.urs.cz/item/CS_URS_2023_01/122251101"/>
    <hyperlink ref="F117" r:id="rId6" display="https://podminky.urs.cz/item/CS_URS_2023_01/122251103"/>
    <hyperlink ref="F121" r:id="rId7" display="https://podminky.urs.cz/item/CS_URS_2023_01/122252203"/>
    <hyperlink ref="F125" r:id="rId8" display="https://podminky.urs.cz/item/CS_URS_2023_01/132251101"/>
    <hyperlink ref="F129" r:id="rId9" display="https://podminky.urs.cz/item/CS_URS_2023_01/132251251"/>
    <hyperlink ref="F133" r:id="rId10" display="https://podminky.urs.cz/item/CS_URS_2023_01/162301501"/>
    <hyperlink ref="F135" r:id="rId11" display="https://podminky.urs.cz/item/CS_URS_2023_01/162301981"/>
    <hyperlink ref="F139" r:id="rId12" display="https://podminky.urs.cz/item/CS_URS_2023_01/162751117"/>
    <hyperlink ref="F149" r:id="rId13" display="https://podminky.urs.cz/item/CS_URS_2023_01/162751119"/>
    <hyperlink ref="F153" r:id="rId14" display="https://podminky.urs.cz/item/CS_URS_2023_01/166151101"/>
    <hyperlink ref="F157" r:id="rId15" display="https://podminky.urs.cz/item/CS_URS_2023_01/171151103"/>
    <hyperlink ref="F161" r:id="rId16" display="https://podminky.urs.cz/item/CS_URS_2023_01/171201231"/>
    <hyperlink ref="F165" r:id="rId17" display="https://podminky.urs.cz/item/CS_URS_2023_01/171251201"/>
    <hyperlink ref="F174" r:id="rId18" display="https://podminky.urs.cz/item/CS_URS_2023_01/175151201"/>
    <hyperlink ref="F180" r:id="rId19" display="https://podminky.urs.cz/item/CS_URS_2023_01/181411132"/>
    <hyperlink ref="F184" r:id="rId20" display="https://podminky.urs.cz/item/CS_URS_2023_01/182351023"/>
    <hyperlink ref="F191" r:id="rId21" display="https://podminky.urs.cz/item/CS_URS_2023_01/181951111"/>
    <hyperlink ref="F195" r:id="rId22" display="https://podminky.urs.cz/item/CS_URS_2023_01/181951112"/>
    <hyperlink ref="F198" r:id="rId23" display="https://podminky.urs.cz/item/CS_URS_2023_01/211521111"/>
    <hyperlink ref="F202" r:id="rId24" display="https://podminky.urs.cz/item/CS_URS_2023_01/212751106"/>
    <hyperlink ref="F206" r:id="rId25" display="https://podminky.urs.cz/item/CS_URS_2023_01/271542211"/>
    <hyperlink ref="F210" r:id="rId26" display="https://podminky.urs.cz/item/CS_URS_2023_01/271572211"/>
    <hyperlink ref="F214" r:id="rId27" display="https://podminky.urs.cz/item/CS_URS_2023_01/274313811"/>
    <hyperlink ref="F224" r:id="rId28" display="https://podminky.urs.cz/item/CS_URS_2023_01/291111111"/>
    <hyperlink ref="F229" r:id="rId29" display="https://podminky.urs.cz/item/CS_URS_2023_01/317321017"/>
    <hyperlink ref="F233" r:id="rId30" display="https://podminky.urs.cz/item/CS_URS_2023_01/317353111"/>
    <hyperlink ref="F238" r:id="rId31" display="https://podminky.urs.cz/item/CS_URS_2023_01/317353112"/>
    <hyperlink ref="F240" r:id="rId32" display="https://podminky.urs.cz/item/CS_URS_2023_01/317361016"/>
    <hyperlink ref="F244" r:id="rId33" display="https://podminky.urs.cz/item/CS_URS_2023_01/327211911"/>
    <hyperlink ref="F246" r:id="rId34" display="https://podminky.urs.cz/item/CS_URS_2023_01/327213224"/>
    <hyperlink ref="F266" r:id="rId35" display="https://podminky.urs.cz/item/CS_URS_2023_01/327314217"/>
    <hyperlink ref="F281" r:id="rId36" display="https://podminky.urs.cz/item/CS_URS_2023_01/327351211"/>
    <hyperlink ref="F295" r:id="rId37" display="https://podminky.urs.cz/item/CS_URS_2023_01/327351221"/>
    <hyperlink ref="F298" r:id="rId38" display="https://podminky.urs.cz/item/CS_URS_2023_01/348171110-R"/>
    <hyperlink ref="F303" r:id="rId39" display="https://podminky.urs.cz/item/CS_URS_2023_01/564710011"/>
    <hyperlink ref="F306" r:id="rId40" display="https://podminky.urs.cz/item/CS_URS_2023_01/564720111"/>
    <hyperlink ref="F309" r:id="rId41" display="https://podminky.urs.cz/item/CS_URS_2023_01/564751114"/>
    <hyperlink ref="F313" r:id="rId42" display="https://podminky.urs.cz/item/CS_URS_2023_01/564851011"/>
    <hyperlink ref="F318" r:id="rId43" display="https://podminky.urs.cz/item/CS_URS_2023_01/589811111"/>
    <hyperlink ref="F322" r:id="rId44" display="https://podminky.urs.cz/item/CS_URS_2023_01/596211110"/>
    <hyperlink ref="F329" r:id="rId45" display="https://podminky.urs.cz/item/CS_URS_2023_01/622321121"/>
    <hyperlink ref="F333" r:id="rId46" display="https://podminky.urs.cz/item/CS_URS_2023_01/622321191"/>
    <hyperlink ref="F336" r:id="rId47" display="https://podminky.urs.cz/item/CS_URS_2023_01/628631221"/>
    <hyperlink ref="F349" r:id="rId48" display="https://podminky.urs.cz/item/CS_URS_2023_01/911121111"/>
    <hyperlink ref="F352" r:id="rId49" display="https://podminky.urs.cz/item/CS_URS_2023_01/911381124"/>
    <hyperlink ref="F356" r:id="rId50" display="https://podminky.urs.cz/item/CS_URS_2023_01/916131213"/>
    <hyperlink ref="F362" r:id="rId51" display="https://podminky.urs.cz/item/CS_URS_2023_01/916231213"/>
    <hyperlink ref="F367" r:id="rId52" display="https://podminky.urs.cz/item/CS_URS_2023_01/916331112"/>
    <hyperlink ref="F376" r:id="rId53" display="https://podminky.urs.cz/item/CS_URS_2023_01/919731121"/>
    <hyperlink ref="F380" r:id="rId54" display="https://podminky.urs.cz/item/CS_URS_2023_01/919735111"/>
    <hyperlink ref="F384" r:id="rId55" display="https://podminky.urs.cz/item/CS_URS_2023_01/931951112-R"/>
    <hyperlink ref="F386" r:id="rId56" display="https://podminky.urs.cz/item/CS_URS_2023_01/936104213"/>
    <hyperlink ref="F398" r:id="rId57" display="https://podminky.urs.cz/item/CS_URS_2023_01/938908411"/>
    <hyperlink ref="F402" r:id="rId58" display="https://podminky.urs.cz/item/CS_URS_2023_01/938909411"/>
    <hyperlink ref="F406" r:id="rId59" display="https://podminky.urs.cz/item/CS_URS_2023_01/949111111"/>
    <hyperlink ref="F408" r:id="rId60" display="https://podminky.urs.cz/item/CS_URS_2023_01/949111112"/>
    <hyperlink ref="F410" r:id="rId61" display="https://podminky.urs.cz/item/CS_URS_2023_01/949111211"/>
    <hyperlink ref="F413" r:id="rId62" display="https://podminky.urs.cz/item/CS_URS_2023_01/949111212"/>
    <hyperlink ref="F416" r:id="rId63" display="https://podminky.urs.cz/item/CS_URS_2023_01/949111811"/>
    <hyperlink ref="F418" r:id="rId64" display="https://podminky.urs.cz/item/CS_URS_2023_01/949111812"/>
    <hyperlink ref="F420" r:id="rId65" display="https://podminky.urs.cz/item/CS_URS_2023_01/953312125"/>
    <hyperlink ref="F424" r:id="rId66" display="https://podminky.urs.cz/item/CS_URS_2023_01/961044111"/>
    <hyperlink ref="F428" r:id="rId67" display="https://podminky.urs.cz/item/CS_URS_2023_01/962022491"/>
    <hyperlink ref="F438" r:id="rId68" display="https://podminky.urs.cz/item/CS_URS_2023_01/962042321"/>
    <hyperlink ref="F442" r:id="rId69" display="https://podminky.urs.cz/item/CS_URS_2023_01/985222111"/>
    <hyperlink ref="F447" r:id="rId70" display="https://podminky.urs.cz/item/CS_URS_2023_01/997221561"/>
    <hyperlink ref="F449" r:id="rId71" display="https://podminky.urs.cz/item/CS_URS_2023_01/997221569"/>
    <hyperlink ref="F452" r:id="rId72" display="https://podminky.urs.cz/item/CS_URS_2023_01/997221861"/>
    <hyperlink ref="F455" r:id="rId73" display="https://podminky.urs.cz/item/CS_URS_2023_01/997221873"/>
    <hyperlink ref="F458" r:id="rId74" display="https://podminky.urs.cz/item/CS_URS_2023_01/997221875"/>
    <hyperlink ref="F464" r:id="rId75" display="https://podminky.urs.cz/item/CS_URS_2023_01/998153131"/>
    <hyperlink ref="F468" r:id="rId76" display="https://podminky.urs.cz/item/CS_URS_2023_01/711112001"/>
    <hyperlink ref="F474" r:id="rId77" display="https://podminky.urs.cz/item/CS_URS_2023_01/711161212"/>
    <hyperlink ref="F478" r:id="rId78" display="https://podminky.urs.cz/item/CS_URS_2023_01/711161383"/>
    <hyperlink ref="F480" r:id="rId79" display="https://podminky.urs.cz/item/CS_URS_2023_01/998711101"/>
    <hyperlink ref="F483" r:id="rId80" display="https://podminky.urs.cz/item/CS_URS_2023_01/767996705"/>
    <hyperlink ref="F489" r:id="rId81" display="https://podminky.urs.cz/item/CS_URS_2023_01/012103000"/>
    <hyperlink ref="F493" r:id="rId82" display="https://podminky.urs.cz/item/CS_URS_2023_01/012303000"/>
    <hyperlink ref="F497" r:id="rId83" display="https://podminky.urs.cz/item/CS_URS_2023_01/013254000"/>
    <hyperlink ref="F500" r:id="rId84" display="https://podminky.urs.cz/item/CS_URS_2023_01/030001000"/>
    <hyperlink ref="F506" r:id="rId85" display="https://podminky.urs.cz/item/CS_URS_2023_01/043194000"/>
    <hyperlink ref="F511" r:id="rId86" display="https://podminky.urs.cz/item/CS_URS_2023_01/05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7" customFormat="1" ht="45" customHeight="1">
      <c r="B3" s="281"/>
      <c r="C3" s="282" t="s">
        <v>847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848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849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850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851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852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853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854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855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856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857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78</v>
      </c>
      <c r="F18" s="288" t="s">
        <v>858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859</v>
      </c>
      <c r="F19" s="288" t="s">
        <v>860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861</v>
      </c>
      <c r="F20" s="288" t="s">
        <v>862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863</v>
      </c>
      <c r="F21" s="288" t="s">
        <v>864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865</v>
      </c>
      <c r="F22" s="288" t="s">
        <v>866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867</v>
      </c>
      <c r="F23" s="288" t="s">
        <v>868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869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870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871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872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873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874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875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876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877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107</v>
      </c>
      <c r="F36" s="288"/>
      <c r="G36" s="288" t="s">
        <v>878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879</v>
      </c>
      <c r="F37" s="288"/>
      <c r="G37" s="288" t="s">
        <v>880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52</v>
      </c>
      <c r="F38" s="288"/>
      <c r="G38" s="288" t="s">
        <v>881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53</v>
      </c>
      <c r="F39" s="288"/>
      <c r="G39" s="288" t="s">
        <v>882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108</v>
      </c>
      <c r="F40" s="288"/>
      <c r="G40" s="288" t="s">
        <v>883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109</v>
      </c>
      <c r="F41" s="288"/>
      <c r="G41" s="288" t="s">
        <v>884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885</v>
      </c>
      <c r="F42" s="288"/>
      <c r="G42" s="288" t="s">
        <v>886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887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888</v>
      </c>
      <c r="F44" s="288"/>
      <c r="G44" s="288" t="s">
        <v>889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111</v>
      </c>
      <c r="F45" s="288"/>
      <c r="G45" s="288" t="s">
        <v>890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891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892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893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894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895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896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897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898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899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900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901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902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903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904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905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906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907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908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909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910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911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912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913</v>
      </c>
      <c r="D76" s="306"/>
      <c r="E76" s="306"/>
      <c r="F76" s="306" t="s">
        <v>914</v>
      </c>
      <c r="G76" s="307"/>
      <c r="H76" s="306" t="s">
        <v>53</v>
      </c>
      <c r="I76" s="306" t="s">
        <v>56</v>
      </c>
      <c r="J76" s="306" t="s">
        <v>915</v>
      </c>
      <c r="K76" s="305"/>
    </row>
    <row r="77" s="1" customFormat="1" ht="17.25" customHeight="1">
      <c r="B77" s="303"/>
      <c r="C77" s="308" t="s">
        <v>916</v>
      </c>
      <c r="D77" s="308"/>
      <c r="E77" s="308"/>
      <c r="F77" s="309" t="s">
        <v>917</v>
      </c>
      <c r="G77" s="310"/>
      <c r="H77" s="308"/>
      <c r="I77" s="308"/>
      <c r="J77" s="308" t="s">
        <v>918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52</v>
      </c>
      <c r="D79" s="313"/>
      <c r="E79" s="313"/>
      <c r="F79" s="314" t="s">
        <v>919</v>
      </c>
      <c r="G79" s="315"/>
      <c r="H79" s="291" t="s">
        <v>920</v>
      </c>
      <c r="I79" s="291" t="s">
        <v>921</v>
      </c>
      <c r="J79" s="291">
        <v>20</v>
      </c>
      <c r="K79" s="305"/>
    </row>
    <row r="80" s="1" customFormat="1" ht="15" customHeight="1">
      <c r="B80" s="303"/>
      <c r="C80" s="291" t="s">
        <v>922</v>
      </c>
      <c r="D80" s="291"/>
      <c r="E80" s="291"/>
      <c r="F80" s="314" t="s">
        <v>919</v>
      </c>
      <c r="G80" s="315"/>
      <c r="H80" s="291" t="s">
        <v>923</v>
      </c>
      <c r="I80" s="291" t="s">
        <v>921</v>
      </c>
      <c r="J80" s="291">
        <v>120</v>
      </c>
      <c r="K80" s="305"/>
    </row>
    <row r="81" s="1" customFormat="1" ht="15" customHeight="1">
      <c r="B81" s="316"/>
      <c r="C81" s="291" t="s">
        <v>924</v>
      </c>
      <c r="D81" s="291"/>
      <c r="E81" s="291"/>
      <c r="F81" s="314" t="s">
        <v>925</v>
      </c>
      <c r="G81" s="315"/>
      <c r="H81" s="291" t="s">
        <v>926</v>
      </c>
      <c r="I81" s="291" t="s">
        <v>921</v>
      </c>
      <c r="J81" s="291">
        <v>50</v>
      </c>
      <c r="K81" s="305"/>
    </row>
    <row r="82" s="1" customFormat="1" ht="15" customHeight="1">
      <c r="B82" s="316"/>
      <c r="C82" s="291" t="s">
        <v>927</v>
      </c>
      <c r="D82" s="291"/>
      <c r="E82" s="291"/>
      <c r="F82" s="314" t="s">
        <v>919</v>
      </c>
      <c r="G82" s="315"/>
      <c r="H82" s="291" t="s">
        <v>928</v>
      </c>
      <c r="I82" s="291" t="s">
        <v>929</v>
      </c>
      <c r="J82" s="291"/>
      <c r="K82" s="305"/>
    </row>
    <row r="83" s="1" customFormat="1" ht="15" customHeight="1">
      <c r="B83" s="316"/>
      <c r="C83" s="317" t="s">
        <v>930</v>
      </c>
      <c r="D83" s="317"/>
      <c r="E83" s="317"/>
      <c r="F83" s="318" t="s">
        <v>925</v>
      </c>
      <c r="G83" s="317"/>
      <c r="H83" s="317" t="s">
        <v>931</v>
      </c>
      <c r="I83" s="317" t="s">
        <v>921</v>
      </c>
      <c r="J83" s="317">
        <v>15</v>
      </c>
      <c r="K83" s="305"/>
    </row>
    <row r="84" s="1" customFormat="1" ht="15" customHeight="1">
      <c r="B84" s="316"/>
      <c r="C84" s="317" t="s">
        <v>932</v>
      </c>
      <c r="D84" s="317"/>
      <c r="E84" s="317"/>
      <c r="F84" s="318" t="s">
        <v>925</v>
      </c>
      <c r="G84" s="317"/>
      <c r="H84" s="317" t="s">
        <v>933</v>
      </c>
      <c r="I84" s="317" t="s">
        <v>921</v>
      </c>
      <c r="J84" s="317">
        <v>15</v>
      </c>
      <c r="K84" s="305"/>
    </row>
    <row r="85" s="1" customFormat="1" ht="15" customHeight="1">
      <c r="B85" s="316"/>
      <c r="C85" s="317" t="s">
        <v>934</v>
      </c>
      <c r="D85" s="317"/>
      <c r="E85" s="317"/>
      <c r="F85" s="318" t="s">
        <v>925</v>
      </c>
      <c r="G85" s="317"/>
      <c r="H85" s="317" t="s">
        <v>935</v>
      </c>
      <c r="I85" s="317" t="s">
        <v>921</v>
      </c>
      <c r="J85" s="317">
        <v>20</v>
      </c>
      <c r="K85" s="305"/>
    </row>
    <row r="86" s="1" customFormat="1" ht="15" customHeight="1">
      <c r="B86" s="316"/>
      <c r="C86" s="317" t="s">
        <v>936</v>
      </c>
      <c r="D86" s="317"/>
      <c r="E86" s="317"/>
      <c r="F86" s="318" t="s">
        <v>925</v>
      </c>
      <c r="G86" s="317"/>
      <c r="H86" s="317" t="s">
        <v>937</v>
      </c>
      <c r="I86" s="317" t="s">
        <v>921</v>
      </c>
      <c r="J86" s="317">
        <v>20</v>
      </c>
      <c r="K86" s="305"/>
    </row>
    <row r="87" s="1" customFormat="1" ht="15" customHeight="1">
      <c r="B87" s="316"/>
      <c r="C87" s="291" t="s">
        <v>938</v>
      </c>
      <c r="D87" s="291"/>
      <c r="E87" s="291"/>
      <c r="F87" s="314" t="s">
        <v>925</v>
      </c>
      <c r="G87" s="315"/>
      <c r="H87" s="291" t="s">
        <v>939</v>
      </c>
      <c r="I87" s="291" t="s">
        <v>921</v>
      </c>
      <c r="J87" s="291">
        <v>50</v>
      </c>
      <c r="K87" s="305"/>
    </row>
    <row r="88" s="1" customFormat="1" ht="15" customHeight="1">
      <c r="B88" s="316"/>
      <c r="C88" s="291" t="s">
        <v>940</v>
      </c>
      <c r="D88" s="291"/>
      <c r="E88" s="291"/>
      <c r="F88" s="314" t="s">
        <v>925</v>
      </c>
      <c r="G88" s="315"/>
      <c r="H88" s="291" t="s">
        <v>941</v>
      </c>
      <c r="I88" s="291" t="s">
        <v>921</v>
      </c>
      <c r="J88" s="291">
        <v>20</v>
      </c>
      <c r="K88" s="305"/>
    </row>
    <row r="89" s="1" customFormat="1" ht="15" customHeight="1">
      <c r="B89" s="316"/>
      <c r="C89" s="291" t="s">
        <v>942</v>
      </c>
      <c r="D89" s="291"/>
      <c r="E89" s="291"/>
      <c r="F89" s="314" t="s">
        <v>925</v>
      </c>
      <c r="G89" s="315"/>
      <c r="H89" s="291" t="s">
        <v>943</v>
      </c>
      <c r="I89" s="291" t="s">
        <v>921</v>
      </c>
      <c r="J89" s="291">
        <v>20</v>
      </c>
      <c r="K89" s="305"/>
    </row>
    <row r="90" s="1" customFormat="1" ht="15" customHeight="1">
      <c r="B90" s="316"/>
      <c r="C90" s="291" t="s">
        <v>944</v>
      </c>
      <c r="D90" s="291"/>
      <c r="E90" s="291"/>
      <c r="F90" s="314" t="s">
        <v>925</v>
      </c>
      <c r="G90" s="315"/>
      <c r="H90" s="291" t="s">
        <v>945</v>
      </c>
      <c r="I90" s="291" t="s">
        <v>921</v>
      </c>
      <c r="J90" s="291">
        <v>50</v>
      </c>
      <c r="K90" s="305"/>
    </row>
    <row r="91" s="1" customFormat="1" ht="15" customHeight="1">
      <c r="B91" s="316"/>
      <c r="C91" s="291" t="s">
        <v>946</v>
      </c>
      <c r="D91" s="291"/>
      <c r="E91" s="291"/>
      <c r="F91" s="314" t="s">
        <v>925</v>
      </c>
      <c r="G91" s="315"/>
      <c r="H91" s="291" t="s">
        <v>946</v>
      </c>
      <c r="I91" s="291" t="s">
        <v>921</v>
      </c>
      <c r="J91" s="291">
        <v>50</v>
      </c>
      <c r="K91" s="305"/>
    </row>
    <row r="92" s="1" customFormat="1" ht="15" customHeight="1">
      <c r="B92" s="316"/>
      <c r="C92" s="291" t="s">
        <v>947</v>
      </c>
      <c r="D92" s="291"/>
      <c r="E92" s="291"/>
      <c r="F92" s="314" t="s">
        <v>925</v>
      </c>
      <c r="G92" s="315"/>
      <c r="H92" s="291" t="s">
        <v>948</v>
      </c>
      <c r="I92" s="291" t="s">
        <v>921</v>
      </c>
      <c r="J92" s="291">
        <v>255</v>
      </c>
      <c r="K92" s="305"/>
    </row>
    <row r="93" s="1" customFormat="1" ht="15" customHeight="1">
      <c r="B93" s="316"/>
      <c r="C93" s="291" t="s">
        <v>949</v>
      </c>
      <c r="D93" s="291"/>
      <c r="E93" s="291"/>
      <c r="F93" s="314" t="s">
        <v>919</v>
      </c>
      <c r="G93" s="315"/>
      <c r="H93" s="291" t="s">
        <v>950</v>
      </c>
      <c r="I93" s="291" t="s">
        <v>951</v>
      </c>
      <c r="J93" s="291"/>
      <c r="K93" s="305"/>
    </row>
    <row r="94" s="1" customFormat="1" ht="15" customHeight="1">
      <c r="B94" s="316"/>
      <c r="C94" s="291" t="s">
        <v>952</v>
      </c>
      <c r="D94" s="291"/>
      <c r="E94" s="291"/>
      <c r="F94" s="314" t="s">
        <v>919</v>
      </c>
      <c r="G94" s="315"/>
      <c r="H94" s="291" t="s">
        <v>953</v>
      </c>
      <c r="I94" s="291" t="s">
        <v>954</v>
      </c>
      <c r="J94" s="291"/>
      <c r="K94" s="305"/>
    </row>
    <row r="95" s="1" customFormat="1" ht="15" customHeight="1">
      <c r="B95" s="316"/>
      <c r="C95" s="291" t="s">
        <v>955</v>
      </c>
      <c r="D95" s="291"/>
      <c r="E95" s="291"/>
      <c r="F95" s="314" t="s">
        <v>919</v>
      </c>
      <c r="G95" s="315"/>
      <c r="H95" s="291" t="s">
        <v>955</v>
      </c>
      <c r="I95" s="291" t="s">
        <v>954</v>
      </c>
      <c r="J95" s="291"/>
      <c r="K95" s="305"/>
    </row>
    <row r="96" s="1" customFormat="1" ht="15" customHeight="1">
      <c r="B96" s="316"/>
      <c r="C96" s="291" t="s">
        <v>37</v>
      </c>
      <c r="D96" s="291"/>
      <c r="E96" s="291"/>
      <c r="F96" s="314" t="s">
        <v>919</v>
      </c>
      <c r="G96" s="315"/>
      <c r="H96" s="291" t="s">
        <v>956</v>
      </c>
      <c r="I96" s="291" t="s">
        <v>954</v>
      </c>
      <c r="J96" s="291"/>
      <c r="K96" s="305"/>
    </row>
    <row r="97" s="1" customFormat="1" ht="15" customHeight="1">
      <c r="B97" s="316"/>
      <c r="C97" s="291" t="s">
        <v>47</v>
      </c>
      <c r="D97" s="291"/>
      <c r="E97" s="291"/>
      <c r="F97" s="314" t="s">
        <v>919</v>
      </c>
      <c r="G97" s="315"/>
      <c r="H97" s="291" t="s">
        <v>957</v>
      </c>
      <c r="I97" s="291" t="s">
        <v>954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958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913</v>
      </c>
      <c r="D103" s="306"/>
      <c r="E103" s="306"/>
      <c r="F103" s="306" t="s">
        <v>914</v>
      </c>
      <c r="G103" s="307"/>
      <c r="H103" s="306" t="s">
        <v>53</v>
      </c>
      <c r="I103" s="306" t="s">
        <v>56</v>
      </c>
      <c r="J103" s="306" t="s">
        <v>915</v>
      </c>
      <c r="K103" s="305"/>
    </row>
    <row r="104" s="1" customFormat="1" ht="17.25" customHeight="1">
      <c r="B104" s="303"/>
      <c r="C104" s="308" t="s">
        <v>916</v>
      </c>
      <c r="D104" s="308"/>
      <c r="E104" s="308"/>
      <c r="F104" s="309" t="s">
        <v>917</v>
      </c>
      <c r="G104" s="310"/>
      <c r="H104" s="308"/>
      <c r="I104" s="308"/>
      <c r="J104" s="308" t="s">
        <v>918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52</v>
      </c>
      <c r="D106" s="313"/>
      <c r="E106" s="313"/>
      <c r="F106" s="314" t="s">
        <v>919</v>
      </c>
      <c r="G106" s="291"/>
      <c r="H106" s="291" t="s">
        <v>959</v>
      </c>
      <c r="I106" s="291" t="s">
        <v>921</v>
      </c>
      <c r="J106" s="291">
        <v>20</v>
      </c>
      <c r="K106" s="305"/>
    </row>
    <row r="107" s="1" customFormat="1" ht="15" customHeight="1">
      <c r="B107" s="303"/>
      <c r="C107" s="291" t="s">
        <v>922</v>
      </c>
      <c r="D107" s="291"/>
      <c r="E107" s="291"/>
      <c r="F107" s="314" t="s">
        <v>919</v>
      </c>
      <c r="G107" s="291"/>
      <c r="H107" s="291" t="s">
        <v>959</v>
      </c>
      <c r="I107" s="291" t="s">
        <v>921</v>
      </c>
      <c r="J107" s="291">
        <v>120</v>
      </c>
      <c r="K107" s="305"/>
    </row>
    <row r="108" s="1" customFormat="1" ht="15" customHeight="1">
      <c r="B108" s="316"/>
      <c r="C108" s="291" t="s">
        <v>924</v>
      </c>
      <c r="D108" s="291"/>
      <c r="E108" s="291"/>
      <c r="F108" s="314" t="s">
        <v>925</v>
      </c>
      <c r="G108" s="291"/>
      <c r="H108" s="291" t="s">
        <v>959</v>
      </c>
      <c r="I108" s="291" t="s">
        <v>921</v>
      </c>
      <c r="J108" s="291">
        <v>50</v>
      </c>
      <c r="K108" s="305"/>
    </row>
    <row r="109" s="1" customFormat="1" ht="15" customHeight="1">
      <c r="B109" s="316"/>
      <c r="C109" s="291" t="s">
        <v>927</v>
      </c>
      <c r="D109" s="291"/>
      <c r="E109" s="291"/>
      <c r="F109" s="314" t="s">
        <v>919</v>
      </c>
      <c r="G109" s="291"/>
      <c r="H109" s="291" t="s">
        <v>959</v>
      </c>
      <c r="I109" s="291" t="s">
        <v>929</v>
      </c>
      <c r="J109" s="291"/>
      <c r="K109" s="305"/>
    </row>
    <row r="110" s="1" customFormat="1" ht="15" customHeight="1">
      <c r="B110" s="316"/>
      <c r="C110" s="291" t="s">
        <v>938</v>
      </c>
      <c r="D110" s="291"/>
      <c r="E110" s="291"/>
      <c r="F110" s="314" t="s">
        <v>925</v>
      </c>
      <c r="G110" s="291"/>
      <c r="H110" s="291" t="s">
        <v>959</v>
      </c>
      <c r="I110" s="291" t="s">
        <v>921</v>
      </c>
      <c r="J110" s="291">
        <v>50</v>
      </c>
      <c r="K110" s="305"/>
    </row>
    <row r="111" s="1" customFormat="1" ht="15" customHeight="1">
      <c r="B111" s="316"/>
      <c r="C111" s="291" t="s">
        <v>946</v>
      </c>
      <c r="D111" s="291"/>
      <c r="E111" s="291"/>
      <c r="F111" s="314" t="s">
        <v>925</v>
      </c>
      <c r="G111" s="291"/>
      <c r="H111" s="291" t="s">
        <v>959</v>
      </c>
      <c r="I111" s="291" t="s">
        <v>921</v>
      </c>
      <c r="J111" s="291">
        <v>50</v>
      </c>
      <c r="K111" s="305"/>
    </row>
    <row r="112" s="1" customFormat="1" ht="15" customHeight="1">
      <c r="B112" s="316"/>
      <c r="C112" s="291" t="s">
        <v>944</v>
      </c>
      <c r="D112" s="291"/>
      <c r="E112" s="291"/>
      <c r="F112" s="314" t="s">
        <v>925</v>
      </c>
      <c r="G112" s="291"/>
      <c r="H112" s="291" t="s">
        <v>959</v>
      </c>
      <c r="I112" s="291" t="s">
        <v>921</v>
      </c>
      <c r="J112" s="291">
        <v>50</v>
      </c>
      <c r="K112" s="305"/>
    </row>
    <row r="113" s="1" customFormat="1" ht="15" customHeight="1">
      <c r="B113" s="316"/>
      <c r="C113" s="291" t="s">
        <v>52</v>
      </c>
      <c r="D113" s="291"/>
      <c r="E113" s="291"/>
      <c r="F113" s="314" t="s">
        <v>919</v>
      </c>
      <c r="G113" s="291"/>
      <c r="H113" s="291" t="s">
        <v>960</v>
      </c>
      <c r="I113" s="291" t="s">
        <v>921</v>
      </c>
      <c r="J113" s="291">
        <v>20</v>
      </c>
      <c r="K113" s="305"/>
    </row>
    <row r="114" s="1" customFormat="1" ht="15" customHeight="1">
      <c r="B114" s="316"/>
      <c r="C114" s="291" t="s">
        <v>961</v>
      </c>
      <c r="D114" s="291"/>
      <c r="E114" s="291"/>
      <c r="F114" s="314" t="s">
        <v>919</v>
      </c>
      <c r="G114" s="291"/>
      <c r="H114" s="291" t="s">
        <v>962</v>
      </c>
      <c r="I114" s="291" t="s">
        <v>921</v>
      </c>
      <c r="J114" s="291">
        <v>120</v>
      </c>
      <c r="K114" s="305"/>
    </row>
    <row r="115" s="1" customFormat="1" ht="15" customHeight="1">
      <c r="B115" s="316"/>
      <c r="C115" s="291" t="s">
        <v>37</v>
      </c>
      <c r="D115" s="291"/>
      <c r="E115" s="291"/>
      <c r="F115" s="314" t="s">
        <v>919</v>
      </c>
      <c r="G115" s="291"/>
      <c r="H115" s="291" t="s">
        <v>963</v>
      </c>
      <c r="I115" s="291" t="s">
        <v>954</v>
      </c>
      <c r="J115" s="291"/>
      <c r="K115" s="305"/>
    </row>
    <row r="116" s="1" customFormat="1" ht="15" customHeight="1">
      <c r="B116" s="316"/>
      <c r="C116" s="291" t="s">
        <v>47</v>
      </c>
      <c r="D116" s="291"/>
      <c r="E116" s="291"/>
      <c r="F116" s="314" t="s">
        <v>919</v>
      </c>
      <c r="G116" s="291"/>
      <c r="H116" s="291" t="s">
        <v>964</v>
      </c>
      <c r="I116" s="291" t="s">
        <v>954</v>
      </c>
      <c r="J116" s="291"/>
      <c r="K116" s="305"/>
    </row>
    <row r="117" s="1" customFormat="1" ht="15" customHeight="1">
      <c r="B117" s="316"/>
      <c r="C117" s="291" t="s">
        <v>56</v>
      </c>
      <c r="D117" s="291"/>
      <c r="E117" s="291"/>
      <c r="F117" s="314" t="s">
        <v>919</v>
      </c>
      <c r="G117" s="291"/>
      <c r="H117" s="291" t="s">
        <v>965</v>
      </c>
      <c r="I117" s="291" t="s">
        <v>966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967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913</v>
      </c>
      <c r="D123" s="306"/>
      <c r="E123" s="306"/>
      <c r="F123" s="306" t="s">
        <v>914</v>
      </c>
      <c r="G123" s="307"/>
      <c r="H123" s="306" t="s">
        <v>53</v>
      </c>
      <c r="I123" s="306" t="s">
        <v>56</v>
      </c>
      <c r="J123" s="306" t="s">
        <v>915</v>
      </c>
      <c r="K123" s="335"/>
    </row>
    <row r="124" s="1" customFormat="1" ht="17.25" customHeight="1">
      <c r="B124" s="334"/>
      <c r="C124" s="308" t="s">
        <v>916</v>
      </c>
      <c r="D124" s="308"/>
      <c r="E124" s="308"/>
      <c r="F124" s="309" t="s">
        <v>917</v>
      </c>
      <c r="G124" s="310"/>
      <c r="H124" s="308"/>
      <c r="I124" s="308"/>
      <c r="J124" s="308" t="s">
        <v>918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922</v>
      </c>
      <c r="D126" s="313"/>
      <c r="E126" s="313"/>
      <c r="F126" s="314" t="s">
        <v>919</v>
      </c>
      <c r="G126" s="291"/>
      <c r="H126" s="291" t="s">
        <v>959</v>
      </c>
      <c r="I126" s="291" t="s">
        <v>921</v>
      </c>
      <c r="J126" s="291">
        <v>120</v>
      </c>
      <c r="K126" s="339"/>
    </row>
    <row r="127" s="1" customFormat="1" ht="15" customHeight="1">
      <c r="B127" s="336"/>
      <c r="C127" s="291" t="s">
        <v>968</v>
      </c>
      <c r="D127" s="291"/>
      <c r="E127" s="291"/>
      <c r="F127" s="314" t="s">
        <v>919</v>
      </c>
      <c r="G127" s="291"/>
      <c r="H127" s="291" t="s">
        <v>969</v>
      </c>
      <c r="I127" s="291" t="s">
        <v>921</v>
      </c>
      <c r="J127" s="291" t="s">
        <v>970</v>
      </c>
      <c r="K127" s="339"/>
    </row>
    <row r="128" s="1" customFormat="1" ht="15" customHeight="1">
      <c r="B128" s="336"/>
      <c r="C128" s="291" t="s">
        <v>867</v>
      </c>
      <c r="D128" s="291"/>
      <c r="E128" s="291"/>
      <c r="F128" s="314" t="s">
        <v>919</v>
      </c>
      <c r="G128" s="291"/>
      <c r="H128" s="291" t="s">
        <v>971</v>
      </c>
      <c r="I128" s="291" t="s">
        <v>921</v>
      </c>
      <c r="J128" s="291" t="s">
        <v>970</v>
      </c>
      <c r="K128" s="339"/>
    </row>
    <row r="129" s="1" customFormat="1" ht="15" customHeight="1">
      <c r="B129" s="336"/>
      <c r="C129" s="291" t="s">
        <v>930</v>
      </c>
      <c r="D129" s="291"/>
      <c r="E129" s="291"/>
      <c r="F129" s="314" t="s">
        <v>925</v>
      </c>
      <c r="G129" s="291"/>
      <c r="H129" s="291" t="s">
        <v>931</v>
      </c>
      <c r="I129" s="291" t="s">
        <v>921</v>
      </c>
      <c r="J129" s="291">
        <v>15</v>
      </c>
      <c r="K129" s="339"/>
    </row>
    <row r="130" s="1" customFormat="1" ht="15" customHeight="1">
      <c r="B130" s="336"/>
      <c r="C130" s="317" t="s">
        <v>932</v>
      </c>
      <c r="D130" s="317"/>
      <c r="E130" s="317"/>
      <c r="F130" s="318" t="s">
        <v>925</v>
      </c>
      <c r="G130" s="317"/>
      <c r="H130" s="317" t="s">
        <v>933</v>
      </c>
      <c r="I130" s="317" t="s">
        <v>921</v>
      </c>
      <c r="J130" s="317">
        <v>15</v>
      </c>
      <c r="K130" s="339"/>
    </row>
    <row r="131" s="1" customFormat="1" ht="15" customHeight="1">
      <c r="B131" s="336"/>
      <c r="C131" s="317" t="s">
        <v>934</v>
      </c>
      <c r="D131" s="317"/>
      <c r="E131" s="317"/>
      <c r="F131" s="318" t="s">
        <v>925</v>
      </c>
      <c r="G131" s="317"/>
      <c r="H131" s="317" t="s">
        <v>935</v>
      </c>
      <c r="I131" s="317" t="s">
        <v>921</v>
      </c>
      <c r="J131" s="317">
        <v>20</v>
      </c>
      <c r="K131" s="339"/>
    </row>
    <row r="132" s="1" customFormat="1" ht="15" customHeight="1">
      <c r="B132" s="336"/>
      <c r="C132" s="317" t="s">
        <v>936</v>
      </c>
      <c r="D132" s="317"/>
      <c r="E132" s="317"/>
      <c r="F132" s="318" t="s">
        <v>925</v>
      </c>
      <c r="G132" s="317"/>
      <c r="H132" s="317" t="s">
        <v>937</v>
      </c>
      <c r="I132" s="317" t="s">
        <v>921</v>
      </c>
      <c r="J132" s="317">
        <v>20</v>
      </c>
      <c r="K132" s="339"/>
    </row>
    <row r="133" s="1" customFormat="1" ht="15" customHeight="1">
      <c r="B133" s="336"/>
      <c r="C133" s="291" t="s">
        <v>924</v>
      </c>
      <c r="D133" s="291"/>
      <c r="E133" s="291"/>
      <c r="F133" s="314" t="s">
        <v>925</v>
      </c>
      <c r="G133" s="291"/>
      <c r="H133" s="291" t="s">
        <v>959</v>
      </c>
      <c r="I133" s="291" t="s">
        <v>921</v>
      </c>
      <c r="J133" s="291">
        <v>50</v>
      </c>
      <c r="K133" s="339"/>
    </row>
    <row r="134" s="1" customFormat="1" ht="15" customHeight="1">
      <c r="B134" s="336"/>
      <c r="C134" s="291" t="s">
        <v>938</v>
      </c>
      <c r="D134" s="291"/>
      <c r="E134" s="291"/>
      <c r="F134" s="314" t="s">
        <v>925</v>
      </c>
      <c r="G134" s="291"/>
      <c r="H134" s="291" t="s">
        <v>959</v>
      </c>
      <c r="I134" s="291" t="s">
        <v>921</v>
      </c>
      <c r="J134" s="291">
        <v>50</v>
      </c>
      <c r="K134" s="339"/>
    </row>
    <row r="135" s="1" customFormat="1" ht="15" customHeight="1">
      <c r="B135" s="336"/>
      <c r="C135" s="291" t="s">
        <v>944</v>
      </c>
      <c r="D135" s="291"/>
      <c r="E135" s="291"/>
      <c r="F135" s="314" t="s">
        <v>925</v>
      </c>
      <c r="G135" s="291"/>
      <c r="H135" s="291" t="s">
        <v>959</v>
      </c>
      <c r="I135" s="291" t="s">
        <v>921</v>
      </c>
      <c r="J135" s="291">
        <v>50</v>
      </c>
      <c r="K135" s="339"/>
    </row>
    <row r="136" s="1" customFormat="1" ht="15" customHeight="1">
      <c r="B136" s="336"/>
      <c r="C136" s="291" t="s">
        <v>946</v>
      </c>
      <c r="D136" s="291"/>
      <c r="E136" s="291"/>
      <c r="F136" s="314" t="s">
        <v>925</v>
      </c>
      <c r="G136" s="291"/>
      <c r="H136" s="291" t="s">
        <v>959</v>
      </c>
      <c r="I136" s="291" t="s">
        <v>921</v>
      </c>
      <c r="J136" s="291">
        <v>50</v>
      </c>
      <c r="K136" s="339"/>
    </row>
    <row r="137" s="1" customFormat="1" ht="15" customHeight="1">
      <c r="B137" s="336"/>
      <c r="C137" s="291" t="s">
        <v>947</v>
      </c>
      <c r="D137" s="291"/>
      <c r="E137" s="291"/>
      <c r="F137" s="314" t="s">
        <v>925</v>
      </c>
      <c r="G137" s="291"/>
      <c r="H137" s="291" t="s">
        <v>972</v>
      </c>
      <c r="I137" s="291" t="s">
        <v>921</v>
      </c>
      <c r="J137" s="291">
        <v>255</v>
      </c>
      <c r="K137" s="339"/>
    </row>
    <row r="138" s="1" customFormat="1" ht="15" customHeight="1">
      <c r="B138" s="336"/>
      <c r="C138" s="291" t="s">
        <v>949</v>
      </c>
      <c r="D138" s="291"/>
      <c r="E138" s="291"/>
      <c r="F138" s="314" t="s">
        <v>919</v>
      </c>
      <c r="G138" s="291"/>
      <c r="H138" s="291" t="s">
        <v>973</v>
      </c>
      <c r="I138" s="291" t="s">
        <v>951</v>
      </c>
      <c r="J138" s="291"/>
      <c r="K138" s="339"/>
    </row>
    <row r="139" s="1" customFormat="1" ht="15" customHeight="1">
      <c r="B139" s="336"/>
      <c r="C139" s="291" t="s">
        <v>952</v>
      </c>
      <c r="D139" s="291"/>
      <c r="E139" s="291"/>
      <c r="F139" s="314" t="s">
        <v>919</v>
      </c>
      <c r="G139" s="291"/>
      <c r="H139" s="291" t="s">
        <v>974</v>
      </c>
      <c r="I139" s="291" t="s">
        <v>954</v>
      </c>
      <c r="J139" s="291"/>
      <c r="K139" s="339"/>
    </row>
    <row r="140" s="1" customFormat="1" ht="15" customHeight="1">
      <c r="B140" s="336"/>
      <c r="C140" s="291" t="s">
        <v>955</v>
      </c>
      <c r="D140" s="291"/>
      <c r="E140" s="291"/>
      <c r="F140" s="314" t="s">
        <v>919</v>
      </c>
      <c r="G140" s="291"/>
      <c r="H140" s="291" t="s">
        <v>955</v>
      </c>
      <c r="I140" s="291" t="s">
        <v>954</v>
      </c>
      <c r="J140" s="291"/>
      <c r="K140" s="339"/>
    </row>
    <row r="141" s="1" customFormat="1" ht="15" customHeight="1">
      <c r="B141" s="336"/>
      <c r="C141" s="291" t="s">
        <v>37</v>
      </c>
      <c r="D141" s="291"/>
      <c r="E141" s="291"/>
      <c r="F141" s="314" t="s">
        <v>919</v>
      </c>
      <c r="G141" s="291"/>
      <c r="H141" s="291" t="s">
        <v>975</v>
      </c>
      <c r="I141" s="291" t="s">
        <v>954</v>
      </c>
      <c r="J141" s="291"/>
      <c r="K141" s="339"/>
    </row>
    <row r="142" s="1" customFormat="1" ht="15" customHeight="1">
      <c r="B142" s="336"/>
      <c r="C142" s="291" t="s">
        <v>976</v>
      </c>
      <c r="D142" s="291"/>
      <c r="E142" s="291"/>
      <c r="F142" s="314" t="s">
        <v>919</v>
      </c>
      <c r="G142" s="291"/>
      <c r="H142" s="291" t="s">
        <v>977</v>
      </c>
      <c r="I142" s="291" t="s">
        <v>954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978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913</v>
      </c>
      <c r="D148" s="306"/>
      <c r="E148" s="306"/>
      <c r="F148" s="306" t="s">
        <v>914</v>
      </c>
      <c r="G148" s="307"/>
      <c r="H148" s="306" t="s">
        <v>53</v>
      </c>
      <c r="I148" s="306" t="s">
        <v>56</v>
      </c>
      <c r="J148" s="306" t="s">
        <v>915</v>
      </c>
      <c r="K148" s="305"/>
    </row>
    <row r="149" s="1" customFormat="1" ht="17.25" customHeight="1">
      <c r="B149" s="303"/>
      <c r="C149" s="308" t="s">
        <v>916</v>
      </c>
      <c r="D149" s="308"/>
      <c r="E149" s="308"/>
      <c r="F149" s="309" t="s">
        <v>917</v>
      </c>
      <c r="G149" s="310"/>
      <c r="H149" s="308"/>
      <c r="I149" s="308"/>
      <c r="J149" s="308" t="s">
        <v>918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922</v>
      </c>
      <c r="D151" s="291"/>
      <c r="E151" s="291"/>
      <c r="F151" s="344" t="s">
        <v>919</v>
      </c>
      <c r="G151" s="291"/>
      <c r="H151" s="343" t="s">
        <v>959</v>
      </c>
      <c r="I151" s="343" t="s">
        <v>921</v>
      </c>
      <c r="J151" s="343">
        <v>120</v>
      </c>
      <c r="K151" s="339"/>
    </row>
    <row r="152" s="1" customFormat="1" ht="15" customHeight="1">
      <c r="B152" s="316"/>
      <c r="C152" s="343" t="s">
        <v>968</v>
      </c>
      <c r="D152" s="291"/>
      <c r="E152" s="291"/>
      <c r="F152" s="344" t="s">
        <v>919</v>
      </c>
      <c r="G152" s="291"/>
      <c r="H152" s="343" t="s">
        <v>979</v>
      </c>
      <c r="I152" s="343" t="s">
        <v>921</v>
      </c>
      <c r="J152" s="343" t="s">
        <v>970</v>
      </c>
      <c r="K152" s="339"/>
    </row>
    <row r="153" s="1" customFormat="1" ht="15" customHeight="1">
      <c r="B153" s="316"/>
      <c r="C153" s="343" t="s">
        <v>867</v>
      </c>
      <c r="D153" s="291"/>
      <c r="E153" s="291"/>
      <c r="F153" s="344" t="s">
        <v>919</v>
      </c>
      <c r="G153" s="291"/>
      <c r="H153" s="343" t="s">
        <v>980</v>
      </c>
      <c r="I153" s="343" t="s">
        <v>921</v>
      </c>
      <c r="J153" s="343" t="s">
        <v>970</v>
      </c>
      <c r="K153" s="339"/>
    </row>
    <row r="154" s="1" customFormat="1" ht="15" customHeight="1">
      <c r="B154" s="316"/>
      <c r="C154" s="343" t="s">
        <v>924</v>
      </c>
      <c r="D154" s="291"/>
      <c r="E154" s="291"/>
      <c r="F154" s="344" t="s">
        <v>925</v>
      </c>
      <c r="G154" s="291"/>
      <c r="H154" s="343" t="s">
        <v>959</v>
      </c>
      <c r="I154" s="343" t="s">
        <v>921</v>
      </c>
      <c r="J154" s="343">
        <v>50</v>
      </c>
      <c r="K154" s="339"/>
    </row>
    <row r="155" s="1" customFormat="1" ht="15" customHeight="1">
      <c r="B155" s="316"/>
      <c r="C155" s="343" t="s">
        <v>927</v>
      </c>
      <c r="D155" s="291"/>
      <c r="E155" s="291"/>
      <c r="F155" s="344" t="s">
        <v>919</v>
      </c>
      <c r="G155" s="291"/>
      <c r="H155" s="343" t="s">
        <v>959</v>
      </c>
      <c r="I155" s="343" t="s">
        <v>929</v>
      </c>
      <c r="J155" s="343"/>
      <c r="K155" s="339"/>
    </row>
    <row r="156" s="1" customFormat="1" ht="15" customHeight="1">
      <c r="B156" s="316"/>
      <c r="C156" s="343" t="s">
        <v>938</v>
      </c>
      <c r="D156" s="291"/>
      <c r="E156" s="291"/>
      <c r="F156" s="344" t="s">
        <v>925</v>
      </c>
      <c r="G156" s="291"/>
      <c r="H156" s="343" t="s">
        <v>959</v>
      </c>
      <c r="I156" s="343" t="s">
        <v>921</v>
      </c>
      <c r="J156" s="343">
        <v>50</v>
      </c>
      <c r="K156" s="339"/>
    </row>
    <row r="157" s="1" customFormat="1" ht="15" customHeight="1">
      <c r="B157" s="316"/>
      <c r="C157" s="343" t="s">
        <v>946</v>
      </c>
      <c r="D157" s="291"/>
      <c r="E157" s="291"/>
      <c r="F157" s="344" t="s">
        <v>925</v>
      </c>
      <c r="G157" s="291"/>
      <c r="H157" s="343" t="s">
        <v>959</v>
      </c>
      <c r="I157" s="343" t="s">
        <v>921</v>
      </c>
      <c r="J157" s="343">
        <v>50</v>
      </c>
      <c r="K157" s="339"/>
    </row>
    <row r="158" s="1" customFormat="1" ht="15" customHeight="1">
      <c r="B158" s="316"/>
      <c r="C158" s="343" t="s">
        <v>944</v>
      </c>
      <c r="D158" s="291"/>
      <c r="E158" s="291"/>
      <c r="F158" s="344" t="s">
        <v>925</v>
      </c>
      <c r="G158" s="291"/>
      <c r="H158" s="343" t="s">
        <v>959</v>
      </c>
      <c r="I158" s="343" t="s">
        <v>921</v>
      </c>
      <c r="J158" s="343">
        <v>50</v>
      </c>
      <c r="K158" s="339"/>
    </row>
    <row r="159" s="1" customFormat="1" ht="15" customHeight="1">
      <c r="B159" s="316"/>
      <c r="C159" s="343" t="s">
        <v>86</v>
      </c>
      <c r="D159" s="291"/>
      <c r="E159" s="291"/>
      <c r="F159" s="344" t="s">
        <v>919</v>
      </c>
      <c r="G159" s="291"/>
      <c r="H159" s="343" t="s">
        <v>981</v>
      </c>
      <c r="I159" s="343" t="s">
        <v>921</v>
      </c>
      <c r="J159" s="343" t="s">
        <v>982</v>
      </c>
      <c r="K159" s="339"/>
    </row>
    <row r="160" s="1" customFormat="1" ht="15" customHeight="1">
      <c r="B160" s="316"/>
      <c r="C160" s="343" t="s">
        <v>983</v>
      </c>
      <c r="D160" s="291"/>
      <c r="E160" s="291"/>
      <c r="F160" s="344" t="s">
        <v>919</v>
      </c>
      <c r="G160" s="291"/>
      <c r="H160" s="343" t="s">
        <v>984</v>
      </c>
      <c r="I160" s="343" t="s">
        <v>954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985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913</v>
      </c>
      <c r="D166" s="306"/>
      <c r="E166" s="306"/>
      <c r="F166" s="306" t="s">
        <v>914</v>
      </c>
      <c r="G166" s="348"/>
      <c r="H166" s="349" t="s">
        <v>53</v>
      </c>
      <c r="I166" s="349" t="s">
        <v>56</v>
      </c>
      <c r="J166" s="306" t="s">
        <v>915</v>
      </c>
      <c r="K166" s="283"/>
    </row>
    <row r="167" s="1" customFormat="1" ht="17.25" customHeight="1">
      <c r="B167" s="284"/>
      <c r="C167" s="308" t="s">
        <v>916</v>
      </c>
      <c r="D167" s="308"/>
      <c r="E167" s="308"/>
      <c r="F167" s="309" t="s">
        <v>917</v>
      </c>
      <c r="G167" s="350"/>
      <c r="H167" s="351"/>
      <c r="I167" s="351"/>
      <c r="J167" s="308" t="s">
        <v>918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922</v>
      </c>
      <c r="D169" s="291"/>
      <c r="E169" s="291"/>
      <c r="F169" s="314" t="s">
        <v>919</v>
      </c>
      <c r="G169" s="291"/>
      <c r="H169" s="291" t="s">
        <v>959</v>
      </c>
      <c r="I169" s="291" t="s">
        <v>921</v>
      </c>
      <c r="J169" s="291">
        <v>120</v>
      </c>
      <c r="K169" s="339"/>
    </row>
    <row r="170" s="1" customFormat="1" ht="15" customHeight="1">
      <c r="B170" s="316"/>
      <c r="C170" s="291" t="s">
        <v>968</v>
      </c>
      <c r="D170" s="291"/>
      <c r="E170" s="291"/>
      <c r="F170" s="314" t="s">
        <v>919</v>
      </c>
      <c r="G170" s="291"/>
      <c r="H170" s="291" t="s">
        <v>969</v>
      </c>
      <c r="I170" s="291" t="s">
        <v>921</v>
      </c>
      <c r="J170" s="291" t="s">
        <v>970</v>
      </c>
      <c r="K170" s="339"/>
    </row>
    <row r="171" s="1" customFormat="1" ht="15" customHeight="1">
      <c r="B171" s="316"/>
      <c r="C171" s="291" t="s">
        <v>867</v>
      </c>
      <c r="D171" s="291"/>
      <c r="E171" s="291"/>
      <c r="F171" s="314" t="s">
        <v>919</v>
      </c>
      <c r="G171" s="291"/>
      <c r="H171" s="291" t="s">
        <v>986</v>
      </c>
      <c r="I171" s="291" t="s">
        <v>921</v>
      </c>
      <c r="J171" s="291" t="s">
        <v>970</v>
      </c>
      <c r="K171" s="339"/>
    </row>
    <row r="172" s="1" customFormat="1" ht="15" customHeight="1">
      <c r="B172" s="316"/>
      <c r="C172" s="291" t="s">
        <v>924</v>
      </c>
      <c r="D172" s="291"/>
      <c r="E172" s="291"/>
      <c r="F172" s="314" t="s">
        <v>925</v>
      </c>
      <c r="G172" s="291"/>
      <c r="H172" s="291" t="s">
        <v>986</v>
      </c>
      <c r="I172" s="291" t="s">
        <v>921</v>
      </c>
      <c r="J172" s="291">
        <v>50</v>
      </c>
      <c r="K172" s="339"/>
    </row>
    <row r="173" s="1" customFormat="1" ht="15" customHeight="1">
      <c r="B173" s="316"/>
      <c r="C173" s="291" t="s">
        <v>927</v>
      </c>
      <c r="D173" s="291"/>
      <c r="E173" s="291"/>
      <c r="F173" s="314" t="s">
        <v>919</v>
      </c>
      <c r="G173" s="291"/>
      <c r="H173" s="291" t="s">
        <v>986</v>
      </c>
      <c r="I173" s="291" t="s">
        <v>929</v>
      </c>
      <c r="J173" s="291"/>
      <c r="K173" s="339"/>
    </row>
    <row r="174" s="1" customFormat="1" ht="15" customHeight="1">
      <c r="B174" s="316"/>
      <c r="C174" s="291" t="s">
        <v>938</v>
      </c>
      <c r="D174" s="291"/>
      <c r="E174" s="291"/>
      <c r="F174" s="314" t="s">
        <v>925</v>
      </c>
      <c r="G174" s="291"/>
      <c r="H174" s="291" t="s">
        <v>986</v>
      </c>
      <c r="I174" s="291" t="s">
        <v>921</v>
      </c>
      <c r="J174" s="291">
        <v>50</v>
      </c>
      <c r="K174" s="339"/>
    </row>
    <row r="175" s="1" customFormat="1" ht="15" customHeight="1">
      <c r="B175" s="316"/>
      <c r="C175" s="291" t="s">
        <v>946</v>
      </c>
      <c r="D175" s="291"/>
      <c r="E175" s="291"/>
      <c r="F175" s="314" t="s">
        <v>925</v>
      </c>
      <c r="G175" s="291"/>
      <c r="H175" s="291" t="s">
        <v>986</v>
      </c>
      <c r="I175" s="291" t="s">
        <v>921</v>
      </c>
      <c r="J175" s="291">
        <v>50</v>
      </c>
      <c r="K175" s="339"/>
    </row>
    <row r="176" s="1" customFormat="1" ht="15" customHeight="1">
      <c r="B176" s="316"/>
      <c r="C176" s="291" t="s">
        <v>944</v>
      </c>
      <c r="D176" s="291"/>
      <c r="E176" s="291"/>
      <c r="F176" s="314" t="s">
        <v>925</v>
      </c>
      <c r="G176" s="291"/>
      <c r="H176" s="291" t="s">
        <v>986</v>
      </c>
      <c r="I176" s="291" t="s">
        <v>921</v>
      </c>
      <c r="J176" s="291">
        <v>50</v>
      </c>
      <c r="K176" s="339"/>
    </row>
    <row r="177" s="1" customFormat="1" ht="15" customHeight="1">
      <c r="B177" s="316"/>
      <c r="C177" s="291" t="s">
        <v>107</v>
      </c>
      <c r="D177" s="291"/>
      <c r="E177" s="291"/>
      <c r="F177" s="314" t="s">
        <v>919</v>
      </c>
      <c r="G177" s="291"/>
      <c r="H177" s="291" t="s">
        <v>987</v>
      </c>
      <c r="I177" s="291" t="s">
        <v>988</v>
      </c>
      <c r="J177" s="291"/>
      <c r="K177" s="339"/>
    </row>
    <row r="178" s="1" customFormat="1" ht="15" customHeight="1">
      <c r="B178" s="316"/>
      <c r="C178" s="291" t="s">
        <v>56</v>
      </c>
      <c r="D178" s="291"/>
      <c r="E178" s="291"/>
      <c r="F178" s="314" t="s">
        <v>919</v>
      </c>
      <c r="G178" s="291"/>
      <c r="H178" s="291" t="s">
        <v>989</v>
      </c>
      <c r="I178" s="291" t="s">
        <v>990</v>
      </c>
      <c r="J178" s="291">
        <v>1</v>
      </c>
      <c r="K178" s="339"/>
    </row>
    <row r="179" s="1" customFormat="1" ht="15" customHeight="1">
      <c r="B179" s="316"/>
      <c r="C179" s="291" t="s">
        <v>52</v>
      </c>
      <c r="D179" s="291"/>
      <c r="E179" s="291"/>
      <c r="F179" s="314" t="s">
        <v>919</v>
      </c>
      <c r="G179" s="291"/>
      <c r="H179" s="291" t="s">
        <v>991</v>
      </c>
      <c r="I179" s="291" t="s">
        <v>921</v>
      </c>
      <c r="J179" s="291">
        <v>20</v>
      </c>
      <c r="K179" s="339"/>
    </row>
    <row r="180" s="1" customFormat="1" ht="15" customHeight="1">
      <c r="B180" s="316"/>
      <c r="C180" s="291" t="s">
        <v>53</v>
      </c>
      <c r="D180" s="291"/>
      <c r="E180" s="291"/>
      <c r="F180" s="314" t="s">
        <v>919</v>
      </c>
      <c r="G180" s="291"/>
      <c r="H180" s="291" t="s">
        <v>992</v>
      </c>
      <c r="I180" s="291" t="s">
        <v>921</v>
      </c>
      <c r="J180" s="291">
        <v>255</v>
      </c>
      <c r="K180" s="339"/>
    </row>
    <row r="181" s="1" customFormat="1" ht="15" customHeight="1">
      <c r="B181" s="316"/>
      <c r="C181" s="291" t="s">
        <v>108</v>
      </c>
      <c r="D181" s="291"/>
      <c r="E181" s="291"/>
      <c r="F181" s="314" t="s">
        <v>919</v>
      </c>
      <c r="G181" s="291"/>
      <c r="H181" s="291" t="s">
        <v>883</v>
      </c>
      <c r="I181" s="291" t="s">
        <v>921</v>
      </c>
      <c r="J181" s="291">
        <v>10</v>
      </c>
      <c r="K181" s="339"/>
    </row>
    <row r="182" s="1" customFormat="1" ht="15" customHeight="1">
      <c r="B182" s="316"/>
      <c r="C182" s="291" t="s">
        <v>109</v>
      </c>
      <c r="D182" s="291"/>
      <c r="E182" s="291"/>
      <c r="F182" s="314" t="s">
        <v>919</v>
      </c>
      <c r="G182" s="291"/>
      <c r="H182" s="291" t="s">
        <v>993</v>
      </c>
      <c r="I182" s="291" t="s">
        <v>954</v>
      </c>
      <c r="J182" s="291"/>
      <c r="K182" s="339"/>
    </row>
    <row r="183" s="1" customFormat="1" ht="15" customHeight="1">
      <c r="B183" s="316"/>
      <c r="C183" s="291" t="s">
        <v>994</v>
      </c>
      <c r="D183" s="291"/>
      <c r="E183" s="291"/>
      <c r="F183" s="314" t="s">
        <v>919</v>
      </c>
      <c r="G183" s="291"/>
      <c r="H183" s="291" t="s">
        <v>995</v>
      </c>
      <c r="I183" s="291" t="s">
        <v>954</v>
      </c>
      <c r="J183" s="291"/>
      <c r="K183" s="339"/>
    </row>
    <row r="184" s="1" customFormat="1" ht="15" customHeight="1">
      <c r="B184" s="316"/>
      <c r="C184" s="291" t="s">
        <v>983</v>
      </c>
      <c r="D184" s="291"/>
      <c r="E184" s="291"/>
      <c r="F184" s="314" t="s">
        <v>919</v>
      </c>
      <c r="G184" s="291"/>
      <c r="H184" s="291" t="s">
        <v>996</v>
      </c>
      <c r="I184" s="291" t="s">
        <v>954</v>
      </c>
      <c r="J184" s="291"/>
      <c r="K184" s="339"/>
    </row>
    <row r="185" s="1" customFormat="1" ht="15" customHeight="1">
      <c r="B185" s="316"/>
      <c r="C185" s="291" t="s">
        <v>111</v>
      </c>
      <c r="D185" s="291"/>
      <c r="E185" s="291"/>
      <c r="F185" s="314" t="s">
        <v>925</v>
      </c>
      <c r="G185" s="291"/>
      <c r="H185" s="291" t="s">
        <v>997</v>
      </c>
      <c r="I185" s="291" t="s">
        <v>921</v>
      </c>
      <c r="J185" s="291">
        <v>50</v>
      </c>
      <c r="K185" s="339"/>
    </row>
    <row r="186" s="1" customFormat="1" ht="15" customHeight="1">
      <c r="B186" s="316"/>
      <c r="C186" s="291" t="s">
        <v>998</v>
      </c>
      <c r="D186" s="291"/>
      <c r="E186" s="291"/>
      <c r="F186" s="314" t="s">
        <v>925</v>
      </c>
      <c r="G186" s="291"/>
      <c r="H186" s="291" t="s">
        <v>999</v>
      </c>
      <c r="I186" s="291" t="s">
        <v>1000</v>
      </c>
      <c r="J186" s="291"/>
      <c r="K186" s="339"/>
    </row>
    <row r="187" s="1" customFormat="1" ht="15" customHeight="1">
      <c r="B187" s="316"/>
      <c r="C187" s="291" t="s">
        <v>1001</v>
      </c>
      <c r="D187" s="291"/>
      <c r="E187" s="291"/>
      <c r="F187" s="314" t="s">
        <v>925</v>
      </c>
      <c r="G187" s="291"/>
      <c r="H187" s="291" t="s">
        <v>1002</v>
      </c>
      <c r="I187" s="291" t="s">
        <v>1000</v>
      </c>
      <c r="J187" s="291"/>
      <c r="K187" s="339"/>
    </row>
    <row r="188" s="1" customFormat="1" ht="15" customHeight="1">
      <c r="B188" s="316"/>
      <c r="C188" s="291" t="s">
        <v>1003</v>
      </c>
      <c r="D188" s="291"/>
      <c r="E188" s="291"/>
      <c r="F188" s="314" t="s">
        <v>925</v>
      </c>
      <c r="G188" s="291"/>
      <c r="H188" s="291" t="s">
        <v>1004</v>
      </c>
      <c r="I188" s="291" t="s">
        <v>1000</v>
      </c>
      <c r="J188" s="291"/>
      <c r="K188" s="339"/>
    </row>
    <row r="189" s="1" customFormat="1" ht="15" customHeight="1">
      <c r="B189" s="316"/>
      <c r="C189" s="352" t="s">
        <v>1005</v>
      </c>
      <c r="D189" s="291"/>
      <c r="E189" s="291"/>
      <c r="F189" s="314" t="s">
        <v>925</v>
      </c>
      <c r="G189" s="291"/>
      <c r="H189" s="291" t="s">
        <v>1006</v>
      </c>
      <c r="I189" s="291" t="s">
        <v>1007</v>
      </c>
      <c r="J189" s="353" t="s">
        <v>1008</v>
      </c>
      <c r="K189" s="339"/>
    </row>
    <row r="190" s="1" customFormat="1" ht="15" customHeight="1">
      <c r="B190" s="316"/>
      <c r="C190" s="352" t="s">
        <v>41</v>
      </c>
      <c r="D190" s="291"/>
      <c r="E190" s="291"/>
      <c r="F190" s="314" t="s">
        <v>919</v>
      </c>
      <c r="G190" s="291"/>
      <c r="H190" s="288" t="s">
        <v>1009</v>
      </c>
      <c r="I190" s="291" t="s">
        <v>1010</v>
      </c>
      <c r="J190" s="291"/>
      <c r="K190" s="339"/>
    </row>
    <row r="191" s="1" customFormat="1" ht="15" customHeight="1">
      <c r="B191" s="316"/>
      <c r="C191" s="352" t="s">
        <v>1011</v>
      </c>
      <c r="D191" s="291"/>
      <c r="E191" s="291"/>
      <c r="F191" s="314" t="s">
        <v>919</v>
      </c>
      <c r="G191" s="291"/>
      <c r="H191" s="291" t="s">
        <v>1012</v>
      </c>
      <c r="I191" s="291" t="s">
        <v>954</v>
      </c>
      <c r="J191" s="291"/>
      <c r="K191" s="339"/>
    </row>
    <row r="192" s="1" customFormat="1" ht="15" customHeight="1">
      <c r="B192" s="316"/>
      <c r="C192" s="352" t="s">
        <v>1013</v>
      </c>
      <c r="D192" s="291"/>
      <c r="E192" s="291"/>
      <c r="F192" s="314" t="s">
        <v>919</v>
      </c>
      <c r="G192" s="291"/>
      <c r="H192" s="291" t="s">
        <v>1014</v>
      </c>
      <c r="I192" s="291" t="s">
        <v>954</v>
      </c>
      <c r="J192" s="291"/>
      <c r="K192" s="339"/>
    </row>
    <row r="193" s="1" customFormat="1" ht="15" customHeight="1">
      <c r="B193" s="316"/>
      <c r="C193" s="352" t="s">
        <v>1015</v>
      </c>
      <c r="D193" s="291"/>
      <c r="E193" s="291"/>
      <c r="F193" s="314" t="s">
        <v>925</v>
      </c>
      <c r="G193" s="291"/>
      <c r="H193" s="291" t="s">
        <v>1016</v>
      </c>
      <c r="I193" s="291" t="s">
        <v>954</v>
      </c>
      <c r="J193" s="291"/>
      <c r="K193" s="339"/>
    </row>
    <row r="194" s="1" customFormat="1" ht="15" customHeight="1">
      <c r="B194" s="345"/>
      <c r="C194" s="354"/>
      <c r="D194" s="325"/>
      <c r="E194" s="325"/>
      <c r="F194" s="325"/>
      <c r="G194" s="325"/>
      <c r="H194" s="325"/>
      <c r="I194" s="325"/>
      <c r="J194" s="325"/>
      <c r="K194" s="346"/>
    </row>
    <row r="195" s="1" customFormat="1" ht="18.75" customHeight="1">
      <c r="B195" s="327"/>
      <c r="C195" s="337"/>
      <c r="D195" s="337"/>
      <c r="E195" s="337"/>
      <c r="F195" s="347"/>
      <c r="G195" s="337"/>
      <c r="H195" s="337"/>
      <c r="I195" s="337"/>
      <c r="J195" s="337"/>
      <c r="K195" s="327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</row>
    <row r="198" s="1" customFormat="1" ht="13.5">
      <c r="B198" s="278"/>
      <c r="C198" s="279"/>
      <c r="D198" s="279"/>
      <c r="E198" s="279"/>
      <c r="F198" s="279"/>
      <c r="G198" s="279"/>
      <c r="H198" s="279"/>
      <c r="I198" s="279"/>
      <c r="J198" s="279"/>
      <c r="K198" s="280"/>
    </row>
    <row r="199" s="1" customFormat="1" ht="21">
      <c r="B199" s="281"/>
      <c r="C199" s="282" t="s">
        <v>1017</v>
      </c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5.5" customHeight="1">
      <c r="B200" s="281"/>
      <c r="C200" s="355" t="s">
        <v>1018</v>
      </c>
      <c r="D200" s="355"/>
      <c r="E200" s="355"/>
      <c r="F200" s="355" t="s">
        <v>1019</v>
      </c>
      <c r="G200" s="356"/>
      <c r="H200" s="355" t="s">
        <v>1020</v>
      </c>
      <c r="I200" s="355"/>
      <c r="J200" s="355"/>
      <c r="K200" s="283"/>
    </row>
    <row r="201" s="1" customFormat="1" ht="5.25" customHeight="1">
      <c r="B201" s="316"/>
      <c r="C201" s="311"/>
      <c r="D201" s="311"/>
      <c r="E201" s="311"/>
      <c r="F201" s="311"/>
      <c r="G201" s="337"/>
      <c r="H201" s="311"/>
      <c r="I201" s="311"/>
      <c r="J201" s="311"/>
      <c r="K201" s="339"/>
    </row>
    <row r="202" s="1" customFormat="1" ht="15" customHeight="1">
      <c r="B202" s="316"/>
      <c r="C202" s="291" t="s">
        <v>1010</v>
      </c>
      <c r="D202" s="291"/>
      <c r="E202" s="291"/>
      <c r="F202" s="314" t="s">
        <v>42</v>
      </c>
      <c r="G202" s="291"/>
      <c r="H202" s="291" t="s">
        <v>1021</v>
      </c>
      <c r="I202" s="291"/>
      <c r="J202" s="291"/>
      <c r="K202" s="339"/>
    </row>
    <row r="203" s="1" customFormat="1" ht="15" customHeight="1">
      <c r="B203" s="316"/>
      <c r="C203" s="291"/>
      <c r="D203" s="291"/>
      <c r="E203" s="291"/>
      <c r="F203" s="314" t="s">
        <v>43</v>
      </c>
      <c r="G203" s="291"/>
      <c r="H203" s="291" t="s">
        <v>1022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46</v>
      </c>
      <c r="G204" s="291"/>
      <c r="H204" s="291" t="s">
        <v>1023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44</v>
      </c>
      <c r="G205" s="291"/>
      <c r="H205" s="291" t="s">
        <v>1024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45</v>
      </c>
      <c r="G206" s="291"/>
      <c r="H206" s="291" t="s">
        <v>1025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/>
      <c r="G207" s="291"/>
      <c r="H207" s="291"/>
      <c r="I207" s="291"/>
      <c r="J207" s="291"/>
      <c r="K207" s="339"/>
    </row>
    <row r="208" s="1" customFormat="1" ht="15" customHeight="1">
      <c r="B208" s="316"/>
      <c r="C208" s="291" t="s">
        <v>966</v>
      </c>
      <c r="D208" s="291"/>
      <c r="E208" s="291"/>
      <c r="F208" s="314" t="s">
        <v>78</v>
      </c>
      <c r="G208" s="291"/>
      <c r="H208" s="291" t="s">
        <v>1026</v>
      </c>
      <c r="I208" s="291"/>
      <c r="J208" s="291"/>
      <c r="K208" s="339"/>
    </row>
    <row r="209" s="1" customFormat="1" ht="15" customHeight="1">
      <c r="B209" s="316"/>
      <c r="C209" s="291"/>
      <c r="D209" s="291"/>
      <c r="E209" s="291"/>
      <c r="F209" s="314" t="s">
        <v>861</v>
      </c>
      <c r="G209" s="291"/>
      <c r="H209" s="291" t="s">
        <v>862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859</v>
      </c>
      <c r="G210" s="291"/>
      <c r="H210" s="291" t="s">
        <v>1027</v>
      </c>
      <c r="I210" s="291"/>
      <c r="J210" s="291"/>
      <c r="K210" s="339"/>
    </row>
    <row r="211" s="1" customFormat="1" ht="15" customHeight="1">
      <c r="B211" s="357"/>
      <c r="C211" s="291"/>
      <c r="D211" s="291"/>
      <c r="E211" s="291"/>
      <c r="F211" s="314" t="s">
        <v>863</v>
      </c>
      <c r="G211" s="352"/>
      <c r="H211" s="343" t="s">
        <v>864</v>
      </c>
      <c r="I211" s="343"/>
      <c r="J211" s="343"/>
      <c r="K211" s="358"/>
    </row>
    <row r="212" s="1" customFormat="1" ht="15" customHeight="1">
      <c r="B212" s="357"/>
      <c r="C212" s="291"/>
      <c r="D212" s="291"/>
      <c r="E212" s="291"/>
      <c r="F212" s="314" t="s">
        <v>865</v>
      </c>
      <c r="G212" s="352"/>
      <c r="H212" s="343" t="s">
        <v>1028</v>
      </c>
      <c r="I212" s="343"/>
      <c r="J212" s="343"/>
      <c r="K212" s="358"/>
    </row>
    <row r="213" s="1" customFormat="1" ht="15" customHeight="1">
      <c r="B213" s="357"/>
      <c r="C213" s="291"/>
      <c r="D213" s="291"/>
      <c r="E213" s="291"/>
      <c r="F213" s="314"/>
      <c r="G213" s="352"/>
      <c r="H213" s="343"/>
      <c r="I213" s="343"/>
      <c r="J213" s="343"/>
      <c r="K213" s="358"/>
    </row>
    <row r="214" s="1" customFormat="1" ht="15" customHeight="1">
      <c r="B214" s="357"/>
      <c r="C214" s="291" t="s">
        <v>990</v>
      </c>
      <c r="D214" s="291"/>
      <c r="E214" s="291"/>
      <c r="F214" s="314">
        <v>1</v>
      </c>
      <c r="G214" s="352"/>
      <c r="H214" s="343" t="s">
        <v>1029</v>
      </c>
      <c r="I214" s="343"/>
      <c r="J214" s="343"/>
      <c r="K214" s="358"/>
    </row>
    <row r="215" s="1" customFormat="1" ht="15" customHeight="1">
      <c r="B215" s="357"/>
      <c r="C215" s="291"/>
      <c r="D215" s="291"/>
      <c r="E215" s="291"/>
      <c r="F215" s="314">
        <v>2</v>
      </c>
      <c r="G215" s="352"/>
      <c r="H215" s="343" t="s">
        <v>1030</v>
      </c>
      <c r="I215" s="343"/>
      <c r="J215" s="343"/>
      <c r="K215" s="358"/>
    </row>
    <row r="216" s="1" customFormat="1" ht="15" customHeight="1">
      <c r="B216" s="357"/>
      <c r="C216" s="291"/>
      <c r="D216" s="291"/>
      <c r="E216" s="291"/>
      <c r="F216" s="314">
        <v>3</v>
      </c>
      <c r="G216" s="352"/>
      <c r="H216" s="343" t="s">
        <v>1031</v>
      </c>
      <c r="I216" s="343"/>
      <c r="J216" s="343"/>
      <c r="K216" s="358"/>
    </row>
    <row r="217" s="1" customFormat="1" ht="15" customHeight="1">
      <c r="B217" s="357"/>
      <c r="C217" s="291"/>
      <c r="D217" s="291"/>
      <c r="E217" s="291"/>
      <c r="F217" s="314">
        <v>4</v>
      </c>
      <c r="G217" s="352"/>
      <c r="H217" s="343" t="s">
        <v>1032</v>
      </c>
      <c r="I217" s="343"/>
      <c r="J217" s="343"/>
      <c r="K217" s="358"/>
    </row>
    <row r="218" s="1" customFormat="1" ht="12.75" customHeight="1">
      <c r="B218" s="359"/>
      <c r="C218" s="360"/>
      <c r="D218" s="360"/>
      <c r="E218" s="360"/>
      <c r="F218" s="360"/>
      <c r="G218" s="360"/>
      <c r="H218" s="360"/>
      <c r="I218" s="360"/>
      <c r="J218" s="360"/>
      <c r="K218" s="36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DESKTOP-HQ1BQMS\ntb</dc:creator>
  <cp:lastModifiedBy>DESKTOP-HQ1BQMS\ntb</cp:lastModifiedBy>
  <dcterms:created xsi:type="dcterms:W3CDTF">2023-08-04T08:09:47Z</dcterms:created>
  <dcterms:modified xsi:type="dcterms:W3CDTF">2023-08-04T08:09:52Z</dcterms:modified>
</cp:coreProperties>
</file>