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erova.jana\Soubory\DOTACE\2023\Lesní cesty\U Mlynářova kříže\"/>
    </mc:Choice>
  </mc:AlternateContent>
  <xr:revisionPtr revIDLastSave="0" documentId="8_{1DE5DDD9-16DA-4EFC-92BD-CA1A9CAD328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4-2510_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6" i="1" l="1"/>
  <c r="O56" i="1" s="1"/>
  <c r="I52" i="1"/>
  <c r="O52" i="1" s="1"/>
  <c r="R51" i="1" s="1"/>
  <c r="O51" i="1" s="1"/>
  <c r="I47" i="1"/>
  <c r="O47" i="1" s="1"/>
  <c r="R46" i="1" s="1"/>
  <c r="O46" i="1" s="1"/>
  <c r="I42" i="1"/>
  <c r="O42" i="1" s="1"/>
  <c r="I38" i="1"/>
  <c r="O38" i="1" s="1"/>
  <c r="I34" i="1"/>
  <c r="O34" i="1" s="1"/>
  <c r="I30" i="1"/>
  <c r="O30" i="1" s="1"/>
  <c r="I26" i="1"/>
  <c r="O26" i="1" s="1"/>
  <c r="I22" i="1"/>
  <c r="O22" i="1" s="1"/>
  <c r="I17" i="1"/>
  <c r="O17" i="1" s="1"/>
  <c r="I13" i="1"/>
  <c r="O13" i="1" s="1"/>
  <c r="I9" i="1"/>
  <c r="O9" i="1" s="1"/>
  <c r="R8" i="1" l="1"/>
  <c r="O8" i="1" s="1"/>
  <c r="R21" i="1"/>
  <c r="O21" i="1" s="1"/>
  <c r="Q51" i="1"/>
  <c r="I51" i="1" s="1"/>
  <c r="Q8" i="1"/>
  <c r="I8" i="1" s="1"/>
  <c r="Q21" i="1"/>
  <c r="I21" i="1" s="1"/>
  <c r="Q46" i="1"/>
  <c r="I46" i="1" s="1"/>
  <c r="O2" i="1" l="1"/>
  <c r="I3" i="1"/>
</calcChain>
</file>

<file path=xl/sharedStrings.xml><?xml version="1.0" encoding="utf-8"?>
<sst xmlns="http://schemas.openxmlformats.org/spreadsheetml/2006/main" count="195" uniqueCount="104">
  <si>
    <t>ASPE10</t>
  </si>
  <si>
    <t>3</t>
  </si>
  <si>
    <t>Soupis prací objektu</t>
  </si>
  <si>
    <t>S</t>
  </si>
  <si>
    <t xml:space="preserve">Stavba: </t>
  </si>
  <si>
    <t>22-064</t>
  </si>
  <si>
    <t>Liberec, opravy po živ. pohromách r.2021</t>
  </si>
  <si>
    <t>4-2510/23</t>
  </si>
  <si>
    <t>0,00</t>
  </si>
  <si>
    <t>2</t>
  </si>
  <si>
    <t>O</t>
  </si>
  <si>
    <t>Rozpočet:</t>
  </si>
  <si>
    <t>Lesní cesta - Komunikace u Mlynářova kříže</t>
  </si>
  <si>
    <t>15,00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</si>
  <si>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</si>
  <si>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</si>
  <si>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</si>
  <si>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</si>
  <si>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</si>
  <si>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</si>
  <si>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</si>
  <si>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cena</t>
  </si>
  <si>
    <t>21,00</t>
  </si>
  <si>
    <t>Jednotková</t>
  </si>
  <si>
    <t>Celkem</t>
  </si>
  <si>
    <t>0</t>
  </si>
  <si>
    <t>1</t>
  </si>
  <si>
    <t>4</t>
  </si>
  <si>
    <t>5</t>
  </si>
  <si>
    <t>6</t>
  </si>
  <si>
    <t>9</t>
  </si>
  <si>
    <t>10</t>
  </si>
  <si>
    <t>SD</t>
  </si>
  <si>
    <t>Všeobecné konstrukce a práce</t>
  </si>
  <si>
    <t>P</t>
  </si>
  <si>
    <t>014101</t>
  </si>
  <si>
    <t>POPLATKY ZA SKLÁDKU</t>
  </si>
  <si>
    <t>M3</t>
  </si>
  <si>
    <t>PP</t>
  </si>
  <si>
    <t>Odstranění org. nečistot a jemnozrnného mat. na povrchu lesní cesty v prům. tl. 0,05 m. Materiál z výkopu rýh pro příčné svodnice a výtok (odtok) ze svodnic.</t>
  </si>
  <si>
    <t>VV</t>
  </si>
  <si>
    <t>dle pol. 12911: 848*0,05=42.400 [A] 
dle pol. 13273: 9,42=9.420 [B] 
Celkem: A+B=51.820 [C]</t>
  </si>
  <si>
    <t>TS</t>
  </si>
  <si>
    <t>zahrnuje veškeré poplatky provozovateli skládky související s uložením odpadu na skládce.</t>
  </si>
  <si>
    <t>02720</t>
  </si>
  <si>
    <t>POMOC PRÁCE ZŘÍZ NEBO ZAJIŠŤ REGULACI A OCHRANU DOPRAVY</t>
  </si>
  <si>
    <t>KPL</t>
  </si>
  <si>
    <t>Kompletní dopravně inženýrská opatření pro uzavření lesní cesty vč. případného dopravního značení.</t>
  </si>
  <si>
    <t>1=1.000 [A]</t>
  </si>
  <si>
    <t>zahrnuje veškeré náklady spojené s objednatelem požadovanými zařízeními</t>
  </si>
  <si>
    <t>03100</t>
  </si>
  <si>
    <t>ZAŘÍZENÍ STAVENIŠTĚ - ZŘÍZENÍ, PROVOZ, DEMONTÁŽ</t>
  </si>
  <si>
    <t>Obsahuje veškeré práce související se zařízením stavěniště, jeho zřízením, odstraněním, vyklizením, mobilním zařízením staveniště, vč. případného oplocení a zajištění bezpečnostní služby (vč. příp. zajištění přístupů a příjezdů k nemovitostem po dohodě s vlastníky, ochrany ŽP atd.)  
Vč. zajištění prostor pro konání kontrolních dnů stavby.</t>
  </si>
  <si>
    <t>zahrnuje objednatelem povolené náklady na pořízení (event. pronájem), provozování, udržování a likvidaci zhotovitelova zařízení</t>
  </si>
  <si>
    <t>Zemní práce</t>
  </si>
  <si>
    <t>12911</t>
  </si>
  <si>
    <t>ČIŠTĚNÍ VOZOVEK OD NÁNOSU</t>
  </si>
  <si>
    <t>M2</t>
  </si>
  <si>
    <t>Odstranění org. nečistot a jemnozrnného mat. na povrchu lesní cesty v prům. tl. 0,05 m.</t>
  </si>
  <si>
    <t>226*((3,5+4,00)/2)=847.500 [A]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</si>
  <si>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</si>
  <si>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12931</t>
  </si>
  <si>
    <t>ČIŠTĚNÍ PŘÍKOPŮ OD NÁNOSU DO 0,25M3/M</t>
  </si>
  <si>
    <t>M</t>
  </si>
  <si>
    <t>Obnova vyústění příčných svodnic. 1ks svodnice/5 m čištění. Vč. odvozu a uložení mat. na skládku.</t>
  </si>
  <si>
    <t>4+8+8+6+8+5=39.000 [A]</t>
  </si>
  <si>
    <t>13273</t>
  </si>
  <si>
    <t>a</t>
  </si>
  <si>
    <t>HLOUBENÍ RÝH ŠÍŘ DO 2M PAŽ I NEPAŽ TŘ. I</t>
  </si>
  <si>
    <t xml:space="preserve">Rýhy pro příčné odvodňovací svodnice. </t>
  </si>
  <si>
    <t>8 ks nových svodnic: 8*6*1*0,25=12.000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</si>
  <si>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</si>
  <si>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7</t>
  </si>
  <si>
    <t>17120</t>
  </si>
  <si>
    <t>ULOŽENÍ SYPANINY DO NÁSYPŮ A NA SKLÁDKY BEZ ZHUTNĚNÍ</t>
  </si>
  <si>
    <t>Rýhy pro příčné odvodňovací ocelové svodnice a odtoky. Uložení na skládku.</t>
  </si>
  <si>
    <t>Pro 6 ks nových svodnic: (3*4+3*5)*0,3*0,2=1.620 [A] 
Pro odtoky ze svodnic: 39*((0,3+0,5)/2)*((0,2+0,8)/2)=7.800 [B] 
Celkem: A+B=9.420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</si>
  <si>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</si>
  <si>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8</t>
  </si>
  <si>
    <t>18110</t>
  </si>
  <si>
    <t>ÚPRAVA PLÁNĚ SE ZHUTNĚNÍM V HORNINĚ TŘ. I</t>
  </si>
  <si>
    <t>Zhunění vyrovnané pláně.</t>
  </si>
  <si>
    <t>položka zahrnuje úpravu pláně včetně vyrovnání výškových rozdílů. Míru zhutnění určuje projekt.</t>
  </si>
  <si>
    <t>18214</t>
  </si>
  <si>
    <t>ÚPRAVA POVRCHŮ SROVNÁNÍM ÚZEMÍ V TL DO 0,25M</t>
  </si>
  <si>
    <t>Vyrovnání pláně do jednostranného příčného profilu. Vyprofilování erozních rýh, vytlačených „kolejí“</t>
  </si>
  <si>
    <t>položka zahrnuje srovnání výškových rozdílů terénu</t>
  </si>
  <si>
    <t>Vodorovné konstrukce</t>
  </si>
  <si>
    <t>935711</t>
  </si>
  <si>
    <t>SVODNICE PRO PŘEVEDENÍ VODY OCELOVÁ DO ŠTĚRKOPÍSKU</t>
  </si>
  <si>
    <t>Kompletní osazení 6 ks ocelových svodnic 120/120, vč. všech souvisejícíh prací</t>
  </si>
  <si>
    <t>27=27.000 [A]</t>
  </si>
  <si>
    <t>položka zahrnuje: 
- dodání a uložení předepsaného svodnice v požadované kvalitě, tvaru a šířce 
- dodání a rozprostření lože z předepsaného materiálu v předepsané tloušťce a šířce 
- úpravu napojení a ukončení 
- vnitrostaveništní i mimostaveništní dopravu</t>
  </si>
  <si>
    <t>Komunikace</t>
  </si>
  <si>
    <t>11</t>
  </si>
  <si>
    <t>56330</t>
  </si>
  <si>
    <t>VOZOVKOVÉ VRSTVY ZE ŠTĚRKODRTI</t>
  </si>
  <si>
    <t>Konstrukční vrstva ze ŠD fr. 32-63.</t>
  </si>
  <si>
    <t>(226*((3,5+4,00)/2))*0,2=169.500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</si>
  <si>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</si>
  <si>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12</t>
  </si>
  <si>
    <t>56331</t>
  </si>
  <si>
    <t>VOZOVKOVÉ VRSTVY ZE ŠTĚRKODRTI TL. DO 50MM</t>
  </si>
  <si>
    <t>Zakalení povrchu ze ŠD fr. 0-22 v tl. 5 cm. Vč. zavibrování.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</si>
</sst>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_-* #,##0_-;\-* #,##0_-;_-* \-_-;_-@_-"/>
    <numFmt numFmtId="166" formatCode="_-* #,##0.00&quot; Kč&quot;_-;\-* #,##0.00&quot; Kč&quot;_-;_-* \-??&quot; Kč&quot;_-;_-@_-"/>
    <numFmt numFmtId="167" formatCode="_-* #,##0&quot; Kč&quot;_-;\-* #,##0&quot; Kč&quot;_-;_-* &quot;- Kč&quot;_-;_-@_-"/>
    <numFmt numFmtId="168" formatCode="0\ %"/>
    <numFmt numFmtId="169" formatCode="#,##0.000"/>
  </numFmts>
  <fonts count="7" x14ac:knownFonts="1">
    <font>
      <sz val="10"/>
      <name val="Arial"/>
      <charset val="1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B441A"/>
        <bgColor rgb="FF993366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164" fontId="6" fillId="0" borderId="0" applyBorder="0" applyProtection="0"/>
    <xf numFmtId="165" fontId="6" fillId="0" borderId="0" applyBorder="0" applyProtection="0"/>
    <xf numFmtId="166" fontId="6" fillId="0" borderId="0" applyBorder="0" applyProtection="0"/>
    <xf numFmtId="167" fontId="6" fillId="0" borderId="0" applyBorder="0" applyProtection="0"/>
    <xf numFmtId="0" fontId="6" fillId="0" borderId="0"/>
    <xf numFmtId="168" fontId="6" fillId="0" borderId="0" applyBorder="0" applyProtection="0"/>
  </cellStyleXfs>
  <cellXfs count="31">
    <xf numFmtId="0" fontId="0" fillId="0" borderId="0" xfId="0"/>
    <xf numFmtId="0" fontId="3" fillId="3" borderId="3" xfId="5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right"/>
    </xf>
    <xf numFmtId="0" fontId="2" fillId="2" borderId="0" xfId="5" applyFont="1" applyFill="1" applyAlignment="1">
      <alignment horizontal="right"/>
    </xf>
    <xf numFmtId="0" fontId="6" fillId="2" borderId="0" xfId="5" applyFill="1"/>
    <xf numFmtId="0" fontId="1" fillId="2" borderId="0" xfId="5" applyFont="1" applyFill="1" applyAlignment="1">
      <alignment horizontal="center" vertical="center"/>
    </xf>
    <xf numFmtId="0" fontId="6" fillId="2" borderId="1" xfId="5" applyFill="1" applyBorder="1"/>
    <xf numFmtId="0" fontId="2" fillId="2" borderId="0" xfId="5" applyFont="1" applyFill="1"/>
    <xf numFmtId="0" fontId="2" fillId="2" borderId="0" xfId="5" applyFont="1" applyFill="1" applyAlignment="1">
      <alignment horizontal="left"/>
    </xf>
    <xf numFmtId="0" fontId="6" fillId="2" borderId="2" xfId="5" applyFill="1" applyBorder="1"/>
    <xf numFmtId="0" fontId="6" fillId="2" borderId="3" xfId="5" applyFill="1" applyBorder="1" applyAlignment="1">
      <alignment horizontal="center"/>
    </xf>
    <xf numFmtId="4" fontId="6" fillId="2" borderId="3" xfId="5" applyNumberFormat="1" applyFill="1" applyBorder="1" applyAlignment="1">
      <alignment horizontal="center"/>
    </xf>
    <xf numFmtId="0" fontId="2" fillId="2" borderId="1" xfId="5" applyFont="1" applyFill="1" applyBorder="1"/>
    <xf numFmtId="0" fontId="2" fillId="2" borderId="1" xfId="5" applyFont="1" applyFill="1" applyBorder="1" applyAlignment="1">
      <alignment horizontal="left"/>
    </xf>
    <xf numFmtId="0" fontId="6" fillId="2" borderId="4" xfId="5" applyFill="1" applyBorder="1"/>
    <xf numFmtId="0" fontId="3" fillId="3" borderId="3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right"/>
    </xf>
    <xf numFmtId="0" fontId="4" fillId="2" borderId="4" xfId="5" applyFont="1" applyFill="1" applyBorder="1" applyAlignment="1">
      <alignment wrapText="1"/>
    </xf>
    <xf numFmtId="4" fontId="4" fillId="2" borderId="4" xfId="5" applyNumberFormat="1" applyFont="1" applyFill="1" applyBorder="1" applyAlignment="1">
      <alignment horizontal="center"/>
    </xf>
    <xf numFmtId="0" fontId="6" fillId="0" borderId="3" xfId="5" applyBorder="1"/>
    <xf numFmtId="0" fontId="6" fillId="0" borderId="3" xfId="5" applyBorder="1" applyAlignment="1">
      <alignment horizontal="right"/>
    </xf>
    <xf numFmtId="0" fontId="6" fillId="0" borderId="3" xfId="5" applyBorder="1" applyAlignment="1">
      <alignment wrapText="1"/>
    </xf>
    <xf numFmtId="0" fontId="6" fillId="0" borderId="3" xfId="5" applyBorder="1" applyAlignment="1">
      <alignment horizontal="center"/>
    </xf>
    <xf numFmtId="169" fontId="6" fillId="0" borderId="3" xfId="5" applyNumberFormat="1" applyBorder="1" applyAlignment="1">
      <alignment horizontal="center"/>
    </xf>
    <xf numFmtId="4" fontId="6" fillId="0" borderId="3" xfId="5" applyNumberFormat="1" applyBorder="1" applyAlignment="1">
      <alignment horizontal="center"/>
    </xf>
    <xf numFmtId="0" fontId="6" fillId="0" borderId="5" xfId="5" applyBorder="1" applyAlignment="1">
      <alignment vertical="top"/>
    </xf>
    <xf numFmtId="0" fontId="6" fillId="0" borderId="3" xfId="5" applyBorder="1" applyAlignment="1">
      <alignment horizontal="left" vertical="center" wrapText="1"/>
    </xf>
    <xf numFmtId="0" fontId="6" fillId="0" borderId="0" xfId="5" applyAlignment="1">
      <alignment vertical="top"/>
    </xf>
    <xf numFmtId="0" fontId="5" fillId="0" borderId="3" xfId="5" applyFont="1" applyBorder="1" applyAlignment="1">
      <alignment horizontal="left" vertical="center" wrapText="1"/>
    </xf>
    <xf numFmtId="0" fontId="4" fillId="2" borderId="1" xfId="5" applyFont="1" applyFill="1" applyBorder="1" applyAlignment="1">
      <alignment horizontal="right"/>
    </xf>
    <xf numFmtId="4" fontId="4" fillId="2" borderId="1" xfId="5" applyNumberFormat="1" applyFont="1" applyFill="1" applyBorder="1" applyAlignment="1">
      <alignment horizontal="center"/>
    </xf>
  </cellXfs>
  <cellStyles count="7">
    <cellStyle name="Comma" xfId="1" xr:uid="{00000000-0005-0000-0000-000006000000}"/>
    <cellStyle name="Comma [0]" xfId="2" xr:uid="{00000000-0005-0000-0000-000007000000}"/>
    <cellStyle name="Currency" xfId="3" xr:uid="{00000000-0005-0000-0000-000008000000}"/>
    <cellStyle name="Currency [0]" xfId="4" xr:uid="{00000000-0005-0000-0000-000009000000}"/>
    <cellStyle name="Normal" xfId="5" xr:uid="{00000000-0005-0000-0000-00000A000000}"/>
    <cellStyle name="Normální" xfId="0" builtinId="0"/>
    <cellStyle name="Percent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B441A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571680</xdr:colOff>
      <xdr:row>0</xdr:row>
      <xdr:rowOff>9360</xdr:rowOff>
    </xdr:from>
    <xdr:to>
      <xdr:col>2</xdr:col>
      <xdr:colOff>494640</xdr:colOff>
      <xdr:row>1</xdr:row>
      <xdr:rowOff>316080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680" y="9360"/>
          <a:ext cx="748800" cy="46836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tabSelected="1" zoomScaleNormal="100" workbookViewId="0">
      <pane ySplit="7" topLeftCell="A8" activePane="bottomLeft" state="frozen"/>
      <selection pane="bottomLeft" activeCell="H9" sqref="H9:H67"/>
    </sheetView>
  </sheetViews>
  <sheetFormatPr defaultColWidth="9.21875" defaultRowHeight="13.2" x14ac:dyDescent="0.25"/>
  <cols>
    <col min="1" max="1" width="9.109375" hidden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/>
  </cols>
  <sheetData>
    <row r="1" spans="1:18" ht="12.75" customHeight="1" x14ac:dyDescent="0.25">
      <c r="A1" t="s">
        <v>0</v>
      </c>
      <c r="B1" s="4"/>
      <c r="C1" s="4"/>
      <c r="D1" s="4"/>
      <c r="E1" s="4"/>
      <c r="F1" s="4"/>
      <c r="G1" s="4"/>
      <c r="H1" s="4"/>
      <c r="I1" s="4"/>
      <c r="P1" t="s">
        <v>1</v>
      </c>
    </row>
    <row r="2" spans="1:18" ht="24.9" customHeight="1" x14ac:dyDescent="0.25">
      <c r="B2" s="4"/>
      <c r="C2" s="4"/>
      <c r="D2" s="4"/>
      <c r="E2" s="5" t="s">
        <v>2</v>
      </c>
      <c r="F2" s="4"/>
      <c r="G2" s="4"/>
      <c r="H2" s="6"/>
      <c r="I2" s="6"/>
      <c r="O2">
        <f>0+O8+O21+O46+O51</f>
        <v>0</v>
      </c>
      <c r="P2" t="s">
        <v>1</v>
      </c>
    </row>
    <row r="3" spans="1:18" ht="15" customHeight="1" x14ac:dyDescent="0.25">
      <c r="A3" t="s">
        <v>3</v>
      </c>
      <c r="B3" s="7" t="s">
        <v>4</v>
      </c>
      <c r="C3" s="3" t="s">
        <v>5</v>
      </c>
      <c r="D3" s="3"/>
      <c r="E3" s="8" t="s">
        <v>6</v>
      </c>
      <c r="F3" s="4"/>
      <c r="G3" s="9"/>
      <c r="H3" s="10" t="s">
        <v>7</v>
      </c>
      <c r="I3" s="11">
        <f>0+I8+I21+I46+I51</f>
        <v>0</v>
      </c>
      <c r="O3" t="s">
        <v>8</v>
      </c>
      <c r="P3" t="s">
        <v>9</v>
      </c>
    </row>
    <row r="4" spans="1:18" ht="15" customHeight="1" x14ac:dyDescent="0.25">
      <c r="A4" t="s">
        <v>10</v>
      </c>
      <c r="B4" s="12" t="s">
        <v>11</v>
      </c>
      <c r="C4" s="2" t="s">
        <v>7</v>
      </c>
      <c r="D4" s="2"/>
      <c r="E4" s="13" t="s">
        <v>12</v>
      </c>
      <c r="F4" s="6"/>
      <c r="G4" s="6"/>
      <c r="H4" s="14"/>
      <c r="I4" s="14"/>
      <c r="O4" t="s">
        <v>13</v>
      </c>
      <c r="P4" t="s">
        <v>9</v>
      </c>
    </row>
    <row r="5" spans="1:18" ht="12.75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/>
      <c r="O5" t="s">
        <v>22</v>
      </c>
      <c r="P5" t="s">
        <v>9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5" t="s">
        <v>23</v>
      </c>
      <c r="I6" s="15" t="s">
        <v>24</v>
      </c>
    </row>
    <row r="7" spans="1:18" ht="12.75" customHeight="1" x14ac:dyDescent="0.25">
      <c r="A7" s="15" t="s">
        <v>25</v>
      </c>
      <c r="B7" s="15" t="s">
        <v>26</v>
      </c>
      <c r="C7" s="15" t="s">
        <v>9</v>
      </c>
      <c r="D7" s="15" t="s">
        <v>1</v>
      </c>
      <c r="E7" s="15" t="s">
        <v>27</v>
      </c>
      <c r="F7" s="15" t="s">
        <v>28</v>
      </c>
      <c r="G7" s="15" t="s">
        <v>29</v>
      </c>
      <c r="H7" s="15" t="s">
        <v>30</v>
      </c>
      <c r="I7" s="15" t="s">
        <v>31</v>
      </c>
    </row>
    <row r="8" spans="1:18" ht="12.75" customHeight="1" x14ac:dyDescent="0.25">
      <c r="A8" s="14" t="s">
        <v>32</v>
      </c>
      <c r="B8" s="14"/>
      <c r="C8" s="16" t="s">
        <v>25</v>
      </c>
      <c r="D8" s="14"/>
      <c r="E8" s="17" t="s">
        <v>33</v>
      </c>
      <c r="F8" s="14"/>
      <c r="G8" s="14"/>
      <c r="H8" s="14"/>
      <c r="I8" s="18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5">
      <c r="A9" s="19" t="s">
        <v>34</v>
      </c>
      <c r="B9" s="20" t="s">
        <v>26</v>
      </c>
      <c r="C9" s="20" t="s">
        <v>35</v>
      </c>
      <c r="D9" s="19"/>
      <c r="E9" s="21" t="s">
        <v>36</v>
      </c>
      <c r="F9" s="22" t="s">
        <v>37</v>
      </c>
      <c r="G9" s="23">
        <v>51.82</v>
      </c>
      <c r="H9" s="24"/>
      <c r="I9" s="24">
        <f>ROUND(ROUND(H9,2)*ROUND(G9,3),2)</f>
        <v>0</v>
      </c>
      <c r="O9">
        <f>(I9*21)/100</f>
        <v>0</v>
      </c>
      <c r="P9" t="s">
        <v>9</v>
      </c>
    </row>
    <row r="10" spans="1:18" ht="26.4" x14ac:dyDescent="0.25">
      <c r="A10" s="25" t="s">
        <v>38</v>
      </c>
      <c r="E10" s="26" t="s">
        <v>39</v>
      </c>
    </row>
    <row r="11" spans="1:18" ht="39.6" x14ac:dyDescent="0.25">
      <c r="A11" s="27" t="s">
        <v>40</v>
      </c>
      <c r="E11" s="28" t="s">
        <v>41</v>
      </c>
    </row>
    <row r="12" spans="1:18" ht="26.4" x14ac:dyDescent="0.25">
      <c r="A12" t="s">
        <v>42</v>
      </c>
      <c r="E12" s="26" t="s">
        <v>43</v>
      </c>
    </row>
    <row r="13" spans="1:18" x14ac:dyDescent="0.25">
      <c r="A13" s="19" t="s">
        <v>34</v>
      </c>
      <c r="B13" s="20" t="s">
        <v>9</v>
      </c>
      <c r="C13" s="20" t="s">
        <v>44</v>
      </c>
      <c r="D13" s="19"/>
      <c r="E13" s="21" t="s">
        <v>45</v>
      </c>
      <c r="F13" s="22" t="s">
        <v>46</v>
      </c>
      <c r="G13" s="23">
        <v>1</v>
      </c>
      <c r="H13" s="24"/>
      <c r="I13" s="24">
        <f>ROUND(ROUND(H13,2)*ROUND(G13,3),2)</f>
        <v>0</v>
      </c>
      <c r="O13">
        <f>(I13*21)/100</f>
        <v>0</v>
      </c>
      <c r="P13" t="s">
        <v>9</v>
      </c>
    </row>
    <row r="14" spans="1:18" ht="26.4" x14ac:dyDescent="0.25">
      <c r="A14" s="25" t="s">
        <v>38</v>
      </c>
      <c r="E14" s="26" t="s">
        <v>47</v>
      </c>
    </row>
    <row r="15" spans="1:18" x14ac:dyDescent="0.25">
      <c r="A15" s="27" t="s">
        <v>40</v>
      </c>
      <c r="E15" s="28" t="s">
        <v>48</v>
      </c>
    </row>
    <row r="16" spans="1:18" x14ac:dyDescent="0.25">
      <c r="A16" t="s">
        <v>42</v>
      </c>
      <c r="E16" s="26" t="s">
        <v>49</v>
      </c>
    </row>
    <row r="17" spans="1:18" x14ac:dyDescent="0.25">
      <c r="A17" s="19" t="s">
        <v>34</v>
      </c>
      <c r="B17" s="20" t="s">
        <v>1</v>
      </c>
      <c r="C17" s="20" t="s">
        <v>50</v>
      </c>
      <c r="D17" s="19"/>
      <c r="E17" s="21" t="s">
        <v>51</v>
      </c>
      <c r="F17" s="22" t="s">
        <v>46</v>
      </c>
      <c r="G17" s="23">
        <v>1</v>
      </c>
      <c r="H17" s="24"/>
      <c r="I17" s="24">
        <f>ROUND(ROUND(H17,2)*ROUND(G17,3),2)</f>
        <v>0</v>
      </c>
      <c r="O17">
        <f>(I17*21)/100</f>
        <v>0</v>
      </c>
      <c r="P17" t="s">
        <v>9</v>
      </c>
    </row>
    <row r="18" spans="1:18" ht="66" x14ac:dyDescent="0.25">
      <c r="A18" s="25" t="s">
        <v>38</v>
      </c>
      <c r="E18" s="26" t="s">
        <v>52</v>
      </c>
    </row>
    <row r="19" spans="1:18" x14ac:dyDescent="0.25">
      <c r="A19" s="27" t="s">
        <v>40</v>
      </c>
      <c r="E19" s="28" t="s">
        <v>48</v>
      </c>
    </row>
    <row r="20" spans="1:18" ht="26.4" x14ac:dyDescent="0.25">
      <c r="A20" t="s">
        <v>42</v>
      </c>
      <c r="E20" s="26" t="s">
        <v>53</v>
      </c>
    </row>
    <row r="21" spans="1:18" ht="12.75" customHeight="1" x14ac:dyDescent="0.25">
      <c r="A21" s="6" t="s">
        <v>32</v>
      </c>
      <c r="B21" s="6"/>
      <c r="C21" s="29" t="s">
        <v>26</v>
      </c>
      <c r="D21" s="6"/>
      <c r="E21" s="17" t="s">
        <v>54</v>
      </c>
      <c r="F21" s="6"/>
      <c r="G21" s="6"/>
      <c r="H21" s="6"/>
      <c r="I21" s="30">
        <f>0+Q21</f>
        <v>0</v>
      </c>
      <c r="O21">
        <f>0+R21</f>
        <v>0</v>
      </c>
      <c r="Q21">
        <f>0+I22+I26+I30+I34+I38+I42</f>
        <v>0</v>
      </c>
      <c r="R21">
        <f>0+O22+O26+O30+O34+O38+O42</f>
        <v>0</v>
      </c>
    </row>
    <row r="22" spans="1:18" x14ac:dyDescent="0.25">
      <c r="A22" s="19" t="s">
        <v>34</v>
      </c>
      <c r="B22" s="20" t="s">
        <v>27</v>
      </c>
      <c r="C22" s="20" t="s">
        <v>55</v>
      </c>
      <c r="D22" s="19"/>
      <c r="E22" s="21" t="s">
        <v>56</v>
      </c>
      <c r="F22" s="22" t="s">
        <v>57</v>
      </c>
      <c r="G22" s="23">
        <v>847.5</v>
      </c>
      <c r="H22" s="24"/>
      <c r="I22" s="24">
        <f>ROUND(ROUND(H22,2)*ROUND(G22,3),2)</f>
        <v>0</v>
      </c>
      <c r="O22">
        <f>(I22*21)/100</f>
        <v>0</v>
      </c>
      <c r="P22" t="s">
        <v>9</v>
      </c>
    </row>
    <row r="23" spans="1:18" ht="26.4" x14ac:dyDescent="0.25">
      <c r="A23" s="25" t="s">
        <v>38</v>
      </c>
      <c r="E23" s="26" t="s">
        <v>58</v>
      </c>
    </row>
    <row r="24" spans="1:18" x14ac:dyDescent="0.25">
      <c r="A24" s="27" t="s">
        <v>40</v>
      </c>
      <c r="E24" s="28" t="s">
        <v>59</v>
      </c>
    </row>
    <row r="25" spans="1:18" ht="66" x14ac:dyDescent="0.25">
      <c r="A25" t="s">
        <v>42</v>
      </c>
      <c r="E25" s="26" t="s">
        <v>60</v>
      </c>
    </row>
    <row r="26" spans="1:18" x14ac:dyDescent="0.25">
      <c r="A26" s="19" t="s">
        <v>34</v>
      </c>
      <c r="B26" s="20" t="s">
        <v>28</v>
      </c>
      <c r="C26" s="20" t="s">
        <v>61</v>
      </c>
      <c r="D26" s="19"/>
      <c r="E26" s="21" t="s">
        <v>62</v>
      </c>
      <c r="F26" s="22" t="s">
        <v>63</v>
      </c>
      <c r="G26" s="23">
        <v>39</v>
      </c>
      <c r="H26" s="24"/>
      <c r="I26" s="24">
        <f>ROUND(ROUND(H26,2)*ROUND(G26,3),2)</f>
        <v>0</v>
      </c>
      <c r="O26">
        <f>(I26*21)/100</f>
        <v>0</v>
      </c>
      <c r="P26" t="s">
        <v>9</v>
      </c>
    </row>
    <row r="27" spans="1:18" ht="26.4" x14ac:dyDescent="0.25">
      <c r="A27" s="25" t="s">
        <v>38</v>
      </c>
      <c r="E27" s="26" t="s">
        <v>64</v>
      </c>
    </row>
    <row r="28" spans="1:18" x14ac:dyDescent="0.25">
      <c r="A28" s="27" t="s">
        <v>40</v>
      </c>
      <c r="E28" s="28" t="s">
        <v>65</v>
      </c>
    </row>
    <row r="29" spans="1:18" ht="66" x14ac:dyDescent="0.25">
      <c r="A29" t="s">
        <v>42</v>
      </c>
      <c r="E29" s="26" t="s">
        <v>60</v>
      </c>
    </row>
    <row r="30" spans="1:18" x14ac:dyDescent="0.25">
      <c r="A30" s="19" t="s">
        <v>34</v>
      </c>
      <c r="B30" s="20" t="s">
        <v>29</v>
      </c>
      <c r="C30" s="20" t="s">
        <v>66</v>
      </c>
      <c r="D30" s="19" t="s">
        <v>67</v>
      </c>
      <c r="E30" s="21" t="s">
        <v>68</v>
      </c>
      <c r="F30" s="22" t="s">
        <v>37</v>
      </c>
      <c r="G30" s="23">
        <v>12</v>
      </c>
      <c r="H30" s="24"/>
      <c r="I30" s="24">
        <f>ROUND(ROUND(H30,2)*ROUND(G30,3),2)</f>
        <v>0</v>
      </c>
      <c r="O30">
        <f>(I30*21)/100</f>
        <v>0</v>
      </c>
      <c r="P30" t="s">
        <v>9</v>
      </c>
    </row>
    <row r="31" spans="1:18" x14ac:dyDescent="0.25">
      <c r="A31" s="25" t="s">
        <v>38</v>
      </c>
      <c r="E31" s="26" t="s">
        <v>69</v>
      </c>
    </row>
    <row r="32" spans="1:18" x14ac:dyDescent="0.25">
      <c r="A32" s="27" t="s">
        <v>40</v>
      </c>
      <c r="E32" s="28" t="s">
        <v>70</v>
      </c>
    </row>
    <row r="33" spans="1:18" ht="330" x14ac:dyDescent="0.25">
      <c r="A33" t="s">
        <v>42</v>
      </c>
      <c r="E33" s="26" t="s">
        <v>71</v>
      </c>
    </row>
    <row r="34" spans="1:18" x14ac:dyDescent="0.25">
      <c r="A34" s="19" t="s">
        <v>34</v>
      </c>
      <c r="B34" s="20" t="s">
        <v>72</v>
      </c>
      <c r="C34" s="20" t="s">
        <v>73</v>
      </c>
      <c r="D34" s="19"/>
      <c r="E34" s="21" t="s">
        <v>74</v>
      </c>
      <c r="F34" s="22" t="s">
        <v>37</v>
      </c>
      <c r="G34" s="23">
        <v>9.42</v>
      </c>
      <c r="H34" s="24"/>
      <c r="I34" s="24">
        <f>ROUND(ROUND(H34,2)*ROUND(G34,3),2)</f>
        <v>0</v>
      </c>
      <c r="O34">
        <f>(I34*21)/100</f>
        <v>0</v>
      </c>
      <c r="P34" t="s">
        <v>9</v>
      </c>
    </row>
    <row r="35" spans="1:18" x14ac:dyDescent="0.25">
      <c r="A35" s="25" t="s">
        <v>38</v>
      </c>
      <c r="E35" s="26" t="s">
        <v>75</v>
      </c>
    </row>
    <row r="36" spans="1:18" ht="39.6" x14ac:dyDescent="0.25">
      <c r="A36" s="27" t="s">
        <v>40</v>
      </c>
      <c r="E36" s="28" t="s">
        <v>76</v>
      </c>
    </row>
    <row r="37" spans="1:18" ht="198" x14ac:dyDescent="0.25">
      <c r="A37" t="s">
        <v>42</v>
      </c>
      <c r="E37" s="26" t="s">
        <v>77</v>
      </c>
    </row>
    <row r="38" spans="1:18" x14ac:dyDescent="0.25">
      <c r="A38" s="19" t="s">
        <v>34</v>
      </c>
      <c r="B38" s="20" t="s">
        <v>78</v>
      </c>
      <c r="C38" s="20" t="s">
        <v>79</v>
      </c>
      <c r="D38" s="19"/>
      <c r="E38" s="21" t="s">
        <v>80</v>
      </c>
      <c r="F38" s="22" t="s">
        <v>57</v>
      </c>
      <c r="G38" s="23">
        <v>847.5</v>
      </c>
      <c r="H38" s="24"/>
      <c r="I38" s="24">
        <f>ROUND(ROUND(H38,2)*ROUND(G38,3),2)</f>
        <v>0</v>
      </c>
      <c r="O38">
        <f>(I38*21)/100</f>
        <v>0</v>
      </c>
      <c r="P38" t="s">
        <v>9</v>
      </c>
    </row>
    <row r="39" spans="1:18" x14ac:dyDescent="0.25">
      <c r="A39" s="25" t="s">
        <v>38</v>
      </c>
      <c r="E39" s="26" t="s">
        <v>81</v>
      </c>
    </row>
    <row r="40" spans="1:18" x14ac:dyDescent="0.25">
      <c r="A40" s="27" t="s">
        <v>40</v>
      </c>
      <c r="E40" s="28" t="s">
        <v>59</v>
      </c>
    </row>
    <row r="41" spans="1:18" ht="26.4" x14ac:dyDescent="0.25">
      <c r="A41" t="s">
        <v>42</v>
      </c>
      <c r="E41" s="26" t="s">
        <v>82</v>
      </c>
    </row>
    <row r="42" spans="1:18" x14ac:dyDescent="0.25">
      <c r="A42" s="19" t="s">
        <v>34</v>
      </c>
      <c r="B42" s="20" t="s">
        <v>30</v>
      </c>
      <c r="C42" s="20" t="s">
        <v>83</v>
      </c>
      <c r="D42" s="19"/>
      <c r="E42" s="21" t="s">
        <v>84</v>
      </c>
      <c r="F42" s="22" t="s">
        <v>57</v>
      </c>
      <c r="G42" s="23">
        <v>847.5</v>
      </c>
      <c r="H42" s="24"/>
      <c r="I42" s="24">
        <f>ROUND(ROUND(H42,2)*ROUND(G42,3),2)</f>
        <v>0</v>
      </c>
      <c r="O42">
        <f>(I42*21)/100</f>
        <v>0</v>
      </c>
      <c r="P42" t="s">
        <v>9</v>
      </c>
    </row>
    <row r="43" spans="1:18" ht="26.4" x14ac:dyDescent="0.25">
      <c r="A43" s="25" t="s">
        <v>38</v>
      </c>
      <c r="E43" s="26" t="s">
        <v>85</v>
      </c>
    </row>
    <row r="44" spans="1:18" x14ac:dyDescent="0.25">
      <c r="A44" s="27" t="s">
        <v>40</v>
      </c>
      <c r="E44" s="28" t="s">
        <v>59</v>
      </c>
    </row>
    <row r="45" spans="1:18" x14ac:dyDescent="0.25">
      <c r="A45" t="s">
        <v>42</v>
      </c>
      <c r="E45" s="26" t="s">
        <v>86</v>
      </c>
    </row>
    <row r="46" spans="1:18" ht="12.75" customHeight="1" x14ac:dyDescent="0.25">
      <c r="A46" s="6" t="s">
        <v>32</v>
      </c>
      <c r="B46" s="6"/>
      <c r="C46" s="29" t="s">
        <v>27</v>
      </c>
      <c r="D46" s="6"/>
      <c r="E46" s="17" t="s">
        <v>87</v>
      </c>
      <c r="F46" s="6"/>
      <c r="G46" s="6"/>
      <c r="H46" s="6"/>
      <c r="I46" s="30">
        <f>0+Q46</f>
        <v>0</v>
      </c>
      <c r="O46">
        <f>0+R46</f>
        <v>0</v>
      </c>
      <c r="Q46">
        <f>0+I47</f>
        <v>0</v>
      </c>
      <c r="R46">
        <f>0+O47</f>
        <v>0</v>
      </c>
    </row>
    <row r="47" spans="1:18" x14ac:dyDescent="0.25">
      <c r="A47" s="19" t="s">
        <v>34</v>
      </c>
      <c r="B47" s="20" t="s">
        <v>31</v>
      </c>
      <c r="C47" s="20" t="s">
        <v>88</v>
      </c>
      <c r="D47" s="19"/>
      <c r="E47" s="21" t="s">
        <v>89</v>
      </c>
      <c r="F47" s="22" t="s">
        <v>63</v>
      </c>
      <c r="G47" s="23">
        <v>27</v>
      </c>
      <c r="H47" s="24"/>
      <c r="I47" s="24">
        <f>ROUND(ROUND(H47,2)*ROUND(G47,3),2)</f>
        <v>0</v>
      </c>
      <c r="O47">
        <f>(I47*21)/100</f>
        <v>0</v>
      </c>
      <c r="P47" t="s">
        <v>9</v>
      </c>
    </row>
    <row r="48" spans="1:18" x14ac:dyDescent="0.25">
      <c r="A48" s="25" t="s">
        <v>38</v>
      </c>
      <c r="E48" s="26" t="s">
        <v>90</v>
      </c>
    </row>
    <row r="49" spans="1:18" x14ac:dyDescent="0.25">
      <c r="A49" s="27" t="s">
        <v>40</v>
      </c>
      <c r="E49" s="28" t="s">
        <v>91</v>
      </c>
    </row>
    <row r="50" spans="1:18" ht="79.2" x14ac:dyDescent="0.25">
      <c r="A50" t="s">
        <v>42</v>
      </c>
      <c r="E50" s="26" t="s">
        <v>92</v>
      </c>
    </row>
    <row r="51" spans="1:18" ht="12.75" customHeight="1" x14ac:dyDescent="0.25">
      <c r="A51" s="6" t="s">
        <v>32</v>
      </c>
      <c r="B51" s="6"/>
      <c r="C51" s="29" t="s">
        <v>28</v>
      </c>
      <c r="D51" s="6"/>
      <c r="E51" s="17" t="s">
        <v>93</v>
      </c>
      <c r="F51" s="6"/>
      <c r="G51" s="6"/>
      <c r="H51" s="6"/>
      <c r="I51" s="30">
        <f>0+Q51</f>
        <v>0</v>
      </c>
      <c r="O51">
        <f>0+R51</f>
        <v>0</v>
      </c>
      <c r="Q51">
        <f>0+I52+I56</f>
        <v>0</v>
      </c>
      <c r="R51">
        <f>0+O52+O56</f>
        <v>0</v>
      </c>
    </row>
    <row r="52" spans="1:18" x14ac:dyDescent="0.25">
      <c r="A52" s="19" t="s">
        <v>34</v>
      </c>
      <c r="B52" s="20" t="s">
        <v>94</v>
      </c>
      <c r="C52" s="20" t="s">
        <v>95</v>
      </c>
      <c r="D52" s="19"/>
      <c r="E52" s="21" t="s">
        <v>96</v>
      </c>
      <c r="F52" s="22" t="s">
        <v>37</v>
      </c>
      <c r="G52" s="23">
        <v>169.5</v>
      </c>
      <c r="H52" s="24"/>
      <c r="I52" s="24">
        <f>ROUND(ROUND(H52,2)*ROUND(G52,3),2)</f>
        <v>0</v>
      </c>
      <c r="O52">
        <f>(I52*21)/100</f>
        <v>0</v>
      </c>
      <c r="P52" t="s">
        <v>9</v>
      </c>
    </row>
    <row r="53" spans="1:18" x14ac:dyDescent="0.25">
      <c r="A53" s="25" t="s">
        <v>38</v>
      </c>
      <c r="E53" s="26" t="s">
        <v>97</v>
      </c>
    </row>
    <row r="54" spans="1:18" x14ac:dyDescent="0.25">
      <c r="A54" s="27" t="s">
        <v>40</v>
      </c>
      <c r="E54" s="28" t="s">
        <v>98</v>
      </c>
    </row>
    <row r="55" spans="1:18" ht="52.8" x14ac:dyDescent="0.25">
      <c r="A55" t="s">
        <v>42</v>
      </c>
      <c r="E55" s="26" t="s">
        <v>99</v>
      </c>
    </row>
    <row r="56" spans="1:18" x14ac:dyDescent="0.25">
      <c r="A56" s="19" t="s">
        <v>34</v>
      </c>
      <c r="B56" s="20" t="s">
        <v>100</v>
      </c>
      <c r="C56" s="20" t="s">
        <v>101</v>
      </c>
      <c r="D56" s="19"/>
      <c r="E56" s="21" t="s">
        <v>102</v>
      </c>
      <c r="F56" s="22" t="s">
        <v>57</v>
      </c>
      <c r="G56" s="23">
        <v>847.5</v>
      </c>
      <c r="H56" s="24"/>
      <c r="I56" s="24">
        <f>ROUND(ROUND(H56,2)*ROUND(G56,3),2)</f>
        <v>0</v>
      </c>
      <c r="O56">
        <f>(I56*21)/100</f>
        <v>0</v>
      </c>
      <c r="P56" t="s">
        <v>9</v>
      </c>
    </row>
    <row r="57" spans="1:18" x14ac:dyDescent="0.25">
      <c r="A57" s="25" t="s">
        <v>38</v>
      </c>
      <c r="E57" s="26" t="s">
        <v>103</v>
      </c>
    </row>
    <row r="58" spans="1:18" x14ac:dyDescent="0.25">
      <c r="A58" s="27" t="s">
        <v>40</v>
      </c>
      <c r="E58" s="28" t="s">
        <v>59</v>
      </c>
    </row>
    <row r="59" spans="1:18" ht="52.8" x14ac:dyDescent="0.25">
      <c r="A59" t="s">
        <v>42</v>
      </c>
      <c r="E59" s="26" t="s">
        <v>99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1180555555555496" footer="0.51180555555555496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4-2510_23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kucerova.jana</dc:creator>
  <dc:description/>
  <cp:lastModifiedBy>Jana Kučerová</cp:lastModifiedBy>
  <cp:revision>1</cp:revision>
  <dcterms:created xsi:type="dcterms:W3CDTF">2023-12-27T14:20:09Z</dcterms:created>
  <dcterms:modified xsi:type="dcterms:W3CDTF">2023-12-27T14:20:09Z</dcterms:modified>
  <dc:language>cs-CZ</dc:language>
</cp:coreProperties>
</file>