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770" windowHeight="9600" activeTab="1"/>
  </bookViews>
  <sheets>
    <sheet name="Rekapitulace" sheetId="1" r:id="rId1"/>
    <sheet name="SO 000" sheetId="2" r:id="rId2"/>
    <sheet name="SO 001" sheetId="3" r:id="rId3"/>
  </sheets>
  <definedNames/>
  <calcPr calcId="162913"/>
</workbook>
</file>

<file path=xl/sharedStrings.xml><?xml version="1.0" encoding="utf-8"?>
<sst xmlns="http://schemas.openxmlformats.org/spreadsheetml/2006/main" count="558" uniqueCount="240">
  <si>
    <t>Rekapitulace ceny</t>
  </si>
  <si>
    <t>Stavba: SML - OPRAVA A OBNOVA MÍSTNÍ KOMUNIKACE MALÝ CÍP V LIBERCI PO PŘÍVALOVÝCH DEŠTÍCH 2021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</si>
  <si>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</si>
  <si>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</si>
  <si>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</si>
  <si>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</si>
  <si>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</si>
  <si>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</si>
  <si>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</si>
  <si>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</si>
  <si>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</si>
  <si>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</si>
  <si>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</si>
  <si>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</si>
  <si>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SML</t>
  </si>
  <si>
    <t>OPRAVA A OBNOVA MÍSTNÍ KOMUNIKACE MALÝ CÍP V LIBERCI PO PŘÍVALOVÝCH DEŠTÍCH 2021</t>
  </si>
  <si>
    <t>O</t>
  </si>
  <si>
    <t>Rozpočet:</t>
  </si>
  <si>
    <t>21,00</t>
  </si>
  <si>
    <t>3</t>
  </si>
  <si>
    <t>2</t>
  </si>
  <si>
    <t>SO 000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</si>
  <si>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</si>
  <si>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</si>
  <si>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</si>
  <si>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</si>
  <si>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</si>
  <si>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</si>
  <si>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</si>
  <si>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</si>
  <si>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</si>
  <si>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</si>
  <si>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</si>
  <si>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</si>
  <si>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</si>
  <si>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</si>
  <si>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</si>
  <si>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</si>
  <si>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</si>
  <si>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</si>
  <si>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</si>
  <si>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</si>
  <si>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</si>
  <si>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</si>
  <si>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</si>
  <si>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</si>
  <si>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</si>
  <si>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</si>
  <si>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Položka zahrnuje dopravně inženýrská opatření v průběhu celé stavby (dle schváleného plánu ZOV a vyjádření DI PČR), zahrnuje pronájem dopravního značení - tzn. osazení, přesuny a odvoz provizorního dopravního značení. Zahrnuje dočasné dopravní značení, semafory vč. časomíry odpočtu, dopravní zařízení, oplocení a všechny související práce po dobu trvání stavby. Součástí položky je i údržba a péče o dopravně inženýrská opatření v průběhu celé stavby. Součástí položky je vyřízení DIR včetně jeho projednání. 
- zahrnuje veškeré náklady spojené s objednatelem požadovanými zařízeními. Položka obsahuje zřízení DIO a kompletní údržbu po dobu celé stavby. Montáž a demontáž dočasných (pronajatých) dopravních značek kompletních vč. podstavce a sloupku a semaforových souprav. Včetně přemisťování značek a semaforových souprav.Zahrnuje projednání a zajištění vyjádření a stanovisek od dotčených orgánů a správců.</t>
  </si>
  <si>
    <t>VV</t>
  </si>
  <si>
    <t>1=1,000 [A]</t>
  </si>
  <si>
    <t>TS</t>
  </si>
  <si>
    <t>zahrnuje veškeré náklady spojené s objednatelem požadovanými zařízeními</t>
  </si>
  <si>
    <t>02990</t>
  </si>
  <si>
    <t>povinná publicita spojená s realizací projektu. Forma propagace musí odpovídat charakteru projektu a z tohoto pohledu bude i posuzována uznatelnost těchto nákladů.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</si>
  <si>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</si>
  <si>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03730</t>
  </si>
  <si>
    <t>POMOC PRÁCE ZAJIŠŤ NEBO ZŘÍZ OCHRANU INŽENÝRSKÝCH SÍTÍ</t>
  </si>
  <si>
    <t>zahrnuje objednatelem povolené náklady na požadovaná zařízení zhotovitele, zajištění platného vyjádření o existenci inženýrských sítí a jejich vytýčení</t>
  </si>
  <si>
    <t>zahrnuje objednatelem povolené náklady na požadovaná zařízení zhotovitele</t>
  </si>
  <si>
    <t>SO 001</t>
  </si>
  <si>
    <t>Komunikace</t>
  </si>
  <si>
    <t>014101</t>
  </si>
  <si>
    <t>POPLATKY ZA SKLÁDKU</t>
  </si>
  <si>
    <t>M3</t>
  </si>
  <si>
    <t>Katalog odpadů (vyhláška MŽP č. 381/2001 Sb.) - Skupina 17 00 00 – Stavební a demoliční odpady kód druhu odpadu 17 05 04 – zemina a kamení 
pol.11332, 13273</t>
  </si>
  <si>
    <t>16,6=16,600 [A] 
3=3,000 [B] 
Celkem: A+B=19,600 [C]</t>
  </si>
  <si>
    <t>zahrnuje veškeré poplatky provozovateli skládky související s uložením odpadu na skládce.</t>
  </si>
  <si>
    <t>Katalog odpadů (vyhláška MŽP č. 381/2001 Sb.) - Skupina 17 00 00 – Stavební a demoliční odpady kód druhu odpadu 17 05 04 – zemina a kamení   
12910,12920</t>
  </si>
  <si>
    <t>25,944=25,944 [A] 
30,6=30,600 [B] 
Celkem: A+B=56,544 [C]</t>
  </si>
  <si>
    <t>014122</t>
  </si>
  <si>
    <t>POPLATKY ZA SKLÁDKU TYP S-OO (OSTATNÍ ODPAD)</t>
  </si>
  <si>
    <t>T</t>
  </si>
  <si>
    <t>stmelené vrstvy vozovky s obsahem asfaltu, 2,6t/m3 
113438.1,113438.2, 113728</t>
  </si>
  <si>
    <t>1,673*2,6=4,350 [A] 
131,70*2,6=342,420 [B] 
88,533*2,6=230,186 [C] 
Celkem: A+B+C=576,956 [D]</t>
  </si>
  <si>
    <t>Zemní práce</t>
  </si>
  <si>
    <t>11241</t>
  </si>
  <si>
    <t>ÚPRAVA STROMŮ D DO 0,5M ŘEZEM VĚTVÍ</t>
  </si>
  <si>
    <t>KUS</t>
  </si>
  <si>
    <t>vč.odvozu dřevní hmoty a likvidace zhotovitelem, oblast pro zajištění průjezdního profilu vozovky /fréza, finišer, nákladní vozidla sklápění/, rozhledové poměry,</t>
  </si>
  <si>
    <t>10=10,000 [A]</t>
  </si>
  <si>
    <t>zahrnuje odřezání větví 1 ks stromu přesahujících do komunikace bez ohledu na způsob a použitou mechanizaci (např. plošina), bez ohledu na počet větví   
zahrnuje všechna opatření související se silničním provozem (např. provizorní dopravní značení)  
zahrnuje odvoz a likvidaci vyzískaného materiálu dle pokynů zadávací dokumentace</t>
  </si>
  <si>
    <t>11332</t>
  </si>
  <si>
    <t>ODSTRANĚNÍ PODKLADŮ ZPEVNĚNÝCH PLOCH Z KAMENIVA NESTMELENÉHO</t>
  </si>
  <si>
    <t>odstranění podkladu v souvislosti s doplněním obruby z kamenných kostek velkých, doplnění podobrubníkového rigolu z kamenných kostek drobných vč. odvozu a uložení na skládku určenou zhotovitelem, poplatek za skládku v položce 014101.1.</t>
  </si>
  <si>
    <t>podobrubníkový rigol:(32+51)*0,5*0,4=16,600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</si>
  <si>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</si>
  <si>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</si>
  <si>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</si>
  <si>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vybourání napojení, vjezdy, sjezdy, vč. odvozu a uložení na skládku určenou zhotovitelem, poplatek za skládku v položce 014122.1</t>
  </si>
  <si>
    <t>odměřeno napojení křižovatky:20*0,15*0,1=0,300 [A] 
odměřeno odstranění krytu vč. podkladu sjezdy:(20*0,15*0,1)+((4,5+5+4+3+5)*0,15*0,1)=0,623 [B] 
svodnice vody:6*0,5*0,25=0,750 [C] 
Celkem: A+B+C=1,673 [D]</t>
  </si>
  <si>
    <t>7</t>
  </si>
  <si>
    <t>sanace vozovky, sanace okraje vozovky ze štěrkodrti ŠDA 0/63 mm, sanace vozovky vč. odvozu a uložení na skládku určenou zhotovitelem, poplatek za skládku v položce 014122.1</t>
  </si>
  <si>
    <t>odměřeno, sanace vozovka š=1,5 m:(22+16+69)*1,5*0,34=54,570 [A] 
odměřeno, sanace krajnice vozovky š=0,5 m:306*0,25*0,50*2=76,500 [B] 
Celkem: A+B=131,070 [C]</t>
  </si>
  <si>
    <t>8</t>
  </si>
  <si>
    <t>113728</t>
  </si>
  <si>
    <t>FRÉZOVÁNÍ ZPEVNĚNÝCH PLOCH ASFALTOVÝCH, ODVOZ DO 20KM</t>
  </si>
  <si>
    <t>celoplošné frézování, oprava krytu vč. ložní vrtsvy (lokální) vozovky v proměn. tl. do 90 mm /krytová vrstva/ a ložní vrstva v zastavěné části - reprofilace. Přesný rozsah (plocha, tloušťka) frézování bude určen přímo na stavbě investorem stavby nebo TDI a dle parametrů-materiálové skladby vozovky (tloušťky ověřeny při frézování). V místech napojení na začátku a konci úseku a v místě stávajících zpevněných ploch vjezdů a opraveného úseku. 
Vyfrézovaný materiál bude použit zpět do krajnice, přbytek odvezen a na skládku zhotovitele. Poplatek za skládkovné je uveden v pol.014122.1</t>
  </si>
  <si>
    <t>odměřeno, vozovka zastavěná část: (891)*0,09=80,190 [A] 
křižovatky, úpravy:10,3*9*0,09=8,343 [B] 
Celkem: A+B=88,533 [C]</t>
  </si>
  <si>
    <t>Položka zahrnuje veškerou manipulaci s vybouranou sutí a s vybouranými hmotami vč. uložení na skládku zhotovitele. Nezahrnuje poplatek za skládku, který se nevykazuje z důvodu povinnného odkoupení investorem.</t>
  </si>
  <si>
    <t>12910</t>
  </si>
  <si>
    <t>ČIŠTĚNÍ VOZOVEK OD NÁNOSU</t>
  </si>
  <si>
    <t>Položka obsahuje přečištění vozovky před provedením spojovacího postřiku, vč. odvozu na skládku určenou zhotovitelem a uložení, poplatek za skládku v položce 014101.2.</t>
  </si>
  <si>
    <t>odměřeno, vozovka zastavěná část: (891)*0,02=17,820 [A] 
křižovatky, úpravy:10,3*9*0,02=1,854 [B] 
odměřeno, sanace vozovka š=1,5 m:(22+16+69)*1,5*0,02=3,210 [C] 
odměřeno, sanace krajnice vozovky š=0,5 m:306*0,50*0,02=3,060 [D] 
Celkem: A+B+C+D=25,944 [E]</t>
  </si>
  <si>
    <t>- vodorovná a svislá doprava, přemístění, přeložení, manipulace s výkopkem a uložení na skládku (bez poplatku)</t>
  </si>
  <si>
    <t>12920</t>
  </si>
  <si>
    <t>ČIŠTĚNÍ KRAJNIC OD NÁNOSU</t>
  </si>
  <si>
    <t>Seříznutí krajnic a příprava krajnice před realizací pokládky nového materiálu do tl. 100 mm, vč. odvozu na skládku určenou zhotovitelem a uložení, poplatek za skládku v položce 014101.2.</t>
  </si>
  <si>
    <t>odměřeno: 306*0,5*0,1*2=30,600 [A]</t>
  </si>
  <si>
    <t>11</t>
  </si>
  <si>
    <t>13273</t>
  </si>
  <si>
    <t>HLOUBENÍ RÝH ŠÍŘ DO 2M PAŽ I NEPAŽ TŘ. I</t>
  </si>
  <si>
    <t>hloubení rýhy pro ocelovou svodnici vody, pro výtokový objekt z lomového kamene vč. odvozu na skládku zhotovitele, poplatek za skládku v položce 014101.1</t>
  </si>
  <si>
    <t>ocelová svodnice vody:6*0,5*0,2=0,600 [A] 
výtokový objekt svodnice:4*1*0,6=2,400 [B] 
Celkem: A+B=3,000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</si>
  <si>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</si>
  <si>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</si>
  <si>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17120</t>
  </si>
  <si>
    <t>ULOŽENÍ SYPANINY DO NÁSYPŮ A NA SKLÁDKY BEZ ZHUTNĚNÍ</t>
  </si>
  <si>
    <t>uložení sypaniny na skládku zhotovitele</t>
  </si>
  <si>
    <t>53,576=53,576 [G] 
276,058+148,8=424,858 [A] 
746,168=746,168 [B] 
2,88=2,880 [H] 
375,994=375,994 [C] 
98,178=98,178 [D] 
1305,109/2,5=522,044 [E] 
Celkem: A+B+C+D+E=2 167,242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</si>
  <si>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</si>
  <si>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</si>
  <si>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18010</t>
  </si>
  <si>
    <t>VŠEOBECNÉ ÚPRAVY ZASTAVĚNÉHO ÚZEMÍ</t>
  </si>
  <si>
    <t>M2</t>
  </si>
  <si>
    <t>svahování, úprava sklonu svahu, očištění a paty svahu podél části komunikace 
km 0.050,00-0.275,3 vlevo</t>
  </si>
  <si>
    <t>225,3*1=225,300 [A]</t>
  </si>
  <si>
    <t>Všeobecné úpravy musí zahrnovat úpravu území po uskutečnění stavby, tak jak je požadováno v zadávací dokumentaci s výjimkou těch prací, pro které jsou uvedeny samostatné položky.</t>
  </si>
  <si>
    <t>14</t>
  </si>
  <si>
    <t>18110</t>
  </si>
  <si>
    <t>ÚPRAVA PLÁNĚ SE ZHUTNĚNÍM V HORNINĚ TŘ. I</t>
  </si>
  <si>
    <t>sanace nestmelených konstrukčních vrstev vozovky</t>
  </si>
  <si>
    <t>podobrubníkový rigol:(32+51)*0,5=41,500 [A] 
odměřeno napojení křižovatky:20*0,15=3,000 [B] 
odměřeno odstranění krytu vč. podkladu sjezdy:(20*0,15)+((4,5+5+4+3+5)*0,15)=6,225 [C] 
svodnice vody:6*0,5=3,000 [D] 
odměřeno, sanace vozovka š=1,5 m:(22+16+69)*1,5=160,500 [E] 
odměřeno, sanace krajnice vozovky š=0,5 m:306*0,50=153,000 [F] 
Celkem: A+B+C+D+E+F=367,225 [G]</t>
  </si>
  <si>
    <t>položka zahrnuje úpravu pláně včetně vyrovnání výškových rozdílů. Míru zhutnění určuje projekt /min.45 Mpa/.</t>
  </si>
  <si>
    <t>15</t>
  </si>
  <si>
    <t>18230</t>
  </si>
  <si>
    <t>ROZPROSTŘENÍ ORNICE V ROVINĚ</t>
  </si>
  <si>
    <t>úprava pozemku pro hydroosev, svah podél podobrubníkového rigolu</t>
  </si>
  <si>
    <t>podél okraje vozovky vpravo:134*3,5*0,1=46,900 [A] 
výtokový objekt svodnice:50*0,1=5,000 [B] 
Celkem: A+B=51,900 [C]</t>
  </si>
  <si>
    <t>položka zahrnuje: 
nutné přemístění ornice z dočasných skládek vzdálených do 50m 
rozprostření ornice v předepsané tloušťce v rovině a ve svahu do 1:5</t>
  </si>
  <si>
    <t>16</t>
  </si>
  <si>
    <t>18242</t>
  </si>
  <si>
    <t>ZALOŽENÍ TRÁVNÍKU HYDROOSEVEM NA ORNICI</t>
  </si>
  <si>
    <t>obnova silniční zeleně, podél podobrubníkového rigolu</t>
  </si>
  <si>
    <t>podél okraje vozovky vpravo:134*3,5=469,000 [A] 
výtokový objekt svodnice:50=50,000 [B] 
Celkem: A+B=519,000 [C]</t>
  </si>
  <si>
    <t>Zahrnuje dodání předepsané travní směsi, hydroosev na ornici, zalévání, první pokosení, to vše bez ohledu na sklon terénu</t>
  </si>
  <si>
    <t>Vodorovné konstrukce</t>
  </si>
  <si>
    <t>17</t>
  </si>
  <si>
    <t>45131A</t>
  </si>
  <si>
    <t>PODKLADNÍ A VÝPLŇOVÉ VRSTVY Z PROSTÉHO BETONU C20/25</t>
  </si>
  <si>
    <t>položka pro ocelovou svodnici, podklad pro lomový kámen výtokového objektu svodnice, podkladní beton pro podobrubníkový rigol</t>
  </si>
  <si>
    <t>podobrubníkový rigol:(32+51)*0,5*0,1=4,150 [A] 
svodnice vody:6*0,5*0,15=0,450 [B] 
výtokový objekt svodnice:4*0,5*0,1=0,200 [C] 
Celkem: A+B+C=4,800 [D]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</si>
  <si>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</si>
  <si>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18</t>
  </si>
  <si>
    <t>45157</t>
  </si>
  <si>
    <t>PODKLADNÍ A VÝPLŇOVÉ VRSTVY Z KAMENIVA TĚŽENÉHO</t>
  </si>
  <si>
    <t>podkladní vrstva ze štěrkopísku pro lože pro ocelovou svodnici, podklad pro lomový kámen výtokového objektu svodnice, podkladní beton pro podobrubníkový rigol</t>
  </si>
  <si>
    <t>podobrubníkový rigol:(32+51)*0,5*0,1=4,150 [A] 
svodnice vody:6*0,5*0,10=0,300 [B] 
výtokový objekt svodnice:4*0,5*0,1=0,200 [C] 
Celkem: A+B+C=4,650 [D]</t>
  </si>
  <si>
    <t>položka zahrnuje dodávku předepsaného kameniva, mimostaveništní a vnitrostaveništní dopravu a jeho uložení 
není-li v zadávací dokumentaci uvedeno jinak, jedná se o nakupovaný materiál</t>
  </si>
  <si>
    <t>19</t>
  </si>
  <si>
    <t>465512</t>
  </si>
  <si>
    <t>DLAŽBY Z LOMOVÉHO KAMENE NA MC</t>
  </si>
  <si>
    <t>dlažba z lomového kamene výtokového objektu ocelové svodnice vody, lomový kámen do betonu C20/25nXF3, 
úprava dna a stěn na výtoku</t>
  </si>
  <si>
    <t>výtokový objekt svodnice:4*1*0,45=1,800 [B]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</si>
  <si>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</si>
  <si>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20</t>
  </si>
  <si>
    <t>56335</t>
  </si>
  <si>
    <t>VOZOVKOVÉ VRSTVY ZE ŠTĚRKODRTI TL. DO 250MM</t>
  </si>
  <si>
    <t>pro sanaci a obnovy okraje a konstrukce vozovky a krajnice bude použita ŠDA fr.0/63 mm</t>
  </si>
  <si>
    <t>podobrubníkový rigol:(32+51)*0,5=41,500 [A] 
svodnice vody:6*0,5=3,000 [B] 
odměřeno, sanace vozovka š=1,5 m:(22+16+69)*1,5=160,500 [C] 
odměřeno, sanace krajnice vozovky š=0,5 m:306*0,50*2=306,000 [D] 
Celkem: A+B+C+D=511,000 [E]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</si>
  <si>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</si>
  <si>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</si>
  <si>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56960</t>
  </si>
  <si>
    <t>ZPEVNĚNÍ KRAJNIC Z RECYKLOVANÉHO MATERIÁLU</t>
  </si>
  <si>
    <t>pro obnovu nezpevněné krajnice a vybraných vjezdů/sjezdů z recyklovaného materiálu, napojení</t>
  </si>
  <si>
    <t>odměřeno:(306*0,5*0,1*2)=30,600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</si>
  <si>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</si>
  <si>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</si>
  <si>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572213</t>
  </si>
  <si>
    <t>SPOJOVACÍ POSTŘIK Z EMULZE DO 0,5KG/M2</t>
  </si>
  <si>
    <t>Spojovací postřik modifik.asf.emulze PS,C60 B4 0,30 kg/m2</t>
  </si>
  <si>
    <t>odměřeno, vozovka: 891*2=1 782,000 [A] 
křižovatky, vjezdy, úpravy:(92,7*2)+((4,5+5+4+3+5)*3*2)=314,400 [B] 
Celkem: A+B=2 096,400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</si>
  <si>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</si>
  <si>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</si>
  <si>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57475</t>
  </si>
  <si>
    <t>VOZOVKOVÉ VÝZTUŽNÉ VRSTVY Z GEOMŘÍŽOVINY</t>
  </si>
  <si>
    <t>GEOSYNTETIKA - GEOMŘÍŽE V ASFALT. SOUVRSTVÍ S OCHRANNOU FUNKCÍ PROTI TRHLINÁM PŘI VELKOPLOŠNÝCH OPRAVÁCH</t>
  </si>
  <si>
    <t>vozovka komunikace:891=891,000 [A] 
křižovatky, vjezdy, úpravy:(92,7)+((4,5+5+4+3+5)*3)=157,200 [B] 
Celkem: A+B=1 048,200 [C]</t>
  </si>
  <si>
    <t>- dodání geomříže v požadované kvalitě a v množství včetně přesahů (přesahy započteny v jednotkové ceně) 
- očištění podkladu 
- pokládka geomříže dle předepsaného technologického předpisu</t>
  </si>
  <si>
    <t>24</t>
  </si>
  <si>
    <t>574A33</t>
  </si>
  <si>
    <t>ASFALTOVÝ BETON PRO OBRUSNÉ VRSTVY ACO 11 TL. 40MM</t>
  </si>
  <si>
    <t>obrusná krytová vrstva vozovky, ACO 11</t>
  </si>
  <si>
    <t>odměřeno, vozovka: 891=891,000 [A] 
křižovatky, vjezdy, úpravy:(92,7)+((4,5+5+4+3+5)*3)=157,200 [B] 
Celkem: A+B=1 048,200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</si>
  <si>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</si>
  <si>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</si>
  <si>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574C46</t>
  </si>
  <si>
    <t>ASFALTOVÝ BETON PRO LOŽNÍ VRSTVY ACL 16+, 16S TL. 50MM</t>
  </si>
  <si>
    <t>ložní vrstva vozovky, ACL 16+</t>
  </si>
  <si>
    <t>26</t>
  </si>
  <si>
    <t>5774EG</t>
  </si>
  <si>
    <t>VRSTVY PRO OBNOVU A OPRAVY Z ASF BETONU ACP 16+, 16S</t>
  </si>
  <si>
    <t>oprava výtluků, nerovností, předpoklad 20%</t>
  </si>
  <si>
    <t>1048,2*0,05*20/100=10,482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</si>
  <si>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</si>
  <si>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27</t>
  </si>
  <si>
    <t>58920</t>
  </si>
  <si>
    <t>VÝPLŇ SPAR MODIFIKOVANÝM ASFALTEM</t>
  </si>
  <si>
    <t>M</t>
  </si>
  <si>
    <t>vč. výplně spar na styku nové a staré obrusné vrstvy v místě vjezdů a křižovatek MK, podél podobrubníkového rigolu</t>
  </si>
  <si>
    <t>křižovatky, vjezdy, úpravy:(20)+(4,5+5+4+3+5)+(32+51)=124,500 [B]</t>
  </si>
  <si>
    <t>položka zahrnuje:  
- dodávku předepsaného materiálu  
- vyčištění a výplň spar tímto materiálem</t>
  </si>
  <si>
    <t>29</t>
  </si>
  <si>
    <t>91771</t>
  </si>
  <si>
    <t>OBRUBA Z DLAŽEBNÍCH KOSTEK VELKÝCH</t>
  </si>
  <si>
    <t>podobrubníkový rigol, obruba z kostky kamenné velké do betonu C20/25nXF3</t>
  </si>
  <si>
    <t>32+51=83,000 [A]</t>
  </si>
  <si>
    <t>Položka zahrnuje: 
dodání a pokládku jedné řady dlažebních kostek o rozměrech předepsaných zadávací dokumentací 
betonové lože i boční betonovou opěrku.</t>
  </si>
  <si>
    <t>Ostatní konstrukce a práce</t>
  </si>
  <si>
    <t>28</t>
  </si>
  <si>
    <t>91228</t>
  </si>
  <si>
    <t>SMĚROVÉ SLOUPKY Z PLAST HMOT VČETNĚ ODRAZNÉHO PÁSKU</t>
  </si>
  <si>
    <t>Přesný rozsah umístění směrových sloupků bude dle TP 58 a určen přímo na stavbě investorem stavby nebo TDI. Doplnění chybějícíh sloupků. 
Z11a/b, Z11g 
Z11g:12 
Z11a/b:18</t>
  </si>
  <si>
    <t>12+18=30,000 [A]</t>
  </si>
  <si>
    <t>položka zahrnuje:  
- dodání a osazení sloupku včetně nutných zemních prací  
- vnitrostaveništní a mimostaveništní doprava  
- odrazky plastové nebo z retroreflexní fólie</t>
  </si>
  <si>
    <t>30</t>
  </si>
  <si>
    <t>919112</t>
  </si>
  <si>
    <t>ŘEZÁNÍ ASFALTOVÉHO KRYTU VOZOVEK TL DO 100MM</t>
  </si>
  <si>
    <t>řezání na styku nové a staré obrusné vrstvy v místě vjezdů a křižovatek MK, středová spára. 
na přímý příkaz investora nebo TDI</t>
  </si>
  <si>
    <t>křižovatky, napojení, krajníky, podobrubníkový rigol:20+4,5+5+4+3+5+3=44,500 [A]</t>
  </si>
  <si>
    <t>položka zahrnuje řezání vozovkové vrstvy v předepsané tloušťce, včetně spotřeby vody 
položka zahrnuje odklizení vzniklého odpadu</t>
  </si>
  <si>
    <t>31</t>
  </si>
  <si>
    <t>935812</t>
  </si>
  <si>
    <t>ŽLABY A RIGOLY DLÁŽDĚNÉ Z KOSTEK DROBNÝCH DO BETONU TL 100MM</t>
  </si>
  <si>
    <t>pod obrubníkový rigol z kostek drobných kamenných do betonu z C20/25nXF3</t>
  </si>
  <si>
    <t>odměřeno: (32+51)*0,45=37,350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</si>
  <si>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úpravu napojení a ukončení 
- vnitrostaveništní i mimostaveništní dopravu 
- měří se vydlážděná plocha.</t>
  </si>
  <si>
    <t xml:space="preserve">OSTATNÍ POŽADAVKY </t>
  </si>
  <si>
    <t>předprojektová příprava (PAU), projektová dokumentace, geodetické práce, pasportizace, fotodokumentace, ostatní inženýrská činnost, vyjádření správců inženýrských sítí, ...</t>
  </si>
  <si>
    <t>INFORMAČNÍ TABULE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</si>
</sst>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SUM(C10:C11)</f>
        <v>0</v>
      </c>
      <c r="D6" s="8"/>
      <c r="E6" s="8"/>
    </row>
    <row r="7" spans="1:5" ht="12.75" customHeight="1">
      <c r="A7" s="8"/>
      <c r="B7" s="10" t="s">
        <v>4</v>
      </c>
      <c r="C7" s="13">
        <f>SUM(E10:E11)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21</v>
      </c>
      <c r="B10" s="22" t="s">
        <v>22</v>
      </c>
      <c r="C10" s="23">
        <f>'SO 000'!I3</f>
        <v>0</v>
      </c>
      <c r="D10" s="23">
        <f>'SO 000'!O2</f>
        <v>0</v>
      </c>
      <c r="E10" s="23">
        <f>C10+D10</f>
        <v>0</v>
      </c>
    </row>
    <row r="11" spans="1:5" ht="12.75" customHeight="1">
      <c r="A11" s="22" t="s">
        <v>60</v>
      </c>
      <c r="B11" s="22" t="s">
        <v>61</v>
      </c>
      <c r="C11" s="23">
        <f>'SO 001'!I3</f>
        <v>0</v>
      </c>
      <c r="D11" s="23">
        <f>'SO 001'!O2</f>
        <v>0</v>
      </c>
      <c r="E11" s="23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 topLeftCell="A1">
      <pane ySplit="7" topLeftCell="A8" activePane="bottomLeft" state="frozen"/>
      <selection pane="bottomLeft" activeCell="N18" sqref="N18:S1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19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19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21</v>
      </c>
      <c r="I3" s="37">
        <f>0+I8</f>
        <v>0</v>
      </c>
      <c r="O3" t="s">
        <v>18</v>
      </c>
      <c r="P3" t="s">
        <v>20</v>
      </c>
    </row>
    <row r="4" spans="1:16" ht="15" customHeight="1">
      <c r="A4" t="s">
        <v>16</v>
      </c>
      <c r="B4" s="19" t="s">
        <v>17</v>
      </c>
      <c r="C4" s="3" t="s">
        <v>21</v>
      </c>
      <c r="D4" s="2"/>
      <c r="E4" s="20" t="s">
        <v>22</v>
      </c>
      <c r="F4" s="12"/>
      <c r="G4" s="12"/>
      <c r="H4" s="21"/>
      <c r="I4" s="21"/>
      <c r="O4" t="s">
        <v>18</v>
      </c>
      <c r="P4" t="s">
        <v>20</v>
      </c>
    </row>
    <row r="5" spans="1:16" ht="12.75" customHeight="1">
      <c r="A5" s="1" t="s">
        <v>23</v>
      </c>
      <c r="B5" s="1" t="s">
        <v>25</v>
      </c>
      <c r="C5" s="1" t="s">
        <v>27</v>
      </c>
      <c r="D5" s="1" t="s">
        <v>28</v>
      </c>
      <c r="E5" s="1" t="s">
        <v>29</v>
      </c>
      <c r="F5" s="1" t="s">
        <v>31</v>
      </c>
      <c r="G5" s="1" t="s">
        <v>33</v>
      </c>
      <c r="H5" s="1" t="s">
        <v>35</v>
      </c>
      <c r="I5" s="1"/>
      <c r="O5" t="s">
        <v>18</v>
      </c>
      <c r="P5" t="s">
        <v>20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36</v>
      </c>
      <c r="I6" s="18" t="s">
        <v>38</v>
      </c>
    </row>
    <row r="7" spans="1:9" ht="12.75" customHeight="1">
      <c r="A7" s="18" t="s">
        <v>24</v>
      </c>
      <c r="B7" s="18" t="s">
        <v>26</v>
      </c>
      <c r="C7" s="18" t="s">
        <v>20</v>
      </c>
      <c r="D7" s="18" t="s">
        <v>19</v>
      </c>
      <c r="E7" s="18" t="s">
        <v>30</v>
      </c>
      <c r="F7" s="18" t="s">
        <v>32</v>
      </c>
      <c r="G7" s="18" t="s">
        <v>34</v>
      </c>
      <c r="H7" s="18" t="s">
        <v>37</v>
      </c>
      <c r="I7" s="18" t="s">
        <v>39</v>
      </c>
    </row>
    <row r="8" spans="1:18" ht="12.75" customHeight="1">
      <c r="A8" s="21" t="s">
        <v>40</v>
      </c>
      <c r="B8" s="21"/>
      <c r="C8" s="25" t="s">
        <v>24</v>
      </c>
      <c r="D8" s="21"/>
      <c r="E8" s="26" t="s">
        <v>41</v>
      </c>
      <c r="F8" s="21"/>
      <c r="G8" s="21"/>
      <c r="H8" s="21"/>
      <c r="I8" s="27">
        <f>0+Q8</f>
        <v>0</v>
      </c>
      <c r="O8">
        <f>0+R8</f>
        <v>0</v>
      </c>
      <c r="Q8">
        <f>0+I9+I13+I15+I19</f>
        <v>0</v>
      </c>
      <c r="R8">
        <f>0+O9+O13+O15+O19</f>
        <v>0</v>
      </c>
    </row>
    <row r="9" spans="1:16" ht="12.75">
      <c r="A9" s="24" t="s">
        <v>42</v>
      </c>
      <c r="B9" s="28" t="s">
        <v>26</v>
      </c>
      <c r="C9" s="28" t="s">
        <v>43</v>
      </c>
      <c r="D9" s="24" t="s">
        <v>44</v>
      </c>
      <c r="E9" s="29" t="s">
        <v>45</v>
      </c>
      <c r="F9" s="30" t="s">
        <v>46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20</v>
      </c>
    </row>
    <row r="10" spans="1:5" ht="165.75">
      <c r="A10" s="33" t="s">
        <v>47</v>
      </c>
      <c r="E10" s="34" t="s">
        <v>48</v>
      </c>
    </row>
    <row r="11" spans="1:5" ht="12.75">
      <c r="A11" s="35" t="s">
        <v>49</v>
      </c>
      <c r="E11" s="36" t="s">
        <v>50</v>
      </c>
    </row>
    <row r="12" spans="1:5" ht="12.75">
      <c r="A12" t="s">
        <v>51</v>
      </c>
      <c r="E12" s="34" t="s">
        <v>52</v>
      </c>
    </row>
    <row r="13" spans="1:16" ht="12.75">
      <c r="A13" s="24" t="s">
        <v>42</v>
      </c>
      <c r="B13" s="28">
        <v>2</v>
      </c>
      <c r="C13" s="28" t="s">
        <v>53</v>
      </c>
      <c r="D13" s="24" t="s">
        <v>44</v>
      </c>
      <c r="E13" s="40" t="s">
        <v>237</v>
      </c>
      <c r="F13" s="30" t="s">
        <v>46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24</v>
      </c>
    </row>
    <row r="14" spans="1:5" ht="38.25">
      <c r="A14" s="33" t="s">
        <v>47</v>
      </c>
      <c r="E14" s="41" t="s">
        <v>238</v>
      </c>
    </row>
    <row r="15" spans="1:16" ht="12.75">
      <c r="A15" s="24" t="s">
        <v>42</v>
      </c>
      <c r="B15" s="28" t="s">
        <v>19</v>
      </c>
      <c r="C15" s="28" t="s">
        <v>53</v>
      </c>
      <c r="D15" s="24" t="s">
        <v>44</v>
      </c>
      <c r="E15" s="29" t="s">
        <v>239</v>
      </c>
      <c r="F15" s="30" t="s">
        <v>46</v>
      </c>
      <c r="G15" s="31">
        <v>1</v>
      </c>
      <c r="H15" s="32">
        <v>0</v>
      </c>
      <c r="I15" s="32">
        <f>ROUND(ROUND(H15,2)*ROUND(G15,3),2)</f>
        <v>0</v>
      </c>
      <c r="O15">
        <f>(I15*21)/100</f>
        <v>0</v>
      </c>
      <c r="P15" t="s">
        <v>24</v>
      </c>
    </row>
    <row r="16" spans="1:5" ht="38.25">
      <c r="A16" s="33" t="s">
        <v>47</v>
      </c>
      <c r="E16" s="34" t="s">
        <v>54</v>
      </c>
    </row>
    <row r="17" spans="1:5" ht="12.75">
      <c r="A17" s="35" t="s">
        <v>49</v>
      </c>
      <c r="E17" s="36" t="s">
        <v>50</v>
      </c>
    </row>
    <row r="18" spans="1:5" ht="89.25">
      <c r="A18" t="s">
        <v>51</v>
      </c>
      <c r="E18" s="34" t="s">
        <v>55</v>
      </c>
    </row>
    <row r="19" spans="1:16" ht="12.75">
      <c r="A19" s="24" t="s">
        <v>42</v>
      </c>
      <c r="B19" s="28" t="s">
        <v>30</v>
      </c>
      <c r="C19" s="28" t="s">
        <v>56</v>
      </c>
      <c r="D19" s="24" t="s">
        <v>44</v>
      </c>
      <c r="E19" s="29" t="s">
        <v>57</v>
      </c>
      <c r="F19" s="30" t="s">
        <v>46</v>
      </c>
      <c r="G19" s="31">
        <v>1</v>
      </c>
      <c r="H19" s="32">
        <v>0</v>
      </c>
      <c r="I19" s="32">
        <f>ROUND(ROUND(H19,2)*ROUND(G19,3),2)</f>
        <v>0</v>
      </c>
      <c r="O19">
        <f>(I19*21)/100</f>
        <v>0</v>
      </c>
      <c r="P19" t="s">
        <v>20</v>
      </c>
    </row>
    <row r="20" spans="1:5" ht="25.5">
      <c r="A20" s="33" t="s">
        <v>47</v>
      </c>
      <c r="E20" s="34" t="s">
        <v>58</v>
      </c>
    </row>
    <row r="21" spans="1:5" ht="12.75">
      <c r="A21" s="35" t="s">
        <v>49</v>
      </c>
      <c r="E21" s="36" t="s">
        <v>50</v>
      </c>
    </row>
    <row r="22" spans="1:5" ht="12.75">
      <c r="A22" t="s">
        <v>51</v>
      </c>
      <c r="E22" s="34" t="s">
        <v>59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19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0+O8+O21+O74+O87+O124</f>
        <v>0</v>
      </c>
      <c r="P2" t="s">
        <v>19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60</v>
      </c>
      <c r="I3" s="37">
        <f>0+I8+I21+I74+I87+I124</f>
        <v>0</v>
      </c>
      <c r="O3" t="s">
        <v>18</v>
      </c>
      <c r="P3" t="s">
        <v>20</v>
      </c>
    </row>
    <row r="4" spans="1:16" ht="15" customHeight="1">
      <c r="A4" t="s">
        <v>16</v>
      </c>
      <c r="B4" s="19" t="s">
        <v>17</v>
      </c>
      <c r="C4" s="3" t="s">
        <v>60</v>
      </c>
      <c r="D4" s="2"/>
      <c r="E4" s="20" t="s">
        <v>61</v>
      </c>
      <c r="F4" s="12"/>
      <c r="G4" s="12"/>
      <c r="H4" s="21"/>
      <c r="I4" s="21"/>
      <c r="O4" t="s">
        <v>18</v>
      </c>
      <c r="P4" t="s">
        <v>20</v>
      </c>
    </row>
    <row r="5" spans="1:16" ht="12.75" customHeight="1">
      <c r="A5" s="1" t="s">
        <v>23</v>
      </c>
      <c r="B5" s="1" t="s">
        <v>25</v>
      </c>
      <c r="C5" s="1" t="s">
        <v>27</v>
      </c>
      <c r="D5" s="1" t="s">
        <v>28</v>
      </c>
      <c r="E5" s="1" t="s">
        <v>29</v>
      </c>
      <c r="F5" s="1" t="s">
        <v>31</v>
      </c>
      <c r="G5" s="1" t="s">
        <v>33</v>
      </c>
      <c r="H5" s="1" t="s">
        <v>35</v>
      </c>
      <c r="I5" s="1"/>
      <c r="O5" t="s">
        <v>18</v>
      </c>
      <c r="P5" t="s">
        <v>20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36</v>
      </c>
      <c r="I6" s="18" t="s">
        <v>38</v>
      </c>
    </row>
    <row r="7" spans="1:9" ht="12.75" customHeight="1">
      <c r="A7" s="18" t="s">
        <v>24</v>
      </c>
      <c r="B7" s="18" t="s">
        <v>26</v>
      </c>
      <c r="C7" s="18" t="s">
        <v>20</v>
      </c>
      <c r="D7" s="18" t="s">
        <v>19</v>
      </c>
      <c r="E7" s="18" t="s">
        <v>30</v>
      </c>
      <c r="F7" s="18" t="s">
        <v>32</v>
      </c>
      <c r="G7" s="18" t="s">
        <v>34</v>
      </c>
      <c r="H7" s="18" t="s">
        <v>37</v>
      </c>
      <c r="I7" s="18" t="s">
        <v>39</v>
      </c>
    </row>
    <row r="8" spans="1:18" ht="12.75" customHeight="1">
      <c r="A8" s="21" t="s">
        <v>40</v>
      </c>
      <c r="B8" s="21"/>
      <c r="C8" s="25" t="s">
        <v>24</v>
      </c>
      <c r="D8" s="21"/>
      <c r="E8" s="26" t="s">
        <v>41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4" t="s">
        <v>42</v>
      </c>
      <c r="B9" s="28" t="s">
        <v>26</v>
      </c>
      <c r="C9" s="28" t="s">
        <v>62</v>
      </c>
      <c r="D9" s="24" t="s">
        <v>26</v>
      </c>
      <c r="E9" s="29" t="s">
        <v>63</v>
      </c>
      <c r="F9" s="30" t="s">
        <v>64</v>
      </c>
      <c r="G9" s="31">
        <v>19.6</v>
      </c>
      <c r="H9" s="32">
        <v>0</v>
      </c>
      <c r="I9" s="32">
        <f>ROUND(ROUND(H9,2)*ROUND(G9,3),2)</f>
        <v>0</v>
      </c>
      <c r="O9">
        <f>(I9*21)/100</f>
        <v>0</v>
      </c>
      <c r="P9" t="s">
        <v>20</v>
      </c>
    </row>
    <row r="10" spans="1:5" ht="38.25">
      <c r="A10" s="33" t="s">
        <v>47</v>
      </c>
      <c r="E10" s="34" t="s">
        <v>65</v>
      </c>
    </row>
    <row r="11" spans="1:5" ht="38.25">
      <c r="A11" s="35" t="s">
        <v>49</v>
      </c>
      <c r="E11" s="36" t="s">
        <v>66</v>
      </c>
    </row>
    <row r="12" spans="1:5" ht="25.5">
      <c r="A12" t="s">
        <v>51</v>
      </c>
      <c r="E12" s="34" t="s">
        <v>67</v>
      </c>
    </row>
    <row r="13" spans="1:16" ht="12.75">
      <c r="A13" s="24" t="s">
        <v>42</v>
      </c>
      <c r="B13" s="28" t="s">
        <v>20</v>
      </c>
      <c r="C13" s="28" t="s">
        <v>62</v>
      </c>
      <c r="D13" s="24" t="s">
        <v>20</v>
      </c>
      <c r="E13" s="29" t="s">
        <v>63</v>
      </c>
      <c r="F13" s="30" t="s">
        <v>64</v>
      </c>
      <c r="G13" s="31">
        <v>56.544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20</v>
      </c>
    </row>
    <row r="14" spans="1:5" ht="38.25">
      <c r="A14" s="33" t="s">
        <v>47</v>
      </c>
      <c r="E14" s="34" t="s">
        <v>68</v>
      </c>
    </row>
    <row r="15" spans="1:5" ht="38.25">
      <c r="A15" s="35" t="s">
        <v>49</v>
      </c>
      <c r="E15" s="36" t="s">
        <v>69</v>
      </c>
    </row>
    <row r="16" spans="1:5" ht="25.5">
      <c r="A16" t="s">
        <v>51</v>
      </c>
      <c r="E16" s="34" t="s">
        <v>67</v>
      </c>
    </row>
    <row r="17" spans="1:16" ht="12.75">
      <c r="A17" s="24" t="s">
        <v>42</v>
      </c>
      <c r="B17" s="28" t="s">
        <v>19</v>
      </c>
      <c r="C17" s="28" t="s">
        <v>70</v>
      </c>
      <c r="D17" s="24" t="s">
        <v>26</v>
      </c>
      <c r="E17" s="29" t="s">
        <v>71</v>
      </c>
      <c r="F17" s="30" t="s">
        <v>72</v>
      </c>
      <c r="G17" s="31">
        <v>576.956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20</v>
      </c>
    </row>
    <row r="18" spans="1:5" ht="25.5">
      <c r="A18" s="33" t="s">
        <v>47</v>
      </c>
      <c r="E18" s="34" t="s">
        <v>73</v>
      </c>
    </row>
    <row r="19" spans="1:5" ht="51">
      <c r="A19" s="35" t="s">
        <v>49</v>
      </c>
      <c r="E19" s="36" t="s">
        <v>74</v>
      </c>
    </row>
    <row r="20" spans="1:5" ht="25.5">
      <c r="A20" t="s">
        <v>51</v>
      </c>
      <c r="E20" s="34" t="s">
        <v>67</v>
      </c>
    </row>
    <row r="21" spans="1:18" ht="12.75" customHeight="1">
      <c r="A21" s="12" t="s">
        <v>40</v>
      </c>
      <c r="B21" s="12"/>
      <c r="C21" s="38" t="s">
        <v>26</v>
      </c>
      <c r="D21" s="12"/>
      <c r="E21" s="26" t="s">
        <v>75</v>
      </c>
      <c r="F21" s="12"/>
      <c r="G21" s="12"/>
      <c r="H21" s="12"/>
      <c r="I21" s="39">
        <f>0+Q21</f>
        <v>0</v>
      </c>
      <c r="O21">
        <f>0+R21</f>
        <v>0</v>
      </c>
      <c r="Q21">
        <f>0+I22+I26+I30+I34+I38+I42+I46+I50+I54+I58+I62+I66+I70</f>
        <v>0</v>
      </c>
      <c r="R21">
        <f>0+O22+O26+O30+O34+O38+O42+O46+O50+O54+O58+O62+O66+O70</f>
        <v>0</v>
      </c>
    </row>
    <row r="22" spans="1:16" ht="12.75">
      <c r="A22" s="24" t="s">
        <v>42</v>
      </c>
      <c r="B22" s="28" t="s">
        <v>30</v>
      </c>
      <c r="C22" s="28" t="s">
        <v>76</v>
      </c>
      <c r="D22" s="24" t="s">
        <v>44</v>
      </c>
      <c r="E22" s="29" t="s">
        <v>77</v>
      </c>
      <c r="F22" s="30" t="s">
        <v>78</v>
      </c>
      <c r="G22" s="31">
        <v>10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20</v>
      </c>
    </row>
    <row r="23" spans="1:5" ht="25.5">
      <c r="A23" s="33" t="s">
        <v>47</v>
      </c>
      <c r="E23" s="34" t="s">
        <v>79</v>
      </c>
    </row>
    <row r="24" spans="1:5" ht="12.75">
      <c r="A24" s="35" t="s">
        <v>49</v>
      </c>
      <c r="E24" s="36" t="s">
        <v>80</v>
      </c>
    </row>
    <row r="25" spans="1:5" ht="76.5">
      <c r="A25" t="s">
        <v>51</v>
      </c>
      <c r="E25" s="34" t="s">
        <v>81</v>
      </c>
    </row>
    <row r="26" spans="1:16" ht="25.5">
      <c r="A26" s="24" t="s">
        <v>42</v>
      </c>
      <c r="B26" s="28" t="s">
        <v>32</v>
      </c>
      <c r="C26" s="28" t="s">
        <v>82</v>
      </c>
      <c r="D26" s="24" t="s">
        <v>44</v>
      </c>
      <c r="E26" s="29" t="s">
        <v>83</v>
      </c>
      <c r="F26" s="30" t="s">
        <v>64</v>
      </c>
      <c r="G26" s="31">
        <v>16.6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20</v>
      </c>
    </row>
    <row r="27" spans="1:5" ht="51">
      <c r="A27" s="33" t="s">
        <v>47</v>
      </c>
      <c r="E27" s="34" t="s">
        <v>84</v>
      </c>
    </row>
    <row r="28" spans="1:5" ht="12.75">
      <c r="A28" s="35" t="s">
        <v>49</v>
      </c>
      <c r="E28" s="36" t="s">
        <v>85</v>
      </c>
    </row>
    <row r="29" spans="1:5" ht="63.75">
      <c r="A29" t="s">
        <v>51</v>
      </c>
      <c r="E29" s="34" t="s">
        <v>86</v>
      </c>
    </row>
    <row r="30" spans="1:16" ht="25.5">
      <c r="A30" s="24" t="s">
        <v>42</v>
      </c>
      <c r="B30" s="28" t="s">
        <v>34</v>
      </c>
      <c r="C30" s="28" t="s">
        <v>87</v>
      </c>
      <c r="D30" s="24" t="s">
        <v>26</v>
      </c>
      <c r="E30" s="29" t="s">
        <v>88</v>
      </c>
      <c r="F30" s="30" t="s">
        <v>64</v>
      </c>
      <c r="G30" s="31">
        <v>1.673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20</v>
      </c>
    </row>
    <row r="31" spans="1:5" ht="25.5">
      <c r="A31" s="33" t="s">
        <v>47</v>
      </c>
      <c r="E31" s="34" t="s">
        <v>89</v>
      </c>
    </row>
    <row r="32" spans="1:5" ht="63.75">
      <c r="A32" s="35" t="s">
        <v>49</v>
      </c>
      <c r="E32" s="36" t="s">
        <v>90</v>
      </c>
    </row>
    <row r="33" spans="1:5" ht="63.75">
      <c r="A33" t="s">
        <v>51</v>
      </c>
      <c r="E33" s="34" t="s">
        <v>86</v>
      </c>
    </row>
    <row r="34" spans="1:16" ht="25.5">
      <c r="A34" s="24" t="s">
        <v>42</v>
      </c>
      <c r="B34" s="28" t="s">
        <v>91</v>
      </c>
      <c r="C34" s="28" t="s">
        <v>87</v>
      </c>
      <c r="D34" s="24" t="s">
        <v>20</v>
      </c>
      <c r="E34" s="29" t="s">
        <v>88</v>
      </c>
      <c r="F34" s="30" t="s">
        <v>64</v>
      </c>
      <c r="G34" s="31">
        <v>131.07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20</v>
      </c>
    </row>
    <row r="35" spans="1:5" ht="38.25">
      <c r="A35" s="33" t="s">
        <v>47</v>
      </c>
      <c r="E35" s="34" t="s">
        <v>92</v>
      </c>
    </row>
    <row r="36" spans="1:5" ht="38.25">
      <c r="A36" s="35" t="s">
        <v>49</v>
      </c>
      <c r="E36" s="36" t="s">
        <v>93</v>
      </c>
    </row>
    <row r="37" spans="1:5" ht="63.75">
      <c r="A37" t="s">
        <v>51</v>
      </c>
      <c r="E37" s="34" t="s">
        <v>86</v>
      </c>
    </row>
    <row r="38" spans="1:16" ht="12.75">
      <c r="A38" s="24" t="s">
        <v>42</v>
      </c>
      <c r="B38" s="28" t="s">
        <v>94</v>
      </c>
      <c r="C38" s="28" t="s">
        <v>95</v>
      </c>
      <c r="D38" s="24" t="s">
        <v>44</v>
      </c>
      <c r="E38" s="29" t="s">
        <v>96</v>
      </c>
      <c r="F38" s="30" t="s">
        <v>64</v>
      </c>
      <c r="G38" s="31">
        <v>88.533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20</v>
      </c>
    </row>
    <row r="39" spans="1:5" ht="102">
      <c r="A39" s="33" t="s">
        <v>47</v>
      </c>
      <c r="E39" s="34" t="s">
        <v>97</v>
      </c>
    </row>
    <row r="40" spans="1:5" ht="38.25">
      <c r="A40" s="35" t="s">
        <v>49</v>
      </c>
      <c r="E40" s="36" t="s">
        <v>98</v>
      </c>
    </row>
    <row r="41" spans="1:5" ht="38.25">
      <c r="A41" t="s">
        <v>51</v>
      </c>
      <c r="E41" s="34" t="s">
        <v>99</v>
      </c>
    </row>
    <row r="42" spans="1:16" ht="12.75">
      <c r="A42" s="24" t="s">
        <v>42</v>
      </c>
      <c r="B42" s="28" t="s">
        <v>37</v>
      </c>
      <c r="C42" s="28" t="s">
        <v>100</v>
      </c>
      <c r="D42" s="24" t="s">
        <v>44</v>
      </c>
      <c r="E42" s="29" t="s">
        <v>101</v>
      </c>
      <c r="F42" s="30" t="s">
        <v>64</v>
      </c>
      <c r="G42" s="31">
        <v>25.944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20</v>
      </c>
    </row>
    <row r="43" spans="1:5" ht="38.25">
      <c r="A43" s="33" t="s">
        <v>47</v>
      </c>
      <c r="E43" s="34" t="s">
        <v>102</v>
      </c>
    </row>
    <row r="44" spans="1:5" ht="63.75">
      <c r="A44" s="35" t="s">
        <v>49</v>
      </c>
      <c r="E44" s="36" t="s">
        <v>103</v>
      </c>
    </row>
    <row r="45" spans="1:5" ht="25.5">
      <c r="A45" t="s">
        <v>51</v>
      </c>
      <c r="E45" s="34" t="s">
        <v>104</v>
      </c>
    </row>
    <row r="46" spans="1:16" ht="12.75">
      <c r="A46" s="24" t="s">
        <v>42</v>
      </c>
      <c r="B46" s="28" t="s">
        <v>39</v>
      </c>
      <c r="C46" s="28" t="s">
        <v>105</v>
      </c>
      <c r="D46" s="24" t="s">
        <v>44</v>
      </c>
      <c r="E46" s="29" t="s">
        <v>106</v>
      </c>
      <c r="F46" s="30" t="s">
        <v>64</v>
      </c>
      <c r="G46" s="31">
        <v>30.6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20</v>
      </c>
    </row>
    <row r="47" spans="1:5" ht="38.25">
      <c r="A47" s="33" t="s">
        <v>47</v>
      </c>
      <c r="E47" s="34" t="s">
        <v>107</v>
      </c>
    </row>
    <row r="48" spans="1:5" ht="12.75">
      <c r="A48" s="35" t="s">
        <v>49</v>
      </c>
      <c r="E48" s="36" t="s">
        <v>108</v>
      </c>
    </row>
    <row r="49" spans="1:5" ht="25.5">
      <c r="A49" t="s">
        <v>51</v>
      </c>
      <c r="E49" s="34" t="s">
        <v>104</v>
      </c>
    </row>
    <row r="50" spans="1:16" ht="12.75">
      <c r="A50" s="24" t="s">
        <v>42</v>
      </c>
      <c r="B50" s="28" t="s">
        <v>109</v>
      </c>
      <c r="C50" s="28" t="s">
        <v>110</v>
      </c>
      <c r="D50" s="24" t="s">
        <v>44</v>
      </c>
      <c r="E50" s="29" t="s">
        <v>111</v>
      </c>
      <c r="F50" s="30" t="s">
        <v>64</v>
      </c>
      <c r="G50" s="31">
        <v>3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20</v>
      </c>
    </row>
    <row r="51" spans="1:5" ht="25.5">
      <c r="A51" s="33" t="s">
        <v>47</v>
      </c>
      <c r="E51" s="34" t="s">
        <v>112</v>
      </c>
    </row>
    <row r="52" spans="1:5" ht="38.25">
      <c r="A52" s="35" t="s">
        <v>49</v>
      </c>
      <c r="E52" s="36" t="s">
        <v>113</v>
      </c>
    </row>
    <row r="53" spans="1:5" ht="318.75">
      <c r="A53" t="s">
        <v>51</v>
      </c>
      <c r="E53" s="34" t="s">
        <v>114</v>
      </c>
    </row>
    <row r="54" spans="1:16" ht="12.75">
      <c r="A54" s="24" t="s">
        <v>42</v>
      </c>
      <c r="B54" s="28" t="s">
        <v>115</v>
      </c>
      <c r="C54" s="28" t="s">
        <v>116</v>
      </c>
      <c r="D54" s="24" t="s">
        <v>44</v>
      </c>
      <c r="E54" s="29" t="s">
        <v>117</v>
      </c>
      <c r="F54" s="30" t="s">
        <v>64</v>
      </c>
      <c r="G54" s="31">
        <v>2167.242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20</v>
      </c>
    </row>
    <row r="55" spans="1:5" ht="12.75">
      <c r="A55" s="33" t="s">
        <v>47</v>
      </c>
      <c r="E55" s="34" t="s">
        <v>118</v>
      </c>
    </row>
    <row r="56" spans="1:5" ht="102">
      <c r="A56" s="35" t="s">
        <v>49</v>
      </c>
      <c r="E56" s="36" t="s">
        <v>119</v>
      </c>
    </row>
    <row r="57" spans="1:5" ht="191.25">
      <c r="A57" t="s">
        <v>51</v>
      </c>
      <c r="E57" s="34" t="s">
        <v>120</v>
      </c>
    </row>
    <row r="58" spans="1:16" ht="12.75">
      <c r="A58" s="24" t="s">
        <v>42</v>
      </c>
      <c r="B58" s="28" t="s">
        <v>121</v>
      </c>
      <c r="C58" s="28" t="s">
        <v>122</v>
      </c>
      <c r="D58" s="24" t="s">
        <v>44</v>
      </c>
      <c r="E58" s="29" t="s">
        <v>123</v>
      </c>
      <c r="F58" s="30" t="s">
        <v>124</v>
      </c>
      <c r="G58" s="31">
        <v>225.3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20</v>
      </c>
    </row>
    <row r="59" spans="1:5" ht="25.5">
      <c r="A59" s="33" t="s">
        <v>47</v>
      </c>
      <c r="E59" s="34" t="s">
        <v>125</v>
      </c>
    </row>
    <row r="60" spans="1:5" ht="12.75">
      <c r="A60" s="35" t="s">
        <v>49</v>
      </c>
      <c r="E60" s="36" t="s">
        <v>126</v>
      </c>
    </row>
    <row r="61" spans="1:5" ht="38.25">
      <c r="A61" t="s">
        <v>51</v>
      </c>
      <c r="E61" s="34" t="s">
        <v>127</v>
      </c>
    </row>
    <row r="62" spans="1:16" ht="12.75">
      <c r="A62" s="24" t="s">
        <v>42</v>
      </c>
      <c r="B62" s="28" t="s">
        <v>128</v>
      </c>
      <c r="C62" s="28" t="s">
        <v>129</v>
      </c>
      <c r="D62" s="24" t="s">
        <v>44</v>
      </c>
      <c r="E62" s="29" t="s">
        <v>130</v>
      </c>
      <c r="F62" s="30" t="s">
        <v>124</v>
      </c>
      <c r="G62" s="31">
        <v>367.225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20</v>
      </c>
    </row>
    <row r="63" spans="1:5" ht="12.75">
      <c r="A63" s="33" t="s">
        <v>47</v>
      </c>
      <c r="E63" s="34" t="s">
        <v>131</v>
      </c>
    </row>
    <row r="64" spans="1:5" ht="102">
      <c r="A64" s="35" t="s">
        <v>49</v>
      </c>
      <c r="E64" s="36" t="s">
        <v>132</v>
      </c>
    </row>
    <row r="65" spans="1:5" ht="25.5">
      <c r="A65" t="s">
        <v>51</v>
      </c>
      <c r="E65" s="34" t="s">
        <v>133</v>
      </c>
    </row>
    <row r="66" spans="1:16" ht="12.75">
      <c r="A66" s="24" t="s">
        <v>42</v>
      </c>
      <c r="B66" s="28" t="s">
        <v>134</v>
      </c>
      <c r="C66" s="28" t="s">
        <v>135</v>
      </c>
      <c r="D66" s="24" t="s">
        <v>44</v>
      </c>
      <c r="E66" s="29" t="s">
        <v>136</v>
      </c>
      <c r="F66" s="30" t="s">
        <v>64</v>
      </c>
      <c r="G66" s="31">
        <v>51.9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20</v>
      </c>
    </row>
    <row r="67" spans="1:5" ht="12.75">
      <c r="A67" s="33" t="s">
        <v>47</v>
      </c>
      <c r="E67" s="34" t="s">
        <v>137</v>
      </c>
    </row>
    <row r="68" spans="1:5" ht="38.25">
      <c r="A68" s="35" t="s">
        <v>49</v>
      </c>
      <c r="E68" s="36" t="s">
        <v>138</v>
      </c>
    </row>
    <row r="69" spans="1:5" ht="38.25">
      <c r="A69" t="s">
        <v>51</v>
      </c>
      <c r="E69" s="34" t="s">
        <v>139</v>
      </c>
    </row>
    <row r="70" spans="1:16" ht="12.75">
      <c r="A70" s="24" t="s">
        <v>42</v>
      </c>
      <c r="B70" s="28" t="s">
        <v>140</v>
      </c>
      <c r="C70" s="28" t="s">
        <v>141</v>
      </c>
      <c r="D70" s="24" t="s">
        <v>44</v>
      </c>
      <c r="E70" s="29" t="s">
        <v>142</v>
      </c>
      <c r="F70" s="30" t="s">
        <v>124</v>
      </c>
      <c r="G70" s="31">
        <v>519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20</v>
      </c>
    </row>
    <row r="71" spans="1:5" ht="12.75">
      <c r="A71" s="33" t="s">
        <v>47</v>
      </c>
      <c r="E71" s="34" t="s">
        <v>143</v>
      </c>
    </row>
    <row r="72" spans="1:5" ht="38.25">
      <c r="A72" s="35" t="s">
        <v>49</v>
      </c>
      <c r="E72" s="36" t="s">
        <v>144</v>
      </c>
    </row>
    <row r="73" spans="1:5" ht="25.5">
      <c r="A73" t="s">
        <v>51</v>
      </c>
      <c r="E73" s="34" t="s">
        <v>145</v>
      </c>
    </row>
    <row r="74" spans="1:18" ht="12.75" customHeight="1">
      <c r="A74" s="12" t="s">
        <v>40</v>
      </c>
      <c r="B74" s="12"/>
      <c r="C74" s="38" t="s">
        <v>30</v>
      </c>
      <c r="D74" s="12"/>
      <c r="E74" s="26" t="s">
        <v>146</v>
      </c>
      <c r="F74" s="12"/>
      <c r="G74" s="12"/>
      <c r="H74" s="12"/>
      <c r="I74" s="39">
        <f>0+Q74</f>
        <v>0</v>
      </c>
      <c r="O74">
        <f>0+R74</f>
        <v>0</v>
      </c>
      <c r="Q74">
        <f>0+I75+I79+I83</f>
        <v>0</v>
      </c>
      <c r="R74">
        <f>0+O75+O79+O83</f>
        <v>0</v>
      </c>
    </row>
    <row r="75" spans="1:16" ht="12.75">
      <c r="A75" s="24" t="s">
        <v>42</v>
      </c>
      <c r="B75" s="28" t="s">
        <v>147</v>
      </c>
      <c r="C75" s="28" t="s">
        <v>148</v>
      </c>
      <c r="D75" s="24" t="s">
        <v>44</v>
      </c>
      <c r="E75" s="29" t="s">
        <v>149</v>
      </c>
      <c r="F75" s="30" t="s">
        <v>64</v>
      </c>
      <c r="G75" s="31">
        <v>4.8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20</v>
      </c>
    </row>
    <row r="76" spans="1:5" ht="25.5">
      <c r="A76" s="33" t="s">
        <v>47</v>
      </c>
      <c r="E76" s="34" t="s">
        <v>150</v>
      </c>
    </row>
    <row r="77" spans="1:5" ht="51">
      <c r="A77" s="35" t="s">
        <v>49</v>
      </c>
      <c r="E77" s="36" t="s">
        <v>151</v>
      </c>
    </row>
    <row r="78" spans="1:5" ht="369.75">
      <c r="A78" t="s">
        <v>51</v>
      </c>
      <c r="E78" s="34" t="s">
        <v>152</v>
      </c>
    </row>
    <row r="79" spans="1:16" ht="12.75">
      <c r="A79" s="24" t="s">
        <v>42</v>
      </c>
      <c r="B79" s="28" t="s">
        <v>153</v>
      </c>
      <c r="C79" s="28" t="s">
        <v>154</v>
      </c>
      <c r="D79" s="24" t="s">
        <v>44</v>
      </c>
      <c r="E79" s="29" t="s">
        <v>155</v>
      </c>
      <c r="F79" s="30" t="s">
        <v>64</v>
      </c>
      <c r="G79" s="31">
        <v>4.65</v>
      </c>
      <c r="H79" s="32">
        <v>0</v>
      </c>
      <c r="I79" s="32">
        <f>ROUND(ROUND(H79,2)*ROUND(G79,3),2)</f>
        <v>0</v>
      </c>
      <c r="O79">
        <f>(I79*21)/100</f>
        <v>0</v>
      </c>
      <c r="P79" t="s">
        <v>20</v>
      </c>
    </row>
    <row r="80" spans="1:5" ht="38.25">
      <c r="A80" s="33" t="s">
        <v>47</v>
      </c>
      <c r="E80" s="34" t="s">
        <v>156</v>
      </c>
    </row>
    <row r="81" spans="1:5" ht="51">
      <c r="A81" s="35" t="s">
        <v>49</v>
      </c>
      <c r="E81" s="36" t="s">
        <v>157</v>
      </c>
    </row>
    <row r="82" spans="1:5" ht="38.25">
      <c r="A82" t="s">
        <v>51</v>
      </c>
      <c r="E82" s="34" t="s">
        <v>158</v>
      </c>
    </row>
    <row r="83" spans="1:16" ht="12.75">
      <c r="A83" s="24" t="s">
        <v>42</v>
      </c>
      <c r="B83" s="28" t="s">
        <v>159</v>
      </c>
      <c r="C83" s="28" t="s">
        <v>160</v>
      </c>
      <c r="D83" s="24" t="s">
        <v>44</v>
      </c>
      <c r="E83" s="29" t="s">
        <v>161</v>
      </c>
      <c r="F83" s="30" t="s">
        <v>64</v>
      </c>
      <c r="G83" s="31">
        <v>1.8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20</v>
      </c>
    </row>
    <row r="84" spans="1:5" ht="38.25">
      <c r="A84" s="33" t="s">
        <v>47</v>
      </c>
      <c r="E84" s="34" t="s">
        <v>162</v>
      </c>
    </row>
    <row r="85" spans="1:5" ht="12.75">
      <c r="A85" s="35" t="s">
        <v>49</v>
      </c>
      <c r="E85" s="36" t="s">
        <v>163</v>
      </c>
    </row>
    <row r="86" spans="1:5" ht="102">
      <c r="A86" t="s">
        <v>51</v>
      </c>
      <c r="E86" s="34" t="s">
        <v>164</v>
      </c>
    </row>
    <row r="87" spans="1:18" ht="12.75" customHeight="1">
      <c r="A87" s="12" t="s">
        <v>40</v>
      </c>
      <c r="B87" s="12"/>
      <c r="C87" s="38" t="s">
        <v>32</v>
      </c>
      <c r="D87" s="12"/>
      <c r="E87" s="26" t="s">
        <v>61</v>
      </c>
      <c r="F87" s="12"/>
      <c r="G87" s="12"/>
      <c r="H87" s="12"/>
      <c r="I87" s="39">
        <f>0+Q87</f>
        <v>0</v>
      </c>
      <c r="O87">
        <f>0+R87</f>
        <v>0</v>
      </c>
      <c r="Q87">
        <f>0+I88+I92+I96+I100+I104+I108+I112+I116+I120</f>
        <v>0</v>
      </c>
      <c r="R87">
        <f>0+O88+O92+O96+O100+O104+O108+O112+O116+O120</f>
        <v>0</v>
      </c>
    </row>
    <row r="88" spans="1:16" ht="12.75">
      <c r="A88" s="24" t="s">
        <v>42</v>
      </c>
      <c r="B88" s="28" t="s">
        <v>165</v>
      </c>
      <c r="C88" s="28" t="s">
        <v>166</v>
      </c>
      <c r="D88" s="24" t="s">
        <v>20</v>
      </c>
      <c r="E88" s="29" t="s">
        <v>167</v>
      </c>
      <c r="F88" s="30" t="s">
        <v>124</v>
      </c>
      <c r="G88" s="31">
        <v>511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20</v>
      </c>
    </row>
    <row r="89" spans="1:5" ht="25.5">
      <c r="A89" s="33" t="s">
        <v>47</v>
      </c>
      <c r="E89" s="34" t="s">
        <v>168</v>
      </c>
    </row>
    <row r="90" spans="1:5" ht="63.75">
      <c r="A90" s="35" t="s">
        <v>49</v>
      </c>
      <c r="E90" s="36" t="s">
        <v>169</v>
      </c>
    </row>
    <row r="91" spans="1:5" ht="51">
      <c r="A91" t="s">
        <v>51</v>
      </c>
      <c r="E91" s="34" t="s">
        <v>170</v>
      </c>
    </row>
    <row r="92" spans="1:16" ht="12.75">
      <c r="A92" s="24" t="s">
        <v>42</v>
      </c>
      <c r="B92" s="28" t="s">
        <v>171</v>
      </c>
      <c r="C92" s="28" t="s">
        <v>172</v>
      </c>
      <c r="D92" s="24" t="s">
        <v>44</v>
      </c>
      <c r="E92" s="29" t="s">
        <v>173</v>
      </c>
      <c r="F92" s="30" t="s">
        <v>64</v>
      </c>
      <c r="G92" s="31">
        <v>30.6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20</v>
      </c>
    </row>
    <row r="93" spans="1:5" ht="25.5">
      <c r="A93" s="33" t="s">
        <v>47</v>
      </c>
      <c r="E93" s="34" t="s">
        <v>174</v>
      </c>
    </row>
    <row r="94" spans="1:5" ht="12.75">
      <c r="A94" s="35" t="s">
        <v>49</v>
      </c>
      <c r="E94" s="36" t="s">
        <v>175</v>
      </c>
    </row>
    <row r="95" spans="1:5" ht="102">
      <c r="A95" t="s">
        <v>51</v>
      </c>
      <c r="E95" s="34" t="s">
        <v>176</v>
      </c>
    </row>
    <row r="96" spans="1:16" ht="12.75">
      <c r="A96" s="24" t="s">
        <v>42</v>
      </c>
      <c r="B96" s="28" t="s">
        <v>177</v>
      </c>
      <c r="C96" s="28" t="s">
        <v>178</v>
      </c>
      <c r="D96" s="24" t="s">
        <v>44</v>
      </c>
      <c r="E96" s="29" t="s">
        <v>179</v>
      </c>
      <c r="F96" s="30" t="s">
        <v>124</v>
      </c>
      <c r="G96" s="31">
        <v>2096.4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20</v>
      </c>
    </row>
    <row r="97" spans="1:5" ht="12.75">
      <c r="A97" s="33" t="s">
        <v>47</v>
      </c>
      <c r="E97" s="34" t="s">
        <v>180</v>
      </c>
    </row>
    <row r="98" spans="1:5" ht="38.25">
      <c r="A98" s="35" t="s">
        <v>49</v>
      </c>
      <c r="E98" s="36" t="s">
        <v>181</v>
      </c>
    </row>
    <row r="99" spans="1:5" ht="51">
      <c r="A99" t="s">
        <v>51</v>
      </c>
      <c r="E99" s="34" t="s">
        <v>182</v>
      </c>
    </row>
    <row r="100" spans="1:16" ht="12.75">
      <c r="A100" s="24" t="s">
        <v>42</v>
      </c>
      <c r="B100" s="28" t="s">
        <v>183</v>
      </c>
      <c r="C100" s="28" t="s">
        <v>184</v>
      </c>
      <c r="D100" s="24" t="s">
        <v>44</v>
      </c>
      <c r="E100" s="29" t="s">
        <v>185</v>
      </c>
      <c r="F100" s="30" t="s">
        <v>124</v>
      </c>
      <c r="G100" s="31">
        <v>1048.2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20</v>
      </c>
    </row>
    <row r="101" spans="1:5" ht="25.5">
      <c r="A101" s="33" t="s">
        <v>47</v>
      </c>
      <c r="E101" s="34" t="s">
        <v>186</v>
      </c>
    </row>
    <row r="102" spans="1:5" ht="38.25">
      <c r="A102" s="35" t="s">
        <v>49</v>
      </c>
      <c r="E102" s="36" t="s">
        <v>187</v>
      </c>
    </row>
    <row r="103" spans="1:5" ht="51">
      <c r="A103" t="s">
        <v>51</v>
      </c>
      <c r="E103" s="34" t="s">
        <v>188</v>
      </c>
    </row>
    <row r="104" spans="1:16" ht="12.75">
      <c r="A104" s="24" t="s">
        <v>42</v>
      </c>
      <c r="B104" s="28" t="s">
        <v>189</v>
      </c>
      <c r="C104" s="28" t="s">
        <v>190</v>
      </c>
      <c r="D104" s="24" t="s">
        <v>44</v>
      </c>
      <c r="E104" s="29" t="s">
        <v>191</v>
      </c>
      <c r="F104" s="30" t="s">
        <v>124</v>
      </c>
      <c r="G104" s="31">
        <v>1048.2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20</v>
      </c>
    </row>
    <row r="105" spans="1:5" ht="12.75">
      <c r="A105" s="33" t="s">
        <v>47</v>
      </c>
      <c r="E105" s="34" t="s">
        <v>192</v>
      </c>
    </row>
    <row r="106" spans="1:5" ht="38.25">
      <c r="A106" s="35" t="s">
        <v>49</v>
      </c>
      <c r="E106" s="36" t="s">
        <v>193</v>
      </c>
    </row>
    <row r="107" spans="1:5" ht="140.25">
      <c r="A107" t="s">
        <v>51</v>
      </c>
      <c r="E107" s="34" t="s">
        <v>194</v>
      </c>
    </row>
    <row r="108" spans="1:16" ht="12.75">
      <c r="A108" s="24" t="s">
        <v>42</v>
      </c>
      <c r="B108" s="28" t="s">
        <v>195</v>
      </c>
      <c r="C108" s="28" t="s">
        <v>196</v>
      </c>
      <c r="D108" s="24" t="s">
        <v>44</v>
      </c>
      <c r="E108" s="29" t="s">
        <v>197</v>
      </c>
      <c r="F108" s="30" t="s">
        <v>124</v>
      </c>
      <c r="G108" s="31">
        <v>1048.2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20</v>
      </c>
    </row>
    <row r="109" spans="1:5" ht="12.75">
      <c r="A109" s="33" t="s">
        <v>47</v>
      </c>
      <c r="E109" s="34" t="s">
        <v>198</v>
      </c>
    </row>
    <row r="110" spans="1:5" ht="38.25">
      <c r="A110" s="35" t="s">
        <v>49</v>
      </c>
      <c r="E110" s="36" t="s">
        <v>193</v>
      </c>
    </row>
    <row r="111" spans="1:5" ht="140.25">
      <c r="A111" t="s">
        <v>51</v>
      </c>
      <c r="E111" s="34" t="s">
        <v>194</v>
      </c>
    </row>
    <row r="112" spans="1:16" ht="12.75">
      <c r="A112" s="24" t="s">
        <v>42</v>
      </c>
      <c r="B112" s="28" t="s">
        <v>199</v>
      </c>
      <c r="C112" s="28" t="s">
        <v>200</v>
      </c>
      <c r="D112" s="24" t="s">
        <v>44</v>
      </c>
      <c r="E112" s="29" t="s">
        <v>201</v>
      </c>
      <c r="F112" s="30" t="s">
        <v>64</v>
      </c>
      <c r="G112" s="31">
        <v>10.482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20</v>
      </c>
    </row>
    <row r="113" spans="1:5" ht="12.75">
      <c r="A113" s="33" t="s">
        <v>47</v>
      </c>
      <c r="E113" s="34" t="s">
        <v>202</v>
      </c>
    </row>
    <row r="114" spans="1:5" ht="12.75">
      <c r="A114" s="35" t="s">
        <v>49</v>
      </c>
      <c r="E114" s="36" t="s">
        <v>203</v>
      </c>
    </row>
    <row r="115" spans="1:5" ht="216.75">
      <c r="A115" t="s">
        <v>51</v>
      </c>
      <c r="E115" s="34" t="s">
        <v>204</v>
      </c>
    </row>
    <row r="116" spans="1:16" ht="12.75">
      <c r="A116" s="24" t="s">
        <v>42</v>
      </c>
      <c r="B116" s="28" t="s">
        <v>205</v>
      </c>
      <c r="C116" s="28" t="s">
        <v>206</v>
      </c>
      <c r="D116" s="24" t="s">
        <v>44</v>
      </c>
      <c r="E116" s="29" t="s">
        <v>207</v>
      </c>
      <c r="F116" s="30" t="s">
        <v>208</v>
      </c>
      <c r="G116" s="31">
        <v>124.5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20</v>
      </c>
    </row>
    <row r="117" spans="1:5" ht="25.5">
      <c r="A117" s="33" t="s">
        <v>47</v>
      </c>
      <c r="E117" s="34" t="s">
        <v>209</v>
      </c>
    </row>
    <row r="118" spans="1:5" ht="12.75">
      <c r="A118" s="35" t="s">
        <v>49</v>
      </c>
      <c r="E118" s="36" t="s">
        <v>210</v>
      </c>
    </row>
    <row r="119" spans="1:5" ht="38.25">
      <c r="A119" t="s">
        <v>51</v>
      </c>
      <c r="E119" s="34" t="s">
        <v>211</v>
      </c>
    </row>
    <row r="120" spans="1:16" ht="12.75">
      <c r="A120" s="24" t="s">
        <v>42</v>
      </c>
      <c r="B120" s="28" t="s">
        <v>212</v>
      </c>
      <c r="C120" s="28" t="s">
        <v>213</v>
      </c>
      <c r="D120" s="24" t="s">
        <v>44</v>
      </c>
      <c r="E120" s="29" t="s">
        <v>214</v>
      </c>
      <c r="F120" s="30" t="s">
        <v>208</v>
      </c>
      <c r="G120" s="31">
        <v>83</v>
      </c>
      <c r="H120" s="32">
        <v>0</v>
      </c>
      <c r="I120" s="32">
        <f>ROUND(ROUND(H120,2)*ROUND(G120,3),2)</f>
        <v>0</v>
      </c>
      <c r="O120">
        <f>(I120*21)/100</f>
        <v>0</v>
      </c>
      <c r="P120" t="s">
        <v>20</v>
      </c>
    </row>
    <row r="121" spans="1:5" ht="12.75">
      <c r="A121" s="33" t="s">
        <v>47</v>
      </c>
      <c r="E121" s="34" t="s">
        <v>215</v>
      </c>
    </row>
    <row r="122" spans="1:5" ht="12.75">
      <c r="A122" s="35" t="s">
        <v>49</v>
      </c>
      <c r="E122" s="36" t="s">
        <v>216</v>
      </c>
    </row>
    <row r="123" spans="1:5" ht="51">
      <c r="A123" t="s">
        <v>51</v>
      </c>
      <c r="E123" s="34" t="s">
        <v>217</v>
      </c>
    </row>
    <row r="124" spans="1:18" ht="12.75" customHeight="1">
      <c r="A124" s="12" t="s">
        <v>40</v>
      </c>
      <c r="B124" s="12"/>
      <c r="C124" s="38" t="s">
        <v>37</v>
      </c>
      <c r="D124" s="12"/>
      <c r="E124" s="26" t="s">
        <v>218</v>
      </c>
      <c r="F124" s="12"/>
      <c r="G124" s="12"/>
      <c r="H124" s="12"/>
      <c r="I124" s="39">
        <f>0+Q124</f>
        <v>0</v>
      </c>
      <c r="O124">
        <f>0+R124</f>
        <v>0</v>
      </c>
      <c r="Q124">
        <f>0+I125+I129+I133</f>
        <v>0</v>
      </c>
      <c r="R124">
        <f>0+O125+O129+O133</f>
        <v>0</v>
      </c>
    </row>
    <row r="125" spans="1:16" ht="12.75">
      <c r="A125" s="24" t="s">
        <v>42</v>
      </c>
      <c r="B125" s="28" t="s">
        <v>219</v>
      </c>
      <c r="C125" s="28" t="s">
        <v>220</v>
      </c>
      <c r="D125" s="24" t="s">
        <v>44</v>
      </c>
      <c r="E125" s="29" t="s">
        <v>221</v>
      </c>
      <c r="F125" s="30" t="s">
        <v>78</v>
      </c>
      <c r="G125" s="31">
        <v>30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20</v>
      </c>
    </row>
    <row r="126" spans="1:5" ht="63.75">
      <c r="A126" s="33" t="s">
        <v>47</v>
      </c>
      <c r="E126" s="34" t="s">
        <v>222</v>
      </c>
    </row>
    <row r="127" spans="1:5" ht="12.75">
      <c r="A127" s="35" t="s">
        <v>49</v>
      </c>
      <c r="E127" s="36" t="s">
        <v>223</v>
      </c>
    </row>
    <row r="128" spans="1:5" ht="51">
      <c r="A128" t="s">
        <v>51</v>
      </c>
      <c r="E128" s="34" t="s">
        <v>224</v>
      </c>
    </row>
    <row r="129" spans="1:16" ht="12.75">
      <c r="A129" s="24" t="s">
        <v>42</v>
      </c>
      <c r="B129" s="28" t="s">
        <v>225</v>
      </c>
      <c r="C129" s="28" t="s">
        <v>226</v>
      </c>
      <c r="D129" s="24" t="s">
        <v>26</v>
      </c>
      <c r="E129" s="29" t="s">
        <v>227</v>
      </c>
      <c r="F129" s="30" t="s">
        <v>208</v>
      </c>
      <c r="G129" s="31">
        <v>44.5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20</v>
      </c>
    </row>
    <row r="130" spans="1:5" ht="38.25">
      <c r="A130" s="33" t="s">
        <v>47</v>
      </c>
      <c r="E130" s="34" t="s">
        <v>228</v>
      </c>
    </row>
    <row r="131" spans="1:5" ht="25.5">
      <c r="A131" s="35" t="s">
        <v>49</v>
      </c>
      <c r="E131" s="36" t="s">
        <v>229</v>
      </c>
    </row>
    <row r="132" spans="1:5" ht="38.25">
      <c r="A132" t="s">
        <v>51</v>
      </c>
      <c r="E132" s="34" t="s">
        <v>230</v>
      </c>
    </row>
    <row r="133" spans="1:16" ht="12.75">
      <c r="A133" s="24" t="s">
        <v>42</v>
      </c>
      <c r="B133" s="28" t="s">
        <v>231</v>
      </c>
      <c r="C133" s="28" t="s">
        <v>232</v>
      </c>
      <c r="D133" s="24" t="s">
        <v>44</v>
      </c>
      <c r="E133" s="29" t="s">
        <v>233</v>
      </c>
      <c r="F133" s="30" t="s">
        <v>124</v>
      </c>
      <c r="G133" s="31">
        <v>37.35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20</v>
      </c>
    </row>
    <row r="134" spans="1:5" ht="12.75">
      <c r="A134" s="33" t="s">
        <v>47</v>
      </c>
      <c r="E134" s="34" t="s">
        <v>234</v>
      </c>
    </row>
    <row r="135" spans="1:5" ht="12.75">
      <c r="A135" s="35" t="s">
        <v>49</v>
      </c>
      <c r="E135" s="36" t="s">
        <v>235</v>
      </c>
    </row>
    <row r="136" spans="1:5" ht="102">
      <c r="A136" t="s">
        <v>51</v>
      </c>
      <c r="E136" s="34" t="s">
        <v>236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dcterms:modified xsi:type="dcterms:W3CDTF">2024-01-03T09:33:14Z</dcterms:modified>
  <cp:category/>
  <cp:version/>
  <cp:contentType/>
  <cp:contentStatus/>
</cp:coreProperties>
</file>